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customProperty3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22.bin" ContentType="application/vnd.openxmlformats-officedocument.spreadsheetml.customProperty"/>
  <Override PartName="/xl/customProperty21.bin" ContentType="application/vnd.openxmlformats-officedocument.spreadsheetml.customProperty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ustomProperty20.bin" ContentType="application/vnd.openxmlformats-officedocument.spreadsheetml.customProperty"/>
  <Override PartName="/docProps/custom.xml" ContentType="application/vnd.openxmlformats-officedocument.custom-properties+xml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5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19\To File Dec 2019 CBR\"/>
    </mc:Choice>
  </mc:AlternateContent>
  <bookViews>
    <workbookView xWindow="0" yWindow="0" windowWidth="20490" windowHeight="7020" tabRatio="849"/>
  </bookViews>
  <sheets>
    <sheet name="2017 GRC WC Det Format" sheetId="388" r:id="rId1"/>
    <sheet name="ERB AMA" sheetId="6" r:id="rId2"/>
    <sheet name="GRB AMA" sheetId="19" r:id="rId3"/>
    <sheet name="WC " sheetId="389" r:id="rId4"/>
    <sheet name="Recon=&gt;" sheetId="418" r:id="rId5"/>
    <sheet name="BS and CWC Recon, p1" sheetId="219" r:id="rId6"/>
    <sheet name="BS and CWC Recon, p2" sheetId="220" r:id="rId7"/>
    <sheet name="EOP BS and CWC Recon, p1" sheetId="317" r:id="rId8"/>
    <sheet name="EOP BS and CWC Recon, p2" sheetId="316" r:id="rId9"/>
    <sheet name="PPXLSaveData0" sheetId="191" state="veryHidden" r:id="rId10"/>
    <sheet name="PPXLFunctions" sheetId="164" state="veryHidden" r:id="rId11"/>
    <sheet name="PPXLOpen" sheetId="171" state="veryHidden" r:id="rId12"/>
  </sheets>
  <externalReferences>
    <externalReference r:id="rId13"/>
    <externalReference r:id="rId14"/>
    <externalReference r:id="rId15"/>
  </externalReferences>
  <definedNames>
    <definedName name="__123Graph_D" hidden="1">#REF!</definedName>
    <definedName name="__123Graph_ECURRENT" hidden="1">[1]ConsolidatingPL!#REF!</definedName>
    <definedName name="_Fill" hidden="1">#REF!</definedName>
    <definedName name="_xlnm._FilterDatabase" localSheetId="0" hidden="1">'2017 GRC WC Det Format'!$A$8:$XEP$1522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6" hidden="1">{#N/A,#N/A,FALSE,"Coversheet";#N/A,#N/A,FALSE,"QA"}</definedName>
    <definedName name="b" hidden="1">{#N/A,#N/A,FALSE,"Coversheet";#N/A,#N/A,FALSE,"QA"}</definedName>
    <definedName name="CBWorkbookPriority" hidden="1">-2060790043</definedName>
    <definedName name="DELETE01" localSheetId="6" hidden="1">{#N/A,#N/A,FALSE,"Coversheet";#N/A,#N/A,FALSE,"QA"}</definedName>
    <definedName name="DELETE01" hidden="1">{#N/A,#N/A,FALSE,"Coversheet";#N/A,#N/A,FALSE,"QA"}</definedName>
    <definedName name="DELETE02" localSheetId="6" hidden="1">{#N/A,#N/A,FALSE,"Schedule F";#N/A,#N/A,FALSE,"Schedule G"}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localSheetId="6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stimate" hidden="1">{#N/A,#N/A,FALSE,"Summ";#N/A,#N/A,FALSE,"General"}</definedName>
    <definedName name="ex" hidden="1">{#N/A,#N/A,FALSE,"Summ";#N/A,#N/A,FALSE,"General"}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ct17AMA">#REF!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0">'2017 GRC WC Det Format'!$A$1:$AY$1535</definedName>
    <definedName name="_xlnm.Print_Area" localSheetId="5">'BS and CWC Recon, p1'!$A$1:$M$23</definedName>
    <definedName name="_xlnm.Print_Area" localSheetId="6">'BS and CWC Recon, p2'!$A$1:$H$23</definedName>
    <definedName name="_xlnm.Print_Area" localSheetId="1">'ERB AMA'!$A$1:$D$103</definedName>
    <definedName name="Print_Area_Reset">#N/A</definedName>
    <definedName name="_xlnm.Print_Titles" localSheetId="0">'2017 GRC WC Det Format'!$1:$8</definedName>
    <definedName name="_xlnm.Print_Titles" localSheetId="1">'ERB AMA'!$A:$C,'ERB AMA'!$1:$8</definedName>
    <definedName name="_xlnm.Print_Titles" localSheetId="2">'GRB AMA'!$A:$B,'GRB AMA'!$1:$9</definedName>
    <definedName name="qqq" hidden="1">{#N/A,#N/A,FALSE,"schA"}</definedName>
    <definedName name="SAPBEXhrIndnt">"Wide"</definedName>
    <definedName name="SAPsysID">"708C5W7SBKP804JT78WJ0JNKI"</definedName>
    <definedName name="SAPwbID">"ARS"</definedName>
    <definedName name="Sept16AMA">[2]BS!$Q$8:$Q$2408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t" hidden="1">{#N/A,#N/A,FALSE,"CESTSUM";#N/A,#N/A,FALSE,"est sum A";#N/A,#N/A,FALSE,"est detail A"}</definedName>
    <definedName name="TableName">"Dummy"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otal_Payment">Scheduled_Payment+Extra_Payment</definedName>
    <definedName name="Transfer" hidden="1">#REF!</definedName>
    <definedName name="Transfers" hidden="1">#REF!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lues_Entered">IF(Loan_Amount*Interest_Rate*Loan_Years*Loan_Start&gt;0,1,0)</definedName>
    <definedName name="we" hidden="1">{#N/A,#N/A,FALSE,"Pg 6b CustCount_Gas";#N/A,#N/A,FALSE,"QA";#N/A,#N/A,FALSE,"Report";#N/A,#N/A,FALSE,"forecast"}</definedName>
    <definedName name="wrn.1._.Bi._.Monthly._.CR." hidden="1">{#N/A,#N/A,FALSE,"Drill Sites";"WP 212",#N/A,FALSE,"MWAG EOR";"WP 213",#N/A,FALSE,"MWAG EOR";#N/A,#N/A,FALSE,"Misc. Facility";#N/A,#N/A,FALSE,"WWTP"}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localSheetId="6" hidden="1">{#N/A,#N/A,FALSE,"Coversheet";#N/A,#N/A,FALSE,"QA"}</definedName>
    <definedName name="wrn.Incentive._.Overhead." hidden="1">{#N/A,#N/A,FALSE,"Coversheet";#N/A,#N/A,FALSE,"QA"}</definedName>
    <definedName name="wrn.limit_reports." localSheetId="6" hidden="1">{#N/A,#N/A,FALSE,"Schedule F";#N/A,#N/A,FALSE,"Schedule G"}</definedName>
    <definedName name="wrn.limit_reports." hidden="1">{#N/A,#N/A,FALSE,"Schedule F";#N/A,#N/A,FALSE,"Schedule G"}</definedName>
    <definedName name="wrn.MARGIN_WO_QTR." localSheetId="6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ww" hidden="1">{#N/A,#N/A,FALSE,"schA"}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</definedNames>
  <calcPr calcId="162913" calcMode="autoNoTable"/>
</workbook>
</file>

<file path=xl/calcChain.xml><?xml version="1.0" encoding="utf-8"?>
<calcChain xmlns="http://schemas.openxmlformats.org/spreadsheetml/2006/main">
  <c r="A3" i="19" l="1"/>
  <c r="A3" i="6"/>
  <c r="B6" i="6" l="1"/>
  <c r="B5" i="6"/>
  <c r="C1534" i="388"/>
  <c r="C1533" i="388"/>
  <c r="B9" i="19" l="1"/>
  <c r="B8" i="19"/>
  <c r="B7" i="19"/>
  <c r="M1082" i="388" l="1"/>
  <c r="L1082" i="388"/>
  <c r="J1082" i="388"/>
  <c r="I1082" i="388"/>
  <c r="H1082" i="388"/>
  <c r="M1085" i="388"/>
  <c r="L1085" i="388"/>
  <c r="J1085" i="388"/>
  <c r="I1085" i="388"/>
  <c r="H1085" i="388"/>
  <c r="M1086" i="388"/>
  <c r="L1086" i="388"/>
  <c r="J1086" i="388"/>
  <c r="I1086" i="388"/>
  <c r="H1086" i="388"/>
  <c r="M688" i="388"/>
  <c r="L688" i="388"/>
  <c r="J688" i="388"/>
  <c r="I688" i="388"/>
  <c r="H688" i="388"/>
  <c r="M1083" i="388"/>
  <c r="L1083" i="388"/>
  <c r="J1083" i="388"/>
  <c r="I1083" i="388"/>
  <c r="H1083" i="388"/>
  <c r="M840" i="388"/>
  <c r="L840" i="388"/>
  <c r="N840" i="388" s="1"/>
  <c r="J840" i="388"/>
  <c r="I840" i="388"/>
  <c r="H840" i="388"/>
  <c r="M839" i="388"/>
  <c r="L839" i="388"/>
  <c r="J839" i="388"/>
  <c r="I839" i="388"/>
  <c r="H839" i="388"/>
  <c r="N839" i="388" l="1"/>
  <c r="N688" i="388"/>
  <c r="N1085" i="388"/>
  <c r="N1086" i="388"/>
  <c r="N1082" i="388"/>
  <c r="N1083" i="388"/>
  <c r="AY72" i="388" l="1"/>
  <c r="AY71" i="388"/>
  <c r="AO72" i="388"/>
  <c r="AO71" i="388"/>
  <c r="M72" i="388"/>
  <c r="L72" i="388"/>
  <c r="J72" i="388"/>
  <c r="I72" i="388"/>
  <c r="H72" i="388"/>
  <c r="M71" i="388"/>
  <c r="L71" i="388"/>
  <c r="N71" i="388" s="1"/>
  <c r="K71" i="388"/>
  <c r="J71" i="388"/>
  <c r="H71" i="388"/>
  <c r="B72" i="388"/>
  <c r="B71" i="388"/>
  <c r="AE71" i="388" l="1"/>
  <c r="AQ71" i="388"/>
  <c r="AS71" i="388" s="1"/>
  <c r="AV71" i="388" s="1"/>
  <c r="AQ72" i="388" l="1"/>
  <c r="AU72" i="388" s="1"/>
  <c r="AV72" i="388" s="1"/>
  <c r="AE72" i="388"/>
  <c r="AK72" i="388" s="1"/>
  <c r="AI71" i="388"/>
  <c r="AE954" i="388"/>
  <c r="AM954" i="388" s="1"/>
  <c r="L954" i="388" s="1"/>
  <c r="AE955" i="388"/>
  <c r="AK955" i="388" s="1"/>
  <c r="AE956" i="388"/>
  <c r="AK956" i="388" s="1"/>
  <c r="K956" i="388" s="1"/>
  <c r="AE957" i="388"/>
  <c r="AK957" i="388" s="1"/>
  <c r="AY957" i="388"/>
  <c r="AY956" i="388"/>
  <c r="AY955" i="388"/>
  <c r="AO957" i="388"/>
  <c r="AO956" i="388"/>
  <c r="AO955" i="388"/>
  <c r="M957" i="388"/>
  <c r="L957" i="388"/>
  <c r="J957" i="388"/>
  <c r="I957" i="388"/>
  <c r="H957" i="388"/>
  <c r="M956" i="388"/>
  <c r="L956" i="388"/>
  <c r="J956" i="388"/>
  <c r="I956" i="388"/>
  <c r="H956" i="388"/>
  <c r="M955" i="388"/>
  <c r="L955" i="388"/>
  <c r="N955" i="388" s="1"/>
  <c r="J955" i="388"/>
  <c r="I955" i="388"/>
  <c r="H955" i="388"/>
  <c r="AV954" i="388"/>
  <c r="AL954" i="388"/>
  <c r="M954" i="388"/>
  <c r="K954" i="388"/>
  <c r="B954" i="388"/>
  <c r="B955" i="388"/>
  <c r="B956" i="388"/>
  <c r="B957" i="388"/>
  <c r="AL71" i="388" l="1"/>
  <c r="I71" i="388"/>
  <c r="D71" i="388" s="1"/>
  <c r="AL72" i="388"/>
  <c r="K72" i="388"/>
  <c r="D72" i="388" s="1"/>
  <c r="N954" i="388"/>
  <c r="N956" i="388"/>
  <c r="D956" i="388" s="1"/>
  <c r="N957" i="388"/>
  <c r="AL957" i="388"/>
  <c r="K957" i="388"/>
  <c r="AL955" i="388"/>
  <c r="K955" i="388"/>
  <c r="D955" i="388" s="1"/>
  <c r="AQ956" i="388"/>
  <c r="AQ954" i="388"/>
  <c r="AQ955" i="388"/>
  <c r="AQ957" i="388"/>
  <c r="AL956" i="388"/>
  <c r="AO954" i="388"/>
  <c r="D954" i="388"/>
  <c r="D957" i="388" l="1"/>
  <c r="AU955" i="388"/>
  <c r="AV955" i="388" s="1"/>
  <c r="AU957" i="388"/>
  <c r="AV957" i="388" s="1"/>
  <c r="AW954" i="388"/>
  <c r="AY954" i="388" s="1"/>
  <c r="AU956" i="388"/>
  <c r="AV956" i="388" s="1"/>
  <c r="M53" i="388" l="1"/>
  <c r="L53" i="388"/>
  <c r="J53" i="388"/>
  <c r="I53" i="388"/>
  <c r="H53" i="388"/>
  <c r="M52" i="388"/>
  <c r="L52" i="388"/>
  <c r="J52" i="388"/>
  <c r="I52" i="388"/>
  <c r="H52" i="388"/>
  <c r="N53" i="388" l="1"/>
  <c r="N52" i="388"/>
  <c r="M1520" i="388"/>
  <c r="L1520" i="388"/>
  <c r="K1520" i="388"/>
  <c r="J1520" i="388"/>
  <c r="H1520" i="388"/>
  <c r="M512" i="388"/>
  <c r="L512" i="388"/>
  <c r="K512" i="388"/>
  <c r="J512" i="388"/>
  <c r="H512" i="388"/>
  <c r="M63" i="388"/>
  <c r="K63" i="388"/>
  <c r="J63" i="388"/>
  <c r="I63" i="388"/>
  <c r="H63" i="388"/>
  <c r="M62" i="388"/>
  <c r="K62" i="388"/>
  <c r="J62" i="388"/>
  <c r="I62" i="388"/>
  <c r="H62" i="388"/>
  <c r="N512" i="388" l="1"/>
  <c r="N1520" i="388"/>
  <c r="AY987" i="388" l="1"/>
  <c r="AV987" i="388"/>
  <c r="AY986" i="388"/>
  <c r="AV986" i="388"/>
  <c r="AO987" i="388"/>
  <c r="AO986" i="388"/>
  <c r="AL987" i="388"/>
  <c r="AL986" i="388"/>
  <c r="AE987" i="388"/>
  <c r="AH987" i="388" s="1"/>
  <c r="H987" i="388" s="1"/>
  <c r="AE986" i="388"/>
  <c r="AH986" i="388" s="1"/>
  <c r="H986" i="388" s="1"/>
  <c r="M987" i="388"/>
  <c r="L987" i="388"/>
  <c r="N987" i="388" s="1"/>
  <c r="K987" i="388"/>
  <c r="J987" i="388"/>
  <c r="I987" i="388"/>
  <c r="M986" i="388"/>
  <c r="L986" i="388"/>
  <c r="N986" i="388" s="1"/>
  <c r="K986" i="388"/>
  <c r="J986" i="388"/>
  <c r="I986" i="388"/>
  <c r="B987" i="388"/>
  <c r="B986" i="388"/>
  <c r="AQ986" i="388" l="1"/>
  <c r="AR986" i="388" s="1"/>
  <c r="AQ987" i="388"/>
  <c r="AR987" i="388" s="1"/>
  <c r="D986" i="388"/>
  <c r="D987" i="388"/>
  <c r="AE1520" i="388" l="1"/>
  <c r="AI1520" i="388" s="1"/>
  <c r="B1520" i="388"/>
  <c r="AV1457" i="388"/>
  <c r="AV1451" i="388"/>
  <c r="AV1450" i="388"/>
  <c r="AL1451" i="388"/>
  <c r="AL1450" i="388"/>
  <c r="AE1451" i="388"/>
  <c r="AN1451" i="388" s="1"/>
  <c r="AO1451" i="388" s="1"/>
  <c r="AE1450" i="388"/>
  <c r="AN1450" i="388" s="1"/>
  <c r="AO1450" i="388" s="1"/>
  <c r="L1451" i="388"/>
  <c r="K1451" i="388"/>
  <c r="J1451" i="388"/>
  <c r="I1451" i="388"/>
  <c r="H1451" i="388"/>
  <c r="L1450" i="388"/>
  <c r="K1450" i="388"/>
  <c r="J1450" i="388"/>
  <c r="I1450" i="388"/>
  <c r="H1450" i="388"/>
  <c r="B1451" i="388"/>
  <c r="B1450" i="388"/>
  <c r="AY1377" i="388"/>
  <c r="AY1376" i="388"/>
  <c r="AO1377" i="388"/>
  <c r="AO1376" i="388"/>
  <c r="AE1377" i="388"/>
  <c r="AE1376" i="388"/>
  <c r="M1377" i="388"/>
  <c r="L1377" i="388"/>
  <c r="K1377" i="388"/>
  <c r="H1377" i="388"/>
  <c r="M1376" i="388"/>
  <c r="L1376" i="388"/>
  <c r="K1376" i="388"/>
  <c r="H1376" i="388"/>
  <c r="B1377" i="388"/>
  <c r="B1376" i="388"/>
  <c r="AY1364" i="388"/>
  <c r="AO1364" i="388"/>
  <c r="AE1364" i="388"/>
  <c r="M1364" i="388"/>
  <c r="L1364" i="388"/>
  <c r="J1364" i="388"/>
  <c r="I1364" i="388"/>
  <c r="H1364" i="388"/>
  <c r="B1364" i="388"/>
  <c r="AV1177" i="388"/>
  <c r="AL1177" i="388"/>
  <c r="AE1177" i="388"/>
  <c r="AN1177" i="388" s="1"/>
  <c r="L1177" i="388"/>
  <c r="K1177" i="388"/>
  <c r="J1177" i="388"/>
  <c r="I1177" i="388"/>
  <c r="H1177" i="388"/>
  <c r="B1177" i="388"/>
  <c r="AE1086" i="388"/>
  <c r="AK1086" i="388" s="1"/>
  <c r="B1086" i="388"/>
  <c r="AE1085" i="388"/>
  <c r="AK1085" i="388" s="1"/>
  <c r="B1085" i="388"/>
  <c r="AL1085" i="388" l="1"/>
  <c r="K1085" i="388"/>
  <c r="D1085" i="388" s="1"/>
  <c r="K1086" i="388"/>
  <c r="D1086" i="388" s="1"/>
  <c r="AL1086" i="388"/>
  <c r="D87" i="6"/>
  <c r="I1520" i="388"/>
  <c r="D1520" i="388" s="1"/>
  <c r="AL1520" i="388"/>
  <c r="N1364" i="388"/>
  <c r="AQ1377" i="388"/>
  <c r="AK1364" i="388"/>
  <c r="K1364" i="388" s="1"/>
  <c r="N1377" i="388"/>
  <c r="AQ1520" i="388"/>
  <c r="AQ1451" i="388"/>
  <c r="AX1451" i="388" s="1"/>
  <c r="AY1451" i="388" s="1"/>
  <c r="AO1520" i="388"/>
  <c r="N1376" i="388"/>
  <c r="AQ1450" i="388"/>
  <c r="M1451" i="388"/>
  <c r="N1451" i="388" s="1"/>
  <c r="D1451" i="388" s="1"/>
  <c r="M1450" i="388"/>
  <c r="N1450" i="388" s="1"/>
  <c r="D1450" i="388" s="1"/>
  <c r="AQ1376" i="388"/>
  <c r="AQ1364" i="388"/>
  <c r="AU1364" i="388" s="1"/>
  <c r="AV1364" i="388" s="1"/>
  <c r="AO1177" i="388"/>
  <c r="M1177" i="388"/>
  <c r="N1177" i="388" s="1"/>
  <c r="D1177" i="388" s="1"/>
  <c r="AQ1177" i="388"/>
  <c r="AX1177" i="388" s="1"/>
  <c r="AY1177" i="388" s="1"/>
  <c r="AO1086" i="388"/>
  <c r="AQ1086" i="388"/>
  <c r="AO1085" i="388"/>
  <c r="AQ1085" i="388"/>
  <c r="AE840" i="388"/>
  <c r="AK840" i="388" s="1"/>
  <c r="B840" i="388"/>
  <c r="AE688" i="388"/>
  <c r="AK688" i="388" s="1"/>
  <c r="K688" i="388" s="1"/>
  <c r="D688" i="388" s="1"/>
  <c r="B688" i="388"/>
  <c r="AY513" i="388"/>
  <c r="AO513" i="388"/>
  <c r="AE513" i="388"/>
  <c r="AK513" i="388" s="1"/>
  <c r="M513" i="388"/>
  <c r="L513" i="388"/>
  <c r="N513" i="388" s="1"/>
  <c r="J513" i="388"/>
  <c r="I513" i="388"/>
  <c r="H513" i="388"/>
  <c r="B513" i="388"/>
  <c r="AY512" i="388"/>
  <c r="AO512" i="388"/>
  <c r="AQ512" i="388"/>
  <c r="AS512" i="388" s="1"/>
  <c r="B512" i="388"/>
  <c r="AY464" i="388"/>
  <c r="AO464" i="388"/>
  <c r="AE464" i="388"/>
  <c r="AK464" i="388" s="1"/>
  <c r="M464" i="388"/>
  <c r="L464" i="388"/>
  <c r="J464" i="388"/>
  <c r="I464" i="388"/>
  <c r="H464" i="388"/>
  <c r="B464" i="388"/>
  <c r="AY70" i="388"/>
  <c r="AO70" i="388"/>
  <c r="AE70" i="388"/>
  <c r="AK70" i="388" s="1"/>
  <c r="M70" i="388"/>
  <c r="L70" i="388"/>
  <c r="J70" i="388"/>
  <c r="I70" i="388"/>
  <c r="H70" i="388"/>
  <c r="B70" i="388"/>
  <c r="AE63" i="388"/>
  <c r="AM63" i="388" s="1"/>
  <c r="L63" i="388" s="1"/>
  <c r="N63" i="388" s="1"/>
  <c r="D63" i="388" s="1"/>
  <c r="B63" i="388"/>
  <c r="AE62" i="388"/>
  <c r="AM62" i="388" s="1"/>
  <c r="L62" i="388" s="1"/>
  <c r="N62" i="388" s="1"/>
  <c r="D62" i="388" s="1"/>
  <c r="B62" i="388"/>
  <c r="AY54" i="388"/>
  <c r="AO54" i="388"/>
  <c r="AE1491" i="388"/>
  <c r="AQ1375" i="388"/>
  <c r="AE54" i="388"/>
  <c r="M54" i="388"/>
  <c r="L54" i="388"/>
  <c r="K54" i="388"/>
  <c r="J54" i="388"/>
  <c r="H54" i="388"/>
  <c r="B54" i="388"/>
  <c r="AL688" i="388" l="1"/>
  <c r="AY1085" i="388"/>
  <c r="AU1085" i="388"/>
  <c r="AV1085" i="388" s="1"/>
  <c r="K840" i="388"/>
  <c r="D840" i="388" s="1"/>
  <c r="AL840" i="388"/>
  <c r="AY1086" i="388"/>
  <c r="AU1086" i="388"/>
  <c r="AV1086" i="388" s="1"/>
  <c r="D1364" i="388"/>
  <c r="AL1364" i="388"/>
  <c r="AY1520" i="388"/>
  <c r="AS1520" i="388"/>
  <c r="AO62" i="388"/>
  <c r="AO63" i="388"/>
  <c r="N464" i="388"/>
  <c r="AI54" i="388"/>
  <c r="AL54" i="388" s="1"/>
  <c r="N54" i="388"/>
  <c r="AB1522" i="388"/>
  <c r="AX1450" i="388"/>
  <c r="AY1450" i="388" s="1"/>
  <c r="AQ688" i="388"/>
  <c r="AQ513" i="388"/>
  <c r="AQ840" i="388"/>
  <c r="AO840" i="388"/>
  <c r="AO688" i="388"/>
  <c r="AL513" i="388"/>
  <c r="K513" i="388"/>
  <c r="D513" i="388" s="1"/>
  <c r="AU513" i="388"/>
  <c r="AV513" i="388" s="1"/>
  <c r="AE512" i="388"/>
  <c r="AV512" i="388"/>
  <c r="AQ464" i="388"/>
  <c r="AU464" i="388" s="1"/>
  <c r="AV464" i="388" s="1"/>
  <c r="AL464" i="388"/>
  <c r="K464" i="388"/>
  <c r="D464" i="388" s="1"/>
  <c r="AL70" i="388"/>
  <c r="K70" i="388"/>
  <c r="D70" i="388" s="1"/>
  <c r="AQ70" i="388"/>
  <c r="AQ63" i="388"/>
  <c r="AL63" i="388"/>
  <c r="AL62" i="388"/>
  <c r="AQ62" i="388"/>
  <c r="AW62" i="388" s="1"/>
  <c r="AY62" i="388" s="1"/>
  <c r="AQ54" i="388"/>
  <c r="AS54" i="388" s="1"/>
  <c r="AV54" i="388" s="1"/>
  <c r="AY688" i="388" l="1"/>
  <c r="AU688" i="388"/>
  <c r="AV688" i="388" s="1"/>
  <c r="AY840" i="388"/>
  <c r="AU840" i="388"/>
  <c r="AV840" i="388" s="1"/>
  <c r="I54" i="388"/>
  <c r="D54" i="388" s="1"/>
  <c r="AV1520" i="388"/>
  <c r="AV63" i="388"/>
  <c r="AW63" i="388"/>
  <c r="AY63" i="388" s="1"/>
  <c r="AI512" i="388"/>
  <c r="AL512" i="388" s="1"/>
  <c r="AU70" i="388"/>
  <c r="AV70" i="388" s="1"/>
  <c r="AV62" i="388"/>
  <c r="I512" i="388" l="1"/>
  <c r="D512" i="388" s="1"/>
  <c r="D30" i="6"/>
  <c r="AV1291" i="388" l="1"/>
  <c r="AL1291" i="388"/>
  <c r="AE1291" i="388"/>
  <c r="AN1291" i="388" s="1"/>
  <c r="AO1291" i="388" s="1"/>
  <c r="L1291" i="388"/>
  <c r="K1291" i="388"/>
  <c r="J1291" i="388"/>
  <c r="I1291" i="388"/>
  <c r="H1291" i="388"/>
  <c r="B1291" i="388"/>
  <c r="AO974" i="388"/>
  <c r="AY974" i="388"/>
  <c r="AX975" i="388"/>
  <c r="AN975" i="388"/>
  <c r="AE974" i="388"/>
  <c r="AK974" i="388" s="1"/>
  <c r="AD975" i="388"/>
  <c r="AA975" i="388"/>
  <c r="Z975" i="388"/>
  <c r="Y975" i="388"/>
  <c r="X975" i="388"/>
  <c r="W975" i="388"/>
  <c r="V975" i="388"/>
  <c r="U975" i="388"/>
  <c r="T975" i="388"/>
  <c r="S975" i="388"/>
  <c r="R975" i="388"/>
  <c r="Q975" i="388"/>
  <c r="P975" i="388"/>
  <c r="M974" i="388"/>
  <c r="L974" i="388"/>
  <c r="J974" i="388"/>
  <c r="I974" i="388"/>
  <c r="H974" i="388"/>
  <c r="B974" i="388"/>
  <c r="AV966" i="388"/>
  <c r="AL966" i="388"/>
  <c r="AE966" i="388"/>
  <c r="AM966" i="388" s="1"/>
  <c r="M966" i="388"/>
  <c r="K966" i="388"/>
  <c r="B966" i="388"/>
  <c r="AV841" i="388"/>
  <c r="AL841" i="388"/>
  <c r="AE841" i="388"/>
  <c r="AM841" i="388" s="1"/>
  <c r="M841" i="388"/>
  <c r="K841" i="388"/>
  <c r="J841" i="388"/>
  <c r="I841" i="388"/>
  <c r="H841" i="388"/>
  <c r="B841" i="388"/>
  <c r="N974" i="388" l="1"/>
  <c r="AQ1291" i="388"/>
  <c r="AX1291" i="388" s="1"/>
  <c r="AY1291" i="388" s="1"/>
  <c r="AQ974" i="388"/>
  <c r="M1291" i="388"/>
  <c r="N1291" i="388" s="1"/>
  <c r="D1291" i="388" s="1"/>
  <c r="AL974" i="388"/>
  <c r="K974" i="388"/>
  <c r="AO966" i="388"/>
  <c r="L966" i="388"/>
  <c r="N966" i="388" s="1"/>
  <c r="D966" i="388" s="1"/>
  <c r="AQ966" i="388"/>
  <c r="AO841" i="388"/>
  <c r="L841" i="388"/>
  <c r="N841" i="388" s="1"/>
  <c r="D841" i="388" s="1"/>
  <c r="AQ841" i="388"/>
  <c r="AW841" i="388" s="1"/>
  <c r="AY841" i="388" s="1"/>
  <c r="D974" i="388" l="1"/>
  <c r="AU974" i="388"/>
  <c r="AV974" i="388" s="1"/>
  <c r="AW966" i="388"/>
  <c r="AY966" i="388" s="1"/>
  <c r="B1308" i="388" l="1"/>
  <c r="B1400" i="388"/>
  <c r="B600" i="388"/>
  <c r="AL1369" i="388" l="1"/>
  <c r="L1369" i="388"/>
  <c r="K1369" i="388"/>
  <c r="J1369" i="388"/>
  <c r="I1369" i="388"/>
  <c r="H1369" i="388"/>
  <c r="AV1369" i="388"/>
  <c r="AE1369" i="388"/>
  <c r="AN1369" i="388" s="1"/>
  <c r="B1369" i="388"/>
  <c r="B1332" i="388"/>
  <c r="AY1243" i="388"/>
  <c r="AO1243" i="388"/>
  <c r="AE1243" i="388"/>
  <c r="AK1243" i="388" s="1"/>
  <c r="M1243" i="388"/>
  <c r="L1243" i="388"/>
  <c r="J1243" i="388"/>
  <c r="I1243" i="388"/>
  <c r="H1243" i="388"/>
  <c r="B1243" i="388"/>
  <c r="AV450" i="388"/>
  <c r="AL450" i="388"/>
  <c r="AE450" i="388"/>
  <c r="AM450" i="388" s="1"/>
  <c r="M450" i="388"/>
  <c r="B450" i="388"/>
  <c r="AY95" i="388"/>
  <c r="AO95" i="388"/>
  <c r="AE95" i="388"/>
  <c r="AK95" i="388" s="1"/>
  <c r="M95" i="388"/>
  <c r="L95" i="388"/>
  <c r="J95" i="388"/>
  <c r="I95" i="388"/>
  <c r="H95" i="388"/>
  <c r="B95" i="388"/>
  <c r="AE236" i="388"/>
  <c r="AE9" i="388" l="1"/>
  <c r="AB975" i="388"/>
  <c r="N95" i="388"/>
  <c r="N1243" i="388"/>
  <c r="AO1369" i="388"/>
  <c r="M1369" i="388"/>
  <c r="N1369" i="388" s="1"/>
  <c r="D1369" i="388" s="1"/>
  <c r="AQ1243" i="388"/>
  <c r="AU1243" i="388" s="1"/>
  <c r="AV1243" i="388" s="1"/>
  <c r="AQ1369" i="388"/>
  <c r="AX1369" i="388" s="1"/>
  <c r="AY1369" i="388" s="1"/>
  <c r="AL1243" i="388"/>
  <c r="K1243" i="388"/>
  <c r="AO450" i="388"/>
  <c r="L450" i="388"/>
  <c r="N450" i="388" s="1"/>
  <c r="D450" i="388" s="1"/>
  <c r="AQ450" i="388"/>
  <c r="AQ95" i="388"/>
  <c r="AU95" i="388" s="1"/>
  <c r="AV95" i="388" s="1"/>
  <c r="AL95" i="388"/>
  <c r="K95" i="388"/>
  <c r="D1243" i="388" l="1"/>
  <c r="D95" i="388"/>
  <c r="AW450" i="388"/>
  <c r="AY450" i="388" s="1"/>
  <c r="AY68" i="388" l="1"/>
  <c r="AO68" i="388"/>
  <c r="AE68" i="388"/>
  <c r="AK68" i="388" s="1"/>
  <c r="M68" i="388"/>
  <c r="L68" i="388"/>
  <c r="J68" i="388"/>
  <c r="I68" i="388"/>
  <c r="H68" i="388"/>
  <c r="B68" i="388"/>
  <c r="AY65" i="388"/>
  <c r="AO65" i="388"/>
  <c r="AE65" i="388"/>
  <c r="AK65" i="388" s="1"/>
  <c r="M65" i="388"/>
  <c r="L65" i="388"/>
  <c r="J65" i="388"/>
  <c r="I65" i="388"/>
  <c r="H65" i="388"/>
  <c r="B65" i="388"/>
  <c r="AY59" i="388"/>
  <c r="AO59" i="388"/>
  <c r="AQ59" i="388"/>
  <c r="AE11" i="388"/>
  <c r="M59" i="388"/>
  <c r="L59" i="388"/>
  <c r="J59" i="388"/>
  <c r="I59" i="388"/>
  <c r="H59" i="388"/>
  <c r="B59" i="388"/>
  <c r="B50" i="388"/>
  <c r="B55" i="388"/>
  <c r="B69" i="388"/>
  <c r="B67" i="388"/>
  <c r="B64" i="388"/>
  <c r="AQ68" i="388" l="1"/>
  <c r="AQ65" i="388"/>
  <c r="AL68" i="388"/>
  <c r="K68" i="388"/>
  <c r="D68" i="388" s="1"/>
  <c r="AL65" i="388"/>
  <c r="K65" i="388"/>
  <c r="D65" i="388" s="1"/>
  <c r="AU59" i="388"/>
  <c r="AV59" i="388" s="1"/>
  <c r="AE59" i="388"/>
  <c r="AK59" i="388" s="1"/>
  <c r="AU65" i="388" l="1"/>
  <c r="AV65" i="388" s="1"/>
  <c r="AU68" i="388"/>
  <c r="AV68" i="388" s="1"/>
  <c r="K59" i="388"/>
  <c r="D59" i="388" s="1"/>
  <c r="AL59" i="388"/>
  <c r="B139" i="388" l="1"/>
  <c r="B138" i="388"/>
  <c r="AY1363" i="388" l="1"/>
  <c r="AO1363" i="388"/>
  <c r="AE1363" i="388"/>
  <c r="AK1363" i="388" s="1"/>
  <c r="M1363" i="388"/>
  <c r="L1363" i="388"/>
  <c r="J1363" i="388"/>
  <c r="I1363" i="388"/>
  <c r="H1363" i="388"/>
  <c r="B1363" i="388"/>
  <c r="AV1232" i="388"/>
  <c r="AL1232" i="388"/>
  <c r="AE1232" i="388"/>
  <c r="AN1232" i="388" s="1"/>
  <c r="L1232" i="388"/>
  <c r="K1232" i="388"/>
  <c r="J1232" i="388"/>
  <c r="I1232" i="388"/>
  <c r="H1232" i="388"/>
  <c r="B1232" i="388"/>
  <c r="AY1033" i="388"/>
  <c r="AV1033" i="388"/>
  <c r="AO1033" i="388"/>
  <c r="AL1033" i="388"/>
  <c r="AQ1033" i="388"/>
  <c r="AR1033" i="388" s="1"/>
  <c r="M1033" i="388"/>
  <c r="L1033" i="388"/>
  <c r="K1033" i="388"/>
  <c r="J1033" i="388"/>
  <c r="I1033" i="388"/>
  <c r="B1033" i="388"/>
  <c r="B1037" i="388"/>
  <c r="AY1020" i="388"/>
  <c r="AV1020" i="388"/>
  <c r="AO1020" i="388"/>
  <c r="AL1020" i="388"/>
  <c r="AE1020" i="388"/>
  <c r="AH1020" i="388" s="1"/>
  <c r="H1020" i="388" s="1"/>
  <c r="D1020" i="388" s="1"/>
  <c r="M1020" i="388"/>
  <c r="L1020" i="388"/>
  <c r="B1020" i="388"/>
  <c r="AY750" i="388"/>
  <c r="AV750" i="388"/>
  <c r="AO750" i="388"/>
  <c r="AL747" i="388"/>
  <c r="AL750" i="388"/>
  <c r="AQ750" i="388"/>
  <c r="AR750" i="388" s="1"/>
  <c r="M750" i="388"/>
  <c r="L750" i="388"/>
  <c r="N750" i="388" s="1"/>
  <c r="K750" i="388"/>
  <c r="J750" i="388"/>
  <c r="I750" i="388"/>
  <c r="B750" i="388"/>
  <c r="AV686" i="388"/>
  <c r="AL686" i="388"/>
  <c r="AE686" i="388"/>
  <c r="AM686" i="388" s="1"/>
  <c r="M686" i="388"/>
  <c r="K686" i="388"/>
  <c r="J686" i="388"/>
  <c r="I686" i="388"/>
  <c r="H686" i="388"/>
  <c r="B686" i="388"/>
  <c r="AY478" i="388"/>
  <c r="AV478" i="388"/>
  <c r="AO478" i="388"/>
  <c r="AL478" i="388"/>
  <c r="AE478" i="388"/>
  <c r="AH478" i="388" s="1"/>
  <c r="H478" i="388" s="1"/>
  <c r="M478" i="388"/>
  <c r="L478" i="388"/>
  <c r="B478" i="388"/>
  <c r="N1363" i="388" l="1"/>
  <c r="AQ1363" i="388"/>
  <c r="AU1363" i="388" s="1"/>
  <c r="AV1363" i="388" s="1"/>
  <c r="N478" i="388"/>
  <c r="D478" i="388" s="1"/>
  <c r="AL1363" i="388"/>
  <c r="K1363" i="388"/>
  <c r="D1363" i="388" s="1"/>
  <c r="AO1232" i="388"/>
  <c r="M1232" i="388"/>
  <c r="N1232" i="388" s="1"/>
  <c r="D1232" i="388" s="1"/>
  <c r="AQ1232" i="388"/>
  <c r="AX1232" i="388" s="1"/>
  <c r="AY1232" i="388" s="1"/>
  <c r="AQ1020" i="388"/>
  <c r="AR1020" i="388" s="1"/>
  <c r="AE1033" i="388"/>
  <c r="AH1033" i="388" s="1"/>
  <c r="H1033" i="388" s="1"/>
  <c r="N1033" i="388"/>
  <c r="AE750" i="388"/>
  <c r="AH750" i="388" s="1"/>
  <c r="H750" i="388" s="1"/>
  <c r="D750" i="388" s="1"/>
  <c r="AO686" i="388"/>
  <c r="L686" i="388"/>
  <c r="N686" i="388" s="1"/>
  <c r="D686" i="388" s="1"/>
  <c r="AQ686" i="388"/>
  <c r="AQ478" i="388"/>
  <c r="B1221" i="388"/>
  <c r="B477" i="388"/>
  <c r="D1033" i="388" l="1"/>
  <c r="AW686" i="388"/>
  <c r="AY686" i="388" s="1"/>
  <c r="AR478" i="388"/>
  <c r="AE1521" i="388" l="1"/>
  <c r="AE1519" i="388"/>
  <c r="AE1518" i="388"/>
  <c r="AE1517" i="388"/>
  <c r="AE1516" i="388"/>
  <c r="AE1515" i="388"/>
  <c r="AE1514" i="388"/>
  <c r="AE1513" i="388"/>
  <c r="AE1512" i="388"/>
  <c r="AE1511" i="388"/>
  <c r="AE1510" i="388"/>
  <c r="AE1509" i="388"/>
  <c r="AE1508" i="388"/>
  <c r="AE1507" i="388"/>
  <c r="AE1506" i="388"/>
  <c r="AE1505" i="388"/>
  <c r="AE1504" i="388"/>
  <c r="AE1503" i="388"/>
  <c r="AE1502" i="388"/>
  <c r="AE1501" i="388"/>
  <c r="AE1500" i="388"/>
  <c r="AE1499" i="388"/>
  <c r="AE1498" i="388"/>
  <c r="AE1497" i="388"/>
  <c r="AE1496" i="388"/>
  <c r="AE1495" i="388"/>
  <c r="AE1494" i="388"/>
  <c r="AE1493" i="388"/>
  <c r="AE1492" i="388"/>
  <c r="AE1490" i="388"/>
  <c r="AE1489" i="388"/>
  <c r="AE1488" i="388"/>
  <c r="AE1487" i="388"/>
  <c r="AE1486" i="388"/>
  <c r="AE1485" i="388"/>
  <c r="AE1484" i="388"/>
  <c r="AE1483" i="388"/>
  <c r="AE1482" i="388"/>
  <c r="AE1481" i="388"/>
  <c r="AE1480" i="388"/>
  <c r="AE1479" i="388"/>
  <c r="AE1478" i="388"/>
  <c r="AE1477" i="388"/>
  <c r="AE1476" i="388"/>
  <c r="AE1475" i="388"/>
  <c r="AE1474" i="388"/>
  <c r="AE1473" i="388"/>
  <c r="AE1472" i="388"/>
  <c r="AE1471" i="388"/>
  <c r="AE1470" i="388"/>
  <c r="AE1469" i="388"/>
  <c r="AE1468" i="388"/>
  <c r="AE1467" i="388"/>
  <c r="AE1466" i="388"/>
  <c r="AE1465" i="388"/>
  <c r="AE1464" i="388"/>
  <c r="AE1463" i="388"/>
  <c r="AE1462" i="388"/>
  <c r="AE1461" i="388"/>
  <c r="AE1460" i="388"/>
  <c r="AE1459" i="388"/>
  <c r="AE1458" i="388"/>
  <c r="AE1457" i="388"/>
  <c r="AE1456" i="388"/>
  <c r="AE1455" i="388"/>
  <c r="AE1454" i="388"/>
  <c r="AE1453" i="388"/>
  <c r="AE1452" i="388"/>
  <c r="AE1449" i="388"/>
  <c r="AE1448" i="388"/>
  <c r="AE1447" i="388"/>
  <c r="AE1446" i="388"/>
  <c r="AE1445" i="388"/>
  <c r="AE1444" i="388"/>
  <c r="AE1443" i="388"/>
  <c r="AE1442" i="388"/>
  <c r="AE1441" i="388"/>
  <c r="AE1440" i="388"/>
  <c r="AE1439" i="388"/>
  <c r="AE1438" i="388"/>
  <c r="AE1437" i="388"/>
  <c r="AE1436" i="388"/>
  <c r="AE1435" i="388"/>
  <c r="AE1434" i="388"/>
  <c r="AE1433" i="388"/>
  <c r="AE1432" i="388"/>
  <c r="AE1431" i="388"/>
  <c r="AE1430" i="388"/>
  <c r="AE1429" i="388"/>
  <c r="AE1428" i="388"/>
  <c r="AE1427" i="388"/>
  <c r="AE1426" i="388"/>
  <c r="AE1425" i="388"/>
  <c r="AE1424" i="388"/>
  <c r="AE1423" i="388"/>
  <c r="AE1422" i="388"/>
  <c r="AE1421" i="388"/>
  <c r="AE1420" i="388"/>
  <c r="AE1419" i="388"/>
  <c r="AE1418" i="388"/>
  <c r="AE1417" i="388"/>
  <c r="AE1416" i="388"/>
  <c r="AE1415" i="388"/>
  <c r="AE1414" i="388"/>
  <c r="AE1413" i="388"/>
  <c r="AE1412" i="388"/>
  <c r="AE1411" i="388"/>
  <c r="AE1410" i="388"/>
  <c r="AE1409" i="388"/>
  <c r="AE1408" i="388"/>
  <c r="AE1407" i="388"/>
  <c r="AE1406" i="388"/>
  <c r="AE1405" i="388"/>
  <c r="AE1404" i="388"/>
  <c r="AE1403" i="388"/>
  <c r="AE1402" i="388"/>
  <c r="AE1401" i="388"/>
  <c r="AE1400" i="388"/>
  <c r="AE1399" i="388"/>
  <c r="AE1398" i="388"/>
  <c r="AE1397" i="388"/>
  <c r="AE1396" i="388"/>
  <c r="AE1395" i="388"/>
  <c r="AE1394" i="388"/>
  <c r="AE1393" i="388"/>
  <c r="AE1392" i="388"/>
  <c r="AE1391" i="388"/>
  <c r="AE1390" i="388"/>
  <c r="AE1389" i="388"/>
  <c r="AE1388" i="388"/>
  <c r="AE1387" i="388"/>
  <c r="AE1386" i="388"/>
  <c r="AE1385" i="388"/>
  <c r="AE1384" i="388"/>
  <c r="AE1383" i="388"/>
  <c r="AE1382" i="388"/>
  <c r="AE1375" i="388"/>
  <c r="AE1374" i="388"/>
  <c r="AE1373" i="388"/>
  <c r="AE1372" i="388"/>
  <c r="AE1371" i="388"/>
  <c r="AE1370" i="388"/>
  <c r="AE1368" i="388"/>
  <c r="AE1367" i="388"/>
  <c r="AE1366" i="388"/>
  <c r="AE1365" i="388"/>
  <c r="AE1362" i="388"/>
  <c r="AE1361" i="388"/>
  <c r="AE1360" i="388"/>
  <c r="AE1359" i="388"/>
  <c r="AE1358" i="388"/>
  <c r="AE1357" i="388"/>
  <c r="AE1356" i="388"/>
  <c r="AE1355" i="388"/>
  <c r="AE1354" i="388"/>
  <c r="AE1353" i="388"/>
  <c r="AE1352" i="388"/>
  <c r="AE1351" i="388"/>
  <c r="AE1350" i="388"/>
  <c r="AE1349" i="388"/>
  <c r="AE1348" i="388"/>
  <c r="AE1347" i="388"/>
  <c r="AE1346" i="388"/>
  <c r="AE1345" i="388"/>
  <c r="AE1344" i="388"/>
  <c r="AE1343" i="388"/>
  <c r="AE1342" i="388"/>
  <c r="AE1341" i="388"/>
  <c r="AE1340" i="388"/>
  <c r="AE1339" i="388"/>
  <c r="AE1338" i="388"/>
  <c r="AE1337" i="388"/>
  <c r="AE1336" i="388"/>
  <c r="AE1335" i="388"/>
  <c r="AE1334" i="388"/>
  <c r="AE1333" i="388"/>
  <c r="AE1332" i="388"/>
  <c r="AE1331" i="388"/>
  <c r="AE1330" i="388"/>
  <c r="AE1329" i="388"/>
  <c r="AE1328" i="388"/>
  <c r="AE1327" i="388"/>
  <c r="AE1326" i="388"/>
  <c r="AE1325" i="388"/>
  <c r="AE1324" i="388"/>
  <c r="AE1323" i="388"/>
  <c r="AE1322" i="388"/>
  <c r="AE1321" i="388"/>
  <c r="AE1320" i="388"/>
  <c r="AE1319" i="388"/>
  <c r="AE1318" i="388"/>
  <c r="AE1317" i="388"/>
  <c r="AE1316" i="388"/>
  <c r="AE1315" i="388"/>
  <c r="AE1314" i="388"/>
  <c r="AE1313" i="388"/>
  <c r="AE1312" i="388"/>
  <c r="AE1311" i="388"/>
  <c r="AE1309" i="388"/>
  <c r="AE1308" i="388"/>
  <c r="AE1307" i="388"/>
  <c r="AE1306" i="388"/>
  <c r="AE1305" i="388"/>
  <c r="AE1304" i="388"/>
  <c r="AE1303" i="388"/>
  <c r="AE1302" i="388"/>
  <c r="AE1301" i="388"/>
  <c r="AE1300" i="388"/>
  <c r="AE1299" i="388"/>
  <c r="AE1298" i="388"/>
  <c r="AE1297" i="388"/>
  <c r="AE1296" i="388"/>
  <c r="AE1295" i="388"/>
  <c r="AE1294" i="388"/>
  <c r="AE1293" i="388"/>
  <c r="AE1292" i="388"/>
  <c r="AE1290" i="388"/>
  <c r="AE1289" i="388"/>
  <c r="AE1288" i="388"/>
  <c r="AE1287" i="388"/>
  <c r="AE1286" i="388"/>
  <c r="AE1285" i="388"/>
  <c r="AE1284" i="388"/>
  <c r="AE1283" i="388"/>
  <c r="AE1282" i="388"/>
  <c r="AE1281" i="388"/>
  <c r="AE1280" i="388"/>
  <c r="AE1279" i="388"/>
  <c r="AE1278" i="388"/>
  <c r="AE1277" i="388"/>
  <c r="AE1276" i="388"/>
  <c r="AE1275" i="388"/>
  <c r="AE1274" i="388"/>
  <c r="AE1273" i="388"/>
  <c r="AE1272" i="388"/>
  <c r="AE1271" i="388"/>
  <c r="AE1270" i="388"/>
  <c r="AE1269" i="388"/>
  <c r="AE1268" i="388"/>
  <c r="AE1267" i="388"/>
  <c r="AE1266" i="388"/>
  <c r="AE1265" i="388"/>
  <c r="AE1264" i="388"/>
  <c r="AE1263" i="388"/>
  <c r="AE1262" i="388"/>
  <c r="AE1261" i="388"/>
  <c r="AE1260" i="388"/>
  <c r="AE1259" i="388"/>
  <c r="AE1258" i="388"/>
  <c r="AE1257" i="388"/>
  <c r="AE1256" i="388"/>
  <c r="AE1255" i="388"/>
  <c r="AE1254" i="388"/>
  <c r="AE1253" i="388"/>
  <c r="AE1252" i="388"/>
  <c r="AE1251" i="388"/>
  <c r="AE1250" i="388"/>
  <c r="AE1249" i="388"/>
  <c r="AE1248" i="388"/>
  <c r="AE1247" i="388"/>
  <c r="AE1246" i="388"/>
  <c r="AE1245" i="388"/>
  <c r="AE1244" i="388"/>
  <c r="AE1242" i="388"/>
  <c r="AE1241" i="388"/>
  <c r="AE1240" i="388"/>
  <c r="AE1239" i="388"/>
  <c r="AE1238" i="388"/>
  <c r="AE1237" i="388"/>
  <c r="AE1236" i="388"/>
  <c r="AE1235" i="388"/>
  <c r="AE1234" i="388"/>
  <c r="AE1233" i="388"/>
  <c r="AE1231" i="388"/>
  <c r="AE1230" i="388"/>
  <c r="AE1229" i="388"/>
  <c r="AE1228" i="388"/>
  <c r="AE1227" i="388"/>
  <c r="AE1226" i="388"/>
  <c r="AE1225" i="388"/>
  <c r="AE1224" i="388"/>
  <c r="AE1223" i="388"/>
  <c r="AE1222" i="388"/>
  <c r="AE1221" i="388"/>
  <c r="AE1220" i="388"/>
  <c r="AE1219" i="388"/>
  <c r="AE1218" i="388"/>
  <c r="AE1217" i="388"/>
  <c r="AE1216" i="388"/>
  <c r="AE1215" i="388"/>
  <c r="AE1214" i="388"/>
  <c r="AE1213" i="388"/>
  <c r="AE1212" i="388"/>
  <c r="AE1211" i="388"/>
  <c r="AE1210" i="388"/>
  <c r="AE1209" i="388"/>
  <c r="AE1208" i="388"/>
  <c r="AE1207" i="388"/>
  <c r="AE1206" i="388"/>
  <c r="AE1205" i="388"/>
  <c r="AE1204" i="388"/>
  <c r="AE1203" i="388"/>
  <c r="AE1202" i="388"/>
  <c r="AE1201" i="388"/>
  <c r="AE1200" i="388"/>
  <c r="AE1199" i="388"/>
  <c r="AE1198" i="388"/>
  <c r="AE1197" i="388"/>
  <c r="AE1196" i="388"/>
  <c r="AE1195" i="388"/>
  <c r="AE1194" i="388"/>
  <c r="AE1193" i="388"/>
  <c r="AE1192" i="388"/>
  <c r="AE1191" i="388"/>
  <c r="AE1190" i="388"/>
  <c r="AE1189" i="388"/>
  <c r="AE1188" i="388"/>
  <c r="AE1187" i="388"/>
  <c r="AE1186" i="388"/>
  <c r="AE1184" i="388"/>
  <c r="AE1183" i="388"/>
  <c r="AE1182" i="388"/>
  <c r="AE1181" i="388"/>
  <c r="AE1180" i="388"/>
  <c r="AE1179" i="388"/>
  <c r="AE1178" i="388"/>
  <c r="AE1176" i="388"/>
  <c r="AE1175" i="388"/>
  <c r="AE1174" i="388"/>
  <c r="AE1173" i="388"/>
  <c r="AE1172" i="388"/>
  <c r="AE1171" i="388"/>
  <c r="AE1170" i="388"/>
  <c r="AE1169" i="388"/>
  <c r="AE1168" i="388"/>
  <c r="AE1167" i="388"/>
  <c r="AE1166" i="388"/>
  <c r="AE1165" i="388"/>
  <c r="AE1164" i="388"/>
  <c r="AE1163" i="388"/>
  <c r="AE1162" i="388"/>
  <c r="AE1161" i="388"/>
  <c r="AE1160" i="388"/>
  <c r="AE1159" i="388"/>
  <c r="AE1158" i="388"/>
  <c r="AE1157" i="388"/>
  <c r="AE1156" i="388"/>
  <c r="AE1155" i="388"/>
  <c r="AE1154" i="388"/>
  <c r="AE1153" i="388"/>
  <c r="AE1152" i="388"/>
  <c r="AE1151" i="388"/>
  <c r="AE1150" i="388"/>
  <c r="AE1149" i="388"/>
  <c r="AE1148" i="388"/>
  <c r="AE1147" i="388"/>
  <c r="AE1146" i="388"/>
  <c r="AE1145" i="388"/>
  <c r="AE1144" i="388"/>
  <c r="AE1143" i="388"/>
  <c r="AE1142" i="388"/>
  <c r="AE1141" i="388"/>
  <c r="AE1140" i="388"/>
  <c r="AE1139" i="388"/>
  <c r="AE1138" i="388"/>
  <c r="AE1137" i="388"/>
  <c r="AE1136" i="388"/>
  <c r="AE1135" i="388"/>
  <c r="AE1134" i="388"/>
  <c r="AE1133" i="388"/>
  <c r="AE1132" i="388"/>
  <c r="AE1131" i="388"/>
  <c r="AE1130" i="388"/>
  <c r="AE1129" i="388"/>
  <c r="AE1128" i="388"/>
  <c r="AE1127" i="388"/>
  <c r="AE1126" i="388"/>
  <c r="AE1125" i="388"/>
  <c r="AE1124" i="388"/>
  <c r="AE1123" i="388"/>
  <c r="AE1122" i="388"/>
  <c r="AE1121" i="388"/>
  <c r="AE1120" i="388"/>
  <c r="AE1119" i="388"/>
  <c r="AE1117" i="388"/>
  <c r="AE1116" i="388"/>
  <c r="AE1115" i="388"/>
  <c r="AE1114" i="388"/>
  <c r="AE1113" i="388"/>
  <c r="AE1112" i="388"/>
  <c r="AE1111" i="388"/>
  <c r="AE1110" i="388"/>
  <c r="AE1109" i="388"/>
  <c r="AE1108" i="388"/>
  <c r="AE1107" i="388"/>
  <c r="AE1106" i="388"/>
  <c r="AE1105" i="388"/>
  <c r="AE1104" i="388"/>
  <c r="AE1103" i="388"/>
  <c r="AE1102" i="388"/>
  <c r="AE1101" i="388"/>
  <c r="AE1100" i="388"/>
  <c r="AE1099" i="388"/>
  <c r="AE1098" i="388"/>
  <c r="AE1097" i="388"/>
  <c r="AE1096" i="388"/>
  <c r="AE1095" i="388"/>
  <c r="AE1094" i="388"/>
  <c r="AE1093" i="388"/>
  <c r="AE1092" i="388"/>
  <c r="AE1091" i="388"/>
  <c r="AE1090" i="388"/>
  <c r="AE1089" i="388"/>
  <c r="AE1088" i="388"/>
  <c r="AE1087" i="388"/>
  <c r="AE1084" i="388"/>
  <c r="AE1083" i="388"/>
  <c r="AK1083" i="388" s="1"/>
  <c r="AE1082" i="388"/>
  <c r="AK1082" i="388" s="1"/>
  <c r="AE1081" i="388"/>
  <c r="AE1080" i="388"/>
  <c r="AE1079" i="388"/>
  <c r="AE1078" i="388"/>
  <c r="AE1077" i="388"/>
  <c r="AE1076" i="388"/>
  <c r="AE1075" i="388"/>
  <c r="AE1074" i="388"/>
  <c r="AE1073" i="388"/>
  <c r="AE1072" i="388"/>
  <c r="AE1071" i="388"/>
  <c r="AE1070" i="388"/>
  <c r="AE1069" i="388"/>
  <c r="AE1068" i="388"/>
  <c r="AE1067" i="388"/>
  <c r="AE1066" i="388"/>
  <c r="AE1065" i="388"/>
  <c r="AE1064" i="388"/>
  <c r="AE1063" i="388"/>
  <c r="AE1062" i="388"/>
  <c r="AE1061" i="388"/>
  <c r="AE1060" i="388"/>
  <c r="AE1059" i="388"/>
  <c r="AE1058" i="388"/>
  <c r="AE1057" i="388"/>
  <c r="AE1056" i="388"/>
  <c r="AE1055" i="388"/>
  <c r="AE1054" i="388"/>
  <c r="AE1053" i="388"/>
  <c r="AE1052" i="388"/>
  <c r="AE1051" i="388"/>
  <c r="AE1050" i="388"/>
  <c r="AE1049" i="388"/>
  <c r="AE1048" i="388"/>
  <c r="AE1047" i="388"/>
  <c r="AE1046" i="388"/>
  <c r="AE1045" i="388"/>
  <c r="AE1044" i="388"/>
  <c r="AE1043" i="388"/>
  <c r="AE1042" i="388"/>
  <c r="AE1041" i="388"/>
  <c r="AE1040" i="388"/>
  <c r="AE1038" i="388"/>
  <c r="AE1037" i="388"/>
  <c r="AE1036" i="388"/>
  <c r="AE1035" i="388"/>
  <c r="AE1034" i="388"/>
  <c r="AE1032" i="388"/>
  <c r="AE1031" i="388"/>
  <c r="AE1030" i="388"/>
  <c r="AE1029" i="388"/>
  <c r="AE1028" i="388"/>
  <c r="AE1027" i="388"/>
  <c r="AE1026" i="388"/>
  <c r="AE1025" i="388"/>
  <c r="AE1024" i="388"/>
  <c r="AE1023" i="388"/>
  <c r="AE1022" i="388"/>
  <c r="AE1021" i="388"/>
  <c r="AE1019" i="388"/>
  <c r="AE1018" i="388"/>
  <c r="AE1017" i="388"/>
  <c r="AE1016" i="388"/>
  <c r="AE1015" i="388"/>
  <c r="AE1014" i="388"/>
  <c r="AE1013" i="388"/>
  <c r="AE1012" i="388"/>
  <c r="AE1011" i="388"/>
  <c r="AE1010" i="388"/>
  <c r="AE1009" i="388"/>
  <c r="AE1008" i="388"/>
  <c r="AE1007" i="388"/>
  <c r="AE1006" i="388"/>
  <c r="AE1005" i="388"/>
  <c r="AE1004" i="388"/>
  <c r="AE1003" i="388"/>
  <c r="AE1002" i="388"/>
  <c r="AE1001" i="388"/>
  <c r="AE1000" i="388"/>
  <c r="AE999" i="388"/>
  <c r="AE998" i="388"/>
  <c r="AE997" i="388"/>
  <c r="AE996" i="388"/>
  <c r="AE995" i="388"/>
  <c r="AE994" i="388"/>
  <c r="AE993" i="388"/>
  <c r="AE992" i="388"/>
  <c r="AE991" i="388"/>
  <c r="AE990" i="388"/>
  <c r="AE988" i="388"/>
  <c r="AE985" i="388"/>
  <c r="AE984" i="388"/>
  <c r="AE983" i="388"/>
  <c r="AE982" i="388"/>
  <c r="AE981" i="388"/>
  <c r="AE980" i="388"/>
  <c r="AE979" i="388"/>
  <c r="AE978" i="388"/>
  <c r="AE977" i="388"/>
  <c r="AE976" i="388"/>
  <c r="AE973" i="388"/>
  <c r="AE972" i="388"/>
  <c r="AE971" i="388"/>
  <c r="AE970" i="388"/>
  <c r="AE969" i="388"/>
  <c r="AE968" i="388"/>
  <c r="AE967" i="388"/>
  <c r="AE965" i="388"/>
  <c r="AE964" i="388"/>
  <c r="AE963" i="388"/>
  <c r="AE962" i="388"/>
  <c r="AE961" i="388"/>
  <c r="AE960" i="388"/>
  <c r="AE959" i="388"/>
  <c r="AE958" i="388"/>
  <c r="AE953" i="388"/>
  <c r="AE952" i="388"/>
  <c r="AE951" i="388"/>
  <c r="AE950" i="388"/>
  <c r="AE949" i="388"/>
  <c r="AE948" i="388"/>
  <c r="AE947" i="388"/>
  <c r="AE946" i="388"/>
  <c r="AE945" i="388"/>
  <c r="AE944" i="388"/>
  <c r="AE943" i="388"/>
  <c r="AE942" i="388"/>
  <c r="AE941" i="388"/>
  <c r="AE940" i="388"/>
  <c r="AE939" i="388"/>
  <c r="AE938" i="388"/>
  <c r="AE937" i="388"/>
  <c r="AE936" i="388"/>
  <c r="AE935" i="388"/>
  <c r="AE934" i="388"/>
  <c r="AE933" i="388"/>
  <c r="AE932" i="388"/>
  <c r="AE931" i="388"/>
  <c r="AE930" i="388"/>
  <c r="AE929" i="388"/>
  <c r="AE928" i="388"/>
  <c r="AE927" i="388"/>
  <c r="AE926" i="388"/>
  <c r="AE925" i="388"/>
  <c r="AE924" i="388"/>
  <c r="AE923" i="388"/>
  <c r="AE922" i="388"/>
  <c r="AE921" i="388"/>
  <c r="AE920" i="388"/>
  <c r="AE919" i="388"/>
  <c r="AE918" i="388"/>
  <c r="AE917" i="388"/>
  <c r="AE916" i="388"/>
  <c r="AE915" i="388"/>
  <c r="AE914" i="388"/>
  <c r="AE913" i="388"/>
  <c r="AE912" i="388"/>
  <c r="AE911" i="388"/>
  <c r="AE910" i="388"/>
  <c r="AE909" i="388"/>
  <c r="AE908" i="388"/>
  <c r="AE907" i="388"/>
  <c r="AE906" i="388"/>
  <c r="AE905" i="388"/>
  <c r="AE904" i="388"/>
  <c r="AE903" i="388"/>
  <c r="AE902" i="388"/>
  <c r="AE901" i="388"/>
  <c r="AE900" i="388"/>
  <c r="AE899" i="388"/>
  <c r="AE898" i="388"/>
  <c r="AE897" i="388"/>
  <c r="AE896" i="388"/>
  <c r="AE895" i="388"/>
  <c r="AE894" i="388"/>
  <c r="AE893" i="388"/>
  <c r="AE892" i="388"/>
  <c r="AE891" i="388"/>
  <c r="AE890" i="388"/>
  <c r="AE889" i="388"/>
  <c r="AE888" i="388"/>
  <c r="AE887" i="388"/>
  <c r="AE886" i="388"/>
  <c r="AE885" i="388"/>
  <c r="AE884" i="388"/>
  <c r="AE883" i="388"/>
  <c r="AE882" i="388"/>
  <c r="AE881" i="388"/>
  <c r="AE880" i="388"/>
  <c r="AE879" i="388"/>
  <c r="AE878" i="388"/>
  <c r="AE877" i="388"/>
  <c r="AE876" i="388"/>
  <c r="AE875" i="388"/>
  <c r="AE874" i="388"/>
  <c r="AE873" i="388"/>
  <c r="AE872" i="388"/>
  <c r="AE871" i="388"/>
  <c r="AE870" i="388"/>
  <c r="AE869" i="388"/>
  <c r="AE868" i="388"/>
  <c r="AE867" i="388"/>
  <c r="AE866" i="388"/>
  <c r="AE865" i="388"/>
  <c r="AE864" i="388"/>
  <c r="AE863" i="388"/>
  <c r="AE862" i="388"/>
  <c r="AE861" i="388"/>
  <c r="AE860" i="388"/>
  <c r="AE859" i="388"/>
  <c r="AE858" i="388"/>
  <c r="AE857" i="388"/>
  <c r="AE856" i="388"/>
  <c r="AE855" i="388"/>
  <c r="AE854" i="388"/>
  <c r="AE853" i="388"/>
  <c r="AE852" i="388"/>
  <c r="AE851" i="388"/>
  <c r="AE850" i="388"/>
  <c r="AE849" i="388"/>
  <c r="AE848" i="388"/>
  <c r="AE847" i="388"/>
  <c r="AE846" i="388"/>
  <c r="AE845" i="388"/>
  <c r="AE844" i="388"/>
  <c r="AE843" i="388"/>
  <c r="AE842" i="388"/>
  <c r="AE839" i="388"/>
  <c r="AK839" i="388" s="1"/>
  <c r="AE838" i="388"/>
  <c r="AE837" i="388"/>
  <c r="AE835" i="388"/>
  <c r="AE834" i="388"/>
  <c r="AE833" i="388"/>
  <c r="AE832" i="388"/>
  <c r="AE831" i="388"/>
  <c r="AE830" i="388"/>
  <c r="AE829" i="388"/>
  <c r="AE828" i="388"/>
  <c r="AE827" i="388"/>
  <c r="AE826" i="388"/>
  <c r="AE825" i="388"/>
  <c r="AE824" i="388"/>
  <c r="AE823" i="388"/>
  <c r="AE822" i="388"/>
  <c r="AE821" i="388"/>
  <c r="AE820" i="388"/>
  <c r="AE819" i="388"/>
  <c r="AE818" i="388"/>
  <c r="AE817" i="388"/>
  <c r="AE816" i="388"/>
  <c r="AE815" i="388"/>
  <c r="AE814" i="388"/>
  <c r="AE813" i="388"/>
  <c r="AE812" i="388"/>
  <c r="AE811" i="388"/>
  <c r="AE810" i="388"/>
  <c r="AE809" i="388"/>
  <c r="AE808" i="388"/>
  <c r="AE807" i="388"/>
  <c r="AE806" i="388"/>
  <c r="AE805" i="388"/>
  <c r="AE804" i="388"/>
  <c r="AE803" i="388"/>
  <c r="AE802" i="388"/>
  <c r="AE801" i="388"/>
  <c r="AE800" i="388"/>
  <c r="AE799" i="388"/>
  <c r="AE798" i="388"/>
  <c r="AE797" i="388"/>
  <c r="AE796" i="388"/>
  <c r="AE795" i="388"/>
  <c r="AE794" i="388"/>
  <c r="AE793" i="388"/>
  <c r="AE792" i="388"/>
  <c r="AE791" i="388"/>
  <c r="AE790" i="388"/>
  <c r="AE789" i="388"/>
  <c r="AE788" i="388"/>
  <c r="AE787" i="388"/>
  <c r="AE786" i="388"/>
  <c r="AE785" i="388"/>
  <c r="AE784" i="388"/>
  <c r="AE783" i="388"/>
  <c r="AE782" i="388"/>
  <c r="AE781" i="388"/>
  <c r="AE780" i="388"/>
  <c r="AE779" i="388"/>
  <c r="AE778" i="388"/>
  <c r="AE777" i="388"/>
  <c r="AE776" i="388"/>
  <c r="AE775" i="388"/>
  <c r="AE774" i="388"/>
  <c r="AE773" i="388"/>
  <c r="AE772" i="388"/>
  <c r="AE771" i="388"/>
  <c r="AE770" i="388"/>
  <c r="AE769" i="388"/>
  <c r="AE768" i="388"/>
  <c r="AE767" i="388"/>
  <c r="AE766" i="388"/>
  <c r="AE765" i="388"/>
  <c r="AE764" i="388"/>
  <c r="AE763" i="388"/>
  <c r="AE762" i="388"/>
  <c r="AE761" i="388"/>
  <c r="AE760" i="388"/>
  <c r="AE759" i="388"/>
  <c r="AE758" i="388"/>
  <c r="AE757" i="388"/>
  <c r="AE756" i="388"/>
  <c r="AE755" i="388"/>
  <c r="AE754" i="388"/>
  <c r="AE753" i="388"/>
  <c r="AE752" i="388"/>
  <c r="AE751" i="388"/>
  <c r="AE749" i="388"/>
  <c r="AE748" i="388"/>
  <c r="AE747" i="388"/>
  <c r="AE746" i="388"/>
  <c r="AE745" i="388"/>
  <c r="AE744" i="388"/>
  <c r="AE743" i="388"/>
  <c r="AE742" i="388"/>
  <c r="AE741" i="388"/>
  <c r="AE740" i="388"/>
  <c r="AE739" i="388"/>
  <c r="AE738" i="388"/>
  <c r="AE737" i="388"/>
  <c r="AE736" i="388"/>
  <c r="AE735" i="388"/>
  <c r="AE734" i="388"/>
  <c r="AE733" i="388"/>
  <c r="AE732" i="388"/>
  <c r="AE731" i="388"/>
  <c r="AE730" i="388"/>
  <c r="AE729" i="388"/>
  <c r="AE728" i="388"/>
  <c r="AE727" i="388"/>
  <c r="AE726" i="388"/>
  <c r="AE725" i="388"/>
  <c r="AE724" i="388"/>
  <c r="AE723" i="388"/>
  <c r="AE722" i="388"/>
  <c r="AE721" i="388"/>
  <c r="AE720" i="388"/>
  <c r="AE719" i="388"/>
  <c r="AE718" i="388"/>
  <c r="AE717" i="388"/>
  <c r="AE716" i="388"/>
  <c r="AE715" i="388"/>
  <c r="AE714" i="388"/>
  <c r="AE713" i="388"/>
  <c r="AE712" i="388"/>
  <c r="AE711" i="388"/>
  <c r="AE710" i="388"/>
  <c r="AE709" i="388"/>
  <c r="AE708" i="388"/>
  <c r="AE707" i="388"/>
  <c r="AE706" i="388"/>
  <c r="AE705" i="388"/>
  <c r="AE704" i="388"/>
  <c r="AE703" i="388"/>
  <c r="AE702" i="388"/>
  <c r="AE701" i="388"/>
  <c r="AE700" i="388"/>
  <c r="AE699" i="388"/>
  <c r="AE698" i="388"/>
  <c r="AE697" i="388"/>
  <c r="AE696" i="388"/>
  <c r="AE695" i="388"/>
  <c r="AE694" i="388"/>
  <c r="AE693" i="388"/>
  <c r="AE692" i="388"/>
  <c r="AE691" i="388"/>
  <c r="AE690" i="388"/>
  <c r="AE689" i="388"/>
  <c r="AE687" i="388"/>
  <c r="AE685" i="388"/>
  <c r="AE684" i="388"/>
  <c r="AE683" i="388"/>
  <c r="AE682" i="388"/>
  <c r="AE681" i="388"/>
  <c r="AE680" i="388"/>
  <c r="AE679" i="388"/>
  <c r="AE678" i="388"/>
  <c r="AE677" i="388"/>
  <c r="AE676" i="388"/>
  <c r="AE675" i="388"/>
  <c r="AE674" i="388"/>
  <c r="AE673" i="388"/>
  <c r="AE672" i="388"/>
  <c r="AE671" i="388"/>
  <c r="AE670" i="388"/>
  <c r="AE669" i="388"/>
  <c r="AE668" i="388"/>
  <c r="AE667" i="388"/>
  <c r="AE666" i="388"/>
  <c r="AE665" i="388"/>
  <c r="AE664" i="388"/>
  <c r="AE663" i="388"/>
  <c r="AE662" i="388"/>
  <c r="AE661" i="388"/>
  <c r="AE660" i="388"/>
  <c r="AE659" i="388"/>
  <c r="AE658" i="388"/>
  <c r="AE657" i="388"/>
  <c r="AE656" i="388"/>
  <c r="AE655" i="388"/>
  <c r="AE654" i="388"/>
  <c r="AE653" i="388"/>
  <c r="AE652" i="388"/>
  <c r="AE651" i="388"/>
  <c r="AE650" i="388"/>
  <c r="AE649" i="388"/>
  <c r="AE648" i="388"/>
  <c r="AE647" i="388"/>
  <c r="AE646" i="388"/>
  <c r="AE645" i="388"/>
  <c r="AE644" i="388"/>
  <c r="AE643" i="388"/>
  <c r="AE642" i="388"/>
  <c r="AE641" i="388"/>
  <c r="AE640" i="388"/>
  <c r="AE639" i="388"/>
  <c r="AE638" i="388"/>
  <c r="AE637" i="388"/>
  <c r="AE636" i="388"/>
  <c r="AE635" i="388"/>
  <c r="AE634" i="388"/>
  <c r="AE633" i="388"/>
  <c r="AE632" i="388"/>
  <c r="AE631" i="388"/>
  <c r="AE630" i="388"/>
  <c r="AE629" i="388"/>
  <c r="AE628" i="388"/>
  <c r="AE627" i="388"/>
  <c r="AE626" i="388"/>
  <c r="AE625" i="388"/>
  <c r="AE624" i="388"/>
  <c r="AE623" i="388"/>
  <c r="AE622" i="388"/>
  <c r="AE621" i="388"/>
  <c r="AE620" i="388"/>
  <c r="AE619" i="388"/>
  <c r="AE618" i="388"/>
  <c r="AE617" i="388"/>
  <c r="AE616" i="388"/>
  <c r="AE615" i="388"/>
  <c r="AE614" i="388"/>
  <c r="AE613" i="388"/>
  <c r="AE612" i="388"/>
  <c r="AE611" i="388"/>
  <c r="AE610" i="388"/>
  <c r="AE609" i="388"/>
  <c r="AE608" i="388"/>
  <c r="AE607" i="388"/>
  <c r="AE606" i="388"/>
  <c r="AE605" i="388"/>
  <c r="AE604" i="388"/>
  <c r="AE603" i="388"/>
  <c r="AE602" i="388"/>
  <c r="AE601" i="388"/>
  <c r="AE600" i="388"/>
  <c r="AE599" i="388"/>
  <c r="AE598" i="388"/>
  <c r="AE597" i="388"/>
  <c r="AE596" i="388"/>
  <c r="AE595" i="388"/>
  <c r="AE594" i="388"/>
  <c r="AE593" i="388"/>
  <c r="AE592" i="388"/>
  <c r="AE591" i="388"/>
  <c r="AE590" i="388"/>
  <c r="AE589" i="388"/>
  <c r="AE588" i="388"/>
  <c r="AE587" i="388"/>
  <c r="AE586" i="388"/>
  <c r="AE585" i="388"/>
  <c r="AE584" i="388"/>
  <c r="AE583" i="388"/>
  <c r="AE582" i="388"/>
  <c r="AE581" i="388"/>
  <c r="AE580" i="388"/>
  <c r="AE579" i="388"/>
  <c r="AE578" i="388"/>
  <c r="AE577" i="388"/>
  <c r="AE576" i="388"/>
  <c r="AE575" i="388"/>
  <c r="AE574" i="388"/>
  <c r="AE573" i="388"/>
  <c r="AE572" i="388"/>
  <c r="AE571" i="388"/>
  <c r="AE570" i="388"/>
  <c r="AE569" i="388"/>
  <c r="AE568" i="388"/>
  <c r="AE567" i="388"/>
  <c r="AE566" i="388"/>
  <c r="AE565" i="388"/>
  <c r="AE564" i="388"/>
  <c r="AE563" i="388"/>
  <c r="AE562" i="388"/>
  <c r="AE561" i="388"/>
  <c r="AE560" i="388"/>
  <c r="AE559" i="388"/>
  <c r="AE558" i="388"/>
  <c r="AE557" i="388"/>
  <c r="AE556" i="388"/>
  <c r="AE555" i="388"/>
  <c r="AE554" i="388"/>
  <c r="AE553" i="388"/>
  <c r="AE552" i="388"/>
  <c r="AE551" i="388"/>
  <c r="AE550" i="388"/>
  <c r="AE549" i="388"/>
  <c r="AE548" i="388"/>
  <c r="AE547" i="388"/>
  <c r="AE546" i="388"/>
  <c r="AE545" i="388"/>
  <c r="AE544" i="388"/>
  <c r="AE543" i="388"/>
  <c r="AE542" i="388"/>
  <c r="AE541" i="388"/>
  <c r="AE540" i="388"/>
  <c r="AE539" i="388"/>
  <c r="AE538" i="388"/>
  <c r="AE537" i="388"/>
  <c r="AE536" i="388"/>
  <c r="AE535" i="388"/>
  <c r="AE534" i="388"/>
  <c r="AE533" i="388"/>
  <c r="AE532" i="388"/>
  <c r="AE531" i="388"/>
  <c r="AE530" i="388"/>
  <c r="AE529" i="388"/>
  <c r="AE528" i="388"/>
  <c r="AE527" i="388"/>
  <c r="AE526" i="388"/>
  <c r="AE525" i="388"/>
  <c r="AE524" i="388"/>
  <c r="AE523" i="388"/>
  <c r="AE522" i="388"/>
  <c r="AE521" i="388"/>
  <c r="AE520" i="388"/>
  <c r="AE519" i="388"/>
  <c r="AE518" i="388"/>
  <c r="AE517" i="388"/>
  <c r="AE516" i="388"/>
  <c r="AE515" i="388"/>
  <c r="AE514" i="388"/>
  <c r="AE511" i="388"/>
  <c r="AE510" i="388"/>
  <c r="AE509" i="388"/>
  <c r="AE508" i="388"/>
  <c r="AE507" i="388"/>
  <c r="AE506" i="388"/>
  <c r="AE505" i="388"/>
  <c r="AE504" i="388"/>
  <c r="AE503" i="388"/>
  <c r="AE502" i="388"/>
  <c r="AE501" i="388"/>
  <c r="AE500" i="388"/>
  <c r="AE499" i="388"/>
  <c r="AE498" i="388"/>
  <c r="AE497" i="388"/>
  <c r="AE496" i="388"/>
  <c r="AE495" i="388"/>
  <c r="AE494" i="388"/>
  <c r="AE493" i="388"/>
  <c r="AE492" i="388"/>
  <c r="AE491" i="388"/>
  <c r="AE490" i="388"/>
  <c r="AE489" i="388"/>
  <c r="AE488" i="388"/>
  <c r="AE487" i="388"/>
  <c r="AE486" i="388"/>
  <c r="AE485" i="388"/>
  <c r="AE484" i="388"/>
  <c r="AE483" i="388"/>
  <c r="AE482" i="388"/>
  <c r="AE481" i="388"/>
  <c r="AE480" i="388"/>
  <c r="AE479" i="388"/>
  <c r="AE477" i="388"/>
  <c r="AE476" i="388"/>
  <c r="AE475" i="388"/>
  <c r="AE474" i="388"/>
  <c r="AE473" i="388"/>
  <c r="AE472" i="388"/>
  <c r="AE471" i="388"/>
  <c r="AE470" i="388"/>
  <c r="AE469" i="388"/>
  <c r="AE468" i="388"/>
  <c r="AE467" i="388"/>
  <c r="AE466" i="388"/>
  <c r="AE465" i="388"/>
  <c r="AE463" i="388"/>
  <c r="AE462" i="388"/>
  <c r="AE461" i="388"/>
  <c r="AE460" i="388"/>
  <c r="AE459" i="388"/>
  <c r="AE458" i="388"/>
  <c r="AE457" i="388"/>
  <c r="AE456" i="388"/>
  <c r="AE455" i="388"/>
  <c r="AE454" i="388"/>
  <c r="AE453" i="388"/>
  <c r="AE452" i="388"/>
  <c r="AE451" i="388"/>
  <c r="AE449" i="388"/>
  <c r="AE448" i="388"/>
  <c r="AE447" i="388"/>
  <c r="AE446" i="388"/>
  <c r="AE445" i="388"/>
  <c r="AE444" i="388"/>
  <c r="AE443" i="388"/>
  <c r="AE442" i="388"/>
  <c r="AE441" i="388"/>
  <c r="AE440" i="388"/>
  <c r="AE439" i="388"/>
  <c r="AE438" i="388"/>
  <c r="AE437" i="388"/>
  <c r="AE436" i="388"/>
  <c r="AE435" i="388"/>
  <c r="AE434" i="388"/>
  <c r="AE433" i="388"/>
  <c r="AE432" i="388"/>
  <c r="AE431" i="388"/>
  <c r="AE430" i="388"/>
  <c r="AE429" i="388"/>
  <c r="AE428" i="388"/>
  <c r="AE427" i="388"/>
  <c r="AE426" i="388"/>
  <c r="AE425" i="388"/>
  <c r="AE424" i="388"/>
  <c r="AE423" i="388"/>
  <c r="AE422" i="388"/>
  <c r="AE421" i="388"/>
  <c r="AE420" i="388"/>
  <c r="AE419" i="388"/>
  <c r="AE418" i="388"/>
  <c r="AE417" i="388"/>
  <c r="AE416" i="388"/>
  <c r="AE415" i="388"/>
  <c r="AE414" i="388"/>
  <c r="AE413" i="388"/>
  <c r="AE412" i="388"/>
  <c r="AE411" i="388"/>
  <c r="AE410" i="388"/>
  <c r="AE409" i="388"/>
  <c r="AE408" i="388"/>
  <c r="AE407" i="388"/>
  <c r="AE406" i="388"/>
  <c r="AE405" i="388"/>
  <c r="AE404" i="388"/>
  <c r="AE403" i="388"/>
  <c r="AE402" i="388"/>
  <c r="AE401" i="388"/>
  <c r="AE400" i="388"/>
  <c r="AE399" i="388"/>
  <c r="AE398" i="388"/>
  <c r="AE397" i="388"/>
  <c r="AE396" i="388"/>
  <c r="AE395" i="388"/>
  <c r="AE394" i="388"/>
  <c r="AE393" i="388"/>
  <c r="AE392" i="388"/>
  <c r="AE391" i="388"/>
  <c r="AE390" i="388"/>
  <c r="AE389" i="388"/>
  <c r="AE388" i="388"/>
  <c r="AE387" i="388"/>
  <c r="AE386" i="388"/>
  <c r="AE385" i="388"/>
  <c r="AE384" i="388"/>
  <c r="AE383" i="388"/>
  <c r="AE382" i="388"/>
  <c r="AE381" i="388"/>
  <c r="AE380" i="388"/>
  <c r="AE379" i="388"/>
  <c r="AE378" i="388"/>
  <c r="AE377" i="388"/>
  <c r="AE376" i="388"/>
  <c r="AE375" i="388"/>
  <c r="AE374" i="388"/>
  <c r="AE373" i="388"/>
  <c r="AE372" i="388"/>
  <c r="AE371" i="388"/>
  <c r="AE370" i="388"/>
  <c r="AE369" i="388"/>
  <c r="AE368" i="388"/>
  <c r="AE367" i="388"/>
  <c r="AE366" i="388"/>
  <c r="AE365" i="388"/>
  <c r="AE364" i="388"/>
  <c r="AE363" i="388"/>
  <c r="AE362" i="388"/>
  <c r="AE361" i="388"/>
  <c r="AE360" i="388"/>
  <c r="AE359" i="388"/>
  <c r="AE358" i="388"/>
  <c r="AE357" i="388"/>
  <c r="AE356" i="388"/>
  <c r="AE355" i="388"/>
  <c r="AE354" i="388"/>
  <c r="AE353" i="388"/>
  <c r="AE352" i="388"/>
  <c r="AE351" i="388"/>
  <c r="AE350" i="388"/>
  <c r="AE349" i="388"/>
  <c r="AE348" i="388"/>
  <c r="AE347" i="388"/>
  <c r="AE346" i="388"/>
  <c r="AE345" i="388"/>
  <c r="AE344" i="388"/>
  <c r="AE343" i="388"/>
  <c r="AE342" i="388"/>
  <c r="AE341" i="388"/>
  <c r="AE340" i="388"/>
  <c r="AE339" i="388"/>
  <c r="AE338" i="388"/>
  <c r="AE337" i="388"/>
  <c r="AE336" i="388"/>
  <c r="AE335" i="388"/>
  <c r="AE334" i="388"/>
  <c r="AE333" i="388"/>
  <c r="AE332" i="388"/>
  <c r="AE331" i="388"/>
  <c r="AE330" i="388"/>
  <c r="AE329" i="388"/>
  <c r="AE328" i="388"/>
  <c r="AE327" i="388"/>
  <c r="AE326" i="388"/>
  <c r="AE325" i="388"/>
  <c r="AE324" i="388"/>
  <c r="AE323" i="388"/>
  <c r="AE322" i="388"/>
  <c r="AE321" i="388"/>
  <c r="AE320" i="388"/>
  <c r="AE319" i="388"/>
  <c r="AE318" i="388"/>
  <c r="AE317" i="388"/>
  <c r="AE316" i="388"/>
  <c r="AE315" i="388"/>
  <c r="AE314" i="388"/>
  <c r="AE313" i="388"/>
  <c r="AE312" i="388"/>
  <c r="AE311" i="388"/>
  <c r="AE310" i="388"/>
  <c r="AE309" i="388"/>
  <c r="AE308" i="388"/>
  <c r="AE307" i="388"/>
  <c r="AE306" i="388"/>
  <c r="AE305" i="388"/>
  <c r="AE304" i="388"/>
  <c r="AE303" i="388"/>
  <c r="AE302" i="388"/>
  <c r="AE301" i="388"/>
  <c r="AE300" i="388"/>
  <c r="AE299" i="388"/>
  <c r="AE298" i="388"/>
  <c r="AE297" i="388"/>
  <c r="AE296" i="388"/>
  <c r="AE295" i="388"/>
  <c r="AE294" i="388"/>
  <c r="AE293" i="388"/>
  <c r="AE292" i="388"/>
  <c r="AE291" i="388"/>
  <c r="AE290" i="388"/>
  <c r="AE289" i="388"/>
  <c r="AE288" i="388"/>
  <c r="AE287" i="388"/>
  <c r="AE286" i="388"/>
  <c r="AE285" i="388"/>
  <c r="AE284" i="388"/>
  <c r="AE283" i="388"/>
  <c r="AE282" i="388"/>
  <c r="AE281" i="388"/>
  <c r="AE280" i="388"/>
  <c r="AE279" i="388"/>
  <c r="AE278" i="388"/>
  <c r="AE277" i="388"/>
  <c r="AE276" i="388"/>
  <c r="AE275" i="388"/>
  <c r="AE274" i="388"/>
  <c r="AE273" i="388"/>
  <c r="AE272" i="388"/>
  <c r="AE271" i="388"/>
  <c r="AE270" i="388"/>
  <c r="AE269" i="388"/>
  <c r="AE268" i="388"/>
  <c r="AE267" i="388"/>
  <c r="AE266" i="388"/>
  <c r="AE265" i="388"/>
  <c r="AE264" i="388"/>
  <c r="AE263" i="388"/>
  <c r="AE262" i="388"/>
  <c r="AE261" i="388"/>
  <c r="AE260" i="388"/>
  <c r="AE259" i="388"/>
  <c r="AE258" i="388"/>
  <c r="AE257" i="388"/>
  <c r="AE256" i="388"/>
  <c r="AE255" i="388"/>
  <c r="AE254" i="388"/>
  <c r="AE253" i="388"/>
  <c r="AE252" i="388"/>
  <c r="AE251" i="388"/>
  <c r="AE250" i="388"/>
  <c r="AE249" i="388"/>
  <c r="AE248" i="388"/>
  <c r="AE247" i="388"/>
  <c r="AE246" i="388"/>
  <c r="AE245" i="388"/>
  <c r="AE244" i="388"/>
  <c r="AE243" i="388"/>
  <c r="AE242" i="388"/>
  <c r="AE241" i="388"/>
  <c r="AE240" i="388"/>
  <c r="AE239" i="388"/>
  <c r="AE238" i="388"/>
  <c r="AE237" i="388"/>
  <c r="AE235" i="388"/>
  <c r="AE234" i="388"/>
  <c r="AE233" i="388"/>
  <c r="AE232" i="388"/>
  <c r="AE231" i="388"/>
  <c r="AE230" i="388"/>
  <c r="AE229" i="388"/>
  <c r="AE228" i="388"/>
  <c r="AE227" i="388"/>
  <c r="AE226" i="388"/>
  <c r="AE225" i="388"/>
  <c r="AE224" i="388"/>
  <c r="AE223" i="388"/>
  <c r="AE222" i="388"/>
  <c r="AE221" i="388"/>
  <c r="AE220" i="388"/>
  <c r="AE219" i="388"/>
  <c r="AE218" i="388"/>
  <c r="AE217" i="388"/>
  <c r="AE216" i="388"/>
  <c r="AE215" i="388"/>
  <c r="AE214" i="388"/>
  <c r="AE213" i="388"/>
  <c r="AE212" i="388"/>
  <c r="AE211" i="388"/>
  <c r="AE210" i="388"/>
  <c r="AE209" i="388"/>
  <c r="AE208" i="388"/>
  <c r="AE207" i="388"/>
  <c r="AE206" i="388"/>
  <c r="AE205" i="388"/>
  <c r="AE204" i="388"/>
  <c r="AE203" i="388"/>
  <c r="AE202" i="388"/>
  <c r="AE201" i="388"/>
  <c r="AE200" i="388"/>
  <c r="AE199" i="388"/>
  <c r="AE198" i="388"/>
  <c r="AE197" i="388"/>
  <c r="AE196" i="388"/>
  <c r="AE195" i="388"/>
  <c r="AE194" i="388"/>
  <c r="AE193" i="388"/>
  <c r="AE192" i="388"/>
  <c r="AE191" i="388"/>
  <c r="AE190" i="388"/>
  <c r="AE189" i="388"/>
  <c r="AE188" i="388"/>
  <c r="AE187" i="388"/>
  <c r="AE186" i="388"/>
  <c r="AE185" i="388"/>
  <c r="AE184" i="388"/>
  <c r="AE183" i="388"/>
  <c r="AE182" i="388"/>
  <c r="AE181" i="388"/>
  <c r="AE180" i="388"/>
  <c r="AE179" i="388"/>
  <c r="AE178" i="388"/>
  <c r="AE177" i="388"/>
  <c r="AE176" i="388"/>
  <c r="AE175" i="388"/>
  <c r="AE174" i="388"/>
  <c r="AE173" i="388"/>
  <c r="AE172" i="388"/>
  <c r="AE171" i="388"/>
  <c r="AE170" i="388"/>
  <c r="AE169" i="388"/>
  <c r="AE168" i="388"/>
  <c r="AE167" i="388"/>
  <c r="AE166" i="388"/>
  <c r="AE165" i="388"/>
  <c r="AE164" i="388"/>
  <c r="AE163" i="388"/>
  <c r="AE162" i="388"/>
  <c r="AE161" i="388"/>
  <c r="AE160" i="388"/>
  <c r="AE159" i="388"/>
  <c r="AE158" i="388"/>
  <c r="AE157" i="388"/>
  <c r="AE156" i="388"/>
  <c r="AE155" i="388"/>
  <c r="AE154" i="388"/>
  <c r="AE153" i="388"/>
  <c r="AE152" i="388"/>
  <c r="AE151" i="388"/>
  <c r="AE150" i="388"/>
  <c r="AE149" i="388"/>
  <c r="AE148" i="388"/>
  <c r="AE147" i="388"/>
  <c r="AE146" i="388"/>
  <c r="AE145" i="388"/>
  <c r="AE144" i="388"/>
  <c r="AE143" i="388"/>
  <c r="AE142" i="388"/>
  <c r="AE141" i="388"/>
  <c r="AE140" i="388"/>
  <c r="AE139" i="388"/>
  <c r="AE138" i="388"/>
  <c r="AE137" i="388"/>
  <c r="AE136" i="388"/>
  <c r="AE135" i="388"/>
  <c r="AE134" i="388"/>
  <c r="AE133" i="388"/>
  <c r="AE132" i="388"/>
  <c r="AE131" i="388"/>
  <c r="AE130" i="388"/>
  <c r="AE129" i="388"/>
  <c r="AE128" i="388"/>
  <c r="AE127" i="388"/>
  <c r="AE126" i="388"/>
  <c r="AE125" i="388"/>
  <c r="AE124" i="388"/>
  <c r="AE123" i="388"/>
  <c r="AE122" i="388"/>
  <c r="AE121" i="388"/>
  <c r="AE120" i="388"/>
  <c r="AE119" i="388"/>
  <c r="AE118" i="388"/>
  <c r="AE117" i="388"/>
  <c r="AE116" i="388"/>
  <c r="AE115" i="388"/>
  <c r="AE114" i="388"/>
  <c r="AE113" i="388"/>
  <c r="AE112" i="388"/>
  <c r="AE111" i="388"/>
  <c r="AE110" i="388"/>
  <c r="AE109" i="388"/>
  <c r="AE108" i="388"/>
  <c r="AE107" i="388"/>
  <c r="AE106" i="388"/>
  <c r="AE105" i="388"/>
  <c r="AE104" i="388"/>
  <c r="AE103" i="388"/>
  <c r="AE102" i="388"/>
  <c r="AE101" i="388"/>
  <c r="AE100" i="388"/>
  <c r="AE99" i="388"/>
  <c r="AE98" i="388"/>
  <c r="AE97" i="388"/>
  <c r="AE96" i="388"/>
  <c r="AE94" i="388"/>
  <c r="AE93" i="388"/>
  <c r="AE92" i="388"/>
  <c r="AE91" i="388"/>
  <c r="AE90" i="388"/>
  <c r="AE89" i="388"/>
  <c r="AE88" i="388"/>
  <c r="AE87" i="388"/>
  <c r="AE86" i="388"/>
  <c r="AE85" i="388"/>
  <c r="AE84" i="388"/>
  <c r="AE83" i="388"/>
  <c r="AE82" i="388"/>
  <c r="AE81" i="388"/>
  <c r="AE80" i="388"/>
  <c r="AE79" i="388"/>
  <c r="AE78" i="388"/>
  <c r="AE77" i="388"/>
  <c r="AE76" i="388"/>
  <c r="AE75" i="388"/>
  <c r="AE74" i="388"/>
  <c r="AE73" i="388"/>
  <c r="AE66" i="388"/>
  <c r="AE61" i="388"/>
  <c r="AE60" i="388"/>
  <c r="AE58" i="388"/>
  <c r="AE57" i="388"/>
  <c r="AE56" i="388"/>
  <c r="AE53" i="388"/>
  <c r="AE52" i="388"/>
  <c r="AE51" i="388"/>
  <c r="AE50" i="388"/>
  <c r="AE49" i="388"/>
  <c r="AE48" i="388"/>
  <c r="AE47" i="388"/>
  <c r="AE46" i="388"/>
  <c r="AE45" i="388"/>
  <c r="AE44" i="388"/>
  <c r="AE43" i="388"/>
  <c r="AE42" i="388"/>
  <c r="AE41" i="388"/>
  <c r="AE40" i="388"/>
  <c r="AE39" i="388"/>
  <c r="AE38" i="388"/>
  <c r="AE37" i="388"/>
  <c r="AE36" i="388"/>
  <c r="AE34" i="388"/>
  <c r="AE33" i="388"/>
  <c r="AE32" i="388"/>
  <c r="AE31" i="388"/>
  <c r="AE30" i="388"/>
  <c r="AE29" i="388"/>
  <c r="AE28" i="388"/>
  <c r="AE27" i="388"/>
  <c r="AE26" i="388"/>
  <c r="AE25" i="388"/>
  <c r="AE24" i="388"/>
  <c r="AE23" i="388"/>
  <c r="AE22" i="388"/>
  <c r="AE21" i="388"/>
  <c r="AE20" i="388"/>
  <c r="AE19" i="388"/>
  <c r="AE18" i="388"/>
  <c r="AE17" i="388"/>
  <c r="AE16" i="388"/>
  <c r="AE15" i="388"/>
  <c r="AE14" i="388"/>
  <c r="AE13" i="388"/>
  <c r="AE12" i="388"/>
  <c r="AE10" i="388"/>
  <c r="AA1522" i="388"/>
  <c r="AL839" i="388" l="1"/>
  <c r="K839" i="388"/>
  <c r="D839" i="388" s="1"/>
  <c r="AL1082" i="388"/>
  <c r="K1082" i="388"/>
  <c r="D1082" i="388" s="1"/>
  <c r="AL1083" i="388"/>
  <c r="K1083" i="388"/>
  <c r="D1083" i="388" s="1"/>
  <c r="AK53" i="388"/>
  <c r="K53" i="388" s="1"/>
  <c r="D53" i="388" s="1"/>
  <c r="AK52" i="388"/>
  <c r="K52" i="388" s="1"/>
  <c r="D52" i="388" s="1"/>
  <c r="AY1505" i="388"/>
  <c r="AO1505" i="388"/>
  <c r="M1505" i="388"/>
  <c r="L1505" i="388"/>
  <c r="K1505" i="388"/>
  <c r="J1505" i="388"/>
  <c r="H1505" i="388"/>
  <c r="AY1513" i="388"/>
  <c r="AO1513" i="388"/>
  <c r="AK1513" i="388"/>
  <c r="K1513" i="388" s="1"/>
  <c r="M1513" i="388"/>
  <c r="L1513" i="388"/>
  <c r="J1513" i="388"/>
  <c r="I1513" i="388"/>
  <c r="H1513" i="388"/>
  <c r="B1513" i="388"/>
  <c r="AI1505" i="388"/>
  <c r="I1505" i="388" s="1"/>
  <c r="B1505" i="388"/>
  <c r="AY1486" i="388"/>
  <c r="AO1486" i="388"/>
  <c r="AJ1486" i="388"/>
  <c r="J1486" i="388" s="1"/>
  <c r="M1486" i="388"/>
  <c r="L1486" i="388"/>
  <c r="K1486" i="388"/>
  <c r="I1486" i="388"/>
  <c r="H1486" i="388"/>
  <c r="B1486" i="388"/>
  <c r="AY1375" i="388"/>
  <c r="AO1375" i="388"/>
  <c r="M1375" i="388"/>
  <c r="L1375" i="388"/>
  <c r="K1375" i="388"/>
  <c r="H1375" i="388"/>
  <c r="B1375" i="388"/>
  <c r="AY1373" i="388"/>
  <c r="AO1373" i="388"/>
  <c r="AQ1373" i="388"/>
  <c r="M1373" i="388"/>
  <c r="L1373" i="388"/>
  <c r="K1373" i="388"/>
  <c r="H1373" i="388"/>
  <c r="B1373" i="388"/>
  <c r="AV838" i="388"/>
  <c r="AL838" i="388"/>
  <c r="AM838" i="388"/>
  <c r="AO838" i="388" s="1"/>
  <c r="M838" i="388"/>
  <c r="K838" i="388"/>
  <c r="J838" i="388"/>
  <c r="I838" i="388"/>
  <c r="H838" i="388"/>
  <c r="B838" i="388"/>
  <c r="AY687" i="388"/>
  <c r="AO687" i="388"/>
  <c r="AI687" i="388"/>
  <c r="I687" i="388" s="1"/>
  <c r="M687" i="388"/>
  <c r="L687" i="388"/>
  <c r="K687" i="388"/>
  <c r="J687" i="388"/>
  <c r="H687" i="388"/>
  <c r="B687" i="388"/>
  <c r="AY683" i="388"/>
  <c r="AO683" i="388"/>
  <c r="AK683" i="388"/>
  <c r="M683" i="388"/>
  <c r="L683" i="388"/>
  <c r="J683" i="388"/>
  <c r="I683" i="388"/>
  <c r="H683" i="388"/>
  <c r="B683" i="388"/>
  <c r="N1513" i="388" l="1"/>
  <c r="D1513" i="388" s="1"/>
  <c r="N1505" i="388"/>
  <c r="D1505" i="388" s="1"/>
  <c r="N1486" i="388"/>
  <c r="N1373" i="388"/>
  <c r="AQ1505" i="388"/>
  <c r="AS1505" i="388" s="1"/>
  <c r="AV1505" i="388" s="1"/>
  <c r="AL1505" i="388"/>
  <c r="AQ1513" i="388"/>
  <c r="AL1513" i="388"/>
  <c r="N1375" i="388"/>
  <c r="AQ1486" i="388"/>
  <c r="AT1486" i="388" s="1"/>
  <c r="AV1486" i="388" s="1"/>
  <c r="AL1486" i="388"/>
  <c r="AQ838" i="388"/>
  <c r="L838" i="388"/>
  <c r="N838" i="388" s="1"/>
  <c r="D838" i="388" s="1"/>
  <c r="N687" i="388"/>
  <c r="D687" i="388" s="1"/>
  <c r="AQ687" i="388"/>
  <c r="AL687" i="388"/>
  <c r="AL683" i="388"/>
  <c r="K683" i="388"/>
  <c r="N683" i="388"/>
  <c r="AQ683" i="388"/>
  <c r="D683" i="388" l="1"/>
  <c r="AU1513" i="388"/>
  <c r="AV1513" i="388" s="1"/>
  <c r="AW838" i="388"/>
  <c r="AY838" i="388" s="1"/>
  <c r="AU683" i="388"/>
  <c r="AV683" i="388" s="1"/>
  <c r="AS687" i="388"/>
  <c r="AV687" i="388" s="1"/>
  <c r="AY667" i="388" l="1"/>
  <c r="AO667" i="388"/>
  <c r="M667" i="388" l="1"/>
  <c r="L667" i="388"/>
  <c r="K667" i="388"/>
  <c r="I667" i="388"/>
  <c r="H667" i="388"/>
  <c r="B667" i="388"/>
  <c r="Z1522" i="388"/>
  <c r="N667" i="388" l="1"/>
  <c r="AQ667" i="388"/>
  <c r="AT667" i="388" s="1"/>
  <c r="AV667" i="388" s="1"/>
  <c r="AJ667" i="388"/>
  <c r="M1368" i="388"/>
  <c r="L1368" i="388"/>
  <c r="J1368" i="388"/>
  <c r="I1368" i="388"/>
  <c r="H1368" i="388"/>
  <c r="N1368" i="388" l="1"/>
  <c r="AL667" i="388"/>
  <c r="J667" i="388"/>
  <c r="M753" i="388"/>
  <c r="L753" i="388"/>
  <c r="J753" i="388"/>
  <c r="I753" i="388"/>
  <c r="H753" i="388"/>
  <c r="M751" i="388"/>
  <c r="L751" i="388"/>
  <c r="J751" i="388"/>
  <c r="I751" i="388"/>
  <c r="H751" i="388"/>
  <c r="N751" i="388" l="1"/>
  <c r="N753" i="388"/>
  <c r="AK753" i="388" l="1"/>
  <c r="K753" i="388" s="1"/>
  <c r="D753" i="388" s="1"/>
  <c r="B753" i="388"/>
  <c r="AK751" i="388"/>
  <c r="K751" i="388" s="1"/>
  <c r="D751" i="388" s="1"/>
  <c r="B751" i="388"/>
  <c r="AV743" i="388"/>
  <c r="AL743" i="388"/>
  <c r="AQ743" i="388"/>
  <c r="M743" i="388"/>
  <c r="K743" i="388"/>
  <c r="J743" i="388"/>
  <c r="I743" i="388"/>
  <c r="H743" i="388"/>
  <c r="B743" i="388"/>
  <c r="AV693" i="388"/>
  <c r="AL693" i="388"/>
  <c r="AM693" i="388"/>
  <c r="M693" i="388"/>
  <c r="K693" i="388"/>
  <c r="J693" i="388"/>
  <c r="I693" i="388"/>
  <c r="H693" i="388"/>
  <c r="B693" i="388"/>
  <c r="AV463" i="388"/>
  <c r="AL463" i="388"/>
  <c r="AQ463" i="388"/>
  <c r="AW463" i="388" s="1"/>
  <c r="AY463" i="388" s="1"/>
  <c r="M463" i="388"/>
  <c r="B463" i="388"/>
  <c r="AV451" i="388"/>
  <c r="AL451" i="388"/>
  <c r="AM451" i="388"/>
  <c r="L451" i="388" s="1"/>
  <c r="M451" i="388"/>
  <c r="B451" i="388"/>
  <c r="AV373" i="388"/>
  <c r="AV372" i="388"/>
  <c r="AV371" i="388"/>
  <c r="AV370" i="388"/>
  <c r="AV369" i="388"/>
  <c r="AL373" i="388"/>
  <c r="AL372" i="388"/>
  <c r="AL371" i="388"/>
  <c r="AL370" i="388"/>
  <c r="AL369" i="388"/>
  <c r="AM373" i="388"/>
  <c r="AM372" i="388"/>
  <c r="L372" i="388" s="1"/>
  <c r="AM371" i="388"/>
  <c r="AM370" i="388"/>
  <c r="AO370" i="388" s="1"/>
  <c r="AM369" i="388"/>
  <c r="M373" i="388"/>
  <c r="K373" i="388"/>
  <c r="J373" i="388"/>
  <c r="I373" i="388"/>
  <c r="H373" i="388"/>
  <c r="M372" i="388"/>
  <c r="K372" i="388"/>
  <c r="J372" i="388"/>
  <c r="I372" i="388"/>
  <c r="H372" i="388"/>
  <c r="M371" i="388"/>
  <c r="K371" i="388"/>
  <c r="J371" i="388"/>
  <c r="I371" i="388"/>
  <c r="H371" i="388"/>
  <c r="M370" i="388"/>
  <c r="K370" i="388"/>
  <c r="J370" i="388"/>
  <c r="I370" i="388"/>
  <c r="H370" i="388"/>
  <c r="M369" i="388"/>
  <c r="K369" i="388"/>
  <c r="J369" i="388"/>
  <c r="I369" i="388"/>
  <c r="H369" i="388"/>
  <c r="B373" i="388"/>
  <c r="B372" i="388"/>
  <c r="B371" i="388"/>
  <c r="B370" i="388"/>
  <c r="B369" i="388"/>
  <c r="AV335" i="388"/>
  <c r="AL335" i="388"/>
  <c r="AM335" i="388"/>
  <c r="AO335" i="388" s="1"/>
  <c r="M335" i="388"/>
  <c r="K335" i="388"/>
  <c r="J335" i="388"/>
  <c r="I335" i="388"/>
  <c r="H335" i="388"/>
  <c r="B335" i="388"/>
  <c r="AK1368" i="388"/>
  <c r="K1368" i="388" s="1"/>
  <c r="D1368" i="388" s="1"/>
  <c r="Y1522" i="388"/>
  <c r="N451" i="388" l="1"/>
  <c r="D451" i="388" s="1"/>
  <c r="N372" i="388"/>
  <c r="D372" i="388" s="1"/>
  <c r="AM743" i="388"/>
  <c r="L743" i="388" s="1"/>
  <c r="N743" i="388" s="1"/>
  <c r="D743" i="388" s="1"/>
  <c r="AL751" i="388"/>
  <c r="AL753" i="388"/>
  <c r="AO753" i="388"/>
  <c r="AQ753" i="388"/>
  <c r="AU753" i="388" s="1"/>
  <c r="AV753" i="388" s="1"/>
  <c r="AO751" i="388"/>
  <c r="AQ751" i="388"/>
  <c r="AU751" i="388" s="1"/>
  <c r="AV751" i="388" s="1"/>
  <c r="AW743" i="388"/>
  <c r="AY743" i="388" s="1"/>
  <c r="AO743" i="388"/>
  <c r="AO693" i="388"/>
  <c r="L693" i="388"/>
  <c r="N693" i="388" s="1"/>
  <c r="D693" i="388" s="1"/>
  <c r="AQ693" i="388"/>
  <c r="AM463" i="388"/>
  <c r="AQ373" i="388"/>
  <c r="AW373" i="388" s="1"/>
  <c r="AY373" i="388" s="1"/>
  <c r="AQ369" i="388"/>
  <c r="AW369" i="388" s="1"/>
  <c r="AY369" i="388" s="1"/>
  <c r="AQ451" i="388"/>
  <c r="AO451" i="388"/>
  <c r="AO371" i="388"/>
  <c r="L371" i="388"/>
  <c r="N371" i="388" s="1"/>
  <c r="D371" i="388" s="1"/>
  <c r="AO369" i="388"/>
  <c r="L369" i="388"/>
  <c r="N369" i="388" s="1"/>
  <c r="D369" i="388" s="1"/>
  <c r="AO373" i="388"/>
  <c r="L373" i="388"/>
  <c r="N373" i="388" s="1"/>
  <c r="D373" i="388" s="1"/>
  <c r="AQ372" i="388"/>
  <c r="AQ371" i="388"/>
  <c r="AQ370" i="388"/>
  <c r="L370" i="388"/>
  <c r="N370" i="388" s="1"/>
  <c r="D370" i="388" s="1"/>
  <c r="AO372" i="388"/>
  <c r="AQ335" i="388"/>
  <c r="L335" i="388"/>
  <c r="N335" i="388" s="1"/>
  <c r="D335" i="388" s="1"/>
  <c r="AY753" i="388" l="1"/>
  <c r="AY751" i="388"/>
  <c r="AW693" i="388"/>
  <c r="AY693" i="388" s="1"/>
  <c r="L463" i="388"/>
  <c r="N463" i="388" s="1"/>
  <c r="D463" i="388" s="1"/>
  <c r="AO463" i="388"/>
  <c r="AW451" i="388"/>
  <c r="AY451" i="388" s="1"/>
  <c r="AW371" i="388"/>
  <c r="AY371" i="388" s="1"/>
  <c r="AW372" i="388"/>
  <c r="AY372" i="388" s="1"/>
  <c r="AW370" i="388"/>
  <c r="AY370" i="388" s="1"/>
  <c r="AW335" i="388"/>
  <c r="AY335" i="388" s="1"/>
  <c r="AY1449" i="388" l="1"/>
  <c r="AO1449" i="388"/>
  <c r="AK1449" i="388"/>
  <c r="M1449" i="388"/>
  <c r="L1449" i="388"/>
  <c r="J1449" i="388"/>
  <c r="I1449" i="388"/>
  <c r="H1449" i="388"/>
  <c r="B1449" i="388"/>
  <c r="AY1448" i="388"/>
  <c r="AO1448" i="388"/>
  <c r="AK1448" i="388"/>
  <c r="M1448" i="388"/>
  <c r="L1448" i="388"/>
  <c r="J1448" i="388"/>
  <c r="I1448" i="388"/>
  <c r="H1448" i="388"/>
  <c r="B1448" i="388"/>
  <c r="AY1447" i="388"/>
  <c r="AO1447" i="388"/>
  <c r="AK1447" i="388"/>
  <c r="M1447" i="388"/>
  <c r="L1447" i="388"/>
  <c r="J1447" i="388"/>
  <c r="I1447" i="388"/>
  <c r="H1447" i="388"/>
  <c r="B1447" i="388"/>
  <c r="AY1440" i="388"/>
  <c r="AO1440" i="388"/>
  <c r="AQ1440" i="388"/>
  <c r="M1440" i="388"/>
  <c r="L1440" i="388"/>
  <c r="J1440" i="388"/>
  <c r="I1440" i="388"/>
  <c r="H1440" i="388"/>
  <c r="B1440" i="388"/>
  <c r="AV1417" i="388"/>
  <c r="AL1417" i="388"/>
  <c r="AN1417" i="388"/>
  <c r="AO1417" i="388" s="1"/>
  <c r="AU1440" i="388" l="1"/>
  <c r="AV1440" i="388" s="1"/>
  <c r="AL1449" i="388"/>
  <c r="K1449" i="388"/>
  <c r="D1449" i="388" s="1"/>
  <c r="AQ1448" i="388"/>
  <c r="AQ1449" i="388"/>
  <c r="AL1448" i="388"/>
  <c r="K1448" i="388"/>
  <c r="D1448" i="388" s="1"/>
  <c r="AL1447" i="388"/>
  <c r="K1447" i="388"/>
  <c r="D1447" i="388" s="1"/>
  <c r="AQ1447" i="388"/>
  <c r="AK1440" i="388"/>
  <c r="AQ1417" i="388"/>
  <c r="AX1417" i="388" s="1"/>
  <c r="AY1417" i="388" s="1"/>
  <c r="M1417" i="388"/>
  <c r="L1417" i="388"/>
  <c r="K1417" i="388"/>
  <c r="J1417" i="388"/>
  <c r="I1417" i="388"/>
  <c r="H1417" i="388"/>
  <c r="B1417" i="388"/>
  <c r="AV1290" i="388"/>
  <c r="AL1290" i="388"/>
  <c r="AN1290" i="388"/>
  <c r="AO1290" i="388" s="1"/>
  <c r="L1290" i="388"/>
  <c r="K1290" i="388"/>
  <c r="J1290" i="388"/>
  <c r="I1290" i="388"/>
  <c r="H1290" i="388"/>
  <c r="B1290" i="388"/>
  <c r="AV1289" i="388"/>
  <c r="AL1289" i="388"/>
  <c r="AN1289" i="388"/>
  <c r="L1289" i="388"/>
  <c r="K1289" i="388"/>
  <c r="J1289" i="388"/>
  <c r="I1289" i="388"/>
  <c r="H1289" i="388"/>
  <c r="B1289" i="388"/>
  <c r="B1083" i="388"/>
  <c r="AO973" i="388"/>
  <c r="AY973" i="388"/>
  <c r="AK973" i="388"/>
  <c r="M973" i="388"/>
  <c r="L973" i="388"/>
  <c r="J973" i="388"/>
  <c r="I973" i="388"/>
  <c r="H973" i="388"/>
  <c r="B973" i="388"/>
  <c r="AV953" i="388"/>
  <c r="AL953" i="388"/>
  <c r="AM953" i="388"/>
  <c r="M953" i="388"/>
  <c r="K953" i="388"/>
  <c r="B953" i="388"/>
  <c r="AU1447" i="388" l="1"/>
  <c r="AV1447" i="388" s="1"/>
  <c r="AU1449" i="388"/>
  <c r="AV1449" i="388" s="1"/>
  <c r="AU1448" i="388"/>
  <c r="AV1448" i="388" s="1"/>
  <c r="N973" i="388"/>
  <c r="N1417" i="388"/>
  <c r="D1417" i="388" s="1"/>
  <c r="AL1440" i="388"/>
  <c r="K1440" i="388"/>
  <c r="D1440" i="388" s="1"/>
  <c r="AQ1290" i="388"/>
  <c r="AX1290" i="388" s="1"/>
  <c r="AY1290" i="388" s="1"/>
  <c r="M1290" i="388"/>
  <c r="N1290" i="388" s="1"/>
  <c r="D1290" i="388" s="1"/>
  <c r="AO1289" i="388"/>
  <c r="M1289" i="388"/>
  <c r="N1289" i="388" s="1"/>
  <c r="D1289" i="388" s="1"/>
  <c r="AQ1083" i="388"/>
  <c r="AQ1289" i="388"/>
  <c r="AX1289" i="388" s="1"/>
  <c r="AY1289" i="388" s="1"/>
  <c r="AO1083" i="388"/>
  <c r="AL973" i="388"/>
  <c r="K973" i="388"/>
  <c r="AQ973" i="388"/>
  <c r="AO953" i="388"/>
  <c r="L953" i="388"/>
  <c r="N953" i="388" s="1"/>
  <c r="D953" i="388" s="1"/>
  <c r="AQ953" i="388"/>
  <c r="B839" i="388"/>
  <c r="AV681" i="388"/>
  <c r="AL681" i="388"/>
  <c r="AM681" i="388"/>
  <c r="M681" i="388"/>
  <c r="K681" i="388"/>
  <c r="J681" i="388"/>
  <c r="I681" i="388"/>
  <c r="H681" i="388"/>
  <c r="B681" i="388"/>
  <c r="AY629" i="388"/>
  <c r="AO629" i="388"/>
  <c r="AQ629" i="388"/>
  <c r="M629" i="388"/>
  <c r="L629" i="388"/>
  <c r="B629" i="388"/>
  <c r="AV452" i="388"/>
  <c r="AL452" i="388"/>
  <c r="AM452" i="388"/>
  <c r="M452" i="388"/>
  <c r="B452" i="388"/>
  <c r="AV402" i="388"/>
  <c r="AL402" i="388"/>
  <c r="AM402" i="388"/>
  <c r="M402" i="388"/>
  <c r="K402" i="388"/>
  <c r="J402" i="388"/>
  <c r="I402" i="388"/>
  <c r="H402" i="388"/>
  <c r="B402" i="388"/>
  <c r="AV374" i="388"/>
  <c r="AL374" i="388"/>
  <c r="AM374" i="388"/>
  <c r="M374" i="388"/>
  <c r="K374" i="388"/>
  <c r="J374" i="388"/>
  <c r="I374" i="388"/>
  <c r="H374" i="388"/>
  <c r="B374" i="388"/>
  <c r="AV103" i="388"/>
  <c r="AL103" i="388"/>
  <c r="AM103" i="388"/>
  <c r="M103" i="388"/>
  <c r="K103" i="388"/>
  <c r="J103" i="388"/>
  <c r="I103" i="388"/>
  <c r="H103" i="388"/>
  <c r="B103" i="388"/>
  <c r="AY1083" i="388" l="1"/>
  <c r="AU1083" i="388"/>
  <c r="AV1083" i="388" s="1"/>
  <c r="D973" i="388"/>
  <c r="AU973" i="388"/>
  <c r="AV973" i="388" s="1"/>
  <c r="AW953" i="388"/>
  <c r="AY953" i="388" s="1"/>
  <c r="AU629" i="388"/>
  <c r="AV629" i="388" s="1"/>
  <c r="AQ681" i="388"/>
  <c r="AQ839" i="388"/>
  <c r="AU839" i="388" s="1"/>
  <c r="AV839" i="388" s="1"/>
  <c r="L681" i="388"/>
  <c r="N681" i="388" s="1"/>
  <c r="D681" i="388" s="1"/>
  <c r="AO681" i="388"/>
  <c r="AO452" i="388"/>
  <c r="L452" i="388"/>
  <c r="N452" i="388" s="1"/>
  <c r="D452" i="388" s="1"/>
  <c r="AQ452" i="388"/>
  <c r="AK629" i="388"/>
  <c r="AO402" i="388"/>
  <c r="L402" i="388"/>
  <c r="N402" i="388" s="1"/>
  <c r="D402" i="388" s="1"/>
  <c r="AQ402" i="388"/>
  <c r="AW402" i="388" s="1"/>
  <c r="AY402" i="388" s="1"/>
  <c r="L374" i="388"/>
  <c r="N374" i="388" s="1"/>
  <c r="D374" i="388" s="1"/>
  <c r="AO374" i="388"/>
  <c r="AQ374" i="388"/>
  <c r="AO103" i="388"/>
  <c r="L103" i="388"/>
  <c r="N103" i="388" s="1"/>
  <c r="D103" i="388" s="1"/>
  <c r="AQ103" i="388"/>
  <c r="AW103" i="388" s="1"/>
  <c r="AY839" i="388" l="1"/>
  <c r="AW681" i="388"/>
  <c r="AY681" i="388" s="1"/>
  <c r="AW452" i="388"/>
  <c r="AY452" i="388" s="1"/>
  <c r="AW374" i="388"/>
  <c r="AY374" i="388" s="1"/>
  <c r="AY103" i="388"/>
  <c r="AO839" i="388"/>
  <c r="AL629" i="388"/>
  <c r="K629" i="388"/>
  <c r="D629" i="388" s="1"/>
  <c r="X1522" i="388"/>
  <c r="AY1426" i="388" l="1"/>
  <c r="AO1426" i="388"/>
  <c r="AK1426" i="388"/>
  <c r="M1426" i="388"/>
  <c r="L1426" i="388"/>
  <c r="J1426" i="388"/>
  <c r="I1426" i="388"/>
  <c r="H1426" i="388"/>
  <c r="B1426" i="388"/>
  <c r="AY1420" i="388"/>
  <c r="AO1420" i="388"/>
  <c r="AK1420" i="388"/>
  <c r="M1420" i="388"/>
  <c r="L1420" i="388"/>
  <c r="J1420" i="388"/>
  <c r="I1420" i="388"/>
  <c r="H1420" i="388"/>
  <c r="B1420" i="388"/>
  <c r="AL1368" i="388"/>
  <c r="B1368" i="388"/>
  <c r="AY901" i="388"/>
  <c r="AO901" i="388"/>
  <c r="AK901" i="388"/>
  <c r="AL901" i="388" s="1"/>
  <c r="M901" i="388"/>
  <c r="L901" i="388"/>
  <c r="I901" i="388"/>
  <c r="H901" i="388"/>
  <c r="B901" i="388"/>
  <c r="AY685" i="388"/>
  <c r="AO685" i="388"/>
  <c r="AK685" i="388"/>
  <c r="M685" i="388"/>
  <c r="L685" i="388"/>
  <c r="J685" i="388"/>
  <c r="I685" i="388"/>
  <c r="H685" i="388"/>
  <c r="B685" i="388"/>
  <c r="AV333" i="388"/>
  <c r="AL333" i="388"/>
  <c r="AQ333" i="388"/>
  <c r="AW333" i="388" s="1"/>
  <c r="AY333" i="388" s="1"/>
  <c r="M333" i="388"/>
  <c r="K333" i="388"/>
  <c r="J333" i="388"/>
  <c r="I333" i="388"/>
  <c r="H333" i="388"/>
  <c r="B333" i="388"/>
  <c r="W1522" i="388"/>
  <c r="N1426" i="388" l="1"/>
  <c r="N685" i="388"/>
  <c r="N901" i="388"/>
  <c r="AL1426" i="388"/>
  <c r="K1426" i="388"/>
  <c r="N1420" i="388"/>
  <c r="AQ1420" i="388"/>
  <c r="AQ1426" i="388"/>
  <c r="AL1420" i="388"/>
  <c r="K1420" i="388"/>
  <c r="AQ1368" i="388"/>
  <c r="AL685" i="388"/>
  <c r="K685" i="388"/>
  <c r="AQ901" i="388"/>
  <c r="AU901" i="388" s="1"/>
  <c r="AV901" i="388" s="1"/>
  <c r="K901" i="388"/>
  <c r="D901" i="388" s="1"/>
  <c r="AQ685" i="388"/>
  <c r="AM333" i="388"/>
  <c r="D1420" i="388" l="1"/>
  <c r="D685" i="388"/>
  <c r="AU1420" i="388"/>
  <c r="AV1420" i="388" s="1"/>
  <c r="AU1426" i="388"/>
  <c r="AV1426" i="388" s="1"/>
  <c r="D1426" i="388"/>
  <c r="AY1368" i="388"/>
  <c r="AU1368" i="388"/>
  <c r="AV1368" i="388" s="1"/>
  <c r="AO1368" i="388"/>
  <c r="AU685" i="388"/>
  <c r="AV685" i="388" s="1"/>
  <c r="AO333" i="388"/>
  <c r="L333" i="388"/>
  <c r="N333" i="388" s="1"/>
  <c r="D333" i="388" s="1"/>
  <c r="M1485" i="388" l="1"/>
  <c r="L1485" i="388"/>
  <c r="K1485" i="388"/>
  <c r="I1485" i="388"/>
  <c r="H1485" i="388"/>
  <c r="M1475" i="388"/>
  <c r="L1475" i="388"/>
  <c r="K1475" i="388"/>
  <c r="J1475" i="388"/>
  <c r="H1475" i="388"/>
  <c r="M834" i="388"/>
  <c r="L834" i="388"/>
  <c r="J834" i="388"/>
  <c r="I834" i="388"/>
  <c r="H834" i="388"/>
  <c r="M829" i="388"/>
  <c r="L829" i="388"/>
  <c r="N829" i="388" s="1"/>
  <c r="J829" i="388"/>
  <c r="I829" i="388"/>
  <c r="H829" i="388"/>
  <c r="M682" i="388"/>
  <c r="L682" i="388"/>
  <c r="K682" i="388"/>
  <c r="J682" i="388"/>
  <c r="H682" i="388"/>
  <c r="M665" i="388"/>
  <c r="L665" i="388"/>
  <c r="K665" i="388"/>
  <c r="I665" i="388"/>
  <c r="H665" i="388"/>
  <c r="N834" i="388" l="1"/>
  <c r="N1485" i="388"/>
  <c r="N1475" i="388"/>
  <c r="N682" i="388"/>
  <c r="N665" i="388"/>
  <c r="M1195" i="388" l="1"/>
  <c r="L1195" i="388"/>
  <c r="J1195" i="388"/>
  <c r="I1195" i="388"/>
  <c r="H1195" i="388"/>
  <c r="N1195" i="388" l="1"/>
  <c r="B970" i="388"/>
  <c r="AJ1485" i="388" l="1"/>
  <c r="J1485" i="388" s="1"/>
  <c r="B1485" i="388"/>
  <c r="AI1475" i="388"/>
  <c r="B1475" i="388"/>
  <c r="AY1469" i="388"/>
  <c r="AO1469" i="388"/>
  <c r="AK1469" i="388"/>
  <c r="M1469" i="388"/>
  <c r="L1469" i="388"/>
  <c r="J1469" i="388"/>
  <c r="I1469" i="388"/>
  <c r="H1469" i="388"/>
  <c r="B1469" i="388"/>
  <c r="AV1521" i="388"/>
  <c r="AL1521" i="388"/>
  <c r="AW1522" i="388"/>
  <c r="AM1522" i="388"/>
  <c r="V1522" i="388"/>
  <c r="U1522" i="388"/>
  <c r="S1522" i="388"/>
  <c r="R1522" i="388"/>
  <c r="P1522" i="388"/>
  <c r="L1521" i="388"/>
  <c r="K1521" i="388"/>
  <c r="J1521" i="388"/>
  <c r="I1521" i="388"/>
  <c r="H1521" i="388"/>
  <c r="B1521" i="388"/>
  <c r="AV1374" i="388"/>
  <c r="AL1374" i="388"/>
  <c r="AN1374" i="388"/>
  <c r="L1374" i="388"/>
  <c r="K1374" i="388"/>
  <c r="J1374" i="388"/>
  <c r="I1374" i="388"/>
  <c r="H1374" i="388"/>
  <c r="B1374" i="388"/>
  <c r="AY1362" i="388"/>
  <c r="AO1362" i="388"/>
  <c r="AQ1362" i="388"/>
  <c r="AU1362" i="388" s="1"/>
  <c r="AV1362" i="388" s="1"/>
  <c r="M1362" i="388"/>
  <c r="L1362" i="388"/>
  <c r="J1362" i="388"/>
  <c r="I1362" i="388"/>
  <c r="H1362" i="388"/>
  <c r="B1362" i="388"/>
  <c r="AY1351" i="388"/>
  <c r="AO1351" i="388"/>
  <c r="AK1351" i="388"/>
  <c r="K1351" i="388" s="1"/>
  <c r="M1351" i="388"/>
  <c r="L1351" i="388"/>
  <c r="J1351" i="388"/>
  <c r="I1351" i="388"/>
  <c r="H1351" i="388"/>
  <c r="B1351" i="388"/>
  <c r="AK1195" i="388"/>
  <c r="B1195" i="388"/>
  <c r="AV1127" i="388"/>
  <c r="AV1130" i="388"/>
  <c r="AL1130" i="388"/>
  <c r="AN1130" i="388"/>
  <c r="L1130" i="388"/>
  <c r="K1130" i="388"/>
  <c r="J1130" i="388"/>
  <c r="I1130" i="388"/>
  <c r="H1130" i="388"/>
  <c r="B1130" i="388"/>
  <c r="B1127" i="388"/>
  <c r="B1082" i="388"/>
  <c r="AY952" i="388"/>
  <c r="AO952" i="388"/>
  <c r="AK952" i="388"/>
  <c r="K952" i="388" s="1"/>
  <c r="M952" i="388"/>
  <c r="L952" i="388"/>
  <c r="J952" i="388"/>
  <c r="I952" i="388"/>
  <c r="H952" i="388"/>
  <c r="B952" i="388"/>
  <c r="AY898" i="388"/>
  <c r="AO898" i="388"/>
  <c r="AQ898" i="388"/>
  <c r="M898" i="388"/>
  <c r="L898" i="388"/>
  <c r="I898" i="388"/>
  <c r="H898" i="388"/>
  <c r="B898" i="388"/>
  <c r="D71" i="6" l="1"/>
  <c r="I1475" i="388"/>
  <c r="D1475" i="388" s="1"/>
  <c r="AO1485" i="388"/>
  <c r="AL1195" i="388"/>
  <c r="K1195" i="388"/>
  <c r="D1195" i="388" s="1"/>
  <c r="AL1475" i="388"/>
  <c r="N1351" i="388"/>
  <c r="D1351" i="388" s="1"/>
  <c r="AL1485" i="388"/>
  <c r="AQ1485" i="388"/>
  <c r="AT1485" i="388" s="1"/>
  <c r="N1362" i="388"/>
  <c r="AQ1475" i="388"/>
  <c r="AS1475" i="388" s="1"/>
  <c r="N898" i="388"/>
  <c r="N1469" i="388"/>
  <c r="AQ1469" i="388"/>
  <c r="AU1469" i="388" s="1"/>
  <c r="AV1469" i="388" s="1"/>
  <c r="AL1469" i="388"/>
  <c r="K1469" i="388"/>
  <c r="AQ1521" i="388"/>
  <c r="AX1521" i="388" s="1"/>
  <c r="AY1521" i="388" s="1"/>
  <c r="AN1521" i="388"/>
  <c r="AO1374" i="388"/>
  <c r="M1374" i="388"/>
  <c r="N1374" i="388" s="1"/>
  <c r="D1374" i="388" s="1"/>
  <c r="AQ1374" i="388"/>
  <c r="AX1374" i="388" s="1"/>
  <c r="AY1374" i="388" s="1"/>
  <c r="AK1362" i="388"/>
  <c r="AQ1351" i="388"/>
  <c r="AU1351" i="388" s="1"/>
  <c r="AV1351" i="388" s="1"/>
  <c r="AL1351" i="388"/>
  <c r="AO1195" i="388"/>
  <c r="AQ1195" i="388"/>
  <c r="AO1130" i="388"/>
  <c r="M1130" i="388"/>
  <c r="N1130" i="388" s="1"/>
  <c r="D1130" i="388" s="1"/>
  <c r="AQ1130" i="388"/>
  <c r="AX1130" i="388" s="1"/>
  <c r="AY1130" i="388" s="1"/>
  <c r="AO1082" i="388"/>
  <c r="AQ1082" i="388"/>
  <c r="N952" i="388"/>
  <c r="D952" i="388" s="1"/>
  <c r="AQ952" i="388"/>
  <c r="AL952" i="388"/>
  <c r="AU898" i="388"/>
  <c r="AV898" i="388" s="1"/>
  <c r="AK898" i="388"/>
  <c r="AY1082" i="388" l="1"/>
  <c r="AU1082" i="388"/>
  <c r="AV1082" i="388" s="1"/>
  <c r="D1469" i="388"/>
  <c r="AY1195" i="388"/>
  <c r="AU1195" i="388"/>
  <c r="AV1195" i="388" s="1"/>
  <c r="AO1475" i="388"/>
  <c r="AV1485" i="388"/>
  <c r="AY1485" i="388"/>
  <c r="AV1475" i="388"/>
  <c r="AY1475" i="388"/>
  <c r="AO1521" i="388"/>
  <c r="M1521" i="388"/>
  <c r="N1521" i="388" s="1"/>
  <c r="D1521" i="388" s="1"/>
  <c r="AL1362" i="388"/>
  <c r="K1362" i="388"/>
  <c r="D1362" i="388" s="1"/>
  <c r="AU952" i="388"/>
  <c r="AV952" i="388" s="1"/>
  <c r="AL898" i="388"/>
  <c r="K898" i="388"/>
  <c r="D898" i="388" s="1"/>
  <c r="AQ834" i="388" l="1"/>
  <c r="B834" i="388"/>
  <c r="AK829" i="388"/>
  <c r="B829" i="388"/>
  <c r="AV733" i="388"/>
  <c r="AL733" i="388"/>
  <c r="M733" i="388"/>
  <c r="K733" i="388"/>
  <c r="J733" i="388"/>
  <c r="I733" i="388"/>
  <c r="H733" i="388"/>
  <c r="B733" i="388"/>
  <c r="AY684" i="388"/>
  <c r="AO684" i="388"/>
  <c r="M684" i="388"/>
  <c r="L684" i="388"/>
  <c r="J684" i="388"/>
  <c r="I684" i="388"/>
  <c r="H684" i="388"/>
  <c r="B684" i="388"/>
  <c r="B682" i="388"/>
  <c r="B665" i="388"/>
  <c r="AV504" i="388"/>
  <c r="AL504" i="388"/>
  <c r="M504" i="388"/>
  <c r="K504" i="388"/>
  <c r="J504" i="388"/>
  <c r="I504" i="388"/>
  <c r="H504" i="388"/>
  <c r="B504" i="388"/>
  <c r="AV449" i="388"/>
  <c r="AL449" i="388"/>
  <c r="M449" i="388"/>
  <c r="B449" i="388"/>
  <c r="AV334" i="388"/>
  <c r="AL334" i="388"/>
  <c r="AQ334" i="388"/>
  <c r="M334" i="388"/>
  <c r="K334" i="388"/>
  <c r="J334" i="388"/>
  <c r="I334" i="388"/>
  <c r="H334" i="388"/>
  <c r="B334" i="388"/>
  <c r="AV183" i="388"/>
  <c r="AL183" i="388"/>
  <c r="AL829" i="388" l="1"/>
  <c r="K829" i="388"/>
  <c r="D829" i="388" s="1"/>
  <c r="AY834" i="388"/>
  <c r="AU834" i="388"/>
  <c r="AV834" i="388" s="1"/>
  <c r="AO829" i="388"/>
  <c r="N684" i="388"/>
  <c r="AK834" i="388"/>
  <c r="AQ829" i="388"/>
  <c r="AM334" i="388"/>
  <c r="AQ682" i="388"/>
  <c r="AS682" i="388" s="1"/>
  <c r="AI682" i="388"/>
  <c r="AQ449" i="388"/>
  <c r="AW449" i="388" s="1"/>
  <c r="AY449" i="388" s="1"/>
  <c r="AM449" i="388"/>
  <c r="AQ504" i="388"/>
  <c r="AW504" i="388" s="1"/>
  <c r="AY504" i="388" s="1"/>
  <c r="AM504" i="388"/>
  <c r="L504" i="388" s="1"/>
  <c r="N504" i="388" s="1"/>
  <c r="D504" i="388" s="1"/>
  <c r="AQ684" i="388"/>
  <c r="AU684" i="388" s="1"/>
  <c r="AV684" i="388" s="1"/>
  <c r="AK684" i="388"/>
  <c r="K684" i="388" s="1"/>
  <c r="AQ665" i="388"/>
  <c r="AT665" i="388" s="1"/>
  <c r="AM733" i="388"/>
  <c r="AQ733" i="388"/>
  <c r="AW733" i="388" s="1"/>
  <c r="AY733" i="388" s="1"/>
  <c r="AW334" i="388"/>
  <c r="AY334" i="388" s="1"/>
  <c r="D684" i="388" l="1"/>
  <c r="K834" i="388"/>
  <c r="D834" i="388" s="1"/>
  <c r="AL834" i="388"/>
  <c r="AY829" i="388"/>
  <c r="AU829" i="388"/>
  <c r="AV829" i="388" s="1"/>
  <c r="I682" i="388"/>
  <c r="D682" i="388" s="1"/>
  <c r="D29" i="6"/>
  <c r="AJ665" i="388"/>
  <c r="AL665" i="388" s="1"/>
  <c r="AO665" i="388"/>
  <c r="AV665" i="388"/>
  <c r="AY665" i="388"/>
  <c r="AO682" i="388"/>
  <c r="AO834" i="388"/>
  <c r="AV682" i="388"/>
  <c r="AY682" i="388"/>
  <c r="L733" i="388"/>
  <c r="N733" i="388" s="1"/>
  <c r="D733" i="388" s="1"/>
  <c r="AO733" i="388"/>
  <c r="AL684" i="388"/>
  <c r="AO504" i="388"/>
  <c r="AL682" i="388"/>
  <c r="AO449" i="388"/>
  <c r="L449" i="388"/>
  <c r="N449" i="388" s="1"/>
  <c r="D449" i="388" s="1"/>
  <c r="AO334" i="388"/>
  <c r="L334" i="388"/>
  <c r="N334" i="388" s="1"/>
  <c r="D334" i="388" s="1"/>
  <c r="J665" i="388" l="1"/>
  <c r="M183" i="388"/>
  <c r="K183" i="388"/>
  <c r="J183" i="388"/>
  <c r="I183" i="388"/>
  <c r="H183" i="388"/>
  <c r="B183" i="388"/>
  <c r="AQ183" i="388" l="1"/>
  <c r="AM183" i="388"/>
  <c r="AW183" i="388" l="1"/>
  <c r="AY183" i="388" s="1"/>
  <c r="AO183" i="388"/>
  <c r="L183" i="388"/>
  <c r="N183" i="388" s="1"/>
  <c r="D183" i="388" s="1"/>
  <c r="B1030" i="388"/>
  <c r="B1019" i="388"/>
  <c r="B958" i="388"/>
  <c r="B951" i="388"/>
  <c r="B892" i="388"/>
  <c r="B1495" i="388"/>
  <c r="B1339" i="388"/>
  <c r="B1178" i="388"/>
  <c r="B1179" i="388"/>
  <c r="B1180" i="388"/>
  <c r="B1108" i="388"/>
  <c r="B903" i="388"/>
  <c r="B904" i="388"/>
  <c r="B729" i="388"/>
  <c r="B730" i="388"/>
  <c r="B731" i="388"/>
  <c r="B732" i="388"/>
  <c r="B701" i="388"/>
  <c r="B702" i="388"/>
  <c r="B696" i="388"/>
  <c r="B689" i="388"/>
  <c r="AV1153" i="388" l="1"/>
  <c r="AL1153" i="388"/>
  <c r="AN1153" i="388"/>
  <c r="AO1153" i="388" s="1"/>
  <c r="L1153" i="388"/>
  <c r="K1153" i="388"/>
  <c r="J1153" i="388"/>
  <c r="I1153" i="388"/>
  <c r="H1153" i="388"/>
  <c r="B1153" i="388"/>
  <c r="AV447" i="388"/>
  <c r="AL447" i="388"/>
  <c r="AM447" i="388"/>
  <c r="M447" i="388"/>
  <c r="B447" i="388"/>
  <c r="AV398" i="388"/>
  <c r="AL398" i="388"/>
  <c r="AM398" i="388"/>
  <c r="L398" i="388" s="1"/>
  <c r="M398" i="388"/>
  <c r="K398" i="388"/>
  <c r="J398" i="388"/>
  <c r="I398" i="388"/>
  <c r="H398" i="388"/>
  <c r="B401" i="388"/>
  <c r="B400" i="388"/>
  <c r="B399" i="388"/>
  <c r="B398" i="388"/>
  <c r="B397" i="388"/>
  <c r="B396" i="388"/>
  <c r="B395" i="388"/>
  <c r="AV368" i="388"/>
  <c r="AL368" i="388"/>
  <c r="AQ368" i="388"/>
  <c r="M368" i="388"/>
  <c r="K368" i="388"/>
  <c r="J368" i="388"/>
  <c r="I368" i="388"/>
  <c r="H368" i="388"/>
  <c r="B368" i="388"/>
  <c r="AV367" i="388"/>
  <c r="AL367" i="388"/>
  <c r="AM367" i="388"/>
  <c r="L367" i="388" s="1"/>
  <c r="M367" i="388"/>
  <c r="K367" i="388"/>
  <c r="J367" i="388"/>
  <c r="I367" i="388"/>
  <c r="H367" i="388"/>
  <c r="B367" i="388"/>
  <c r="B345" i="388"/>
  <c r="B14" i="388"/>
  <c r="AQ1153" i="388" l="1"/>
  <c r="AX1153" i="388" s="1"/>
  <c r="AY1153" i="388" s="1"/>
  <c r="M1153" i="388"/>
  <c r="N1153" i="388" s="1"/>
  <c r="D1153" i="388" s="1"/>
  <c r="AO447" i="388"/>
  <c r="L447" i="388"/>
  <c r="N447" i="388" s="1"/>
  <c r="D447" i="388" s="1"/>
  <c r="AQ447" i="388"/>
  <c r="AQ398" i="388"/>
  <c r="AW398" i="388" s="1"/>
  <c r="AY398" i="388" s="1"/>
  <c r="N398" i="388"/>
  <c r="D398" i="388" s="1"/>
  <c r="AO398" i="388"/>
  <c r="AW368" i="388"/>
  <c r="AY368" i="388" s="1"/>
  <c r="AQ367" i="388"/>
  <c r="AW367" i="388" s="1"/>
  <c r="AY367" i="388" s="1"/>
  <c r="AM368" i="388"/>
  <c r="N367" i="388"/>
  <c r="D367" i="388" s="1"/>
  <c r="AO367" i="388"/>
  <c r="AW447" i="388" l="1"/>
  <c r="AY447" i="388" s="1"/>
  <c r="AO368" i="388"/>
  <c r="L368" i="388"/>
  <c r="N368" i="388" s="1"/>
  <c r="D368" i="388" s="1"/>
  <c r="AY1367" i="388"/>
  <c r="AO1367" i="388"/>
  <c r="AK1367" i="388"/>
  <c r="M1367" i="388"/>
  <c r="L1367" i="388"/>
  <c r="J1367" i="388"/>
  <c r="I1367" i="388"/>
  <c r="H1367" i="388"/>
  <c r="B1367" i="388"/>
  <c r="AY1267" i="388"/>
  <c r="AO1267" i="388"/>
  <c r="AK1267" i="388"/>
  <c r="K1267" i="388" s="1"/>
  <c r="M1267" i="388"/>
  <c r="L1267" i="388"/>
  <c r="J1267" i="388"/>
  <c r="I1267" i="388"/>
  <c r="H1267" i="388"/>
  <c r="B1267" i="388"/>
  <c r="AY1035" i="388"/>
  <c r="AY1034" i="388"/>
  <c r="AO1035" i="388"/>
  <c r="AO1034" i="388"/>
  <c r="AK1035" i="388"/>
  <c r="M1035" i="388"/>
  <c r="L1035" i="388"/>
  <c r="J1035" i="388"/>
  <c r="I1035" i="388"/>
  <c r="H1035" i="388"/>
  <c r="B1035" i="388"/>
  <c r="AY837" i="388"/>
  <c r="AO837" i="388"/>
  <c r="AK837" i="388"/>
  <c r="M837" i="388"/>
  <c r="L837" i="388"/>
  <c r="J837" i="388"/>
  <c r="I837" i="388"/>
  <c r="H837" i="388"/>
  <c r="N1367" i="388" l="1"/>
  <c r="N837" i="388"/>
  <c r="N1267" i="388"/>
  <c r="D1267" i="388" s="1"/>
  <c r="N1035" i="388"/>
  <c r="AL1367" i="388"/>
  <c r="K1367" i="388"/>
  <c r="D1367" i="388" s="1"/>
  <c r="AQ1367" i="388"/>
  <c r="AU1367" i="388" s="1"/>
  <c r="AV1367" i="388" s="1"/>
  <c r="AQ1267" i="388"/>
  <c r="AU1267" i="388" s="1"/>
  <c r="AV1267" i="388" s="1"/>
  <c r="AL1267" i="388"/>
  <c r="K1035" i="388"/>
  <c r="AL1035" i="388"/>
  <c r="AQ1035" i="388"/>
  <c r="AU1035" i="388" s="1"/>
  <c r="AV1035" i="388" s="1"/>
  <c r="K837" i="388"/>
  <c r="AL837" i="388"/>
  <c r="AQ837" i="388"/>
  <c r="B837" i="388"/>
  <c r="B618" i="388"/>
  <c r="B628" i="388"/>
  <c r="B630" i="388"/>
  <c r="B631" i="388"/>
  <c r="AY571" i="388"/>
  <c r="AY570" i="388"/>
  <c r="AO571" i="388"/>
  <c r="AO570" i="388"/>
  <c r="AK571" i="388"/>
  <c r="K571" i="388" s="1"/>
  <c r="AK570" i="388"/>
  <c r="M571" i="388"/>
  <c r="L571" i="388"/>
  <c r="J571" i="388"/>
  <c r="I571" i="388"/>
  <c r="H571" i="388"/>
  <c r="M570" i="388"/>
  <c r="L570" i="388"/>
  <c r="J570" i="388"/>
  <c r="I570" i="388"/>
  <c r="H570" i="388"/>
  <c r="B571" i="388"/>
  <c r="B570" i="388"/>
  <c r="AV448" i="388"/>
  <c r="AL448" i="388"/>
  <c r="AM448" i="388"/>
  <c r="M448" i="388"/>
  <c r="B448" i="388"/>
  <c r="AV446" i="388"/>
  <c r="AL446" i="388"/>
  <c r="AM446" i="388"/>
  <c r="M446" i="388"/>
  <c r="B446" i="388"/>
  <c r="B445" i="388"/>
  <c r="B444" i="388"/>
  <c r="B438" i="388"/>
  <c r="B439" i="388"/>
  <c r="B440" i="388"/>
  <c r="B441" i="388"/>
  <c r="AV332" i="388"/>
  <c r="AL332" i="388"/>
  <c r="AM332" i="388"/>
  <c r="AO332" i="388" s="1"/>
  <c r="M332" i="388"/>
  <c r="K332" i="388"/>
  <c r="J332" i="388"/>
  <c r="I332" i="388"/>
  <c r="H332" i="388"/>
  <c r="B332" i="388"/>
  <c r="AV325" i="388"/>
  <c r="AL325" i="388"/>
  <c r="B301" i="388"/>
  <c r="B1446" i="388"/>
  <c r="B1445" i="388"/>
  <c r="B1444" i="388"/>
  <c r="B1443" i="388"/>
  <c r="B1442" i="388"/>
  <c r="B1441" i="388"/>
  <c r="B1425" i="388"/>
  <c r="B1419" i="388"/>
  <c r="B1479" i="388"/>
  <c r="B1481" i="388"/>
  <c r="B1474" i="388"/>
  <c r="B1473" i="388"/>
  <c r="B1464" i="388"/>
  <c r="M325" i="388"/>
  <c r="K325" i="388"/>
  <c r="J325" i="388"/>
  <c r="I325" i="388"/>
  <c r="H325" i="388"/>
  <c r="B328" i="388"/>
  <c r="B329" i="388"/>
  <c r="B330" i="388"/>
  <c r="B331" i="388"/>
  <c r="B326" i="388"/>
  <c r="B325" i="388"/>
  <c r="D1035" i="388" l="1"/>
  <c r="D837" i="388"/>
  <c r="N570" i="388"/>
  <c r="AQ571" i="388"/>
  <c r="AU571" i="388" s="1"/>
  <c r="AV571" i="388" s="1"/>
  <c r="AU837" i="388"/>
  <c r="AV837" i="388" s="1"/>
  <c r="AL570" i="388"/>
  <c r="K570" i="388"/>
  <c r="D570" i="388" s="1"/>
  <c r="N571" i="388"/>
  <c r="D571" i="388" s="1"/>
  <c r="AQ570" i="388"/>
  <c r="AU570" i="388" s="1"/>
  <c r="AV570" i="388" s="1"/>
  <c r="AL571" i="388"/>
  <c r="AO448" i="388"/>
  <c r="L448" i="388"/>
  <c r="N448" i="388" s="1"/>
  <c r="D448" i="388" s="1"/>
  <c r="AQ448" i="388"/>
  <c r="AW448" i="388" s="1"/>
  <c r="AY448" i="388" s="1"/>
  <c r="AO446" i="388"/>
  <c r="L446" i="388"/>
  <c r="N446" i="388" s="1"/>
  <c r="D446" i="388" s="1"/>
  <c r="AQ446" i="388"/>
  <c r="AW446" i="388" s="1"/>
  <c r="AY446" i="388" s="1"/>
  <c r="AQ332" i="388"/>
  <c r="L332" i="388"/>
  <c r="N332" i="388" s="1"/>
  <c r="D332" i="388" s="1"/>
  <c r="AQ325" i="388"/>
  <c r="AW325" i="388" s="1"/>
  <c r="AY325" i="388" s="1"/>
  <c r="AM325" i="388"/>
  <c r="AO325" i="388" s="1"/>
  <c r="L325" i="388" l="1"/>
  <c r="N325" i="388" s="1"/>
  <c r="D325" i="388" s="1"/>
  <c r="AW332" i="388"/>
  <c r="AY332" i="388" s="1"/>
  <c r="AE1039" i="388" l="1"/>
  <c r="T1522" i="388" l="1"/>
  <c r="B202" i="388"/>
  <c r="B201" i="388"/>
  <c r="B200" i="388"/>
  <c r="B199" i="388"/>
  <c r="B198" i="388"/>
  <c r="B197" i="388"/>
  <c r="B196" i="388"/>
  <c r="M139" i="388" l="1"/>
  <c r="L139" i="388"/>
  <c r="J139" i="388"/>
  <c r="I139" i="388"/>
  <c r="H139" i="388"/>
  <c r="N139" i="388" l="1"/>
  <c r="AV1481" i="388"/>
  <c r="AV1474" i="388"/>
  <c r="AL1481" i="388"/>
  <c r="AL1474" i="388"/>
  <c r="AN1481" i="388"/>
  <c r="M1481" i="388" s="1"/>
  <c r="AN1474" i="388"/>
  <c r="M1474" i="388" s="1"/>
  <c r="L1481" i="388"/>
  <c r="J1481" i="388"/>
  <c r="I1481" i="388"/>
  <c r="H1481" i="388"/>
  <c r="L1474" i="388"/>
  <c r="J1474" i="388"/>
  <c r="I1474" i="388"/>
  <c r="H1474" i="388"/>
  <c r="AV1473" i="388"/>
  <c r="AL1473" i="388"/>
  <c r="AN1473" i="388"/>
  <c r="L1473" i="388"/>
  <c r="J1473" i="388"/>
  <c r="I1473" i="388"/>
  <c r="H1473" i="388"/>
  <c r="AY1178" i="388"/>
  <c r="AO1178" i="388"/>
  <c r="AK1178" i="388"/>
  <c r="M1178" i="388"/>
  <c r="L1178" i="388"/>
  <c r="J1178" i="388"/>
  <c r="I1178" i="388"/>
  <c r="H1178" i="388"/>
  <c r="AY1108" i="388"/>
  <c r="AO1108" i="388"/>
  <c r="M1108" i="388"/>
  <c r="L1108" i="388"/>
  <c r="K1108" i="388"/>
  <c r="H1108" i="388"/>
  <c r="AY904" i="388"/>
  <c r="AO904" i="388"/>
  <c r="AK904" i="388"/>
  <c r="M904" i="388"/>
  <c r="L904" i="388"/>
  <c r="I904" i="388"/>
  <c r="H904" i="388"/>
  <c r="AV503" i="388"/>
  <c r="AL503" i="388"/>
  <c r="AM503" i="388"/>
  <c r="AO503" i="388" s="1"/>
  <c r="M503" i="388"/>
  <c r="K503" i="388"/>
  <c r="J503" i="388"/>
  <c r="I503" i="388"/>
  <c r="H503" i="388"/>
  <c r="B503" i="388"/>
  <c r="AV331" i="388"/>
  <c r="AL331" i="388"/>
  <c r="AM331" i="388"/>
  <c r="M331" i="388"/>
  <c r="K331" i="388"/>
  <c r="J331" i="388"/>
  <c r="I331" i="388"/>
  <c r="H331" i="388"/>
  <c r="AV329" i="388"/>
  <c r="AL329" i="388"/>
  <c r="AM329" i="388"/>
  <c r="AO329" i="388" s="1"/>
  <c r="M329" i="388"/>
  <c r="K329" i="388"/>
  <c r="J329" i="388"/>
  <c r="I329" i="388"/>
  <c r="H329" i="388"/>
  <c r="AV270" i="388"/>
  <c r="AL270" i="388"/>
  <c r="AM270" i="388"/>
  <c r="M270" i="388"/>
  <c r="K270" i="388"/>
  <c r="J270" i="388"/>
  <c r="I270" i="388"/>
  <c r="H270" i="388"/>
  <c r="AY14" i="388"/>
  <c r="AO14" i="388"/>
  <c r="M14" i="388"/>
  <c r="L14" i="388"/>
  <c r="K14" i="388"/>
  <c r="H14" i="388"/>
  <c r="AK139" i="388" l="1"/>
  <c r="AQ139" i="388"/>
  <c r="AU139" i="388" s="1"/>
  <c r="AV139" i="388" s="1"/>
  <c r="AQ1481" i="388"/>
  <c r="AX1481" i="388" s="1"/>
  <c r="AY1481" i="388" s="1"/>
  <c r="N1481" i="388"/>
  <c r="D1481" i="388" s="1"/>
  <c r="AQ1474" i="388"/>
  <c r="AX1474" i="388" s="1"/>
  <c r="AY1474" i="388" s="1"/>
  <c r="N14" i="388"/>
  <c r="AO139" i="388"/>
  <c r="N1108" i="388"/>
  <c r="N1178" i="388"/>
  <c r="N1474" i="388"/>
  <c r="D1474" i="388" s="1"/>
  <c r="AO1474" i="388"/>
  <c r="AO1481" i="388"/>
  <c r="AO1473" i="388"/>
  <c r="M1473" i="388"/>
  <c r="N1473" i="388" s="1"/>
  <c r="D1473" i="388" s="1"/>
  <c r="AQ1473" i="388"/>
  <c r="AX1473" i="388" s="1"/>
  <c r="AY1473" i="388" s="1"/>
  <c r="AL1178" i="388"/>
  <c r="K1178" i="388"/>
  <c r="D1178" i="388" s="1"/>
  <c r="AQ1178" i="388"/>
  <c r="AU1178" i="388" s="1"/>
  <c r="AV1178" i="388" s="1"/>
  <c r="AQ1108" i="388"/>
  <c r="AL904" i="388"/>
  <c r="K904" i="388"/>
  <c r="AQ904" i="388"/>
  <c r="AU904" i="388" s="1"/>
  <c r="AV904" i="388" s="1"/>
  <c r="N904" i="388"/>
  <c r="L329" i="388"/>
  <c r="N329" i="388" s="1"/>
  <c r="D329" i="388" s="1"/>
  <c r="AQ503" i="388"/>
  <c r="AW503" i="388" s="1"/>
  <c r="AY503" i="388" s="1"/>
  <c r="L503" i="388"/>
  <c r="N503" i="388" s="1"/>
  <c r="D503" i="388" s="1"/>
  <c r="AQ331" i="388"/>
  <c r="AW331" i="388" s="1"/>
  <c r="AY331" i="388" s="1"/>
  <c r="AO331" i="388"/>
  <c r="L331" i="388"/>
  <c r="N331" i="388" s="1"/>
  <c r="D331" i="388" s="1"/>
  <c r="AQ329" i="388"/>
  <c r="AW329" i="388" s="1"/>
  <c r="AY329" i="388" s="1"/>
  <c r="AO270" i="388"/>
  <c r="L270" i="388"/>
  <c r="N270" i="388" s="1"/>
  <c r="D270" i="388" s="1"/>
  <c r="AQ270" i="388"/>
  <c r="AW270" i="388" s="1"/>
  <c r="AY270" i="388" s="1"/>
  <c r="AY139" i="388"/>
  <c r="AQ14" i="388"/>
  <c r="D904" i="388" l="1"/>
  <c r="AQ138" i="388"/>
  <c r="AL139" i="388"/>
  <c r="K139" i="388"/>
  <c r="D139" i="388" s="1"/>
  <c r="M920" i="388" l="1"/>
  <c r="K920" i="388"/>
  <c r="J920" i="388"/>
  <c r="I920" i="388"/>
  <c r="H920" i="388"/>
  <c r="AV1339" i="388" l="1"/>
  <c r="AL1339" i="388"/>
  <c r="L1339" i="388"/>
  <c r="K1339" i="388"/>
  <c r="J1339" i="388"/>
  <c r="I1339" i="388"/>
  <c r="H1339" i="388"/>
  <c r="AV689" i="388"/>
  <c r="AL689" i="388"/>
  <c r="M689" i="388"/>
  <c r="K689" i="388"/>
  <c r="J689" i="388"/>
  <c r="I689" i="388"/>
  <c r="H689" i="388"/>
  <c r="AV328" i="388"/>
  <c r="AV327" i="388"/>
  <c r="AL328" i="388"/>
  <c r="M328" i="388"/>
  <c r="K328" i="388"/>
  <c r="J328" i="388"/>
  <c r="I328" i="388"/>
  <c r="H328" i="388"/>
  <c r="M327" i="388"/>
  <c r="K327" i="388"/>
  <c r="J327" i="388"/>
  <c r="I327" i="388"/>
  <c r="H327" i="388"/>
  <c r="AV119" i="388"/>
  <c r="AL119" i="388"/>
  <c r="M119" i="388"/>
  <c r="K119" i="388"/>
  <c r="J119" i="388"/>
  <c r="I119" i="388"/>
  <c r="H119" i="388"/>
  <c r="AM689" i="388" l="1"/>
  <c r="AN1339" i="388"/>
  <c r="AM119" i="388"/>
  <c r="AM328" i="388"/>
  <c r="AO328" i="388" s="1"/>
  <c r="AQ119" i="388"/>
  <c r="AQ1339" i="388"/>
  <c r="AX1339" i="388" s="1"/>
  <c r="AY1339" i="388" s="1"/>
  <c r="AQ689" i="388"/>
  <c r="AW689" i="388" s="1"/>
  <c r="AY689" i="388" s="1"/>
  <c r="AQ328" i="388"/>
  <c r="AO689" i="388" l="1"/>
  <c r="L689" i="388"/>
  <c r="N689" i="388" s="1"/>
  <c r="D689" i="388" s="1"/>
  <c r="M1339" i="388"/>
  <c r="N1339" i="388" s="1"/>
  <c r="D1339" i="388" s="1"/>
  <c r="AO1339" i="388"/>
  <c r="AO119" i="388"/>
  <c r="L119" i="388"/>
  <c r="N119" i="388" s="1"/>
  <c r="D119" i="388" s="1"/>
  <c r="L328" i="388"/>
  <c r="N328" i="388" s="1"/>
  <c r="D328" i="388" s="1"/>
  <c r="AW119" i="388"/>
  <c r="AY119" i="388" s="1"/>
  <c r="AW328" i="388"/>
  <c r="AY328" i="388" s="1"/>
  <c r="H1499" i="388" l="1"/>
  <c r="AE1380" i="388"/>
  <c r="AE1379" i="388"/>
  <c r="AE1310" i="388"/>
  <c r="AE1185" i="388"/>
  <c r="AE1118" i="388"/>
  <c r="AE67" i="388"/>
  <c r="AE64" i="388"/>
  <c r="AE35" i="388"/>
  <c r="AY1437" i="388" l="1"/>
  <c r="AO1437" i="388"/>
  <c r="AK1437" i="388"/>
  <c r="M1437" i="388"/>
  <c r="L1437" i="388"/>
  <c r="J1437" i="388"/>
  <c r="I1437" i="388"/>
  <c r="H1437" i="388"/>
  <c r="B1437" i="388"/>
  <c r="AY1288" i="388"/>
  <c r="AO1288" i="388"/>
  <c r="AK1288" i="388"/>
  <c r="M1288" i="388"/>
  <c r="L1288" i="388"/>
  <c r="J1288" i="388"/>
  <c r="I1288" i="388"/>
  <c r="H1288" i="388"/>
  <c r="B1288" i="388"/>
  <c r="AV702" i="388"/>
  <c r="AV701" i="388"/>
  <c r="AL702" i="388"/>
  <c r="AL701" i="388"/>
  <c r="AM702" i="388"/>
  <c r="AM701" i="388"/>
  <c r="M702" i="388"/>
  <c r="K702" i="388"/>
  <c r="J702" i="388"/>
  <c r="I702" i="388"/>
  <c r="H702" i="388"/>
  <c r="M701" i="388"/>
  <c r="K701" i="388"/>
  <c r="J701" i="388"/>
  <c r="I701" i="388"/>
  <c r="H701" i="388"/>
  <c r="AV366" i="388"/>
  <c r="AL366" i="388"/>
  <c r="AM366" i="388"/>
  <c r="AO366" i="388" s="1"/>
  <c r="M375" i="388"/>
  <c r="K375" i="388"/>
  <c r="J375" i="388"/>
  <c r="I375" i="388"/>
  <c r="H375" i="388"/>
  <c r="M366" i="388"/>
  <c r="K366" i="388"/>
  <c r="J366" i="388"/>
  <c r="I366" i="388"/>
  <c r="H366" i="388"/>
  <c r="M365" i="388"/>
  <c r="K365" i="388"/>
  <c r="J365" i="388"/>
  <c r="I365" i="388"/>
  <c r="H365" i="388"/>
  <c r="M364" i="388"/>
  <c r="K364" i="388"/>
  <c r="J364" i="388"/>
  <c r="I364" i="388"/>
  <c r="H364" i="388"/>
  <c r="M363" i="388"/>
  <c r="K363" i="388"/>
  <c r="J363" i="388"/>
  <c r="I363" i="388"/>
  <c r="H363" i="388"/>
  <c r="B366" i="388"/>
  <c r="AV330" i="388"/>
  <c r="AV326" i="388"/>
  <c r="AV324" i="388"/>
  <c r="AV323" i="388"/>
  <c r="AV322" i="388"/>
  <c r="AL330" i="388"/>
  <c r="AM330" i="388"/>
  <c r="M330" i="388"/>
  <c r="K330" i="388"/>
  <c r="AV302" i="388"/>
  <c r="AV301" i="388"/>
  <c r="AV300" i="388"/>
  <c r="AV299" i="388"/>
  <c r="AV298" i="388"/>
  <c r="AL298" i="388"/>
  <c r="AL302" i="388"/>
  <c r="AL301" i="388"/>
  <c r="AL300" i="388"/>
  <c r="AQ301" i="388"/>
  <c r="M301" i="388"/>
  <c r="K301" i="388"/>
  <c r="J301" i="388"/>
  <c r="I301" i="388"/>
  <c r="H301" i="388"/>
  <c r="AL1437" i="388" l="1"/>
  <c r="K1437" i="388"/>
  <c r="D1437" i="388" s="1"/>
  <c r="AQ1437" i="388"/>
  <c r="AL1288" i="388"/>
  <c r="K1288" i="388"/>
  <c r="D1288" i="388" s="1"/>
  <c r="AQ1288" i="388"/>
  <c r="AU1288" i="388" s="1"/>
  <c r="AV1288" i="388" s="1"/>
  <c r="AO702" i="388"/>
  <c r="L702" i="388"/>
  <c r="N702" i="388" s="1"/>
  <c r="D702" i="388" s="1"/>
  <c r="L701" i="388"/>
  <c r="N701" i="388" s="1"/>
  <c r="D701" i="388" s="1"/>
  <c r="AO701" i="388"/>
  <c r="AQ701" i="388"/>
  <c r="AW701" i="388" s="1"/>
  <c r="AY701" i="388" s="1"/>
  <c r="AQ702" i="388"/>
  <c r="AW702" i="388" s="1"/>
  <c r="AY702" i="388" s="1"/>
  <c r="AO330" i="388"/>
  <c r="L330" i="388"/>
  <c r="N330" i="388" s="1"/>
  <c r="D330" i="388" s="1"/>
  <c r="AQ366" i="388"/>
  <c r="L366" i="388"/>
  <c r="N366" i="388" s="1"/>
  <c r="D366" i="388" s="1"/>
  <c r="AQ330" i="388"/>
  <c r="AW301" i="388"/>
  <c r="AY301" i="388" s="1"/>
  <c r="AM301" i="388"/>
  <c r="AU1437" i="388" l="1"/>
  <c r="AV1437" i="388" s="1"/>
  <c r="AW366" i="388"/>
  <c r="AY366" i="388" s="1"/>
  <c r="AW330" i="388"/>
  <c r="AY330" i="388" s="1"/>
  <c r="AO301" i="388"/>
  <c r="L301" i="388"/>
  <c r="N301" i="388" s="1"/>
  <c r="D301" i="388" s="1"/>
  <c r="AE989" i="388" l="1"/>
  <c r="AE836" i="388"/>
  <c r="AE69" i="388"/>
  <c r="AE1378" i="388"/>
  <c r="AE55" i="388" l="1"/>
  <c r="AE975" i="388" s="1"/>
  <c r="AE1381" i="388"/>
  <c r="AY1504" i="388"/>
  <c r="AO1504" i="388"/>
  <c r="AK1504" i="388"/>
  <c r="M1504" i="388"/>
  <c r="L1504" i="388"/>
  <c r="J1504" i="388"/>
  <c r="I1504" i="388"/>
  <c r="H1504" i="388"/>
  <c r="B1504" i="388"/>
  <c r="AV1037" i="388"/>
  <c r="AL1037" i="388"/>
  <c r="AN1037" i="388"/>
  <c r="AO1037" i="388" s="1"/>
  <c r="L1037" i="388"/>
  <c r="K1037" i="388"/>
  <c r="J1037" i="388"/>
  <c r="I1037" i="388"/>
  <c r="H1037" i="388"/>
  <c r="AY732" i="388"/>
  <c r="AO732" i="388"/>
  <c r="AK732" i="388"/>
  <c r="M732" i="388"/>
  <c r="L732" i="388"/>
  <c r="J732" i="388"/>
  <c r="I732" i="388"/>
  <c r="H732" i="388"/>
  <c r="AV731" i="388"/>
  <c r="AL731" i="388"/>
  <c r="AM731" i="388"/>
  <c r="M731" i="388"/>
  <c r="K731" i="388"/>
  <c r="J731" i="388"/>
  <c r="I731" i="388"/>
  <c r="H731" i="388"/>
  <c r="AV445" i="388"/>
  <c r="AL445" i="388"/>
  <c r="AM445" i="388"/>
  <c r="M445" i="388"/>
  <c r="AV400" i="388"/>
  <c r="AL400" i="388"/>
  <c r="AM400" i="388"/>
  <c r="L400" i="388" s="1"/>
  <c r="M400" i="388"/>
  <c r="K400" i="388"/>
  <c r="J400" i="388"/>
  <c r="I400" i="388"/>
  <c r="H400" i="388"/>
  <c r="AY69" i="388"/>
  <c r="AO69" i="388"/>
  <c r="AK69" i="388"/>
  <c r="M69" i="388"/>
  <c r="L69" i="388"/>
  <c r="J69" i="388"/>
  <c r="I69" i="388"/>
  <c r="H69" i="388"/>
  <c r="AY67" i="388"/>
  <c r="AO67" i="388"/>
  <c r="AK67" i="388"/>
  <c r="M67" i="388"/>
  <c r="L67" i="388"/>
  <c r="J67" i="388"/>
  <c r="I67" i="388"/>
  <c r="H67" i="388"/>
  <c r="AY64" i="388"/>
  <c r="AO64" i="388"/>
  <c r="AK64" i="388"/>
  <c r="M64" i="388"/>
  <c r="L64" i="388"/>
  <c r="J64" i="388"/>
  <c r="I64" i="388"/>
  <c r="H64" i="388"/>
  <c r="AY55" i="388"/>
  <c r="AO55" i="388"/>
  <c r="M55" i="388"/>
  <c r="L55" i="388"/>
  <c r="J55" i="388"/>
  <c r="I55" i="388"/>
  <c r="H55" i="388"/>
  <c r="AM920" i="388"/>
  <c r="Q1522" i="388" l="1"/>
  <c r="AK55" i="388"/>
  <c r="K55" i="388" s="1"/>
  <c r="D55" i="388" s="1"/>
  <c r="L920" i="388"/>
  <c r="N920" i="388" s="1"/>
  <c r="D920" i="388" s="1"/>
  <c r="AO920" i="388"/>
  <c r="N1504" i="388"/>
  <c r="N732" i="388"/>
  <c r="N400" i="388"/>
  <c r="D400" i="388" s="1"/>
  <c r="AL1504" i="388"/>
  <c r="K1504" i="388"/>
  <c r="N64" i="388"/>
  <c r="AQ1504" i="388"/>
  <c r="AU1504" i="388" s="1"/>
  <c r="AV1504" i="388" s="1"/>
  <c r="AQ1037" i="388"/>
  <c r="AX1037" i="388" s="1"/>
  <c r="AY1037" i="388" s="1"/>
  <c r="AQ732" i="388"/>
  <c r="AU732" i="388" s="1"/>
  <c r="AV732" i="388" s="1"/>
  <c r="M1037" i="388"/>
  <c r="N1037" i="388" s="1"/>
  <c r="D1037" i="388" s="1"/>
  <c r="AL732" i="388"/>
  <c r="K732" i="388"/>
  <c r="AO731" i="388"/>
  <c r="L731" i="388"/>
  <c r="N731" i="388" s="1"/>
  <c r="D731" i="388" s="1"/>
  <c r="AQ731" i="388"/>
  <c r="AO445" i="388"/>
  <c r="L445" i="388"/>
  <c r="N445" i="388" s="1"/>
  <c r="D445" i="388" s="1"/>
  <c r="AQ445" i="388"/>
  <c r="AW445" i="388" s="1"/>
  <c r="AY445" i="388" s="1"/>
  <c r="AQ400" i="388"/>
  <c r="AO400" i="388"/>
  <c r="AL69" i="388"/>
  <c r="K69" i="388"/>
  <c r="D69" i="388" s="1"/>
  <c r="AQ69" i="388"/>
  <c r="AU69" i="388" s="1"/>
  <c r="AV69" i="388" s="1"/>
  <c r="AQ67" i="388"/>
  <c r="AU67" i="388" s="1"/>
  <c r="AV67" i="388" s="1"/>
  <c r="AL67" i="388"/>
  <c r="K67" i="388"/>
  <c r="D67" i="388" s="1"/>
  <c r="AQ64" i="388"/>
  <c r="AU64" i="388" s="1"/>
  <c r="AV64" i="388" s="1"/>
  <c r="AL64" i="388"/>
  <c r="K64" i="388"/>
  <c r="AL55" i="388"/>
  <c r="AQ55" i="388"/>
  <c r="AU55" i="388" s="1"/>
  <c r="AV55" i="388" s="1"/>
  <c r="D64" i="388" l="1"/>
  <c r="D1504" i="388"/>
  <c r="D732" i="388"/>
  <c r="AW731" i="388"/>
  <c r="AY731" i="388" s="1"/>
  <c r="AW400" i="388"/>
  <c r="AY400" i="388" s="1"/>
  <c r="AY1430" i="388" l="1"/>
  <c r="AO1430" i="388"/>
  <c r="AK1430" i="388"/>
  <c r="M1430" i="388"/>
  <c r="L1430" i="388"/>
  <c r="J1430" i="388"/>
  <c r="I1430" i="388"/>
  <c r="H1430" i="388"/>
  <c r="B1430" i="388"/>
  <c r="AY1345" i="388"/>
  <c r="AO1345" i="388"/>
  <c r="AK1345" i="388"/>
  <c r="M1345" i="388"/>
  <c r="L1345" i="388"/>
  <c r="J1345" i="388"/>
  <c r="I1345" i="388"/>
  <c r="H1345" i="388"/>
  <c r="B1345" i="388"/>
  <c r="AY903" i="388"/>
  <c r="AO903" i="388"/>
  <c r="AK903" i="388"/>
  <c r="AL903" i="388" s="1"/>
  <c r="M903" i="388"/>
  <c r="L903" i="388"/>
  <c r="I903" i="388"/>
  <c r="H903" i="388"/>
  <c r="AV730" i="388"/>
  <c r="AL730" i="388"/>
  <c r="AL729" i="388"/>
  <c r="AM730" i="388"/>
  <c r="M730" i="388"/>
  <c r="AV444" i="388"/>
  <c r="AL444" i="388"/>
  <c r="AM444" i="388"/>
  <c r="AO444" i="388" s="1"/>
  <c r="M444" i="388"/>
  <c r="AV441" i="388"/>
  <c r="AL441" i="388"/>
  <c r="AM441" i="388"/>
  <c r="M441" i="388"/>
  <c r="AV397" i="388"/>
  <c r="AL397" i="388"/>
  <c r="AM397" i="388"/>
  <c r="M397" i="388"/>
  <c r="K397" i="388"/>
  <c r="J397" i="388"/>
  <c r="I397" i="388"/>
  <c r="H397" i="388"/>
  <c r="AL327" i="388"/>
  <c r="AL326" i="388"/>
  <c r="AL324" i="388"/>
  <c r="AL323" i="388"/>
  <c r="AL322" i="388"/>
  <c r="AQ326" i="388"/>
  <c r="M326" i="388"/>
  <c r="K326" i="388"/>
  <c r="J326" i="388"/>
  <c r="I326" i="388"/>
  <c r="H326" i="388"/>
  <c r="AV267" i="388"/>
  <c r="AL267" i="388"/>
  <c r="AQ267" i="388"/>
  <c r="M267" i="388"/>
  <c r="K267" i="388"/>
  <c r="J267" i="388"/>
  <c r="I267" i="388"/>
  <c r="H267" i="388"/>
  <c r="N903" i="388" l="1"/>
  <c r="N1430" i="388"/>
  <c r="K1430" i="388"/>
  <c r="AL1430" i="388"/>
  <c r="N1345" i="388"/>
  <c r="AQ1430" i="388"/>
  <c r="AL1345" i="388"/>
  <c r="K1345" i="388"/>
  <c r="AQ1345" i="388"/>
  <c r="AU1345" i="388" s="1"/>
  <c r="AV1345" i="388" s="1"/>
  <c r="AQ903" i="388"/>
  <c r="AU903" i="388" s="1"/>
  <c r="AV903" i="388" s="1"/>
  <c r="K903" i="388"/>
  <c r="AO730" i="388"/>
  <c r="L730" i="388"/>
  <c r="N730" i="388" s="1"/>
  <c r="D730" i="388" s="1"/>
  <c r="AQ730" i="388"/>
  <c r="AW730" i="388" s="1"/>
  <c r="AY730" i="388" s="1"/>
  <c r="AQ444" i="388"/>
  <c r="AW444" i="388" s="1"/>
  <c r="AY444" i="388" s="1"/>
  <c r="AQ441" i="388"/>
  <c r="AW441" i="388" s="1"/>
  <c r="AY441" i="388" s="1"/>
  <c r="L444" i="388"/>
  <c r="N444" i="388" s="1"/>
  <c r="D444" i="388" s="1"/>
  <c r="AO441" i="388"/>
  <c r="L441" i="388"/>
  <c r="N441" i="388" s="1"/>
  <c r="D441" i="388" s="1"/>
  <c r="AO397" i="388"/>
  <c r="L397" i="388"/>
  <c r="N397" i="388" s="1"/>
  <c r="D397" i="388" s="1"/>
  <c r="AQ397" i="388"/>
  <c r="AW397" i="388" s="1"/>
  <c r="AY397" i="388" s="1"/>
  <c r="AW326" i="388"/>
  <c r="AY326" i="388" s="1"/>
  <c r="AM326" i="388"/>
  <c r="AQ9" i="388"/>
  <c r="AQ13" i="388"/>
  <c r="AQ18" i="388"/>
  <c r="AQ22" i="388"/>
  <c r="AQ26" i="388"/>
  <c r="AQ30" i="388"/>
  <c r="AQ34" i="388"/>
  <c r="AQ38" i="388"/>
  <c r="AQ42" i="388"/>
  <c r="AQ46" i="388"/>
  <c r="AQ50" i="388"/>
  <c r="AQ56" i="388"/>
  <c r="AQ61" i="388"/>
  <c r="AQ75" i="388"/>
  <c r="AQ79" i="388"/>
  <c r="AQ83" i="388"/>
  <c r="AQ87" i="388"/>
  <c r="AQ91" i="388"/>
  <c r="AQ96" i="388"/>
  <c r="AQ100" i="388"/>
  <c r="AQ105" i="388"/>
  <c r="AQ109" i="388"/>
  <c r="AQ113" i="388"/>
  <c r="AQ117" i="388"/>
  <c r="AQ122" i="388"/>
  <c r="AQ126" i="388"/>
  <c r="AQ130" i="388"/>
  <c r="AQ134" i="388"/>
  <c r="AQ140" i="388"/>
  <c r="AQ144" i="388"/>
  <c r="AQ148" i="388"/>
  <c r="AQ152" i="388"/>
  <c r="AQ156" i="388"/>
  <c r="AQ160" i="388"/>
  <c r="AQ164" i="388"/>
  <c r="AQ168" i="388"/>
  <c r="AQ172" i="388"/>
  <c r="AQ176" i="388"/>
  <c r="AQ180" i="388"/>
  <c r="AQ185" i="388"/>
  <c r="AQ189" i="388"/>
  <c r="AQ193" i="388"/>
  <c r="AQ197" i="388"/>
  <c r="AQ201" i="388"/>
  <c r="AQ205" i="388"/>
  <c r="AQ209" i="388"/>
  <c r="AQ213" i="388"/>
  <c r="AQ217" i="388"/>
  <c r="AQ221" i="388"/>
  <c r="AQ225" i="388"/>
  <c r="AQ229" i="388"/>
  <c r="AQ233" i="388"/>
  <c r="AQ237" i="388"/>
  <c r="AQ241" i="388"/>
  <c r="AQ245" i="388"/>
  <c r="AQ249" i="388"/>
  <c r="AQ253" i="388"/>
  <c r="AQ257" i="388"/>
  <c r="AQ261" i="388"/>
  <c r="AQ265" i="388"/>
  <c r="AQ271" i="388"/>
  <c r="AQ275" i="388"/>
  <c r="AQ279" i="388"/>
  <c r="AQ283" i="388"/>
  <c r="AQ287" i="388"/>
  <c r="AQ291" i="388"/>
  <c r="AQ295" i="388"/>
  <c r="AQ299" i="388"/>
  <c r="AQ304" i="388"/>
  <c r="AQ308" i="388"/>
  <c r="AQ312" i="388"/>
  <c r="AQ316" i="388"/>
  <c r="AQ320" i="388"/>
  <c r="AQ324" i="388"/>
  <c r="AQ338" i="388"/>
  <c r="AQ342" i="388"/>
  <c r="AQ346" i="388"/>
  <c r="AQ350" i="388"/>
  <c r="AQ354" i="388"/>
  <c r="AQ358" i="388"/>
  <c r="AQ362" i="388"/>
  <c r="AQ375" i="388"/>
  <c r="AQ379" i="388"/>
  <c r="AQ383" i="388"/>
  <c r="AQ387" i="388"/>
  <c r="AQ391" i="388"/>
  <c r="AQ395" i="388"/>
  <c r="AQ403" i="388"/>
  <c r="AQ407" i="388"/>
  <c r="AQ411" i="388"/>
  <c r="AQ415" i="388"/>
  <c r="AQ419" i="388"/>
  <c r="AQ423" i="388"/>
  <c r="AQ427" i="388"/>
  <c r="AQ431" i="388"/>
  <c r="AQ435" i="388"/>
  <c r="AQ439" i="388"/>
  <c r="AQ453" i="388"/>
  <c r="AQ457" i="388"/>
  <c r="AQ461" i="388"/>
  <c r="AQ467" i="388"/>
  <c r="AQ471" i="388"/>
  <c r="AQ475" i="388"/>
  <c r="AQ480" i="388"/>
  <c r="AQ484" i="388"/>
  <c r="AQ488" i="388"/>
  <c r="AQ492" i="388"/>
  <c r="AQ496" i="388"/>
  <c r="AQ500" i="388"/>
  <c r="AQ506" i="388"/>
  <c r="AQ510" i="388"/>
  <c r="AQ516" i="388"/>
  <c r="AQ520" i="388"/>
  <c r="AQ524" i="388"/>
  <c r="AQ528" i="388"/>
  <c r="AQ532" i="388"/>
  <c r="AQ536" i="388"/>
  <c r="AQ540" i="388"/>
  <c r="AQ544" i="388"/>
  <c r="AQ548" i="388"/>
  <c r="AQ552" i="388"/>
  <c r="AQ556" i="388"/>
  <c r="AQ560" i="388"/>
  <c r="AQ564" i="388"/>
  <c r="AQ568" i="388"/>
  <c r="AQ574" i="388"/>
  <c r="AQ578" i="388"/>
  <c r="AQ582" i="388"/>
  <c r="AQ586" i="388"/>
  <c r="AQ590" i="388"/>
  <c r="AQ594" i="388"/>
  <c r="AQ598" i="388"/>
  <c r="AQ602" i="388"/>
  <c r="AQ606" i="388"/>
  <c r="AQ610" i="388"/>
  <c r="AQ614" i="388"/>
  <c r="AQ618" i="388"/>
  <c r="AQ622" i="388"/>
  <c r="AQ626" i="388"/>
  <c r="AQ631" i="388"/>
  <c r="AQ635" i="388"/>
  <c r="AQ639" i="388"/>
  <c r="AQ643" i="388"/>
  <c r="AQ647" i="388"/>
  <c r="AQ651" i="388"/>
  <c r="AQ655" i="388"/>
  <c r="AQ659" i="388"/>
  <c r="AQ663" i="388"/>
  <c r="AQ669" i="388"/>
  <c r="AQ673" i="388"/>
  <c r="AQ677" i="388"/>
  <c r="AQ690" i="388"/>
  <c r="AQ695" i="388"/>
  <c r="AQ699" i="388"/>
  <c r="AQ705" i="388"/>
  <c r="AQ709" i="388"/>
  <c r="AQ713" i="388"/>
  <c r="AQ717" i="388"/>
  <c r="AQ721" i="388"/>
  <c r="AQ725" i="388"/>
  <c r="AQ729" i="388"/>
  <c r="AQ737" i="388"/>
  <c r="AQ741" i="388"/>
  <c r="AQ746" i="388"/>
  <c r="AQ752" i="388"/>
  <c r="AQ757" i="388"/>
  <c r="AQ761" i="388"/>
  <c r="AQ765" i="388"/>
  <c r="AQ769" i="388"/>
  <c r="AQ773" i="388"/>
  <c r="AQ777" i="388"/>
  <c r="AQ781" i="388"/>
  <c r="AQ785" i="388"/>
  <c r="AQ789" i="388"/>
  <c r="AQ793" i="388"/>
  <c r="AQ797" i="388"/>
  <c r="AQ801" i="388"/>
  <c r="AQ805" i="388"/>
  <c r="AQ809" i="388"/>
  <c r="AQ813" i="388"/>
  <c r="AQ817" i="388"/>
  <c r="AQ821" i="388"/>
  <c r="AQ825" i="388"/>
  <c r="AQ830" i="388"/>
  <c r="AQ835" i="388"/>
  <c r="AQ844" i="388"/>
  <c r="AQ848" i="388"/>
  <c r="AQ852" i="388"/>
  <c r="AQ856" i="388"/>
  <c r="AQ860" i="388"/>
  <c r="AQ864" i="388"/>
  <c r="AQ868" i="388"/>
  <c r="AQ872" i="388"/>
  <c r="AQ876" i="388"/>
  <c r="AQ880" i="388"/>
  <c r="AQ884" i="388"/>
  <c r="AQ888" i="388"/>
  <c r="AQ892" i="388"/>
  <c r="AQ896" i="388"/>
  <c r="AQ902" i="388"/>
  <c r="AQ908" i="388"/>
  <c r="AQ912" i="388"/>
  <c r="AQ916" i="388"/>
  <c r="AQ920" i="388"/>
  <c r="AW920" i="388" s="1"/>
  <c r="AQ924" i="388"/>
  <c r="AQ928" i="388"/>
  <c r="AQ932" i="388"/>
  <c r="AQ936" i="388"/>
  <c r="AQ940" i="388"/>
  <c r="AQ944" i="388"/>
  <c r="AQ948" i="388"/>
  <c r="AQ958" i="388"/>
  <c r="AQ962" i="388"/>
  <c r="AQ967" i="388"/>
  <c r="AQ971" i="388"/>
  <c r="AQ978" i="388"/>
  <c r="AQ982" i="388"/>
  <c r="AQ988" i="388"/>
  <c r="AQ992" i="388"/>
  <c r="AQ996" i="388"/>
  <c r="AQ1000" i="388"/>
  <c r="AQ1004" i="388"/>
  <c r="AQ1008" i="388"/>
  <c r="AQ1012" i="388"/>
  <c r="AQ1016" i="388"/>
  <c r="AQ1021" i="388"/>
  <c r="AQ1025" i="388"/>
  <c r="AQ1029" i="388"/>
  <c r="AQ1034" i="388"/>
  <c r="AQ1040" i="388"/>
  <c r="AQ1044" i="388"/>
  <c r="AQ1048" i="388"/>
  <c r="AQ1052" i="388"/>
  <c r="AQ1056" i="388"/>
  <c r="AQ1060" i="388"/>
  <c r="AQ1064" i="388"/>
  <c r="AQ1068" i="388"/>
  <c r="AQ1072" i="388"/>
  <c r="AQ1076" i="388"/>
  <c r="AQ1080" i="388"/>
  <c r="AQ1088" i="388"/>
  <c r="AQ1092" i="388"/>
  <c r="AQ1096" i="388"/>
  <c r="AQ1100" i="388"/>
  <c r="AQ1104" i="388"/>
  <c r="AQ1109" i="388"/>
  <c r="AQ1113" i="388"/>
  <c r="AQ1117" i="388"/>
  <c r="AQ1121" i="388"/>
  <c r="AQ1125" i="388"/>
  <c r="AQ1129" i="388"/>
  <c r="AQ1134" i="388"/>
  <c r="AQ1138" i="388"/>
  <c r="AQ1142" i="388"/>
  <c r="AQ1146" i="388"/>
  <c r="AQ1150" i="388"/>
  <c r="AQ1155" i="388"/>
  <c r="AQ1159" i="388"/>
  <c r="AQ1163" i="388"/>
  <c r="AQ1167" i="388"/>
  <c r="AQ1171" i="388"/>
  <c r="AQ1175" i="388"/>
  <c r="AQ1181" i="388"/>
  <c r="AQ1185" i="388"/>
  <c r="AQ1189" i="388"/>
  <c r="AQ1193" i="388"/>
  <c r="AQ1198" i="388"/>
  <c r="AQ10" i="388"/>
  <c r="AQ23" i="388"/>
  <c r="AQ27" i="388"/>
  <c r="AQ31" i="388"/>
  <c r="AQ35" i="388"/>
  <c r="AQ39" i="388"/>
  <c r="AQ43" i="388"/>
  <c r="AQ47" i="388"/>
  <c r="AQ51" i="388"/>
  <c r="AQ57" i="388"/>
  <c r="AQ66" i="388"/>
  <c r="AQ76" i="388"/>
  <c r="AQ80" i="388"/>
  <c r="AQ84" i="388"/>
  <c r="AQ88" i="388"/>
  <c r="AQ92" i="388"/>
  <c r="AQ97" i="388"/>
  <c r="AQ101" i="388"/>
  <c r="AQ106" i="388"/>
  <c r="AQ110" i="388"/>
  <c r="AQ114" i="388"/>
  <c r="AQ118" i="388"/>
  <c r="AQ123" i="388"/>
  <c r="AQ127" i="388"/>
  <c r="AQ131" i="388"/>
  <c r="AQ135" i="388"/>
  <c r="AQ141" i="388"/>
  <c r="AQ145" i="388"/>
  <c r="AQ149" i="388"/>
  <c r="AQ153" i="388"/>
  <c r="AQ157" i="388"/>
  <c r="AQ161" i="388"/>
  <c r="AQ165" i="388"/>
  <c r="AQ169" i="388"/>
  <c r="AQ173" i="388"/>
  <c r="AQ177" i="388"/>
  <c r="AQ181" i="388"/>
  <c r="AQ186" i="388"/>
  <c r="AQ190" i="388"/>
  <c r="AQ194" i="388"/>
  <c r="AQ198" i="388"/>
  <c r="AQ202" i="388"/>
  <c r="AQ206" i="388"/>
  <c r="AQ210" i="388"/>
  <c r="AQ214" i="388"/>
  <c r="AQ218" i="388"/>
  <c r="AQ222" i="388"/>
  <c r="AQ226" i="388"/>
  <c r="AQ230" i="388"/>
  <c r="AQ234" i="388"/>
  <c r="AQ238" i="388"/>
  <c r="AQ242" i="388"/>
  <c r="AQ246" i="388"/>
  <c r="AQ250" i="388"/>
  <c r="AQ254" i="388"/>
  <c r="AQ258" i="388"/>
  <c r="AQ262" i="388"/>
  <c r="AQ266" i="388"/>
  <c r="AQ272" i="388"/>
  <c r="AQ276" i="388"/>
  <c r="AQ280" i="388"/>
  <c r="AQ284" i="388"/>
  <c r="AQ288" i="388"/>
  <c r="AQ292" i="388"/>
  <c r="AQ296" i="388"/>
  <c r="AQ300" i="388"/>
  <c r="AQ305" i="388"/>
  <c r="AQ309" i="388"/>
  <c r="AQ313" i="388"/>
  <c r="AQ317" i="388"/>
  <c r="AQ321" i="388"/>
  <c r="AQ327" i="388"/>
  <c r="AW327" i="388" s="1"/>
  <c r="AQ339" i="388"/>
  <c r="AQ343" i="388"/>
  <c r="AQ347" i="388"/>
  <c r="AQ351" i="388"/>
  <c r="AQ355" i="388"/>
  <c r="AQ359" i="388"/>
  <c r="AQ363" i="388"/>
  <c r="AQ376" i="388"/>
  <c r="AQ380" i="388"/>
  <c r="AQ384" i="388"/>
  <c r="AQ388" i="388"/>
  <c r="AQ392" i="388"/>
  <c r="AQ396" i="388"/>
  <c r="AQ404" i="388"/>
  <c r="AQ408" i="388"/>
  <c r="AQ412" i="388"/>
  <c r="AQ416" i="388"/>
  <c r="AQ420" i="388"/>
  <c r="AQ424" i="388"/>
  <c r="AQ428" i="388"/>
  <c r="AQ432" i="388"/>
  <c r="AQ436" i="388"/>
  <c r="AQ440" i="388"/>
  <c r="AQ454" i="388"/>
  <c r="AQ458" i="388"/>
  <c r="AQ462" i="388"/>
  <c r="AQ468" i="388"/>
  <c r="AQ472" i="388"/>
  <c r="AQ476" i="388"/>
  <c r="AQ481" i="388"/>
  <c r="AQ485" i="388"/>
  <c r="AQ489" i="388"/>
  <c r="AQ493" i="388"/>
  <c r="AQ497" i="388"/>
  <c r="AQ501" i="388"/>
  <c r="AQ507" i="388"/>
  <c r="AQ511" i="388"/>
  <c r="AQ517" i="388"/>
  <c r="AQ521" i="388"/>
  <c r="AQ525" i="388"/>
  <c r="AQ529" i="388"/>
  <c r="AQ533" i="388"/>
  <c r="AQ537" i="388"/>
  <c r="AQ541" i="388"/>
  <c r="AQ545" i="388"/>
  <c r="AQ549" i="388"/>
  <c r="AQ553" i="388"/>
  <c r="AQ557" i="388"/>
  <c r="AQ561" i="388"/>
  <c r="AQ565" i="388"/>
  <c r="AQ569" i="388"/>
  <c r="AQ575" i="388"/>
  <c r="AQ579" i="388"/>
  <c r="AQ583" i="388"/>
  <c r="AQ587" i="388"/>
  <c r="AQ591" i="388"/>
  <c r="AQ595" i="388"/>
  <c r="AQ599" i="388"/>
  <c r="AQ603" i="388"/>
  <c r="AQ607" i="388"/>
  <c r="AQ611" i="388"/>
  <c r="AQ615" i="388"/>
  <c r="AQ619" i="388"/>
  <c r="AQ623" i="388"/>
  <c r="AQ627" i="388"/>
  <c r="AQ632" i="388"/>
  <c r="AQ636" i="388"/>
  <c r="AQ640" i="388"/>
  <c r="AQ644" i="388"/>
  <c r="AQ648" i="388"/>
  <c r="AQ652" i="388"/>
  <c r="AQ656" i="388"/>
  <c r="AQ660" i="388"/>
  <c r="AQ664" i="388"/>
  <c r="AQ670" i="388"/>
  <c r="AQ674" i="388"/>
  <c r="AQ678" i="388"/>
  <c r="AQ691" i="388"/>
  <c r="AQ696" i="388"/>
  <c r="AQ700" i="388"/>
  <c r="AQ706" i="388"/>
  <c r="AQ710" i="388"/>
  <c r="AQ714" i="388"/>
  <c r="AQ718" i="388"/>
  <c r="AQ722" i="388"/>
  <c r="AQ726" i="388"/>
  <c r="AQ734" i="388"/>
  <c r="AQ738" i="388"/>
  <c r="AQ742" i="388"/>
  <c r="AQ747" i="388"/>
  <c r="AQ754" i="388"/>
  <c r="AQ758" i="388"/>
  <c r="AQ762" i="388"/>
  <c r="AQ766" i="388"/>
  <c r="AQ770" i="388"/>
  <c r="AQ774" i="388"/>
  <c r="AQ778" i="388"/>
  <c r="AQ782" i="388"/>
  <c r="AQ786" i="388"/>
  <c r="AQ790" i="388"/>
  <c r="AQ794" i="388"/>
  <c r="AQ798" i="388"/>
  <c r="AQ802" i="388"/>
  <c r="AQ806" i="388"/>
  <c r="AQ810" i="388"/>
  <c r="AQ814" i="388"/>
  <c r="AQ818" i="388"/>
  <c r="AQ822" i="388"/>
  <c r="AQ826" i="388"/>
  <c r="AQ831" i="388"/>
  <c r="AQ836" i="388"/>
  <c r="AQ845" i="388"/>
  <c r="AQ849" i="388"/>
  <c r="AQ853" i="388"/>
  <c r="AQ857" i="388"/>
  <c r="AQ861" i="388"/>
  <c r="AQ865" i="388"/>
  <c r="AQ869" i="388"/>
  <c r="AQ873" i="388"/>
  <c r="AQ877" i="388"/>
  <c r="AQ881" i="388"/>
  <c r="AQ885" i="388"/>
  <c r="AQ889" i="388"/>
  <c r="AQ893" i="388"/>
  <c r="AQ897" i="388"/>
  <c r="AQ905" i="388"/>
  <c r="AQ909" i="388"/>
  <c r="AQ913" i="388"/>
  <c r="AQ917" i="388"/>
  <c r="AQ921" i="388"/>
  <c r="AQ925" i="388"/>
  <c r="AQ929" i="388"/>
  <c r="AQ933" i="388"/>
  <c r="AQ937" i="388"/>
  <c r="AQ941" i="388"/>
  <c r="AQ945" i="388"/>
  <c r="AQ949" i="388"/>
  <c r="AQ959" i="388"/>
  <c r="AQ963" i="388"/>
  <c r="AQ968" i="388"/>
  <c r="AQ972" i="388"/>
  <c r="AQ979" i="388"/>
  <c r="AQ983" i="388"/>
  <c r="AQ989" i="388"/>
  <c r="AQ993" i="388"/>
  <c r="AQ997" i="388"/>
  <c r="AQ1001" i="388"/>
  <c r="AQ1005" i="388"/>
  <c r="AQ1009" i="388"/>
  <c r="AQ1013" i="388"/>
  <c r="AQ1017" i="388"/>
  <c r="AQ1022" i="388"/>
  <c r="AQ1026" i="388"/>
  <c r="AQ1030" i="388"/>
  <c r="AQ1036" i="388"/>
  <c r="AQ1041" i="388"/>
  <c r="AQ1045" i="388"/>
  <c r="AQ1049" i="388"/>
  <c r="AQ1053" i="388"/>
  <c r="AQ1057" i="388"/>
  <c r="AQ1061" i="388"/>
  <c r="AQ1065" i="388"/>
  <c r="AQ1069" i="388"/>
  <c r="AQ1073" i="388"/>
  <c r="AQ1077" i="388"/>
  <c r="AQ1081" i="388"/>
  <c r="AQ1089" i="388"/>
  <c r="AQ1093" i="388"/>
  <c r="AQ1097" i="388"/>
  <c r="AQ1101" i="388"/>
  <c r="AQ1105" i="388"/>
  <c r="AQ1110" i="388"/>
  <c r="AQ1114" i="388"/>
  <c r="AQ1118" i="388"/>
  <c r="AQ1122" i="388"/>
  <c r="AQ1126" i="388"/>
  <c r="AQ1131" i="388"/>
  <c r="AQ1135" i="388"/>
  <c r="AQ1139" i="388"/>
  <c r="AQ1143" i="388"/>
  <c r="AQ1147" i="388"/>
  <c r="AQ1151" i="388"/>
  <c r="AQ1156" i="388"/>
  <c r="AQ1160" i="388"/>
  <c r="AQ1164" i="388"/>
  <c r="AQ1168" i="388"/>
  <c r="AQ1172" i="388"/>
  <c r="AQ1176" i="388"/>
  <c r="AQ1182" i="388"/>
  <c r="AQ1186" i="388"/>
  <c r="AQ1190" i="388"/>
  <c r="AQ1194" i="388"/>
  <c r="AQ1199" i="388"/>
  <c r="AQ1203" i="388"/>
  <c r="AQ1207" i="388"/>
  <c r="AQ1211" i="388"/>
  <c r="AQ1215" i="388"/>
  <c r="AQ1219" i="388"/>
  <c r="AQ1223" i="388"/>
  <c r="AQ1227" i="388"/>
  <c r="AQ1231" i="388"/>
  <c r="AQ1236" i="388"/>
  <c r="AQ1240" i="388"/>
  <c r="AQ1245" i="388"/>
  <c r="AQ1249" i="388"/>
  <c r="AQ1253" i="388"/>
  <c r="AQ1257" i="388"/>
  <c r="AQ1261" i="388"/>
  <c r="AQ1265" i="388"/>
  <c r="AQ1270" i="388"/>
  <c r="AQ15" i="388"/>
  <c r="AQ11" i="388"/>
  <c r="AQ16" i="388"/>
  <c r="AQ20" i="388"/>
  <c r="AQ24" i="388"/>
  <c r="AQ28" i="388"/>
  <c r="AQ32" i="388"/>
  <c r="AQ36" i="388"/>
  <c r="AQ40" i="388"/>
  <c r="AQ44" i="388"/>
  <c r="AQ48" i="388"/>
  <c r="AQ52" i="388"/>
  <c r="AU52" i="388" s="1"/>
  <c r="AQ58" i="388"/>
  <c r="AQ73" i="388"/>
  <c r="AQ77" i="388"/>
  <c r="AQ81" i="388"/>
  <c r="AQ85" i="388"/>
  <c r="AQ89" i="388"/>
  <c r="AQ93" i="388"/>
  <c r="AQ98" i="388"/>
  <c r="AQ102" i="388"/>
  <c r="AQ107" i="388"/>
  <c r="AQ111" i="388"/>
  <c r="AQ115" i="388"/>
  <c r="AQ120" i="388"/>
  <c r="AQ124" i="388"/>
  <c r="AQ128" i="388"/>
  <c r="AQ132" i="388"/>
  <c r="AQ136" i="388"/>
  <c r="AQ142" i="388"/>
  <c r="AQ146" i="388"/>
  <c r="AQ150" i="388"/>
  <c r="AQ154" i="388"/>
  <c r="AQ158" i="388"/>
  <c r="AQ162" i="388"/>
  <c r="AQ166" i="388"/>
  <c r="AQ170" i="388"/>
  <c r="AQ174" i="388"/>
  <c r="AQ178" i="388"/>
  <c r="AQ182" i="388"/>
  <c r="AQ187" i="388"/>
  <c r="AQ191" i="388"/>
  <c r="AQ195" i="388"/>
  <c r="AQ199" i="388"/>
  <c r="AQ203" i="388"/>
  <c r="AQ207" i="388"/>
  <c r="AQ211" i="388"/>
  <c r="AQ215" i="388"/>
  <c r="AQ219" i="388"/>
  <c r="AQ223" i="388"/>
  <c r="AQ227" i="388"/>
  <c r="AQ231" i="388"/>
  <c r="AQ235" i="388"/>
  <c r="AQ239" i="388"/>
  <c r="AQ243" i="388"/>
  <c r="AQ247" i="388"/>
  <c r="AQ251" i="388"/>
  <c r="AQ255" i="388"/>
  <c r="AQ259" i="388"/>
  <c r="AQ263" i="388"/>
  <c r="AQ268" i="388"/>
  <c r="AQ273" i="388"/>
  <c r="AQ277" i="388"/>
  <c r="AQ281" i="388"/>
  <c r="AQ285" i="388"/>
  <c r="AQ289" i="388"/>
  <c r="AQ293" i="388"/>
  <c r="AQ297" i="388"/>
  <c r="AQ302" i="388"/>
  <c r="AQ306" i="388"/>
  <c r="AQ310" i="388"/>
  <c r="AQ314" i="388"/>
  <c r="AQ318" i="388"/>
  <c r="AQ322" i="388"/>
  <c r="AQ336" i="388"/>
  <c r="AQ340" i="388"/>
  <c r="AQ344" i="388"/>
  <c r="AQ348" i="388"/>
  <c r="AQ352" i="388"/>
  <c r="AQ356" i="388"/>
  <c r="AQ360" i="388"/>
  <c r="AQ364" i="388"/>
  <c r="AQ377" i="388"/>
  <c r="AQ381" i="388"/>
  <c r="AQ385" i="388"/>
  <c r="AQ389" i="388"/>
  <c r="AQ393" i="388"/>
  <c r="AQ399" i="388"/>
  <c r="AQ405" i="388"/>
  <c r="AQ409" i="388"/>
  <c r="AQ413" i="388"/>
  <c r="AQ417" i="388"/>
  <c r="AQ421" i="388"/>
  <c r="AQ425" i="388"/>
  <c r="AQ429" i="388"/>
  <c r="AQ433" i="388"/>
  <c r="AQ437" i="388"/>
  <c r="AQ442" i="388"/>
  <c r="AQ455" i="388"/>
  <c r="AQ459" i="388"/>
  <c r="AQ465" i="388"/>
  <c r="AQ469" i="388"/>
  <c r="AQ473" i="388"/>
  <c r="AQ477" i="388"/>
  <c r="AQ482" i="388"/>
  <c r="AQ486" i="388"/>
  <c r="AQ490" i="388"/>
  <c r="AQ494" i="388"/>
  <c r="AQ498" i="388"/>
  <c r="AQ502" i="388"/>
  <c r="AQ508" i="388"/>
  <c r="AQ514" i="388"/>
  <c r="AQ518" i="388"/>
  <c r="AQ522" i="388"/>
  <c r="AQ526" i="388"/>
  <c r="AQ530" i="388"/>
  <c r="AQ534" i="388"/>
  <c r="AQ538" i="388"/>
  <c r="AQ542" i="388"/>
  <c r="AQ546" i="388"/>
  <c r="AQ550" i="388"/>
  <c r="AQ554" i="388"/>
  <c r="AQ558" i="388"/>
  <c r="AQ562" i="388"/>
  <c r="AQ566" i="388"/>
  <c r="AQ572" i="388"/>
  <c r="AQ576" i="388"/>
  <c r="AQ580" i="388"/>
  <c r="AQ584" i="388"/>
  <c r="AQ588" i="388"/>
  <c r="AQ592" i="388"/>
  <c r="AQ596" i="388"/>
  <c r="AQ600" i="388"/>
  <c r="AQ604" i="388"/>
  <c r="AQ608" i="388"/>
  <c r="AQ612" i="388"/>
  <c r="AQ616" i="388"/>
  <c r="AQ620" i="388"/>
  <c r="AQ624" i="388"/>
  <c r="AQ628" i="388"/>
  <c r="AQ633" i="388"/>
  <c r="AQ637" i="388"/>
  <c r="AQ641" i="388"/>
  <c r="AQ645" i="388"/>
  <c r="AQ649" i="388"/>
  <c r="AQ653" i="388"/>
  <c r="AQ657" i="388"/>
  <c r="AQ661" i="388"/>
  <c r="AQ666" i="388"/>
  <c r="AQ671" i="388"/>
  <c r="AQ675" i="388"/>
  <c r="AQ679" i="388"/>
  <c r="AQ692" i="388"/>
  <c r="AQ697" i="388"/>
  <c r="AQ703" i="388"/>
  <c r="AQ707" i="388"/>
  <c r="AQ711" i="388"/>
  <c r="AQ715" i="388"/>
  <c r="AQ719" i="388"/>
  <c r="AQ723" i="388"/>
  <c r="AQ727" i="388"/>
  <c r="AQ735" i="388"/>
  <c r="AQ739" i="388"/>
  <c r="AQ744" i="388"/>
  <c r="AQ748" i="388"/>
  <c r="AQ755" i="388"/>
  <c r="AQ759" i="388"/>
  <c r="AQ763" i="388"/>
  <c r="AQ767" i="388"/>
  <c r="AQ771" i="388"/>
  <c r="AQ775" i="388"/>
  <c r="AQ779" i="388"/>
  <c r="AQ783" i="388"/>
  <c r="AQ787" i="388"/>
  <c r="AQ791" i="388"/>
  <c r="AQ795" i="388"/>
  <c r="AQ799" i="388"/>
  <c r="AQ803" i="388"/>
  <c r="AQ807" i="388"/>
  <c r="AQ811" i="388"/>
  <c r="AQ815" i="388"/>
  <c r="AQ819" i="388"/>
  <c r="AQ823" i="388"/>
  <c r="AQ827" i="388"/>
  <c r="AQ832" i="388"/>
  <c r="AQ842" i="388"/>
  <c r="AQ846" i="388"/>
  <c r="AQ850" i="388"/>
  <c r="AQ854" i="388"/>
  <c r="AQ858" i="388"/>
  <c r="AQ862" i="388"/>
  <c r="AQ866" i="388"/>
  <c r="AQ870" i="388"/>
  <c r="AQ874" i="388"/>
  <c r="AQ878" i="388"/>
  <c r="AQ882" i="388"/>
  <c r="AQ886" i="388"/>
  <c r="AQ890" i="388"/>
  <c r="AQ894" i="388"/>
  <c r="AQ899" i="388"/>
  <c r="AQ906" i="388"/>
  <c r="AQ910" i="388"/>
  <c r="AQ914" i="388"/>
  <c r="AQ918" i="388"/>
  <c r="AQ922" i="388"/>
  <c r="AQ926" i="388"/>
  <c r="AQ930" i="388"/>
  <c r="AQ934" i="388"/>
  <c r="AQ938" i="388"/>
  <c r="AQ942" i="388"/>
  <c r="AQ946" i="388"/>
  <c r="AQ950" i="388"/>
  <c r="AQ960" i="388"/>
  <c r="AQ964" i="388"/>
  <c r="AQ969" i="388"/>
  <c r="AQ976" i="388"/>
  <c r="AQ980" i="388"/>
  <c r="AQ984" i="388"/>
  <c r="AQ990" i="388"/>
  <c r="AQ994" i="388"/>
  <c r="AQ998" i="388"/>
  <c r="AQ1002" i="388"/>
  <c r="AQ1006" i="388"/>
  <c r="AQ1010" i="388"/>
  <c r="AQ1014" i="388"/>
  <c r="AQ1018" i="388"/>
  <c r="AQ1023" i="388"/>
  <c r="AQ1027" i="388"/>
  <c r="AQ1031" i="388"/>
  <c r="AQ1038" i="388"/>
  <c r="AQ1042" i="388"/>
  <c r="AQ1046" i="388"/>
  <c r="AQ1050" i="388"/>
  <c r="AQ1054" i="388"/>
  <c r="AQ1058" i="388"/>
  <c r="AQ1062" i="388"/>
  <c r="AQ1066" i="388"/>
  <c r="AQ1070" i="388"/>
  <c r="AQ1074" i="388"/>
  <c r="AQ1078" i="388"/>
  <c r="AQ1084" i="388"/>
  <c r="AQ1090" i="388"/>
  <c r="AQ1094" i="388"/>
  <c r="AQ1098" i="388"/>
  <c r="AQ1102" i="388"/>
  <c r="AQ1106" i="388"/>
  <c r="AQ1111" i="388"/>
  <c r="AQ1115" i="388"/>
  <c r="AQ1119" i="388"/>
  <c r="AQ1123" i="388"/>
  <c r="AQ1127" i="388"/>
  <c r="AQ1132" i="388"/>
  <c r="AQ1136" i="388"/>
  <c r="AQ1140" i="388"/>
  <c r="AQ1144" i="388"/>
  <c r="AQ1148" i="388"/>
  <c r="AQ1152" i="388"/>
  <c r="AQ1157" i="388"/>
  <c r="AQ1161" i="388"/>
  <c r="AQ1165" i="388"/>
  <c r="AQ1169" i="388"/>
  <c r="AQ1173" i="388"/>
  <c r="AQ1179" i="388"/>
  <c r="AQ1183" i="388"/>
  <c r="AQ1187" i="388"/>
  <c r="AQ1191" i="388"/>
  <c r="AQ1196" i="388"/>
  <c r="AQ1200" i="388"/>
  <c r="AQ1204" i="388"/>
  <c r="AQ1208" i="388"/>
  <c r="AQ1212" i="388"/>
  <c r="AQ1216" i="388"/>
  <c r="AQ1220" i="388"/>
  <c r="AQ1224" i="388"/>
  <c r="AQ1228" i="388"/>
  <c r="AQ1233" i="388"/>
  <c r="AQ1237" i="388"/>
  <c r="AQ1241" i="388"/>
  <c r="AQ19" i="388"/>
  <c r="AQ12" i="388"/>
  <c r="AQ17" i="388"/>
  <c r="AQ21" i="388"/>
  <c r="AQ25" i="388"/>
  <c r="AQ29" i="388"/>
  <c r="AQ33" i="388"/>
  <c r="AQ37" i="388"/>
  <c r="AQ41" i="388"/>
  <c r="AQ45" i="388"/>
  <c r="AQ49" i="388"/>
  <c r="AQ53" i="388"/>
  <c r="AU53" i="388" s="1"/>
  <c r="AQ60" i="388"/>
  <c r="AQ74" i="388"/>
  <c r="AQ78" i="388"/>
  <c r="AQ82" i="388"/>
  <c r="AQ86" i="388"/>
  <c r="AQ90" i="388"/>
  <c r="AQ94" i="388"/>
  <c r="AQ99" i="388"/>
  <c r="AQ104" i="388"/>
  <c r="AQ108" i="388"/>
  <c r="AQ112" i="388"/>
  <c r="AQ116" i="388"/>
  <c r="AQ121" i="388"/>
  <c r="AQ125" i="388"/>
  <c r="AQ129" i="388"/>
  <c r="AQ133" i="388"/>
  <c r="AQ143" i="388"/>
  <c r="AQ147" i="388"/>
  <c r="AQ151" i="388"/>
  <c r="AQ155" i="388"/>
  <c r="AQ159" i="388"/>
  <c r="AQ163" i="388"/>
  <c r="AQ167" i="388"/>
  <c r="AQ171" i="388"/>
  <c r="AQ175" i="388"/>
  <c r="AQ179" i="388"/>
  <c r="AQ184" i="388"/>
  <c r="AQ188" i="388"/>
  <c r="AQ192" i="388"/>
  <c r="AQ196" i="388"/>
  <c r="AQ200" i="388"/>
  <c r="AQ204" i="388"/>
  <c r="AQ208" i="388"/>
  <c r="AQ212" i="388"/>
  <c r="AQ216" i="388"/>
  <c r="AQ220" i="388"/>
  <c r="AQ224" i="388"/>
  <c r="AQ228" i="388"/>
  <c r="AQ232" i="388"/>
  <c r="AQ236" i="388"/>
  <c r="AQ240" i="388"/>
  <c r="AQ244" i="388"/>
  <c r="AQ248" i="388"/>
  <c r="AQ252" i="388"/>
  <c r="AQ256" i="388"/>
  <c r="AQ260" i="388"/>
  <c r="AQ264" i="388"/>
  <c r="AQ269" i="388"/>
  <c r="AQ274" i="388"/>
  <c r="AQ278" i="388"/>
  <c r="AQ282" i="388"/>
  <c r="AQ286" i="388"/>
  <c r="AQ290" i="388"/>
  <c r="AQ294" i="388"/>
  <c r="AQ298" i="388"/>
  <c r="AQ303" i="388"/>
  <c r="AQ307" i="388"/>
  <c r="AQ311" i="388"/>
  <c r="AQ315" i="388"/>
  <c r="AQ319" i="388"/>
  <c r="AQ323" i="388"/>
  <c r="AQ337" i="388"/>
  <c r="AQ341" i="388"/>
  <c r="AQ345" i="388"/>
  <c r="AQ349" i="388"/>
  <c r="AQ353" i="388"/>
  <c r="AQ357" i="388"/>
  <c r="AQ361" i="388"/>
  <c r="AQ365" i="388"/>
  <c r="AQ378" i="388"/>
  <c r="AQ382" i="388"/>
  <c r="AQ386" i="388"/>
  <c r="AQ390" i="388"/>
  <c r="AQ394" i="388"/>
  <c r="AQ401" i="388"/>
  <c r="AQ406" i="388"/>
  <c r="AQ410" i="388"/>
  <c r="AQ414" i="388"/>
  <c r="AQ418" i="388"/>
  <c r="AQ422" i="388"/>
  <c r="AQ426" i="388"/>
  <c r="AQ430" i="388"/>
  <c r="AQ434" i="388"/>
  <c r="AQ438" i="388"/>
  <c r="AQ443" i="388"/>
  <c r="AQ456" i="388"/>
  <c r="AQ460" i="388"/>
  <c r="AQ466" i="388"/>
  <c r="AQ470" i="388"/>
  <c r="AQ474" i="388"/>
  <c r="AQ479" i="388"/>
  <c r="AQ483" i="388"/>
  <c r="AQ487" i="388"/>
  <c r="AQ491" i="388"/>
  <c r="AQ495" i="388"/>
  <c r="AQ499" i="388"/>
  <c r="AQ505" i="388"/>
  <c r="AQ509" i="388"/>
  <c r="AQ515" i="388"/>
  <c r="AQ519" i="388"/>
  <c r="AQ523" i="388"/>
  <c r="AQ527" i="388"/>
  <c r="AQ531" i="388"/>
  <c r="AQ535" i="388"/>
  <c r="AQ539" i="388"/>
  <c r="AQ543" i="388"/>
  <c r="AQ547" i="388"/>
  <c r="AQ551" i="388"/>
  <c r="AQ555" i="388"/>
  <c r="AQ559" i="388"/>
  <c r="AQ563" i="388"/>
  <c r="AQ567" i="388"/>
  <c r="AQ573" i="388"/>
  <c r="AQ577" i="388"/>
  <c r="AQ581" i="388"/>
  <c r="AQ585" i="388"/>
  <c r="AQ589" i="388"/>
  <c r="AQ593" i="388"/>
  <c r="AQ597" i="388"/>
  <c r="AQ601" i="388"/>
  <c r="AQ605" i="388"/>
  <c r="AQ609" i="388"/>
  <c r="AQ613" i="388"/>
  <c r="AQ617" i="388"/>
  <c r="AQ621" i="388"/>
  <c r="AQ625" i="388"/>
  <c r="AQ630" i="388"/>
  <c r="AQ634" i="388"/>
  <c r="AQ638" i="388"/>
  <c r="AQ642" i="388"/>
  <c r="AQ646" i="388"/>
  <c r="AQ650" i="388"/>
  <c r="AQ654" i="388"/>
  <c r="AQ658" i="388"/>
  <c r="AQ662" i="388"/>
  <c r="AQ668" i="388"/>
  <c r="AQ672" i="388"/>
  <c r="AQ676" i="388"/>
  <c r="AQ680" i="388"/>
  <c r="AQ694" i="388"/>
  <c r="AQ698" i="388"/>
  <c r="AQ704" i="388"/>
  <c r="AQ708" i="388"/>
  <c r="AQ712" i="388"/>
  <c r="AQ716" i="388"/>
  <c r="AQ720" i="388"/>
  <c r="AQ724" i="388"/>
  <c r="AQ728" i="388"/>
  <c r="AQ736" i="388"/>
  <c r="AQ740" i="388"/>
  <c r="AR740" i="388" s="1"/>
  <c r="AQ745" i="388"/>
  <c r="AQ749" i="388"/>
  <c r="AQ756" i="388"/>
  <c r="AQ760" i="388"/>
  <c r="AQ764" i="388"/>
  <c r="AQ768" i="388"/>
  <c r="AQ772" i="388"/>
  <c r="AQ776" i="388"/>
  <c r="AQ780" i="388"/>
  <c r="AQ784" i="388"/>
  <c r="AQ788" i="388"/>
  <c r="AQ792" i="388"/>
  <c r="AQ796" i="388"/>
  <c r="AQ800" i="388"/>
  <c r="AQ804" i="388"/>
  <c r="AQ808" i="388"/>
  <c r="AQ812" i="388"/>
  <c r="AQ816" i="388"/>
  <c r="AQ820" i="388"/>
  <c r="AQ824" i="388"/>
  <c r="AQ828" i="388"/>
  <c r="AQ833" i="388"/>
  <c r="AQ843" i="388"/>
  <c r="AQ847" i="388"/>
  <c r="AQ851" i="388"/>
  <c r="AQ855" i="388"/>
  <c r="AQ859" i="388"/>
  <c r="AQ863" i="388"/>
  <c r="AQ867" i="388"/>
  <c r="AQ871" i="388"/>
  <c r="AQ875" i="388"/>
  <c r="AQ879" i="388"/>
  <c r="AQ883" i="388"/>
  <c r="AQ887" i="388"/>
  <c r="AQ891" i="388"/>
  <c r="AQ895" i="388"/>
  <c r="AQ900" i="388"/>
  <c r="AQ907" i="388"/>
  <c r="AQ911" i="388"/>
  <c r="AQ915" i="388"/>
  <c r="AQ919" i="388"/>
  <c r="AQ923" i="388"/>
  <c r="AQ927" i="388"/>
  <c r="AQ931" i="388"/>
  <c r="AQ935" i="388"/>
  <c r="AQ939" i="388"/>
  <c r="AQ943" i="388"/>
  <c r="AQ947" i="388"/>
  <c r="AQ951" i="388"/>
  <c r="AQ961" i="388"/>
  <c r="AQ965" i="388"/>
  <c r="AQ970" i="388"/>
  <c r="AQ977" i="388"/>
  <c r="AQ981" i="388"/>
  <c r="AQ985" i="388"/>
  <c r="AQ991" i="388"/>
  <c r="AQ995" i="388"/>
  <c r="AQ999" i="388"/>
  <c r="AQ1003" i="388"/>
  <c r="AQ1007" i="388"/>
  <c r="AQ1011" i="388"/>
  <c r="AQ1015" i="388"/>
  <c r="AQ1019" i="388"/>
  <c r="AQ1024" i="388"/>
  <c r="AQ1028" i="388"/>
  <c r="AQ1032" i="388"/>
  <c r="AQ1039" i="388"/>
  <c r="AQ1043" i="388"/>
  <c r="AQ1047" i="388"/>
  <c r="AQ1051" i="388"/>
  <c r="AQ1055" i="388"/>
  <c r="AQ1059" i="388"/>
  <c r="AQ1063" i="388"/>
  <c r="AQ1067" i="388"/>
  <c r="AQ1071" i="388"/>
  <c r="AQ1075" i="388"/>
  <c r="AQ1079" i="388"/>
  <c r="AQ1087" i="388"/>
  <c r="AQ1091" i="388"/>
  <c r="AQ1095" i="388"/>
  <c r="AQ1099" i="388"/>
  <c r="AQ1103" i="388"/>
  <c r="AQ1107" i="388"/>
  <c r="AQ1112" i="388"/>
  <c r="AQ1116" i="388"/>
  <c r="AQ1120" i="388"/>
  <c r="AQ1124" i="388"/>
  <c r="AQ1128" i="388"/>
  <c r="AQ1133" i="388"/>
  <c r="AQ1137" i="388"/>
  <c r="AQ1141" i="388"/>
  <c r="AQ1145" i="388"/>
  <c r="AQ1149" i="388"/>
  <c r="AQ1154" i="388"/>
  <c r="AQ1158" i="388"/>
  <c r="AQ1162" i="388"/>
  <c r="AQ1166" i="388"/>
  <c r="AQ1170" i="388"/>
  <c r="AQ1174" i="388"/>
  <c r="AQ1180" i="388"/>
  <c r="AQ1184" i="388"/>
  <c r="AQ1188" i="388"/>
  <c r="AQ1192" i="388"/>
  <c r="AQ1197" i="388"/>
  <c r="AQ1201" i="388"/>
  <c r="AQ1246" i="388"/>
  <c r="AQ1250" i="388"/>
  <c r="AQ1254" i="388"/>
  <c r="AQ1258" i="388"/>
  <c r="AQ1262" i="388"/>
  <c r="AQ1266" i="388"/>
  <c r="AQ1271" i="388"/>
  <c r="AQ1275" i="388"/>
  <c r="AQ1279" i="388"/>
  <c r="AQ1283" i="388"/>
  <c r="AQ1287" i="388"/>
  <c r="AQ1295" i="388"/>
  <c r="AQ1299" i="388"/>
  <c r="AQ1303" i="388"/>
  <c r="AQ1307" i="388"/>
  <c r="AQ1311" i="388"/>
  <c r="AQ1315" i="388"/>
  <c r="AQ1319" i="388"/>
  <c r="AQ1323" i="388"/>
  <c r="AQ1327" i="388"/>
  <c r="AQ1331" i="388"/>
  <c r="AQ1335" i="388"/>
  <c r="AQ1340" i="388"/>
  <c r="AQ1344" i="388"/>
  <c r="AQ1349" i="388"/>
  <c r="AQ1354" i="388"/>
  <c r="AQ1358" i="388"/>
  <c r="AQ1365" i="388"/>
  <c r="AQ1372" i="388"/>
  <c r="AQ1381" i="388"/>
  <c r="AQ1385" i="388"/>
  <c r="AQ1389" i="388"/>
  <c r="AQ1393" i="388"/>
  <c r="AQ1397" i="388"/>
  <c r="AQ1401" i="388"/>
  <c r="AQ1405" i="388"/>
  <c r="AQ1409" i="388"/>
  <c r="AQ1413" i="388"/>
  <c r="AQ1418" i="388"/>
  <c r="AQ1423" i="388"/>
  <c r="AQ1428" i="388"/>
  <c r="AQ1433" i="388"/>
  <c r="AQ1438" i="388"/>
  <c r="AQ1443" i="388"/>
  <c r="AQ1452" i="388"/>
  <c r="AQ1456" i="388"/>
  <c r="AQ1460" i="388"/>
  <c r="AQ1464" i="388"/>
  <c r="AQ1468" i="388"/>
  <c r="AQ1476" i="388"/>
  <c r="AQ1480" i="388"/>
  <c r="AQ1487" i="388"/>
  <c r="AQ1491" i="388"/>
  <c r="AQ1495" i="388"/>
  <c r="AQ1499" i="388"/>
  <c r="AQ1503" i="388"/>
  <c r="AQ1509" i="388"/>
  <c r="AQ1514" i="388"/>
  <c r="AQ1518" i="388"/>
  <c r="AW267" i="388"/>
  <c r="AY267" i="388" s="1"/>
  <c r="AQ1205" i="388"/>
  <c r="AQ1209" i="388"/>
  <c r="AQ1213" i="388"/>
  <c r="AQ1217" i="388"/>
  <c r="AQ1221" i="388"/>
  <c r="AQ1225" i="388"/>
  <c r="AQ1229" i="388"/>
  <c r="AQ1234" i="388"/>
  <c r="AQ1238" i="388"/>
  <c r="AQ1242" i="388"/>
  <c r="AQ1247" i="388"/>
  <c r="AQ1251" i="388"/>
  <c r="AQ1255" i="388"/>
  <c r="AQ1259" i="388"/>
  <c r="AQ1263" i="388"/>
  <c r="AQ1268" i="388"/>
  <c r="AQ1272" i="388"/>
  <c r="AQ1276" i="388"/>
  <c r="AQ1280" i="388"/>
  <c r="AQ1284" i="388"/>
  <c r="AQ1292" i="388"/>
  <c r="AQ1296" i="388"/>
  <c r="AQ1300" i="388"/>
  <c r="AQ1304" i="388"/>
  <c r="AQ1308" i="388"/>
  <c r="AQ1312" i="388"/>
  <c r="AQ1316" i="388"/>
  <c r="AQ1320" i="388"/>
  <c r="AQ1324" i="388"/>
  <c r="AQ1328" i="388"/>
  <c r="AQ1332" i="388"/>
  <c r="AQ1336" i="388"/>
  <c r="AQ1341" i="388"/>
  <c r="AQ1346" i="388"/>
  <c r="AQ1350" i="388"/>
  <c r="AQ1355" i="388"/>
  <c r="AQ1359" i="388"/>
  <c r="AQ1366" i="388"/>
  <c r="AQ1378" i="388"/>
  <c r="AQ1382" i="388"/>
  <c r="AQ1386" i="388"/>
  <c r="AQ1390" i="388"/>
  <c r="AQ1394" i="388"/>
  <c r="AQ1398" i="388"/>
  <c r="AQ1402" i="388"/>
  <c r="AQ1406" i="388"/>
  <c r="AQ1410" i="388"/>
  <c r="AQ1414" i="388"/>
  <c r="AQ1419" i="388"/>
  <c r="AQ1424" i="388"/>
  <c r="AQ1429" i="388"/>
  <c r="AQ1434" i="388"/>
  <c r="AQ1439" i="388"/>
  <c r="AQ1444" i="388"/>
  <c r="AQ1453" i="388"/>
  <c r="AQ1457" i="388"/>
  <c r="AQ1461" i="388"/>
  <c r="AQ1465" i="388"/>
  <c r="AQ1470" i="388"/>
  <c r="AQ1477" i="388"/>
  <c r="AQ1482" i="388"/>
  <c r="AQ1488" i="388"/>
  <c r="AQ1492" i="388"/>
  <c r="AQ1496" i="388"/>
  <c r="AQ1500" i="388"/>
  <c r="AQ1506" i="388"/>
  <c r="AQ1510" i="388"/>
  <c r="AQ1515" i="388"/>
  <c r="AQ1519" i="388"/>
  <c r="AQ1202" i="388"/>
  <c r="AQ1206" i="388"/>
  <c r="AQ1210" i="388"/>
  <c r="AQ1214" i="388"/>
  <c r="AQ1218" i="388"/>
  <c r="AQ1222" i="388"/>
  <c r="AQ1226" i="388"/>
  <c r="AQ1230" i="388"/>
  <c r="AQ1235" i="388"/>
  <c r="AQ1239" i="388"/>
  <c r="AQ1244" i="388"/>
  <c r="AQ1248" i="388"/>
  <c r="AQ1252" i="388"/>
  <c r="AQ1256" i="388"/>
  <c r="AQ1260" i="388"/>
  <c r="AQ1264" i="388"/>
  <c r="AQ1269" i="388"/>
  <c r="AQ1273" i="388"/>
  <c r="AQ1277" i="388"/>
  <c r="AQ1281" i="388"/>
  <c r="AQ1285" i="388"/>
  <c r="AQ1293" i="388"/>
  <c r="AQ1297" i="388"/>
  <c r="AQ1301" i="388"/>
  <c r="AQ1305" i="388"/>
  <c r="AQ1309" i="388"/>
  <c r="AQ1313" i="388"/>
  <c r="AQ1317" i="388"/>
  <c r="AQ1321" i="388"/>
  <c r="AQ1325" i="388"/>
  <c r="AQ1329" i="388"/>
  <c r="AQ1333" i="388"/>
  <c r="AQ1337" i="388"/>
  <c r="AQ1342" i="388"/>
  <c r="AQ1347" i="388"/>
  <c r="AQ1352" i="388"/>
  <c r="AQ1356" i="388"/>
  <c r="AQ1360" i="388"/>
  <c r="AQ1370" i="388"/>
  <c r="AQ1379" i="388"/>
  <c r="AQ1383" i="388"/>
  <c r="AQ1387" i="388"/>
  <c r="AQ1391" i="388"/>
  <c r="AQ1395" i="388"/>
  <c r="AQ1399" i="388"/>
  <c r="AQ1403" i="388"/>
  <c r="AQ1407" i="388"/>
  <c r="AQ1411" i="388"/>
  <c r="AQ1415" i="388"/>
  <c r="AQ1421" i="388"/>
  <c r="AQ1425" i="388"/>
  <c r="AQ1431" i="388"/>
  <c r="AQ1435" i="388"/>
  <c r="AQ1441" i="388"/>
  <c r="AQ1445" i="388"/>
  <c r="AQ1454" i="388"/>
  <c r="AQ1458" i="388"/>
  <c r="AQ1462" i="388"/>
  <c r="AQ1466" i="388"/>
  <c r="AQ1471" i="388"/>
  <c r="AQ1478" i="388"/>
  <c r="AQ1483" i="388"/>
  <c r="AQ1489" i="388"/>
  <c r="AQ1493" i="388"/>
  <c r="AQ1497" i="388"/>
  <c r="AQ1501" i="388"/>
  <c r="AQ1507" i="388"/>
  <c r="AQ1511" i="388"/>
  <c r="AQ1516" i="388"/>
  <c r="AQ1274" i="388"/>
  <c r="AQ1278" i="388"/>
  <c r="AQ1282" i="388"/>
  <c r="AQ1286" i="388"/>
  <c r="AQ1294" i="388"/>
  <c r="AQ1298" i="388"/>
  <c r="AQ1302" i="388"/>
  <c r="AQ1306" i="388"/>
  <c r="AQ1310" i="388"/>
  <c r="AQ1314" i="388"/>
  <c r="AQ1318" i="388"/>
  <c r="AQ1322" i="388"/>
  <c r="AQ1326" i="388"/>
  <c r="AQ1330" i="388"/>
  <c r="AQ1334" i="388"/>
  <c r="AQ1338" i="388"/>
  <c r="AQ1343" i="388"/>
  <c r="AQ1348" i="388"/>
  <c r="AQ1353" i="388"/>
  <c r="AQ1357" i="388"/>
  <c r="AQ1361" i="388"/>
  <c r="AQ1371" i="388"/>
  <c r="AQ1380" i="388"/>
  <c r="AQ1384" i="388"/>
  <c r="AQ1388" i="388"/>
  <c r="AQ1392" i="388"/>
  <c r="AQ1396" i="388"/>
  <c r="AQ1400" i="388"/>
  <c r="AQ1404" i="388"/>
  <c r="AQ1408" i="388"/>
  <c r="AQ1412" i="388"/>
  <c r="AQ1416" i="388"/>
  <c r="AQ1422" i="388"/>
  <c r="AQ1427" i="388"/>
  <c r="AQ1432" i="388"/>
  <c r="AQ1436" i="388"/>
  <c r="AQ1442" i="388"/>
  <c r="AQ1446" i="388"/>
  <c r="AQ1455" i="388"/>
  <c r="AQ1459" i="388"/>
  <c r="AQ1463" i="388"/>
  <c r="AQ1467" i="388"/>
  <c r="AQ1472" i="388"/>
  <c r="AQ1479" i="388"/>
  <c r="AQ1484" i="388"/>
  <c r="AQ1490" i="388"/>
  <c r="AQ1494" i="388"/>
  <c r="AQ1498" i="388"/>
  <c r="AQ1502" i="388"/>
  <c r="AQ1508" i="388"/>
  <c r="AQ1512" i="388"/>
  <c r="AQ1517" i="388"/>
  <c r="AM267" i="388"/>
  <c r="D1345" i="388" l="1"/>
  <c r="D903" i="388"/>
  <c r="D1430" i="388"/>
  <c r="AU1430" i="388"/>
  <c r="AV1430" i="388" s="1"/>
  <c r="AQ1522" i="388"/>
  <c r="L326" i="388"/>
  <c r="N326" i="388" s="1"/>
  <c r="D326" i="388" s="1"/>
  <c r="AO326" i="388"/>
  <c r="AO267" i="388"/>
  <c r="L267" i="388"/>
  <c r="N267" i="388" s="1"/>
  <c r="D267" i="388" s="1"/>
  <c r="AV1464" i="388" l="1"/>
  <c r="AL1464" i="388"/>
  <c r="AN1464" i="388"/>
  <c r="L1464" i="388"/>
  <c r="J1464" i="388"/>
  <c r="I1464" i="388"/>
  <c r="H1464" i="388"/>
  <c r="AY1180" i="388"/>
  <c r="AY1179" i="388"/>
  <c r="AO1180" i="388"/>
  <c r="AO1179" i="388"/>
  <c r="AK1180" i="388"/>
  <c r="K1180" i="388" s="1"/>
  <c r="AK1179" i="388"/>
  <c r="M1180" i="388"/>
  <c r="L1180" i="388"/>
  <c r="J1180" i="388"/>
  <c r="I1180" i="388"/>
  <c r="H1180" i="388"/>
  <c r="M1179" i="388"/>
  <c r="L1179" i="388"/>
  <c r="J1179" i="388"/>
  <c r="I1179" i="388"/>
  <c r="H1179" i="388"/>
  <c r="AL1127" i="388"/>
  <c r="AN1127" i="388"/>
  <c r="L1127" i="388"/>
  <c r="K1127" i="388"/>
  <c r="J1127" i="388"/>
  <c r="I1127" i="388"/>
  <c r="H1127" i="388"/>
  <c r="AV439" i="388"/>
  <c r="AL439" i="388"/>
  <c r="AM439" i="388"/>
  <c r="M439" i="388"/>
  <c r="AV401" i="388"/>
  <c r="AV399" i="388"/>
  <c r="AL401" i="388"/>
  <c r="AL399" i="388"/>
  <c r="AM401" i="388"/>
  <c r="AO401" i="388" s="1"/>
  <c r="AM399" i="388"/>
  <c r="AO399" i="388" s="1"/>
  <c r="N1180" i="388" l="1"/>
  <c r="D1180" i="388" s="1"/>
  <c r="N1179" i="388"/>
  <c r="AO1464" i="388"/>
  <c r="M1464" i="388"/>
  <c r="N1464" i="388" s="1"/>
  <c r="D1464" i="388" s="1"/>
  <c r="AU1180" i="388"/>
  <c r="AV1180" i="388" s="1"/>
  <c r="AX1464" i="388"/>
  <c r="AY1464" i="388" s="1"/>
  <c r="AL1179" i="388"/>
  <c r="K1179" i="388"/>
  <c r="D1179" i="388" s="1"/>
  <c r="AU1179" i="388"/>
  <c r="AV1179" i="388" s="1"/>
  <c r="AL1180" i="388"/>
  <c r="AO1127" i="388"/>
  <c r="M1127" i="388"/>
  <c r="N1127" i="388" s="1"/>
  <c r="D1127" i="388" s="1"/>
  <c r="AX1127" i="388"/>
  <c r="AY1127" i="388" s="1"/>
  <c r="AO439" i="388"/>
  <c r="L439" i="388"/>
  <c r="N439" i="388" s="1"/>
  <c r="D439" i="388" s="1"/>
  <c r="AW439" i="388"/>
  <c r="AY439" i="388" s="1"/>
  <c r="M401" i="388"/>
  <c r="L401" i="388"/>
  <c r="K401" i="388"/>
  <c r="J401" i="388"/>
  <c r="I401" i="388"/>
  <c r="H401" i="388"/>
  <c r="M399" i="388"/>
  <c r="L399" i="388"/>
  <c r="K399" i="388"/>
  <c r="J399" i="388"/>
  <c r="I399" i="388"/>
  <c r="H399" i="388"/>
  <c r="AV396" i="388"/>
  <c r="AL396" i="388"/>
  <c r="AM396" i="388"/>
  <c r="M396" i="388"/>
  <c r="K396" i="388"/>
  <c r="J396" i="388"/>
  <c r="I396" i="388"/>
  <c r="H396" i="388"/>
  <c r="AV394" i="388"/>
  <c r="AL394" i="388"/>
  <c r="AM394" i="388"/>
  <c r="AO394" i="388" s="1"/>
  <c r="M394" i="388"/>
  <c r="K394" i="388"/>
  <c r="J394" i="388"/>
  <c r="I394" i="388"/>
  <c r="H394" i="388"/>
  <c r="B394" i="388"/>
  <c r="AY138" i="388"/>
  <c r="AO138" i="388"/>
  <c r="M138" i="388"/>
  <c r="L138" i="388"/>
  <c r="J138" i="388"/>
  <c r="I138" i="388"/>
  <c r="H138" i="388"/>
  <c r="AY50" i="388"/>
  <c r="AO50" i="388"/>
  <c r="M50" i="388"/>
  <c r="L50" i="388"/>
  <c r="K50" i="388"/>
  <c r="H50" i="388"/>
  <c r="N50" i="388" l="1"/>
  <c r="N138" i="388"/>
  <c r="AW396" i="388"/>
  <c r="AY396" i="388" s="1"/>
  <c r="AW399" i="388"/>
  <c r="AY399" i="388" s="1"/>
  <c r="AW394" i="388"/>
  <c r="AY394" i="388" s="1"/>
  <c r="AW401" i="388"/>
  <c r="AY401" i="388" s="1"/>
  <c r="N399" i="388"/>
  <c r="D399" i="388" s="1"/>
  <c r="N401" i="388"/>
  <c r="D401" i="388" s="1"/>
  <c r="AO396" i="388"/>
  <c r="L396" i="388"/>
  <c r="N396" i="388" s="1"/>
  <c r="D396" i="388" s="1"/>
  <c r="L394" i="388"/>
  <c r="N394" i="388" s="1"/>
  <c r="D394" i="388" s="1"/>
  <c r="AU138" i="388"/>
  <c r="AV138" i="388" s="1"/>
  <c r="AK138" i="388"/>
  <c r="K138" i="388" l="1"/>
  <c r="D138" i="388" s="1"/>
  <c r="AL138" i="388"/>
  <c r="AV477" i="388" l="1"/>
  <c r="AE1522" i="388" l="1"/>
  <c r="M1308" i="388" l="1"/>
  <c r="L1308" i="388"/>
  <c r="M958" i="388"/>
  <c r="K958" i="388"/>
  <c r="N1308" i="388" l="1"/>
  <c r="AY1445" i="388" l="1"/>
  <c r="AO1445" i="388"/>
  <c r="AU1445" i="388"/>
  <c r="M1445" i="388"/>
  <c r="L1445" i="388"/>
  <c r="AY1308" i="388"/>
  <c r="AO1308" i="388"/>
  <c r="AK1308" i="388"/>
  <c r="K1308" i="388" s="1"/>
  <c r="D1308" i="388" s="1"/>
  <c r="AV1221" i="388"/>
  <c r="AL1221" i="388"/>
  <c r="AN1221" i="388"/>
  <c r="L1221" i="388"/>
  <c r="AY1030" i="388"/>
  <c r="AV1030" i="388"/>
  <c r="AO1030" i="388"/>
  <c r="AL1030" i="388"/>
  <c r="AR1030" i="388"/>
  <c r="M1030" i="388"/>
  <c r="L1030" i="388"/>
  <c r="AY1019" i="388"/>
  <c r="AV1019" i="388"/>
  <c r="AO1019" i="388"/>
  <c r="AL1019" i="388"/>
  <c r="AH1019" i="388"/>
  <c r="H1019" i="388" s="1"/>
  <c r="D1019" i="388" s="1"/>
  <c r="M1019" i="388"/>
  <c r="L1019" i="388"/>
  <c r="AM958" i="388"/>
  <c r="L958" i="388" s="1"/>
  <c r="N958" i="388" s="1"/>
  <c r="D958" i="388" s="1"/>
  <c r="AY477" i="388"/>
  <c r="AO477" i="388"/>
  <c r="AL477" i="388"/>
  <c r="M477" i="388"/>
  <c r="L477" i="388"/>
  <c r="AV443" i="388"/>
  <c r="AV442" i="388"/>
  <c r="AL443" i="388"/>
  <c r="AL442" i="388"/>
  <c r="AM442" i="388"/>
  <c r="M443" i="388"/>
  <c r="M442" i="388"/>
  <c r="AV440" i="388"/>
  <c r="AL440" i="388"/>
  <c r="M440" i="388"/>
  <c r="AV395" i="388"/>
  <c r="AV393" i="388"/>
  <c r="AL395" i="388"/>
  <c r="AL393" i="388"/>
  <c r="M395" i="388"/>
  <c r="AV365" i="388"/>
  <c r="AL365" i="388"/>
  <c r="AM365" i="388"/>
  <c r="L365" i="388" s="1"/>
  <c r="N365" i="388" s="1"/>
  <c r="D365" i="388" s="1"/>
  <c r="B365" i="388"/>
  <c r="AV1445" i="388" l="1"/>
  <c r="AO958" i="388"/>
  <c r="N477" i="388"/>
  <c r="AK1445" i="388"/>
  <c r="AL1308" i="388"/>
  <c r="AO1221" i="388"/>
  <c r="M1221" i="388"/>
  <c r="N1221" i="388" s="1"/>
  <c r="D1221" i="388" s="1"/>
  <c r="AX1221" i="388"/>
  <c r="AH1030" i="388"/>
  <c r="H1030" i="388" s="1"/>
  <c r="D1030" i="388" s="1"/>
  <c r="AR1019" i="388"/>
  <c r="AL958" i="388"/>
  <c r="AH477" i="388"/>
  <c r="H477" i="388" s="1"/>
  <c r="D477" i="388" s="1"/>
  <c r="AR477" i="388"/>
  <c r="AO442" i="388"/>
  <c r="L442" i="388"/>
  <c r="N442" i="388" s="1"/>
  <c r="D442" i="388" s="1"/>
  <c r="AW443" i="388"/>
  <c r="AM443" i="388"/>
  <c r="AM440" i="388"/>
  <c r="AO440" i="388" s="1"/>
  <c r="AW440" i="388"/>
  <c r="AO365" i="388"/>
  <c r="AM395" i="388"/>
  <c r="L395" i="388" s="1"/>
  <c r="N395" i="388" s="1"/>
  <c r="D395" i="388" s="1"/>
  <c r="AW395" i="388"/>
  <c r="AY1221" i="388" l="1"/>
  <c r="AY395" i="388"/>
  <c r="AY440" i="388"/>
  <c r="AY443" i="388"/>
  <c r="AU1308" i="388"/>
  <c r="AV958" i="388"/>
  <c r="AW958" i="388"/>
  <c r="K1445" i="388"/>
  <c r="D1445" i="388" s="1"/>
  <c r="AL1445" i="388"/>
  <c r="L440" i="388"/>
  <c r="N440" i="388" s="1"/>
  <c r="D440" i="388" s="1"/>
  <c r="AO395" i="388"/>
  <c r="AW442" i="388"/>
  <c r="AO443" i="388"/>
  <c r="L443" i="388"/>
  <c r="N443" i="388" s="1"/>
  <c r="D443" i="388" s="1"/>
  <c r="AW365" i="388"/>
  <c r="AV1308" i="388" l="1"/>
  <c r="AY442" i="388"/>
  <c r="AY365" i="388"/>
  <c r="AY958" i="388"/>
  <c r="M892" i="388" l="1"/>
  <c r="K892" i="388"/>
  <c r="H892" i="388"/>
  <c r="L1479" i="388" l="1"/>
  <c r="C24" i="19" l="1"/>
  <c r="L1495" i="388" l="1"/>
  <c r="AL1495" i="388"/>
  <c r="AL893" i="388" l="1"/>
  <c r="AN1495" i="388" l="1"/>
  <c r="AN1479" i="388"/>
  <c r="AK1443" i="388"/>
  <c r="J1495" i="388"/>
  <c r="H1495" i="388"/>
  <c r="J1479" i="388"/>
  <c r="I1479" i="388"/>
  <c r="H1479" i="388"/>
  <c r="AY1446" i="388"/>
  <c r="AY1444" i="388"/>
  <c r="AY1443" i="388"/>
  <c r="AY1442" i="388"/>
  <c r="AY1441" i="388"/>
  <c r="AO1446" i="388"/>
  <c r="AO1444" i="388"/>
  <c r="AO1443" i="388"/>
  <c r="AO1442" i="388"/>
  <c r="AO1441" i="388"/>
  <c r="AU1442" i="388"/>
  <c r="M1446" i="388"/>
  <c r="L1446" i="388"/>
  <c r="J1446" i="388"/>
  <c r="I1446" i="388"/>
  <c r="H1446" i="388"/>
  <c r="M1444" i="388"/>
  <c r="L1444" i="388"/>
  <c r="J1444" i="388"/>
  <c r="I1444" i="388"/>
  <c r="H1444" i="388"/>
  <c r="M1443" i="388"/>
  <c r="L1443" i="388"/>
  <c r="J1443" i="388"/>
  <c r="I1443" i="388"/>
  <c r="H1443" i="388"/>
  <c r="M1442" i="388"/>
  <c r="L1442" i="388"/>
  <c r="J1442" i="388"/>
  <c r="I1442" i="388"/>
  <c r="H1442" i="388"/>
  <c r="M1441" i="388"/>
  <c r="L1441" i="388"/>
  <c r="J1441" i="388"/>
  <c r="I1441" i="388"/>
  <c r="H1441" i="388"/>
  <c r="AY1425" i="388"/>
  <c r="AO1425" i="388"/>
  <c r="M1425" i="388"/>
  <c r="L1425" i="388"/>
  <c r="J1425" i="388"/>
  <c r="I1425" i="388"/>
  <c r="H1425" i="388"/>
  <c r="AY1419" i="388"/>
  <c r="AO1419" i="388"/>
  <c r="M1419" i="388"/>
  <c r="L1419" i="388"/>
  <c r="J1419" i="388"/>
  <c r="I1419" i="388"/>
  <c r="H1419" i="388"/>
  <c r="AY1400" i="388"/>
  <c r="AO1400" i="388"/>
  <c r="AU1400" i="388"/>
  <c r="M1400" i="388"/>
  <c r="L1400" i="388"/>
  <c r="J1400" i="388"/>
  <c r="I1400" i="388"/>
  <c r="H1400" i="388"/>
  <c r="AV1442" i="388" l="1"/>
  <c r="AV1400" i="388"/>
  <c r="M1479" i="388"/>
  <c r="N1479" i="388" s="1"/>
  <c r="D1479" i="388" s="1"/>
  <c r="AO1479" i="388"/>
  <c r="M1495" i="388"/>
  <c r="N1495" i="388" s="1"/>
  <c r="D1495" i="388" s="1"/>
  <c r="AO1495" i="388"/>
  <c r="N1400" i="388"/>
  <c r="N1419" i="388"/>
  <c r="N1444" i="388"/>
  <c r="N1441" i="388"/>
  <c r="AK1419" i="388"/>
  <c r="K1419" i="388" s="1"/>
  <c r="AK1444" i="388"/>
  <c r="AK1425" i="388"/>
  <c r="K1425" i="388" s="1"/>
  <c r="AU1441" i="388"/>
  <c r="AK1441" i="388"/>
  <c r="AU1446" i="388"/>
  <c r="AK1446" i="388"/>
  <c r="K1446" i="388" s="1"/>
  <c r="N1442" i="388"/>
  <c r="AL1479" i="388"/>
  <c r="N1425" i="388"/>
  <c r="N1443" i="388"/>
  <c r="AL1443" i="388"/>
  <c r="K1443" i="388"/>
  <c r="N1446" i="388"/>
  <c r="AK1442" i="388"/>
  <c r="AU1443" i="388"/>
  <c r="AU1444" i="388"/>
  <c r="AU1425" i="388"/>
  <c r="AU1419" i="388"/>
  <c r="AK1400" i="388"/>
  <c r="M1331" i="388"/>
  <c r="L1331" i="388"/>
  <c r="K1331" i="388"/>
  <c r="H1331" i="388"/>
  <c r="AY1332" i="388"/>
  <c r="AO1332" i="388"/>
  <c r="M1332" i="388"/>
  <c r="L1332" i="388"/>
  <c r="K1332" i="388"/>
  <c r="H1332" i="388"/>
  <c r="AV951" i="388"/>
  <c r="AL951" i="388"/>
  <c r="M951" i="388"/>
  <c r="K951" i="388"/>
  <c r="J951" i="388"/>
  <c r="I951" i="388"/>
  <c r="H951" i="388"/>
  <c r="L892" i="388"/>
  <c r="AV696" i="388"/>
  <c r="AL696" i="388"/>
  <c r="AM696" i="388"/>
  <c r="M696" i="388"/>
  <c r="AY631" i="388"/>
  <c r="AY630" i="388"/>
  <c r="AO631" i="388"/>
  <c r="AO630" i="388"/>
  <c r="AK631" i="388"/>
  <c r="AK630" i="388"/>
  <c r="M631" i="388"/>
  <c r="L631" i="388"/>
  <c r="M630" i="388"/>
  <c r="L630" i="388"/>
  <c r="AY628" i="388"/>
  <c r="AO628" i="388"/>
  <c r="M628" i="388"/>
  <c r="L628" i="388"/>
  <c r="AY600" i="388"/>
  <c r="AO600" i="388"/>
  <c r="M600" i="388"/>
  <c r="L600" i="388"/>
  <c r="AV438" i="388"/>
  <c r="AL438" i="388"/>
  <c r="M438" i="388"/>
  <c r="AO201" i="388"/>
  <c r="AO200" i="388"/>
  <c r="AO199" i="388"/>
  <c r="AO198" i="388"/>
  <c r="AO197" i="388"/>
  <c r="AK200" i="388"/>
  <c r="AK199" i="388"/>
  <c r="M201" i="388"/>
  <c r="L201" i="388"/>
  <c r="M200" i="388"/>
  <c r="L200" i="388"/>
  <c r="M199" i="388"/>
  <c r="L199" i="388"/>
  <c r="M198" i="388"/>
  <c r="L198" i="388"/>
  <c r="M197" i="388"/>
  <c r="L197" i="388"/>
  <c r="AO196" i="388"/>
  <c r="M196" i="388"/>
  <c r="L196" i="388"/>
  <c r="D89" i="6"/>
  <c r="D84" i="6"/>
  <c r="D81" i="6"/>
  <c r="D68" i="6"/>
  <c r="D57" i="6"/>
  <c r="D53" i="6"/>
  <c r="D24" i="6"/>
  <c r="D23" i="6"/>
  <c r="D20" i="6"/>
  <c r="D19" i="6"/>
  <c r="D1443" i="388" l="1"/>
  <c r="D1419" i="388"/>
  <c r="D1446" i="388"/>
  <c r="D1425" i="388"/>
  <c r="AV1425" i="388"/>
  <c r="AV1444" i="388"/>
  <c r="AV1446" i="388"/>
  <c r="N892" i="388"/>
  <c r="AV1443" i="388"/>
  <c r="AV1419" i="388"/>
  <c r="AV1441" i="388"/>
  <c r="AV1479" i="388"/>
  <c r="AX1479" i="388"/>
  <c r="AV1495" i="388"/>
  <c r="AX1495" i="388"/>
  <c r="AU600" i="388"/>
  <c r="AW438" i="388"/>
  <c r="AU628" i="388"/>
  <c r="AW951" i="388"/>
  <c r="N1331" i="388"/>
  <c r="AL1444" i="388"/>
  <c r="K1444" i="388"/>
  <c r="D1444" i="388" s="1"/>
  <c r="AL1425" i="388"/>
  <c r="AL1446" i="388"/>
  <c r="AL1419" i="388"/>
  <c r="N600" i="388"/>
  <c r="N1332" i="388"/>
  <c r="AL1441" i="388"/>
  <c r="K1441" i="388"/>
  <c r="D1441" i="388" s="1"/>
  <c r="AL1442" i="388"/>
  <c r="K1442" i="388"/>
  <c r="D1442" i="388" s="1"/>
  <c r="AL1400" i="388"/>
  <c r="K1400" i="388"/>
  <c r="D1400" i="388" s="1"/>
  <c r="AM951" i="388"/>
  <c r="AO892" i="388"/>
  <c r="AO696" i="388"/>
  <c r="L696" i="388"/>
  <c r="N696" i="388" s="1"/>
  <c r="D696" i="388" s="1"/>
  <c r="K630" i="388"/>
  <c r="D630" i="388" s="1"/>
  <c r="AL630" i="388"/>
  <c r="AL631" i="388"/>
  <c r="K631" i="388"/>
  <c r="D631" i="388" s="1"/>
  <c r="AK628" i="388"/>
  <c r="N196" i="388"/>
  <c r="N201" i="388"/>
  <c r="AK600" i="388"/>
  <c r="AK198" i="388"/>
  <c r="AL198" i="388" s="1"/>
  <c r="AM438" i="388"/>
  <c r="N198" i="388"/>
  <c r="AY197" i="388"/>
  <c r="AU197" i="388"/>
  <c r="K200" i="388"/>
  <c r="AL200" i="388"/>
  <c r="AY201" i="388"/>
  <c r="AU201" i="388"/>
  <c r="AU198" i="388"/>
  <c r="AY198" i="388"/>
  <c r="K199" i="388"/>
  <c r="AL199" i="388"/>
  <c r="N199" i="388"/>
  <c r="AK197" i="388"/>
  <c r="AK201" i="388"/>
  <c r="N197" i="388"/>
  <c r="N200" i="388"/>
  <c r="AU196" i="388"/>
  <c r="AY196" i="388"/>
  <c r="AK196" i="388"/>
  <c r="D200" i="388" l="1"/>
  <c r="D199" i="388"/>
  <c r="AV600" i="388"/>
  <c r="AY1479" i="388"/>
  <c r="AV628" i="388"/>
  <c r="AY1495" i="388"/>
  <c r="AV198" i="388"/>
  <c r="AV196" i="388"/>
  <c r="AV201" i="388"/>
  <c r="AV197" i="388"/>
  <c r="AY438" i="388"/>
  <c r="AY951" i="388"/>
  <c r="AW696" i="388"/>
  <c r="AY892" i="388"/>
  <c r="AU630" i="388"/>
  <c r="AU631" i="388"/>
  <c r="AO951" i="388"/>
  <c r="L951" i="388"/>
  <c r="N951" i="388" s="1"/>
  <c r="D951" i="388" s="1"/>
  <c r="AL628" i="388"/>
  <c r="K628" i="388"/>
  <c r="D628" i="388" s="1"/>
  <c r="AL600" i="388"/>
  <c r="K600" i="388"/>
  <c r="D600" i="388" s="1"/>
  <c r="K198" i="388"/>
  <c r="D198" i="388" s="1"/>
  <c r="AO438" i="388"/>
  <c r="L438" i="388"/>
  <c r="N438" i="388" s="1"/>
  <c r="D438" i="388" s="1"/>
  <c r="AU199" i="388"/>
  <c r="AY199" i="388"/>
  <c r="AL201" i="388"/>
  <c r="K201" i="388"/>
  <c r="D201" i="388" s="1"/>
  <c r="AL197" i="388"/>
  <c r="K197" i="388"/>
  <c r="D197" i="388" s="1"/>
  <c r="AY200" i="388"/>
  <c r="AU200" i="388"/>
  <c r="K196" i="388"/>
  <c r="D196" i="388" s="1"/>
  <c r="AL196" i="388"/>
  <c r="AV199" i="388" l="1"/>
  <c r="AV631" i="388"/>
  <c r="AV200" i="388"/>
  <c r="AV630" i="388"/>
  <c r="AY696" i="388"/>
  <c r="AI1376" i="388" l="1"/>
  <c r="AI1377" i="388"/>
  <c r="AS1377" i="388"/>
  <c r="AS1376" i="388"/>
  <c r="AI1375" i="388"/>
  <c r="I1375" i="388" s="1"/>
  <c r="AS1375" i="388"/>
  <c r="AI1373" i="388"/>
  <c r="I1373" i="388" s="1"/>
  <c r="AS1373" i="388"/>
  <c r="AI1108" i="388"/>
  <c r="AS1108" i="388"/>
  <c r="AS11" i="388"/>
  <c r="AI14" i="388"/>
  <c r="I14" i="388" s="1"/>
  <c r="AS14" i="388"/>
  <c r="AS50" i="388"/>
  <c r="AI50" i="388"/>
  <c r="AI892" i="388"/>
  <c r="AI1366" i="388"/>
  <c r="AS892" i="388"/>
  <c r="AI1332" i="388"/>
  <c r="AS1332" i="388"/>
  <c r="I1377" i="388" l="1"/>
  <c r="AJ1377" i="388"/>
  <c r="J1377" i="388" s="1"/>
  <c r="AJ1376" i="388"/>
  <c r="J1376" i="388" s="1"/>
  <c r="AT1377" i="388"/>
  <c r="AV1377" i="388" s="1"/>
  <c r="AT1376" i="388"/>
  <c r="AV1376" i="388" s="1"/>
  <c r="I1376" i="388"/>
  <c r="AJ1375" i="388"/>
  <c r="AT1375" i="388"/>
  <c r="AV1375" i="388" s="1"/>
  <c r="AJ1373" i="388"/>
  <c r="AT1373" i="388"/>
  <c r="AV1373" i="388" s="1"/>
  <c r="AJ1108" i="388"/>
  <c r="AT1108" i="388"/>
  <c r="AV1108" i="388" s="1"/>
  <c r="I1108" i="388"/>
  <c r="AJ14" i="388"/>
  <c r="AT14" i="388"/>
  <c r="AV14" i="388" s="1"/>
  <c r="I50" i="388"/>
  <c r="AT50" i="388"/>
  <c r="AV50" i="388" s="1"/>
  <c r="AJ50" i="388"/>
  <c r="J50" i="388" s="1"/>
  <c r="AJ892" i="388"/>
  <c r="J892" i="388" s="1"/>
  <c r="AJ1366" i="388"/>
  <c r="AT892" i="388"/>
  <c r="I892" i="388"/>
  <c r="AJ21" i="388"/>
  <c r="AT1332" i="388"/>
  <c r="AJ1332" i="388"/>
  <c r="I1332" i="388"/>
  <c r="D1376" i="388" l="1"/>
  <c r="D1377" i="388"/>
  <c r="AL1377" i="388"/>
  <c r="AL1376" i="388"/>
  <c r="D50" i="388"/>
  <c r="D892" i="388"/>
  <c r="AL1375" i="388"/>
  <c r="J1375" i="388"/>
  <c r="D1375" i="388" s="1"/>
  <c r="AL1373" i="388"/>
  <c r="J1373" i="388"/>
  <c r="D1373" i="388" s="1"/>
  <c r="AL892" i="388"/>
  <c r="J1108" i="388"/>
  <c r="D1108" i="388" s="1"/>
  <c r="AL1108" i="388"/>
  <c r="AL14" i="388"/>
  <c r="J14" i="388"/>
  <c r="D14" i="388" s="1"/>
  <c r="AL50" i="388"/>
  <c r="AV892" i="388"/>
  <c r="M345" i="388"/>
  <c r="AW345" i="388" l="1"/>
  <c r="AM345" i="388"/>
  <c r="AO345" i="388" s="1"/>
  <c r="L618" i="388"/>
  <c r="M618" i="388"/>
  <c r="AV729" i="388"/>
  <c r="M729" i="388"/>
  <c r="AY618" i="388"/>
  <c r="AO618" i="388"/>
  <c r="AV222" i="388"/>
  <c r="H222" i="388"/>
  <c r="I222" i="388"/>
  <c r="J222" i="388"/>
  <c r="K222" i="388"/>
  <c r="M222" i="388"/>
  <c r="AY345" i="388" l="1"/>
  <c r="AW222" i="388"/>
  <c r="L345" i="388"/>
  <c r="N345" i="388" s="1"/>
  <c r="D345" i="388" s="1"/>
  <c r="AK618" i="388"/>
  <c r="AL618" i="388" s="1"/>
  <c r="AM729" i="388"/>
  <c r="AO729" i="388" s="1"/>
  <c r="AM222" i="388"/>
  <c r="AO222" i="388" s="1"/>
  <c r="AY222" i="388" l="1"/>
  <c r="AW729" i="388"/>
  <c r="AU618" i="388"/>
  <c r="L222" i="388"/>
  <c r="N222" i="388" s="1"/>
  <c r="D222" i="388" s="1"/>
  <c r="K618" i="388"/>
  <c r="D618" i="388" s="1"/>
  <c r="L729" i="388"/>
  <c r="N729" i="388" s="1"/>
  <c r="D729" i="388" s="1"/>
  <c r="AV618" i="388" l="1"/>
  <c r="AY729" i="388"/>
  <c r="M959" i="388"/>
  <c r="L959" i="388"/>
  <c r="K959" i="388"/>
  <c r="H959" i="388"/>
  <c r="N959" i="388" l="1"/>
  <c r="B1519" i="388"/>
  <c r="B1518" i="388"/>
  <c r="B1517" i="388"/>
  <c r="B1516" i="388"/>
  <c r="B1515" i="388"/>
  <c r="B1514" i="388"/>
  <c r="B1512" i="388"/>
  <c r="B1511" i="388"/>
  <c r="B1510" i="388"/>
  <c r="B1509" i="388"/>
  <c r="B1508" i="388"/>
  <c r="B1507" i="388"/>
  <c r="B1506" i="388"/>
  <c r="B1503" i="388"/>
  <c r="B1502" i="388"/>
  <c r="B1501" i="388"/>
  <c r="B1500" i="388"/>
  <c r="B1499" i="388"/>
  <c r="B1498" i="388"/>
  <c r="B1497" i="388"/>
  <c r="B1496" i="388"/>
  <c r="B1494" i="388"/>
  <c r="B1493" i="388"/>
  <c r="B1492" i="388"/>
  <c r="B1491" i="388"/>
  <c r="B1490" i="388"/>
  <c r="B1489" i="388"/>
  <c r="B1488" i="388"/>
  <c r="B1487" i="388"/>
  <c r="B1484" i="388"/>
  <c r="B1483" i="388"/>
  <c r="B1482" i="388"/>
  <c r="B1480" i="388"/>
  <c r="B1478" i="388"/>
  <c r="B1477" i="388"/>
  <c r="B1476" i="388"/>
  <c r="B1472" i="388"/>
  <c r="B1471" i="388"/>
  <c r="B1470" i="388"/>
  <c r="B1468" i="388"/>
  <c r="B1467" i="388"/>
  <c r="B1466" i="388"/>
  <c r="B1465" i="388"/>
  <c r="B1463" i="388"/>
  <c r="B1462" i="388"/>
  <c r="B1461" i="388"/>
  <c r="B1460" i="388"/>
  <c r="B1459" i="388"/>
  <c r="B1458" i="388"/>
  <c r="B1457" i="388"/>
  <c r="B1456" i="388"/>
  <c r="B1455" i="388"/>
  <c r="B1454" i="388"/>
  <c r="B1453" i="388"/>
  <c r="B1452" i="388"/>
  <c r="B1439" i="388"/>
  <c r="B1438" i="388"/>
  <c r="B1436" i="388"/>
  <c r="B1435" i="388"/>
  <c r="B1434" i="388"/>
  <c r="B1433" i="388"/>
  <c r="B1432" i="388"/>
  <c r="B1431" i="388"/>
  <c r="B1429" i="388"/>
  <c r="B1428" i="388"/>
  <c r="B1427" i="388"/>
  <c r="B1424" i="388"/>
  <c r="B1423" i="388"/>
  <c r="B1422" i="388"/>
  <c r="B1421" i="388"/>
  <c r="B1418" i="388"/>
  <c r="B1416" i="388"/>
  <c r="B1415" i="388"/>
  <c r="B1414" i="388"/>
  <c r="B1413" i="388"/>
  <c r="B1412" i="388"/>
  <c r="B1411" i="388"/>
  <c r="B1410" i="388"/>
  <c r="B1409" i="388"/>
  <c r="B1408" i="388"/>
  <c r="B1407" i="388"/>
  <c r="B1406" i="388"/>
  <c r="B1405" i="388"/>
  <c r="B1404" i="388"/>
  <c r="B1403" i="388"/>
  <c r="B1402" i="388"/>
  <c r="B1401" i="388"/>
  <c r="B1399" i="388"/>
  <c r="B1398" i="388"/>
  <c r="B1397" i="388"/>
  <c r="B1396" i="388"/>
  <c r="B1395" i="388"/>
  <c r="B1394" i="388"/>
  <c r="B1393" i="388"/>
  <c r="B1392" i="388"/>
  <c r="B1391" i="388"/>
  <c r="B1390" i="388"/>
  <c r="B1389" i="388"/>
  <c r="B1388" i="388"/>
  <c r="B1387" i="388"/>
  <c r="B1386" i="388"/>
  <c r="B1385" i="388"/>
  <c r="B1384" i="388"/>
  <c r="B1383" i="388"/>
  <c r="B1382" i="388"/>
  <c r="B1381" i="388"/>
  <c r="B1380" i="388"/>
  <c r="B1379" i="388"/>
  <c r="B1378" i="388"/>
  <c r="B1372" i="388"/>
  <c r="B1371" i="388"/>
  <c r="B1370" i="388"/>
  <c r="B1366" i="388"/>
  <c r="B1365" i="388"/>
  <c r="B1361" i="388"/>
  <c r="B1360" i="388"/>
  <c r="B1359" i="388"/>
  <c r="B1358" i="388"/>
  <c r="B1357" i="388"/>
  <c r="B1356" i="388"/>
  <c r="B1355" i="388"/>
  <c r="B1354" i="388"/>
  <c r="B1353" i="388"/>
  <c r="B1352" i="388"/>
  <c r="B1350" i="388"/>
  <c r="B1349" i="388"/>
  <c r="B1348" i="388"/>
  <c r="B1347" i="388"/>
  <c r="B1346" i="388"/>
  <c r="B1344" i="388"/>
  <c r="B1343" i="388"/>
  <c r="B1342" i="388"/>
  <c r="B1341" i="388"/>
  <c r="B1340" i="388"/>
  <c r="B1338" i="388"/>
  <c r="B1337" i="388"/>
  <c r="B1336" i="388"/>
  <c r="B1335" i="388"/>
  <c r="B1334" i="388"/>
  <c r="B1333" i="388"/>
  <c r="B1331" i="388"/>
  <c r="B1330" i="388"/>
  <c r="B1329" i="388"/>
  <c r="B1328" i="388"/>
  <c r="B1327" i="388"/>
  <c r="B1326" i="388"/>
  <c r="B1325" i="388"/>
  <c r="B1324" i="388"/>
  <c r="B1323" i="388"/>
  <c r="B1322" i="388"/>
  <c r="B1321" i="388"/>
  <c r="B1320" i="388"/>
  <c r="B1319" i="388"/>
  <c r="B1318" i="388"/>
  <c r="B1317" i="388"/>
  <c r="B1316" i="388"/>
  <c r="B1315" i="388"/>
  <c r="B1314" i="388"/>
  <c r="B1313" i="388"/>
  <c r="B1312" i="388"/>
  <c r="B1311" i="388"/>
  <c r="B1310" i="388"/>
  <c r="B1309" i="388"/>
  <c r="B1307" i="388"/>
  <c r="B1306" i="388"/>
  <c r="B1305" i="388"/>
  <c r="B1304" i="388"/>
  <c r="B1303" i="388"/>
  <c r="B1302" i="388"/>
  <c r="B1301" i="388"/>
  <c r="B1300" i="388"/>
  <c r="B1299" i="388"/>
  <c r="B1298" i="388"/>
  <c r="B1297" i="388"/>
  <c r="B1296" i="388"/>
  <c r="B1295" i="388"/>
  <c r="B1294" i="388"/>
  <c r="B1293" i="388"/>
  <c r="B1292" i="388"/>
  <c r="B1287" i="388"/>
  <c r="B1286" i="388"/>
  <c r="B1285" i="388"/>
  <c r="B1284" i="388"/>
  <c r="B1283" i="388"/>
  <c r="B1282" i="388"/>
  <c r="B1281" i="388"/>
  <c r="B1280" i="388"/>
  <c r="B1279" i="388"/>
  <c r="B1278" i="388"/>
  <c r="B1277" i="388"/>
  <c r="B1276" i="388"/>
  <c r="B1275" i="388"/>
  <c r="B1274" i="388"/>
  <c r="B1273" i="388"/>
  <c r="B1272" i="388"/>
  <c r="B1271" i="388"/>
  <c r="B1270" i="388"/>
  <c r="B1269" i="388"/>
  <c r="B1268" i="388"/>
  <c r="B1266" i="388"/>
  <c r="B1265" i="388"/>
  <c r="B1264" i="388"/>
  <c r="B1263" i="388"/>
  <c r="B1262" i="388"/>
  <c r="B1261" i="388"/>
  <c r="B1260" i="388"/>
  <c r="B1259" i="388"/>
  <c r="B1258" i="388"/>
  <c r="B1257" i="388"/>
  <c r="B1256" i="388"/>
  <c r="B1255" i="388"/>
  <c r="B1254" i="388"/>
  <c r="B1253" i="388"/>
  <c r="B1252" i="388"/>
  <c r="B1251" i="388"/>
  <c r="B1250" i="388"/>
  <c r="B1249" i="388"/>
  <c r="B1248" i="388"/>
  <c r="B1247" i="388"/>
  <c r="B1246" i="388"/>
  <c r="B1245" i="388"/>
  <c r="B1244" i="388"/>
  <c r="B1242" i="388"/>
  <c r="B1241" i="388"/>
  <c r="B1240" i="388"/>
  <c r="B1239" i="388"/>
  <c r="B1238" i="388"/>
  <c r="B1237" i="388"/>
  <c r="B1236" i="388"/>
  <c r="B1235" i="388"/>
  <c r="B1234" i="388"/>
  <c r="B1233" i="388"/>
  <c r="B1231" i="388"/>
  <c r="B1230" i="388"/>
  <c r="B1229" i="388"/>
  <c r="B1228" i="388"/>
  <c r="B1227" i="388"/>
  <c r="B1226" i="388"/>
  <c r="B1225" i="388"/>
  <c r="B1224" i="388"/>
  <c r="B1223" i="388"/>
  <c r="B1222" i="388"/>
  <c r="B1220" i="388"/>
  <c r="B1219" i="388"/>
  <c r="B1218" i="388"/>
  <c r="B1217" i="388"/>
  <c r="B1216" i="388"/>
  <c r="B1215" i="388"/>
  <c r="B1214" i="388"/>
  <c r="B1213" i="388"/>
  <c r="B1212" i="388"/>
  <c r="B1211" i="388"/>
  <c r="B1210" i="388"/>
  <c r="B1209" i="388"/>
  <c r="B1208" i="388"/>
  <c r="B1207" i="388"/>
  <c r="B1206" i="388"/>
  <c r="B1205" i="388"/>
  <c r="B1204" i="388"/>
  <c r="B1203" i="388"/>
  <c r="B1202" i="388"/>
  <c r="B1201" i="388"/>
  <c r="B1200" i="388"/>
  <c r="B1199" i="388"/>
  <c r="B1198" i="388"/>
  <c r="B1197" i="388"/>
  <c r="B1196" i="388"/>
  <c r="B1194" i="388"/>
  <c r="B1193" i="388"/>
  <c r="B1192" i="388"/>
  <c r="B1191" i="388"/>
  <c r="B1190" i="388"/>
  <c r="B1189" i="388"/>
  <c r="B1188" i="388"/>
  <c r="B1187" i="388"/>
  <c r="B1186" i="388"/>
  <c r="B1185" i="388"/>
  <c r="B1184" i="388"/>
  <c r="B1183" i="388"/>
  <c r="B1182" i="388"/>
  <c r="B1181" i="388"/>
  <c r="B1176" i="388"/>
  <c r="B1175" i="388"/>
  <c r="B1174" i="388"/>
  <c r="B1173" i="388"/>
  <c r="B1172" i="388"/>
  <c r="B1171" i="388"/>
  <c r="B1170" i="388"/>
  <c r="B1169" i="388"/>
  <c r="B1168" i="388"/>
  <c r="B1167" i="388"/>
  <c r="B1166" i="388"/>
  <c r="B1165" i="388"/>
  <c r="B1164" i="388"/>
  <c r="B1163" i="388"/>
  <c r="B1162" i="388"/>
  <c r="B1161" i="388"/>
  <c r="B1160" i="388"/>
  <c r="B1159" i="388"/>
  <c r="B1158" i="388"/>
  <c r="B1157" i="388"/>
  <c r="B1156" i="388"/>
  <c r="B1155" i="388"/>
  <c r="B1154" i="388"/>
  <c r="B1152" i="388"/>
  <c r="B1151" i="388"/>
  <c r="B1150" i="388"/>
  <c r="B1149" i="388"/>
  <c r="B1148" i="388"/>
  <c r="B1147" i="388"/>
  <c r="B1146" i="388"/>
  <c r="B1145" i="388"/>
  <c r="B1144" i="388"/>
  <c r="B1143" i="388"/>
  <c r="B1142" i="388"/>
  <c r="B1141" i="388"/>
  <c r="B1140" i="388"/>
  <c r="B1139" i="388"/>
  <c r="B1138" i="388"/>
  <c r="B1137" i="388"/>
  <c r="B1136" i="388"/>
  <c r="B1135" i="388"/>
  <c r="B1134" i="388"/>
  <c r="B1133" i="388"/>
  <c r="B1132" i="388"/>
  <c r="B1131" i="388"/>
  <c r="B1129" i="388"/>
  <c r="B1128" i="388"/>
  <c r="B1126" i="388"/>
  <c r="B1125" i="388"/>
  <c r="B1124" i="388"/>
  <c r="B1123" i="388"/>
  <c r="B1122" i="388"/>
  <c r="B1121" i="388"/>
  <c r="B1120" i="388"/>
  <c r="B1119" i="388"/>
  <c r="B1118" i="388"/>
  <c r="B1117" i="388"/>
  <c r="B1116" i="388"/>
  <c r="B1115" i="388"/>
  <c r="B1114" i="388"/>
  <c r="B1113" i="388"/>
  <c r="B1112" i="388"/>
  <c r="B1111" i="388"/>
  <c r="B1110" i="388"/>
  <c r="B1109" i="388"/>
  <c r="B1107" i="388"/>
  <c r="B1106" i="388"/>
  <c r="B1105" i="388"/>
  <c r="B1104" i="388"/>
  <c r="B1103" i="388"/>
  <c r="B1102" i="388"/>
  <c r="B1101" i="388"/>
  <c r="B1100" i="388"/>
  <c r="B1099" i="388"/>
  <c r="B1098" i="388"/>
  <c r="B1097" i="388"/>
  <c r="B1096" i="388"/>
  <c r="B1095" i="388"/>
  <c r="B1094" i="388"/>
  <c r="B1093" i="388"/>
  <c r="B1092" i="388"/>
  <c r="B1091" i="388"/>
  <c r="B1090" i="388"/>
  <c r="B1089" i="388"/>
  <c r="B1088" i="388"/>
  <c r="B1087" i="388"/>
  <c r="B1084" i="388"/>
  <c r="B1081" i="388"/>
  <c r="B1080" i="388"/>
  <c r="B1079" i="388"/>
  <c r="B1078" i="388"/>
  <c r="B1077" i="388"/>
  <c r="B1076" i="388"/>
  <c r="B1075" i="388"/>
  <c r="B1074" i="388"/>
  <c r="B1073" i="388"/>
  <c r="B1072" i="388"/>
  <c r="B1071" i="388"/>
  <c r="B1070" i="388"/>
  <c r="B1069" i="388"/>
  <c r="B1068" i="388"/>
  <c r="B1067" i="388"/>
  <c r="B1066" i="388"/>
  <c r="B1065" i="388"/>
  <c r="B1064" i="388"/>
  <c r="B1063" i="388"/>
  <c r="B1062" i="388"/>
  <c r="B1061" i="388"/>
  <c r="B1060" i="388"/>
  <c r="B1059" i="388"/>
  <c r="B1058" i="388"/>
  <c r="B1057" i="388"/>
  <c r="B1056" i="388"/>
  <c r="B1055" i="388"/>
  <c r="B1054" i="388"/>
  <c r="B1053" i="388"/>
  <c r="B1052" i="388"/>
  <c r="B1051" i="388"/>
  <c r="B1050" i="388"/>
  <c r="B1049" i="388"/>
  <c r="B1048" i="388"/>
  <c r="B1047" i="388"/>
  <c r="B1046" i="388"/>
  <c r="B1045" i="388"/>
  <c r="B1044" i="388"/>
  <c r="B1043" i="388"/>
  <c r="B1042" i="388"/>
  <c r="B1041" i="388"/>
  <c r="B1040" i="388"/>
  <c r="B1039" i="388"/>
  <c r="B1038" i="388"/>
  <c r="B1036" i="388"/>
  <c r="B1034" i="388"/>
  <c r="B1032" i="388"/>
  <c r="B1031" i="388"/>
  <c r="B1029" i="388"/>
  <c r="B1028" i="388"/>
  <c r="B1027" i="388"/>
  <c r="B1026" i="388"/>
  <c r="B1025" i="388"/>
  <c r="B1024" i="388"/>
  <c r="B1023" i="388"/>
  <c r="B1022" i="388"/>
  <c r="B1021" i="388"/>
  <c r="B1018" i="388"/>
  <c r="B1017" i="388"/>
  <c r="B1016" i="388"/>
  <c r="B1015" i="388"/>
  <c r="B1014" i="388"/>
  <c r="B1013" i="388"/>
  <c r="B1012" i="388"/>
  <c r="B1011" i="388"/>
  <c r="B1010" i="388"/>
  <c r="B1009" i="388"/>
  <c r="B1008" i="388"/>
  <c r="B1007" i="388"/>
  <c r="B1006" i="388"/>
  <c r="B1005" i="388"/>
  <c r="B1004" i="388"/>
  <c r="B1003" i="388"/>
  <c r="B1002" i="388"/>
  <c r="B1001" i="388"/>
  <c r="B1000" i="388"/>
  <c r="B999" i="388"/>
  <c r="B998" i="388"/>
  <c r="B997" i="388"/>
  <c r="B996" i="388"/>
  <c r="B995" i="388"/>
  <c r="B994" i="388"/>
  <c r="B993" i="388"/>
  <c r="B992" i="388"/>
  <c r="B991" i="388"/>
  <c r="B990" i="388"/>
  <c r="B989" i="388"/>
  <c r="B988" i="388"/>
  <c r="B985" i="388"/>
  <c r="B984" i="388"/>
  <c r="B983" i="388"/>
  <c r="B982" i="388"/>
  <c r="B981" i="388"/>
  <c r="B980" i="388"/>
  <c r="B979" i="388"/>
  <c r="B978" i="388"/>
  <c r="B977" i="388"/>
  <c r="B976" i="388"/>
  <c r="B975" i="388"/>
  <c r="B972" i="388"/>
  <c r="B971" i="388"/>
  <c r="B969" i="388"/>
  <c r="B968" i="388"/>
  <c r="B967" i="388"/>
  <c r="B965" i="388"/>
  <c r="B964" i="388"/>
  <c r="B963" i="388"/>
  <c r="B962" i="388"/>
  <c r="B961" i="388"/>
  <c r="B960" i="388"/>
  <c r="B959" i="388"/>
  <c r="B950" i="388"/>
  <c r="B949" i="388"/>
  <c r="B948" i="388"/>
  <c r="B947" i="388"/>
  <c r="B946" i="388"/>
  <c r="B945" i="388"/>
  <c r="B944" i="388"/>
  <c r="B943" i="388"/>
  <c r="B942" i="388"/>
  <c r="B941" i="388"/>
  <c r="B940" i="388"/>
  <c r="B939" i="388"/>
  <c r="B938" i="388"/>
  <c r="B937" i="388"/>
  <c r="B936" i="388"/>
  <c r="B935" i="388"/>
  <c r="B934" i="388"/>
  <c r="B933" i="388"/>
  <c r="B932" i="388"/>
  <c r="B931" i="388"/>
  <c r="B930" i="388"/>
  <c r="B929" i="388"/>
  <c r="B928" i="388"/>
  <c r="B927" i="388"/>
  <c r="B926" i="388"/>
  <c r="B925" i="388"/>
  <c r="B924" i="388"/>
  <c r="B923" i="388"/>
  <c r="B922" i="388"/>
  <c r="B921" i="388"/>
  <c r="B920" i="388"/>
  <c r="B919" i="388"/>
  <c r="B918" i="388"/>
  <c r="B917" i="388"/>
  <c r="B916" i="388"/>
  <c r="B915" i="388"/>
  <c r="B914" i="388"/>
  <c r="B913" i="388"/>
  <c r="B912" i="388"/>
  <c r="B911" i="388"/>
  <c r="B910" i="388"/>
  <c r="B909" i="388"/>
  <c r="B908" i="388"/>
  <c r="B907" i="388"/>
  <c r="B906" i="388"/>
  <c r="B905" i="388"/>
  <c r="B902" i="388"/>
  <c r="B900" i="388"/>
  <c r="B899" i="388"/>
  <c r="B897" i="388"/>
  <c r="B896" i="388"/>
  <c r="B895" i="388"/>
  <c r="B894" i="388"/>
  <c r="B893" i="388"/>
  <c r="B891" i="388"/>
  <c r="B890" i="388"/>
  <c r="B889" i="388"/>
  <c r="B888" i="388"/>
  <c r="B887" i="388"/>
  <c r="B886" i="388"/>
  <c r="B885" i="388"/>
  <c r="B884" i="388"/>
  <c r="B883" i="388"/>
  <c r="B882" i="388"/>
  <c r="B881" i="388"/>
  <c r="B880" i="388"/>
  <c r="B879" i="388"/>
  <c r="B878" i="388"/>
  <c r="B877" i="388"/>
  <c r="B876" i="388"/>
  <c r="B875" i="388"/>
  <c r="B874" i="388"/>
  <c r="B873" i="388"/>
  <c r="B872" i="388"/>
  <c r="B871" i="388"/>
  <c r="B870" i="388"/>
  <c r="B869" i="388"/>
  <c r="B868" i="388"/>
  <c r="B867" i="388"/>
  <c r="B866" i="388"/>
  <c r="B865" i="388"/>
  <c r="B864" i="388"/>
  <c r="B863" i="388"/>
  <c r="B862" i="388"/>
  <c r="B861" i="388"/>
  <c r="B860" i="388"/>
  <c r="B859" i="388"/>
  <c r="B858" i="388"/>
  <c r="B857" i="388"/>
  <c r="B856" i="388"/>
  <c r="B855" i="388"/>
  <c r="B854" i="388"/>
  <c r="B853" i="388"/>
  <c r="B852" i="388"/>
  <c r="B851" i="388"/>
  <c r="B850" i="388"/>
  <c r="B849" i="388"/>
  <c r="B848" i="388"/>
  <c r="B847" i="388"/>
  <c r="B846" i="388"/>
  <c r="B845" i="388"/>
  <c r="B844" i="388"/>
  <c r="B843" i="388"/>
  <c r="B842" i="388"/>
  <c r="B836" i="388"/>
  <c r="B835" i="388"/>
  <c r="B833" i="388"/>
  <c r="B832" i="388"/>
  <c r="B831" i="388"/>
  <c r="B830" i="388"/>
  <c r="B828" i="388"/>
  <c r="B827" i="388"/>
  <c r="B826" i="388"/>
  <c r="B825" i="388"/>
  <c r="B824" i="388"/>
  <c r="B823" i="388"/>
  <c r="B822" i="388"/>
  <c r="B821" i="388"/>
  <c r="B820" i="388"/>
  <c r="B819" i="388"/>
  <c r="B818" i="388"/>
  <c r="B817" i="388"/>
  <c r="B816" i="388"/>
  <c r="B815" i="388"/>
  <c r="B814" i="388"/>
  <c r="B813" i="388"/>
  <c r="B812" i="388"/>
  <c r="B811" i="388"/>
  <c r="B810" i="388"/>
  <c r="B809" i="388"/>
  <c r="B808" i="388"/>
  <c r="B807" i="388"/>
  <c r="B806" i="388"/>
  <c r="B805" i="388"/>
  <c r="B804" i="388"/>
  <c r="B803" i="388"/>
  <c r="B802" i="388"/>
  <c r="B801" i="388"/>
  <c r="B800" i="388"/>
  <c r="B799" i="388"/>
  <c r="B798" i="388"/>
  <c r="B797" i="388"/>
  <c r="B796" i="388"/>
  <c r="B795" i="388"/>
  <c r="B794" i="388"/>
  <c r="B793" i="388"/>
  <c r="B792" i="388"/>
  <c r="B791" i="388"/>
  <c r="B790" i="388"/>
  <c r="B789" i="388"/>
  <c r="B788" i="388"/>
  <c r="B787" i="388"/>
  <c r="B786" i="388"/>
  <c r="B785" i="388"/>
  <c r="B784" i="388"/>
  <c r="B783" i="388"/>
  <c r="B782" i="388"/>
  <c r="B781" i="388"/>
  <c r="B780" i="388"/>
  <c r="B779" i="388"/>
  <c r="B778" i="388"/>
  <c r="B777" i="388"/>
  <c r="B776" i="388"/>
  <c r="B775" i="388"/>
  <c r="B774" i="388"/>
  <c r="B773" i="388"/>
  <c r="B772" i="388"/>
  <c r="B771" i="388"/>
  <c r="B770" i="388"/>
  <c r="B769" i="388"/>
  <c r="B768" i="388"/>
  <c r="B767" i="388"/>
  <c r="B766" i="388"/>
  <c r="B765" i="388"/>
  <c r="B764" i="388"/>
  <c r="B763" i="388"/>
  <c r="B762" i="388"/>
  <c r="B761" i="388"/>
  <c r="B760" i="388"/>
  <c r="B759" i="388"/>
  <c r="B758" i="388"/>
  <c r="B757" i="388"/>
  <c r="B756" i="388"/>
  <c r="B755" i="388"/>
  <c r="B754" i="388"/>
  <c r="B752" i="388"/>
  <c r="B749" i="388"/>
  <c r="B748" i="388"/>
  <c r="B747" i="388"/>
  <c r="B746" i="388"/>
  <c r="B745" i="388"/>
  <c r="B744" i="388"/>
  <c r="B742" i="388"/>
  <c r="B741" i="388"/>
  <c r="B740" i="388"/>
  <c r="B739" i="388"/>
  <c r="B738" i="388"/>
  <c r="B737" i="388"/>
  <c r="B736" i="388"/>
  <c r="B735" i="388"/>
  <c r="B734" i="388"/>
  <c r="B728" i="388"/>
  <c r="B727" i="388"/>
  <c r="B726" i="388"/>
  <c r="B725" i="388"/>
  <c r="B724" i="388"/>
  <c r="B723" i="388"/>
  <c r="B722" i="388"/>
  <c r="B721" i="388"/>
  <c r="B720" i="388"/>
  <c r="B719" i="388"/>
  <c r="B718" i="388"/>
  <c r="B717" i="388"/>
  <c r="B716" i="388"/>
  <c r="B715" i="388"/>
  <c r="B714" i="388"/>
  <c r="B713" i="388"/>
  <c r="B712" i="388"/>
  <c r="B711" i="388"/>
  <c r="B710" i="388"/>
  <c r="B709" i="388"/>
  <c r="B708" i="388"/>
  <c r="B707" i="388"/>
  <c r="B706" i="388"/>
  <c r="B705" i="388"/>
  <c r="B704" i="388"/>
  <c r="B703" i="388"/>
  <c r="B700" i="388"/>
  <c r="B699" i="388"/>
  <c r="B698" i="388"/>
  <c r="B697" i="388"/>
  <c r="B695" i="388"/>
  <c r="B694" i="388"/>
  <c r="B692" i="388"/>
  <c r="B691" i="388"/>
  <c r="B690" i="388"/>
  <c r="B680" i="388"/>
  <c r="B679" i="388"/>
  <c r="B678" i="388"/>
  <c r="B677" i="388"/>
  <c r="B676" i="388"/>
  <c r="B675" i="388"/>
  <c r="B674" i="388"/>
  <c r="B673" i="388"/>
  <c r="B672" i="388"/>
  <c r="B671" i="388"/>
  <c r="B670" i="388"/>
  <c r="B669" i="388"/>
  <c r="B668" i="388"/>
  <c r="B666" i="388"/>
  <c r="B664" i="388"/>
  <c r="B663" i="388"/>
  <c r="B662" i="388"/>
  <c r="B661" i="388"/>
  <c r="B660" i="388"/>
  <c r="B659" i="388"/>
  <c r="B658" i="388"/>
  <c r="B657" i="388"/>
  <c r="B656" i="388"/>
  <c r="B655" i="388"/>
  <c r="B654" i="388"/>
  <c r="B653" i="388"/>
  <c r="B652" i="388"/>
  <c r="B651" i="388"/>
  <c r="B650" i="388"/>
  <c r="B649" i="388"/>
  <c r="B648" i="388"/>
  <c r="B647" i="388"/>
  <c r="B646" i="388"/>
  <c r="B645" i="388"/>
  <c r="B644" i="388"/>
  <c r="B643" i="388"/>
  <c r="B642" i="388"/>
  <c r="B641" i="388"/>
  <c r="B640" i="388"/>
  <c r="B639" i="388"/>
  <c r="B638" i="388"/>
  <c r="B637" i="388"/>
  <c r="B636" i="388"/>
  <c r="B635" i="388"/>
  <c r="B634" i="388"/>
  <c r="B633" i="388"/>
  <c r="B632" i="388"/>
  <c r="B627" i="388"/>
  <c r="B626" i="388"/>
  <c r="B625" i="388"/>
  <c r="B624" i="388"/>
  <c r="B623" i="388"/>
  <c r="B622" i="388"/>
  <c r="B621" i="388"/>
  <c r="B620" i="388"/>
  <c r="B619" i="388"/>
  <c r="B617" i="388"/>
  <c r="B616" i="388"/>
  <c r="B615" i="388"/>
  <c r="B614" i="388"/>
  <c r="B613" i="388"/>
  <c r="B612" i="388"/>
  <c r="B611" i="388"/>
  <c r="B610" i="388"/>
  <c r="B609" i="388"/>
  <c r="B608" i="388"/>
  <c r="B607" i="388"/>
  <c r="B606" i="388"/>
  <c r="B605" i="388"/>
  <c r="B604" i="388"/>
  <c r="B603" i="388"/>
  <c r="B602" i="388"/>
  <c r="B601" i="388"/>
  <c r="B599" i="388"/>
  <c r="B598" i="388"/>
  <c r="B597" i="388"/>
  <c r="B596" i="388"/>
  <c r="B595" i="388"/>
  <c r="B594" i="388"/>
  <c r="B593" i="388"/>
  <c r="B592" i="388"/>
  <c r="B591" i="388"/>
  <c r="B590" i="388"/>
  <c r="B589" i="388"/>
  <c r="B588" i="388"/>
  <c r="B587" i="388"/>
  <c r="B586" i="388"/>
  <c r="B585" i="388"/>
  <c r="B584" i="388"/>
  <c r="B583" i="388"/>
  <c r="B582" i="388"/>
  <c r="B581" i="388"/>
  <c r="B580" i="388"/>
  <c r="B579" i="388"/>
  <c r="B578" i="388"/>
  <c r="B577" i="388"/>
  <c r="B576" i="388"/>
  <c r="B575" i="388"/>
  <c r="B574" i="388"/>
  <c r="B573" i="388"/>
  <c r="B572" i="388"/>
  <c r="B569" i="388"/>
  <c r="B568" i="388"/>
  <c r="B567" i="388"/>
  <c r="B566" i="388"/>
  <c r="B565" i="388"/>
  <c r="B564" i="388"/>
  <c r="B563" i="388"/>
  <c r="B562" i="388"/>
  <c r="B561" i="388"/>
  <c r="B560" i="388"/>
  <c r="B559" i="388"/>
  <c r="B558" i="388"/>
  <c r="B557" i="388"/>
  <c r="B556" i="388"/>
  <c r="B555" i="388"/>
  <c r="B554" i="388"/>
  <c r="B553" i="388"/>
  <c r="B552" i="388"/>
  <c r="B551" i="388"/>
  <c r="B550" i="388"/>
  <c r="B549" i="388"/>
  <c r="B548" i="388"/>
  <c r="B547" i="388"/>
  <c r="B546" i="388"/>
  <c r="B545" i="388"/>
  <c r="B544" i="388"/>
  <c r="B543" i="388"/>
  <c r="B542" i="388"/>
  <c r="B541" i="388"/>
  <c r="B540" i="388"/>
  <c r="B539" i="388"/>
  <c r="B538" i="388"/>
  <c r="B537" i="388"/>
  <c r="B536" i="388"/>
  <c r="B535" i="388"/>
  <c r="B534" i="388"/>
  <c r="B533" i="388"/>
  <c r="B532" i="388"/>
  <c r="B531" i="388"/>
  <c r="B530" i="388"/>
  <c r="B529" i="388"/>
  <c r="B528" i="388"/>
  <c r="B527" i="388"/>
  <c r="B526" i="388"/>
  <c r="B525" i="388"/>
  <c r="B524" i="388"/>
  <c r="B523" i="388"/>
  <c r="B522" i="388"/>
  <c r="B521" i="388"/>
  <c r="B520" i="388"/>
  <c r="B519" i="388"/>
  <c r="B518" i="388"/>
  <c r="B517" i="388"/>
  <c r="B516" i="388"/>
  <c r="B515" i="388"/>
  <c r="B514" i="388"/>
  <c r="B511" i="388"/>
  <c r="B510" i="388"/>
  <c r="B509" i="388"/>
  <c r="B508" i="388"/>
  <c r="B507" i="388"/>
  <c r="B506" i="388"/>
  <c r="B505" i="388"/>
  <c r="B502" i="388"/>
  <c r="B501" i="388"/>
  <c r="B500" i="388"/>
  <c r="B499" i="388"/>
  <c r="B498" i="388"/>
  <c r="B497" i="388"/>
  <c r="B496" i="388"/>
  <c r="B495" i="388"/>
  <c r="B494" i="388"/>
  <c r="B493" i="388"/>
  <c r="B492" i="388"/>
  <c r="B491" i="388"/>
  <c r="B490" i="388"/>
  <c r="B489" i="388"/>
  <c r="B488" i="388"/>
  <c r="B487" i="388"/>
  <c r="B486" i="388"/>
  <c r="B485" i="388"/>
  <c r="B484" i="388"/>
  <c r="B483" i="388"/>
  <c r="B482" i="388"/>
  <c r="B481" i="388"/>
  <c r="B480" i="388"/>
  <c r="B479" i="388"/>
  <c r="B476" i="388"/>
  <c r="B475" i="388"/>
  <c r="B474" i="388"/>
  <c r="B473" i="388"/>
  <c r="B472" i="388"/>
  <c r="B471" i="388"/>
  <c r="B470" i="388"/>
  <c r="B469" i="388"/>
  <c r="B468" i="388"/>
  <c r="B467" i="388"/>
  <c r="B466" i="388"/>
  <c r="B465" i="388"/>
  <c r="B462" i="388"/>
  <c r="B461" i="388"/>
  <c r="B460" i="388"/>
  <c r="B459" i="388"/>
  <c r="B458" i="388"/>
  <c r="B457" i="388"/>
  <c r="B456" i="388"/>
  <c r="B455" i="388"/>
  <c r="B454" i="388"/>
  <c r="B453" i="388"/>
  <c r="B437" i="388"/>
  <c r="B436" i="388"/>
  <c r="B435" i="388"/>
  <c r="B434" i="388"/>
  <c r="B433" i="388"/>
  <c r="B432" i="388"/>
  <c r="B431" i="388"/>
  <c r="B430" i="388"/>
  <c r="B429" i="388"/>
  <c r="B428" i="388"/>
  <c r="B427" i="388"/>
  <c r="B426" i="388"/>
  <c r="B425" i="388"/>
  <c r="B424" i="388"/>
  <c r="B423" i="388"/>
  <c r="B422" i="388"/>
  <c r="B421" i="388"/>
  <c r="B420" i="388"/>
  <c r="B419" i="388"/>
  <c r="B418" i="388"/>
  <c r="B417" i="388"/>
  <c r="B416" i="388"/>
  <c r="B415" i="388"/>
  <c r="B414" i="388"/>
  <c r="B413" i="388"/>
  <c r="B412" i="388"/>
  <c r="B411" i="388"/>
  <c r="B410" i="388"/>
  <c r="B409" i="388"/>
  <c r="B408" i="388"/>
  <c r="B407" i="388"/>
  <c r="B406" i="388"/>
  <c r="B405" i="388"/>
  <c r="B404" i="388"/>
  <c r="B403" i="388"/>
  <c r="B393" i="388"/>
  <c r="B392" i="388"/>
  <c r="B391" i="388"/>
  <c r="B390" i="388"/>
  <c r="B389" i="388"/>
  <c r="B388" i="388"/>
  <c r="B387" i="388"/>
  <c r="B386" i="388"/>
  <c r="B385" i="388"/>
  <c r="B384" i="388"/>
  <c r="B383" i="388"/>
  <c r="B382" i="388"/>
  <c r="B381" i="388"/>
  <c r="B380" i="388"/>
  <c r="B379" i="388"/>
  <c r="B378" i="388"/>
  <c r="B377" i="388"/>
  <c r="B376" i="388"/>
  <c r="B375" i="388"/>
  <c r="B364" i="388"/>
  <c r="B363" i="388"/>
  <c r="B362" i="388"/>
  <c r="B361" i="388"/>
  <c r="B360" i="388"/>
  <c r="B359" i="388"/>
  <c r="B358" i="388"/>
  <c r="B357" i="388"/>
  <c r="B356" i="388"/>
  <c r="B355" i="388"/>
  <c r="B354" i="388"/>
  <c r="B353" i="388"/>
  <c r="B352" i="388"/>
  <c r="B351" i="388"/>
  <c r="B350" i="388"/>
  <c r="B349" i="388"/>
  <c r="B348" i="388"/>
  <c r="B347" i="388"/>
  <c r="B346" i="388"/>
  <c r="B344" i="388"/>
  <c r="B343" i="388"/>
  <c r="B342" i="388"/>
  <c r="B341" i="388"/>
  <c r="B340" i="388"/>
  <c r="B339" i="388"/>
  <c r="B338" i="388"/>
  <c r="B337" i="388"/>
  <c r="B336" i="388"/>
  <c r="B327" i="388"/>
  <c r="B324" i="388"/>
  <c r="B323" i="388"/>
  <c r="B322" i="388"/>
  <c r="B321" i="388"/>
  <c r="B320" i="388"/>
  <c r="B319" i="388"/>
  <c r="B318" i="388"/>
  <c r="B317" i="388"/>
  <c r="B316" i="388"/>
  <c r="B315" i="388"/>
  <c r="B314" i="388"/>
  <c r="B313" i="388"/>
  <c r="B312" i="388"/>
  <c r="B311" i="388"/>
  <c r="B310" i="388"/>
  <c r="B309" i="388"/>
  <c r="B308" i="388"/>
  <c r="B307" i="388"/>
  <c r="B306" i="388"/>
  <c r="B305" i="388"/>
  <c r="B304" i="388"/>
  <c r="B303" i="388"/>
  <c r="B302" i="388"/>
  <c r="B300" i="388"/>
  <c r="B299" i="388"/>
  <c r="B298" i="388"/>
  <c r="B297" i="388"/>
  <c r="B296" i="388"/>
  <c r="B295" i="388"/>
  <c r="B294" i="388"/>
  <c r="B293" i="388"/>
  <c r="B292" i="388"/>
  <c r="B291" i="388"/>
  <c r="B290" i="388"/>
  <c r="B289" i="388"/>
  <c r="B288" i="388"/>
  <c r="B287" i="388"/>
  <c r="B286" i="388"/>
  <c r="B285" i="388"/>
  <c r="B284" i="388"/>
  <c r="B283" i="388"/>
  <c r="B282" i="388"/>
  <c r="B281" i="388"/>
  <c r="B280" i="388"/>
  <c r="B279" i="388"/>
  <c r="B278" i="388"/>
  <c r="B277" i="388"/>
  <c r="B276" i="388"/>
  <c r="B275" i="388"/>
  <c r="B274" i="388"/>
  <c r="B273" i="388"/>
  <c r="B272" i="388"/>
  <c r="B271" i="388"/>
  <c r="B269" i="388"/>
  <c r="B268" i="388"/>
  <c r="B266" i="388"/>
  <c r="B265" i="388"/>
  <c r="B264" i="388"/>
  <c r="B263" i="388"/>
  <c r="B262" i="388"/>
  <c r="B261" i="388"/>
  <c r="B260" i="388"/>
  <c r="B259" i="388"/>
  <c r="B258" i="388"/>
  <c r="B257" i="388"/>
  <c r="B256" i="388"/>
  <c r="B255" i="388"/>
  <c r="B254" i="388"/>
  <c r="B253" i="388"/>
  <c r="B252" i="388"/>
  <c r="B251" i="388"/>
  <c r="B250" i="388"/>
  <c r="B249" i="388"/>
  <c r="B248" i="388"/>
  <c r="B247" i="388"/>
  <c r="B246" i="388"/>
  <c r="B245" i="388"/>
  <c r="B244" i="388"/>
  <c r="B243" i="388"/>
  <c r="B242" i="388"/>
  <c r="B241" i="388"/>
  <c r="B240" i="388"/>
  <c r="B239" i="388"/>
  <c r="B238" i="388"/>
  <c r="B237" i="388"/>
  <c r="B236" i="388"/>
  <c r="B235" i="388"/>
  <c r="B234" i="388"/>
  <c r="B233" i="388"/>
  <c r="B232" i="388"/>
  <c r="B231" i="388"/>
  <c r="B230" i="388"/>
  <c r="B229" i="388"/>
  <c r="B228" i="388"/>
  <c r="B227" i="388"/>
  <c r="B226" i="388"/>
  <c r="B225" i="388"/>
  <c r="B224" i="388"/>
  <c r="B223" i="388"/>
  <c r="B221" i="388"/>
  <c r="B220" i="388"/>
  <c r="B219" i="388"/>
  <c r="B218" i="388"/>
  <c r="B217" i="388"/>
  <c r="B216" i="388"/>
  <c r="B215" i="388"/>
  <c r="B214" i="388"/>
  <c r="B213" i="388"/>
  <c r="B212" i="388"/>
  <c r="B211" i="388"/>
  <c r="B210" i="388"/>
  <c r="B209" i="388"/>
  <c r="B208" i="388"/>
  <c r="B207" i="388"/>
  <c r="B206" i="388"/>
  <c r="B205" i="388"/>
  <c r="B204" i="388"/>
  <c r="B203" i="388"/>
  <c r="B195" i="388"/>
  <c r="B194" i="388"/>
  <c r="B193" i="388"/>
  <c r="B192" i="388"/>
  <c r="B191" i="388"/>
  <c r="B190" i="388"/>
  <c r="B189" i="388"/>
  <c r="B188" i="388"/>
  <c r="B187" i="388"/>
  <c r="B186" i="388"/>
  <c r="B185" i="388"/>
  <c r="B184" i="388"/>
  <c r="B182" i="388"/>
  <c r="B181" i="388"/>
  <c r="B180" i="388"/>
  <c r="B179" i="388"/>
  <c r="B178" i="388"/>
  <c r="B177" i="388"/>
  <c r="B176" i="388"/>
  <c r="B175" i="388"/>
  <c r="B174" i="388"/>
  <c r="B173" i="388"/>
  <c r="B172" i="388"/>
  <c r="B171" i="388"/>
  <c r="B170" i="388"/>
  <c r="B169" i="388"/>
  <c r="B168" i="388"/>
  <c r="B167" i="388"/>
  <c r="B166" i="388"/>
  <c r="B165" i="388"/>
  <c r="B164" i="388"/>
  <c r="B163" i="388"/>
  <c r="B162" i="388"/>
  <c r="B161" i="388"/>
  <c r="B160" i="388"/>
  <c r="B159" i="388"/>
  <c r="B158" i="388"/>
  <c r="B157" i="388"/>
  <c r="B156" i="388"/>
  <c r="B155" i="388"/>
  <c r="B154" i="388"/>
  <c r="B153" i="388"/>
  <c r="B152" i="388"/>
  <c r="B151" i="388"/>
  <c r="B150" i="388"/>
  <c r="B149" i="388"/>
  <c r="B148" i="388"/>
  <c r="B147" i="388"/>
  <c r="B146" i="388"/>
  <c r="B145" i="388"/>
  <c r="B144" i="388"/>
  <c r="B143" i="388"/>
  <c r="B142" i="388"/>
  <c r="B141" i="388"/>
  <c r="B140" i="388"/>
  <c r="B136" i="388"/>
  <c r="B135" i="388"/>
  <c r="B134" i="388"/>
  <c r="B133" i="388"/>
  <c r="B132" i="388"/>
  <c r="B131" i="388"/>
  <c r="B130" i="388"/>
  <c r="B129" i="388"/>
  <c r="B128" i="388"/>
  <c r="B127" i="388"/>
  <c r="B126" i="388"/>
  <c r="B125" i="388"/>
  <c r="B124" i="388"/>
  <c r="B123" i="388"/>
  <c r="B122" i="388"/>
  <c r="B121" i="388"/>
  <c r="B120" i="388"/>
  <c r="B118" i="388"/>
  <c r="B117" i="388"/>
  <c r="B116" i="388"/>
  <c r="B115" i="388"/>
  <c r="B114" i="388"/>
  <c r="B113" i="388"/>
  <c r="B112" i="388"/>
  <c r="B111" i="388"/>
  <c r="B110" i="388"/>
  <c r="B109" i="388"/>
  <c r="B108" i="388"/>
  <c r="B107" i="388"/>
  <c r="B106" i="388"/>
  <c r="B105" i="388"/>
  <c r="B104" i="388"/>
  <c r="B102" i="388"/>
  <c r="B101" i="388"/>
  <c r="B100" i="388"/>
  <c r="B99" i="388"/>
  <c r="B98" i="388"/>
  <c r="B97" i="388"/>
  <c r="B96" i="388"/>
  <c r="B94" i="388"/>
  <c r="B93" i="388"/>
  <c r="B92" i="388"/>
  <c r="B91" i="388"/>
  <c r="B90" i="388"/>
  <c r="B89" i="388"/>
  <c r="B88" i="388"/>
  <c r="B87" i="388"/>
  <c r="B86" i="388"/>
  <c r="B85" i="388"/>
  <c r="B84" i="388"/>
  <c r="B83" i="388"/>
  <c r="B82" i="388"/>
  <c r="B81" i="388"/>
  <c r="B80" i="388"/>
  <c r="B79" i="388"/>
  <c r="B78" i="388"/>
  <c r="B77" i="388"/>
  <c r="B76" i="388"/>
  <c r="B75" i="388"/>
  <c r="B74" i="388"/>
  <c r="B73" i="388"/>
  <c r="B66" i="388"/>
  <c r="B61" i="388"/>
  <c r="B60" i="388"/>
  <c r="B58" i="388"/>
  <c r="B57" i="388"/>
  <c r="B56" i="388"/>
  <c r="B53" i="388"/>
  <c r="B52" i="388"/>
  <c r="B51" i="388"/>
  <c r="B49" i="388"/>
  <c r="B48" i="388"/>
  <c r="B47" i="388"/>
  <c r="B46" i="388"/>
  <c r="B45" i="388"/>
  <c r="B44" i="388"/>
  <c r="B43" i="388"/>
  <c r="B42" i="388"/>
  <c r="B41" i="388"/>
  <c r="B40" i="388"/>
  <c r="B39" i="388"/>
  <c r="B38" i="388"/>
  <c r="B37" i="388"/>
  <c r="B36" i="388"/>
  <c r="B35" i="388"/>
  <c r="B34" i="388"/>
  <c r="B33" i="388"/>
  <c r="B32" i="388"/>
  <c r="B31" i="388"/>
  <c r="B30" i="388"/>
  <c r="B29" i="388"/>
  <c r="B28" i="388"/>
  <c r="B27" i="388"/>
  <c r="B26" i="388"/>
  <c r="B25" i="388"/>
  <c r="B24" i="388"/>
  <c r="B23" i="388"/>
  <c r="B22" i="388"/>
  <c r="B21" i="388"/>
  <c r="B20" i="388"/>
  <c r="B19" i="388"/>
  <c r="B18" i="388"/>
  <c r="B17" i="388"/>
  <c r="B16" i="388"/>
  <c r="B15" i="388"/>
  <c r="B13" i="388"/>
  <c r="B12" i="388"/>
  <c r="B11" i="388"/>
  <c r="B10" i="388"/>
  <c r="B9" i="388"/>
  <c r="H896" i="388" l="1"/>
  <c r="I896" i="388"/>
  <c r="K896" i="388"/>
  <c r="M896" i="388"/>
  <c r="AM896" i="388" l="1"/>
  <c r="L896" i="388" l="1"/>
  <c r="N896" i="388" s="1"/>
  <c r="D896" i="388" s="1"/>
  <c r="AO896" i="388"/>
  <c r="AW896" i="388" l="1"/>
  <c r="AY896" i="388" l="1"/>
  <c r="M714" i="388"/>
  <c r="L714" i="388"/>
  <c r="AY714" i="388"/>
  <c r="AO714" i="388"/>
  <c r="N714" i="388" l="1"/>
  <c r="AY25" i="388"/>
  <c r="M25" i="388"/>
  <c r="L25" i="388"/>
  <c r="K25" i="388"/>
  <c r="I25" i="388"/>
  <c r="H26" i="388"/>
  <c r="K26" i="388"/>
  <c r="L26" i="388"/>
  <c r="M26" i="388"/>
  <c r="AO26" i="388"/>
  <c r="AY26" i="388"/>
  <c r="N26" i="388" l="1"/>
  <c r="N25" i="388"/>
  <c r="AY1114" i="388" l="1"/>
  <c r="AV1114" i="388"/>
  <c r="AL1114" i="388"/>
  <c r="I1114" i="388"/>
  <c r="J1114" i="388"/>
  <c r="K1114" i="388"/>
  <c r="L1114" i="388"/>
  <c r="M1114" i="388"/>
  <c r="AY856" i="388"/>
  <c r="AV856" i="388"/>
  <c r="AO856" i="388"/>
  <c r="L856" i="388"/>
  <c r="M856" i="388"/>
  <c r="AM327" i="388" l="1"/>
  <c r="L327" i="388" s="1"/>
  <c r="N327" i="388" s="1"/>
  <c r="D327" i="388" s="1"/>
  <c r="AH856" i="388"/>
  <c r="H856" i="388" s="1"/>
  <c r="N856" i="388"/>
  <c r="N1114" i="388"/>
  <c r="AR1114" i="388"/>
  <c r="O856" i="388" l="1"/>
  <c r="D856" i="388"/>
  <c r="AT25" i="388"/>
  <c r="AU714" i="388"/>
  <c r="AR856" i="388"/>
  <c r="AO327" i="388"/>
  <c r="AH1114" i="388"/>
  <c r="H1114" i="388" s="1"/>
  <c r="D1114" i="388" s="1"/>
  <c r="AV714" i="388" l="1"/>
  <c r="AY327" i="388"/>
  <c r="AV25" i="388"/>
  <c r="L1519" i="388"/>
  <c r="K1519" i="388"/>
  <c r="J1519" i="388"/>
  <c r="I1519" i="388"/>
  <c r="H1519" i="388"/>
  <c r="M1518" i="388"/>
  <c r="L1518" i="388"/>
  <c r="J1518" i="388"/>
  <c r="I1518" i="388"/>
  <c r="H1518" i="388"/>
  <c r="M1517" i="388"/>
  <c r="L1517" i="388"/>
  <c r="K1517" i="388"/>
  <c r="J1517" i="388"/>
  <c r="H1517" i="388"/>
  <c r="L1516" i="388"/>
  <c r="K1516" i="388"/>
  <c r="J1516" i="388"/>
  <c r="I1516" i="388"/>
  <c r="H1516" i="388"/>
  <c r="M1515" i="388"/>
  <c r="L1515" i="388"/>
  <c r="J1515" i="388"/>
  <c r="I1515" i="388"/>
  <c r="H1515" i="388"/>
  <c r="L1514" i="388"/>
  <c r="K1514" i="388"/>
  <c r="J1514" i="388"/>
  <c r="I1514" i="388"/>
  <c r="H1514" i="388"/>
  <c r="M1512" i="388"/>
  <c r="L1512" i="388"/>
  <c r="J1512" i="388"/>
  <c r="I1512" i="388"/>
  <c r="H1512" i="388"/>
  <c r="L1511" i="388"/>
  <c r="K1511" i="388"/>
  <c r="J1511" i="388"/>
  <c r="I1511" i="388"/>
  <c r="H1511" i="388"/>
  <c r="L1510" i="388"/>
  <c r="K1510" i="388"/>
  <c r="J1510" i="388"/>
  <c r="I1510" i="388"/>
  <c r="H1510" i="388"/>
  <c r="M1509" i="388"/>
  <c r="L1509" i="388"/>
  <c r="J1509" i="388"/>
  <c r="I1509" i="388"/>
  <c r="H1509" i="388"/>
  <c r="M1508" i="388"/>
  <c r="L1508" i="388"/>
  <c r="J1508" i="388"/>
  <c r="I1508" i="388"/>
  <c r="H1508" i="388"/>
  <c r="M1507" i="388"/>
  <c r="L1507" i="388"/>
  <c r="J1507" i="388"/>
  <c r="I1507" i="388"/>
  <c r="H1507" i="388"/>
  <c r="M1506" i="388"/>
  <c r="L1506" i="388"/>
  <c r="J1506" i="388"/>
  <c r="I1506" i="388"/>
  <c r="H1506" i="388"/>
  <c r="M1503" i="388"/>
  <c r="L1503" i="388"/>
  <c r="J1503" i="388"/>
  <c r="I1503" i="388"/>
  <c r="H1503" i="388"/>
  <c r="M1502" i="388"/>
  <c r="L1502" i="388"/>
  <c r="K1502" i="388"/>
  <c r="J1502" i="388"/>
  <c r="H1502" i="388"/>
  <c r="M1501" i="388"/>
  <c r="L1501" i="388"/>
  <c r="K1501" i="388"/>
  <c r="J1501" i="388"/>
  <c r="H1501" i="388"/>
  <c r="M1500" i="388"/>
  <c r="L1500" i="388"/>
  <c r="K1500" i="388"/>
  <c r="J1500" i="388"/>
  <c r="H1500" i="388"/>
  <c r="M1499" i="388"/>
  <c r="L1499" i="388"/>
  <c r="K1499" i="388"/>
  <c r="J1499" i="388"/>
  <c r="M1498" i="388"/>
  <c r="L1498" i="388"/>
  <c r="K1498" i="388"/>
  <c r="J1498" i="388"/>
  <c r="H1498" i="388"/>
  <c r="L1497" i="388"/>
  <c r="K1497" i="388"/>
  <c r="J1497" i="388"/>
  <c r="I1497" i="388"/>
  <c r="H1497" i="388"/>
  <c r="M1496" i="388"/>
  <c r="L1496" i="388"/>
  <c r="K1496" i="388"/>
  <c r="J1496" i="388"/>
  <c r="H1496" i="388"/>
  <c r="M1494" i="388"/>
  <c r="L1494" i="388"/>
  <c r="J1494" i="388"/>
  <c r="I1494" i="388"/>
  <c r="H1494" i="388"/>
  <c r="M1493" i="388"/>
  <c r="L1493" i="388"/>
  <c r="K1493" i="388"/>
  <c r="J1493" i="388"/>
  <c r="I1493" i="388"/>
  <c r="M1492" i="388"/>
  <c r="L1492" i="388"/>
  <c r="K1492" i="388"/>
  <c r="H1492" i="388"/>
  <c r="L1491" i="388"/>
  <c r="K1491" i="388"/>
  <c r="J1491" i="388"/>
  <c r="I1491" i="388"/>
  <c r="H1491" i="388"/>
  <c r="M1490" i="388"/>
  <c r="L1490" i="388"/>
  <c r="K1490" i="388"/>
  <c r="J1490" i="388"/>
  <c r="H1490" i="388"/>
  <c r="M1489" i="388"/>
  <c r="L1489" i="388"/>
  <c r="J1489" i="388"/>
  <c r="I1489" i="388"/>
  <c r="H1489" i="388"/>
  <c r="M1488" i="388"/>
  <c r="L1488" i="388"/>
  <c r="J1488" i="388"/>
  <c r="I1488" i="388"/>
  <c r="H1488" i="388"/>
  <c r="L1487" i="388"/>
  <c r="K1487" i="388"/>
  <c r="J1487" i="388"/>
  <c r="I1487" i="388"/>
  <c r="H1487" i="388"/>
  <c r="L1484" i="388"/>
  <c r="K1484" i="388"/>
  <c r="J1484" i="388"/>
  <c r="I1484" i="388"/>
  <c r="H1484" i="388"/>
  <c r="L1483" i="388"/>
  <c r="K1483" i="388"/>
  <c r="J1483" i="388"/>
  <c r="I1483" i="388"/>
  <c r="H1483" i="388"/>
  <c r="M1482" i="388"/>
  <c r="L1482" i="388"/>
  <c r="J1482" i="388"/>
  <c r="I1482" i="388"/>
  <c r="H1482" i="388"/>
  <c r="L1480" i="388"/>
  <c r="K1480" i="388"/>
  <c r="J1480" i="388"/>
  <c r="I1480" i="388"/>
  <c r="H1480" i="388"/>
  <c r="L1478" i="388"/>
  <c r="K1478" i="388"/>
  <c r="J1478" i="388"/>
  <c r="I1478" i="388"/>
  <c r="H1478" i="388"/>
  <c r="M1477" i="388"/>
  <c r="L1477" i="388"/>
  <c r="J1477" i="388"/>
  <c r="I1477" i="388"/>
  <c r="H1477" i="388"/>
  <c r="M1476" i="388"/>
  <c r="L1476" i="388"/>
  <c r="J1476" i="388"/>
  <c r="I1476" i="388"/>
  <c r="H1476" i="388"/>
  <c r="M1472" i="388"/>
  <c r="L1472" i="388"/>
  <c r="K1472" i="388"/>
  <c r="J1472" i="388"/>
  <c r="H1472" i="388"/>
  <c r="M1471" i="388"/>
  <c r="L1471" i="388"/>
  <c r="K1471" i="388"/>
  <c r="J1471" i="388"/>
  <c r="H1471" i="388"/>
  <c r="M1470" i="388"/>
  <c r="L1470" i="388"/>
  <c r="K1470" i="388"/>
  <c r="J1470" i="388"/>
  <c r="H1470" i="388"/>
  <c r="M1468" i="388"/>
  <c r="L1468" i="388"/>
  <c r="K1468" i="388"/>
  <c r="J1468" i="388"/>
  <c r="I1468" i="388"/>
  <c r="M1467" i="388"/>
  <c r="L1467" i="388"/>
  <c r="J1467" i="388"/>
  <c r="I1467" i="388"/>
  <c r="H1467" i="388"/>
  <c r="M1466" i="388"/>
  <c r="L1466" i="388"/>
  <c r="J1466" i="388"/>
  <c r="I1466" i="388"/>
  <c r="H1466" i="388"/>
  <c r="M1465" i="388"/>
  <c r="L1465" i="388"/>
  <c r="J1465" i="388"/>
  <c r="I1465" i="388"/>
  <c r="H1465" i="388"/>
  <c r="M1463" i="388"/>
  <c r="L1463" i="388"/>
  <c r="K1463" i="388"/>
  <c r="J1463" i="388"/>
  <c r="H1463" i="388"/>
  <c r="M1462" i="388"/>
  <c r="L1462" i="388"/>
  <c r="K1462" i="388"/>
  <c r="H1462" i="388"/>
  <c r="M1461" i="388"/>
  <c r="L1461" i="388"/>
  <c r="K1461" i="388"/>
  <c r="I1461" i="388"/>
  <c r="H1461" i="388"/>
  <c r="M1460" i="388"/>
  <c r="L1460" i="388"/>
  <c r="K1460" i="388"/>
  <c r="J1460" i="388"/>
  <c r="I1460" i="388"/>
  <c r="L1459" i="388"/>
  <c r="K1459" i="388"/>
  <c r="J1459" i="388"/>
  <c r="I1459" i="388"/>
  <c r="H1459" i="388"/>
  <c r="L1458" i="388"/>
  <c r="K1458" i="388"/>
  <c r="J1458" i="388"/>
  <c r="I1458" i="388"/>
  <c r="H1458" i="388"/>
  <c r="L1457" i="388"/>
  <c r="K1457" i="388"/>
  <c r="J1457" i="388"/>
  <c r="I1457" i="388"/>
  <c r="H1457" i="388"/>
  <c r="L1456" i="388"/>
  <c r="K1456" i="388"/>
  <c r="J1456" i="388"/>
  <c r="I1456" i="388"/>
  <c r="H1456" i="388"/>
  <c r="L1455" i="388"/>
  <c r="K1455" i="388"/>
  <c r="J1455" i="388"/>
  <c r="I1455" i="388"/>
  <c r="H1455" i="388"/>
  <c r="L1454" i="388"/>
  <c r="K1454" i="388"/>
  <c r="J1454" i="388"/>
  <c r="I1454" i="388"/>
  <c r="H1454" i="388"/>
  <c r="M1453" i="388"/>
  <c r="L1453" i="388"/>
  <c r="K1453" i="388"/>
  <c r="J1453" i="388"/>
  <c r="I1453" i="388"/>
  <c r="M1452" i="388"/>
  <c r="L1452" i="388"/>
  <c r="K1452" i="388"/>
  <c r="J1452" i="388"/>
  <c r="I1452" i="388"/>
  <c r="M1439" i="388"/>
  <c r="L1439" i="388"/>
  <c r="J1439" i="388"/>
  <c r="I1439" i="388"/>
  <c r="H1439" i="388"/>
  <c r="M1438" i="388"/>
  <c r="L1438" i="388"/>
  <c r="J1438" i="388"/>
  <c r="I1438" i="388"/>
  <c r="H1438" i="388"/>
  <c r="M1436" i="388"/>
  <c r="L1436" i="388"/>
  <c r="J1436" i="388"/>
  <c r="I1436" i="388"/>
  <c r="H1436" i="388"/>
  <c r="M1435" i="388"/>
  <c r="L1435" i="388"/>
  <c r="J1435" i="388"/>
  <c r="I1435" i="388"/>
  <c r="H1435" i="388"/>
  <c r="M1434" i="388"/>
  <c r="L1434" i="388"/>
  <c r="J1434" i="388"/>
  <c r="I1434" i="388"/>
  <c r="H1434" i="388"/>
  <c r="M1433" i="388"/>
  <c r="L1433" i="388"/>
  <c r="J1433" i="388"/>
  <c r="I1433" i="388"/>
  <c r="H1433" i="388"/>
  <c r="M1432" i="388"/>
  <c r="L1432" i="388"/>
  <c r="J1432" i="388"/>
  <c r="I1432" i="388"/>
  <c r="H1432" i="388"/>
  <c r="M1431" i="388"/>
  <c r="L1431" i="388"/>
  <c r="J1431" i="388"/>
  <c r="I1431" i="388"/>
  <c r="H1431" i="388"/>
  <c r="M1429" i="388"/>
  <c r="L1429" i="388"/>
  <c r="J1429" i="388"/>
  <c r="I1429" i="388"/>
  <c r="H1429" i="388"/>
  <c r="M1428" i="388"/>
  <c r="L1428" i="388"/>
  <c r="J1428" i="388"/>
  <c r="I1428" i="388"/>
  <c r="H1428" i="388"/>
  <c r="M1427" i="388"/>
  <c r="L1427" i="388"/>
  <c r="J1427" i="388"/>
  <c r="I1427" i="388"/>
  <c r="H1427" i="388"/>
  <c r="M1424" i="388"/>
  <c r="L1424" i="388"/>
  <c r="J1424" i="388"/>
  <c r="I1424" i="388"/>
  <c r="H1424" i="388"/>
  <c r="M1423" i="388"/>
  <c r="L1423" i="388"/>
  <c r="J1423" i="388"/>
  <c r="I1423" i="388"/>
  <c r="H1423" i="388"/>
  <c r="M1422" i="388"/>
  <c r="L1422" i="388"/>
  <c r="J1422" i="388"/>
  <c r="I1422" i="388"/>
  <c r="H1422" i="388"/>
  <c r="M1421" i="388"/>
  <c r="L1421" i="388"/>
  <c r="J1421" i="388"/>
  <c r="I1421" i="388"/>
  <c r="H1421" i="388"/>
  <c r="M1418" i="388"/>
  <c r="L1418" i="388"/>
  <c r="J1418" i="388"/>
  <c r="I1418" i="388"/>
  <c r="H1418" i="388"/>
  <c r="L1416" i="388"/>
  <c r="J1416" i="388"/>
  <c r="I1416" i="388"/>
  <c r="H1416" i="388"/>
  <c r="L1415" i="388"/>
  <c r="J1415" i="388"/>
  <c r="I1415" i="388"/>
  <c r="H1415" i="388"/>
  <c r="M1414" i="388"/>
  <c r="L1414" i="388"/>
  <c r="J1414" i="388"/>
  <c r="I1414" i="388"/>
  <c r="H1414" i="388"/>
  <c r="M1413" i="388"/>
  <c r="L1413" i="388"/>
  <c r="J1413" i="388"/>
  <c r="I1413" i="388"/>
  <c r="H1413" i="388"/>
  <c r="M1412" i="388"/>
  <c r="L1412" i="388"/>
  <c r="K1412" i="388"/>
  <c r="J1412" i="388"/>
  <c r="H1412" i="388"/>
  <c r="M1411" i="388"/>
  <c r="L1411" i="388"/>
  <c r="K1411" i="388"/>
  <c r="J1411" i="388"/>
  <c r="H1411" i="388"/>
  <c r="M1410" i="388"/>
  <c r="L1410" i="388"/>
  <c r="J1410" i="388"/>
  <c r="I1410" i="388"/>
  <c r="H1410" i="388"/>
  <c r="M1409" i="388"/>
  <c r="L1409" i="388"/>
  <c r="J1409" i="388"/>
  <c r="I1409" i="388"/>
  <c r="H1409" i="388"/>
  <c r="M1408" i="388"/>
  <c r="L1408" i="388"/>
  <c r="J1408" i="388"/>
  <c r="I1408" i="388"/>
  <c r="H1408" i="388"/>
  <c r="M1407" i="388"/>
  <c r="L1407" i="388"/>
  <c r="J1407" i="388"/>
  <c r="I1407" i="388"/>
  <c r="H1407" i="388"/>
  <c r="M1406" i="388"/>
  <c r="L1406" i="388"/>
  <c r="J1406" i="388"/>
  <c r="I1406" i="388"/>
  <c r="H1406" i="388"/>
  <c r="M1405" i="388"/>
  <c r="L1405" i="388"/>
  <c r="J1405" i="388"/>
  <c r="I1405" i="388"/>
  <c r="H1405" i="388"/>
  <c r="M1404" i="388"/>
  <c r="L1404" i="388"/>
  <c r="J1404" i="388"/>
  <c r="I1404" i="388"/>
  <c r="H1404" i="388"/>
  <c r="M1403" i="388"/>
  <c r="L1403" i="388"/>
  <c r="J1403" i="388"/>
  <c r="I1403" i="388"/>
  <c r="H1403" i="388"/>
  <c r="M1402" i="388"/>
  <c r="L1402" i="388"/>
  <c r="J1402" i="388"/>
  <c r="I1402" i="388"/>
  <c r="H1402" i="388"/>
  <c r="M1401" i="388"/>
  <c r="L1401" i="388"/>
  <c r="J1401" i="388"/>
  <c r="I1401" i="388"/>
  <c r="H1401" i="388"/>
  <c r="M1399" i="388"/>
  <c r="L1399" i="388"/>
  <c r="J1399" i="388"/>
  <c r="I1399" i="388"/>
  <c r="H1399" i="388"/>
  <c r="M1398" i="388"/>
  <c r="L1398" i="388"/>
  <c r="J1398" i="388"/>
  <c r="I1398" i="388"/>
  <c r="H1398" i="388"/>
  <c r="M1397" i="388"/>
  <c r="L1397" i="388"/>
  <c r="J1397" i="388"/>
  <c r="I1397" i="388"/>
  <c r="H1397" i="388"/>
  <c r="M1396" i="388"/>
  <c r="L1396" i="388"/>
  <c r="J1396" i="388"/>
  <c r="I1396" i="388"/>
  <c r="H1396" i="388"/>
  <c r="M1395" i="388"/>
  <c r="L1395" i="388"/>
  <c r="J1395" i="388"/>
  <c r="I1395" i="388"/>
  <c r="H1395" i="388"/>
  <c r="M1394" i="388"/>
  <c r="L1394" i="388"/>
  <c r="J1394" i="388"/>
  <c r="I1394" i="388"/>
  <c r="H1394" i="388"/>
  <c r="M1393" i="388"/>
  <c r="L1393" i="388"/>
  <c r="J1393" i="388"/>
  <c r="I1393" i="388"/>
  <c r="H1393" i="388"/>
  <c r="M1392" i="388"/>
  <c r="L1392" i="388"/>
  <c r="J1392" i="388"/>
  <c r="I1392" i="388"/>
  <c r="H1392" i="388"/>
  <c r="M1391" i="388"/>
  <c r="L1391" i="388"/>
  <c r="J1391" i="388"/>
  <c r="I1391" i="388"/>
  <c r="H1391" i="388"/>
  <c r="M1390" i="388"/>
  <c r="L1390" i="388"/>
  <c r="J1390" i="388"/>
  <c r="I1390" i="388"/>
  <c r="H1390" i="388"/>
  <c r="M1389" i="388"/>
  <c r="L1389" i="388"/>
  <c r="K1389" i="388"/>
  <c r="J1389" i="388"/>
  <c r="H1389" i="388"/>
  <c r="M1388" i="388"/>
  <c r="L1388" i="388"/>
  <c r="K1388" i="388"/>
  <c r="J1388" i="388"/>
  <c r="H1388" i="388"/>
  <c r="L1387" i="388"/>
  <c r="K1387" i="388"/>
  <c r="J1387" i="388"/>
  <c r="I1387" i="388"/>
  <c r="H1387" i="388"/>
  <c r="L1386" i="388"/>
  <c r="K1386" i="388"/>
  <c r="J1386" i="388"/>
  <c r="I1386" i="388"/>
  <c r="H1386" i="388"/>
  <c r="L1385" i="388"/>
  <c r="K1385" i="388"/>
  <c r="J1385" i="388"/>
  <c r="I1385" i="388"/>
  <c r="H1385" i="388"/>
  <c r="L1384" i="388"/>
  <c r="K1384" i="388"/>
  <c r="J1384" i="388"/>
  <c r="I1384" i="388"/>
  <c r="H1384" i="388"/>
  <c r="M1383" i="388"/>
  <c r="L1383" i="388"/>
  <c r="J1383" i="388"/>
  <c r="I1383" i="388"/>
  <c r="H1383" i="388"/>
  <c r="M1382" i="388"/>
  <c r="L1382" i="388"/>
  <c r="J1382" i="388"/>
  <c r="I1382" i="388"/>
  <c r="H1382" i="388"/>
  <c r="M1381" i="388"/>
  <c r="L1381" i="388"/>
  <c r="J1381" i="388"/>
  <c r="I1381" i="388"/>
  <c r="H1381" i="388"/>
  <c r="M1380" i="388"/>
  <c r="L1380" i="388"/>
  <c r="J1380" i="388"/>
  <c r="I1380" i="388"/>
  <c r="H1380" i="388"/>
  <c r="M1379" i="388"/>
  <c r="L1379" i="388"/>
  <c r="J1379" i="388"/>
  <c r="I1379" i="388"/>
  <c r="H1379" i="388"/>
  <c r="M1378" i="388"/>
  <c r="L1378" i="388"/>
  <c r="J1378" i="388"/>
  <c r="I1378" i="388"/>
  <c r="H1378" i="388"/>
  <c r="M1372" i="388"/>
  <c r="L1372" i="388"/>
  <c r="J1372" i="388"/>
  <c r="I1372" i="388"/>
  <c r="H1372" i="388"/>
  <c r="L1371" i="388"/>
  <c r="K1371" i="388"/>
  <c r="J1371" i="388"/>
  <c r="I1371" i="388"/>
  <c r="H1371" i="388"/>
  <c r="L1370" i="388"/>
  <c r="K1370" i="388"/>
  <c r="J1370" i="388"/>
  <c r="I1370" i="388"/>
  <c r="H1370" i="388"/>
  <c r="M1366" i="388"/>
  <c r="L1366" i="388"/>
  <c r="K1366" i="388"/>
  <c r="H1366" i="388"/>
  <c r="M1365" i="388"/>
  <c r="L1365" i="388"/>
  <c r="K1365" i="388"/>
  <c r="H1365" i="388"/>
  <c r="M1361" i="388"/>
  <c r="L1361" i="388"/>
  <c r="J1361" i="388"/>
  <c r="I1361" i="388"/>
  <c r="H1361" i="388"/>
  <c r="L1360" i="388"/>
  <c r="K1360" i="388"/>
  <c r="J1360" i="388"/>
  <c r="I1360" i="388"/>
  <c r="H1360" i="388"/>
  <c r="L1359" i="388"/>
  <c r="K1359" i="388"/>
  <c r="J1359" i="388"/>
  <c r="I1359" i="388"/>
  <c r="H1359" i="388"/>
  <c r="L1358" i="388"/>
  <c r="K1358" i="388"/>
  <c r="J1358" i="388"/>
  <c r="I1358" i="388"/>
  <c r="H1358" i="388"/>
  <c r="L1357" i="388"/>
  <c r="K1357" i="388"/>
  <c r="J1357" i="388"/>
  <c r="I1357" i="388"/>
  <c r="H1357" i="388"/>
  <c r="L1356" i="388"/>
  <c r="K1356" i="388"/>
  <c r="J1356" i="388"/>
  <c r="I1356" i="388"/>
  <c r="H1356" i="388"/>
  <c r="M1355" i="388"/>
  <c r="L1355" i="388"/>
  <c r="J1355" i="388"/>
  <c r="I1355" i="388"/>
  <c r="H1355" i="388"/>
  <c r="M1354" i="388"/>
  <c r="L1354" i="388"/>
  <c r="J1354" i="388"/>
  <c r="I1354" i="388"/>
  <c r="H1354" i="388"/>
  <c r="L1353" i="388"/>
  <c r="K1353" i="388"/>
  <c r="J1353" i="388"/>
  <c r="I1353" i="388"/>
  <c r="H1353" i="388"/>
  <c r="L1352" i="388"/>
  <c r="K1352" i="388"/>
  <c r="J1352" i="388"/>
  <c r="I1352" i="388"/>
  <c r="H1352" i="388"/>
  <c r="M1350" i="388"/>
  <c r="L1350" i="388"/>
  <c r="K1350" i="388"/>
  <c r="H1350" i="388"/>
  <c r="M1349" i="388"/>
  <c r="L1349" i="388"/>
  <c r="J1349" i="388"/>
  <c r="I1349" i="388"/>
  <c r="H1349" i="388"/>
  <c r="M1348" i="388"/>
  <c r="L1348" i="388"/>
  <c r="J1348" i="388"/>
  <c r="I1348" i="388"/>
  <c r="H1348" i="388"/>
  <c r="M1347" i="388"/>
  <c r="L1347" i="388"/>
  <c r="J1347" i="388"/>
  <c r="I1347" i="388"/>
  <c r="H1347" i="388"/>
  <c r="M1346" i="388"/>
  <c r="L1346" i="388"/>
  <c r="J1346" i="388"/>
  <c r="I1346" i="388"/>
  <c r="H1346" i="388"/>
  <c r="M1344" i="388"/>
  <c r="L1344" i="388"/>
  <c r="J1344" i="388"/>
  <c r="I1344" i="388"/>
  <c r="H1344" i="388"/>
  <c r="L1343" i="388"/>
  <c r="K1343" i="388"/>
  <c r="J1343" i="388"/>
  <c r="I1343" i="388"/>
  <c r="H1343" i="388"/>
  <c r="L1342" i="388"/>
  <c r="K1342" i="388"/>
  <c r="J1342" i="388"/>
  <c r="I1342" i="388"/>
  <c r="H1342" i="388"/>
  <c r="L1341" i="388"/>
  <c r="K1341" i="388"/>
  <c r="J1341" i="388"/>
  <c r="I1341" i="388"/>
  <c r="H1341" i="388"/>
  <c r="L1340" i="388"/>
  <c r="K1340" i="388"/>
  <c r="J1340" i="388"/>
  <c r="I1340" i="388"/>
  <c r="H1340" i="388"/>
  <c r="M1338" i="388"/>
  <c r="L1338" i="388"/>
  <c r="J1338" i="388"/>
  <c r="I1338" i="388"/>
  <c r="H1338" i="388"/>
  <c r="L1337" i="388"/>
  <c r="K1337" i="388"/>
  <c r="J1337" i="388"/>
  <c r="I1337" i="388"/>
  <c r="H1337" i="388"/>
  <c r="L1336" i="388"/>
  <c r="K1336" i="388"/>
  <c r="J1336" i="388"/>
  <c r="I1336" i="388"/>
  <c r="H1336" i="388"/>
  <c r="L1335" i="388"/>
  <c r="K1335" i="388"/>
  <c r="J1335" i="388"/>
  <c r="I1335" i="388"/>
  <c r="H1335" i="388"/>
  <c r="L1334" i="388"/>
  <c r="K1334" i="388"/>
  <c r="J1334" i="388"/>
  <c r="I1334" i="388"/>
  <c r="H1334" i="388"/>
  <c r="L1333" i="388"/>
  <c r="K1333" i="388"/>
  <c r="J1333" i="388"/>
  <c r="I1333" i="388"/>
  <c r="H1333" i="388"/>
  <c r="M1330" i="388"/>
  <c r="L1330" i="388"/>
  <c r="K1330" i="388"/>
  <c r="H1330" i="388"/>
  <c r="L1329" i="388"/>
  <c r="K1329" i="388"/>
  <c r="J1329" i="388"/>
  <c r="I1329" i="388"/>
  <c r="H1329" i="388"/>
  <c r="M1328" i="388"/>
  <c r="L1328" i="388"/>
  <c r="K1328" i="388"/>
  <c r="H1328" i="388"/>
  <c r="M1327" i="388"/>
  <c r="L1327" i="388"/>
  <c r="K1327" i="388"/>
  <c r="H1327" i="388"/>
  <c r="L1326" i="388"/>
  <c r="K1326" i="388"/>
  <c r="J1326" i="388"/>
  <c r="I1326" i="388"/>
  <c r="H1326" i="388"/>
  <c r="L1325" i="388"/>
  <c r="K1325" i="388"/>
  <c r="J1325" i="388"/>
  <c r="I1325" i="388"/>
  <c r="H1325" i="388"/>
  <c r="L1324" i="388"/>
  <c r="K1324" i="388"/>
  <c r="J1324" i="388"/>
  <c r="I1324" i="388"/>
  <c r="H1324" i="388"/>
  <c r="M1323" i="388"/>
  <c r="L1323" i="388"/>
  <c r="J1323" i="388"/>
  <c r="I1323" i="388"/>
  <c r="H1323" i="388"/>
  <c r="M1322" i="388"/>
  <c r="L1322" i="388"/>
  <c r="J1322" i="388"/>
  <c r="I1322" i="388"/>
  <c r="H1322" i="388"/>
  <c r="M1321" i="388"/>
  <c r="L1321" i="388"/>
  <c r="J1321" i="388"/>
  <c r="I1321" i="388"/>
  <c r="H1321" i="388"/>
  <c r="M1320" i="388"/>
  <c r="L1320" i="388"/>
  <c r="K1320" i="388"/>
  <c r="I1320" i="388"/>
  <c r="H1320" i="388"/>
  <c r="M1319" i="388"/>
  <c r="L1319" i="388"/>
  <c r="J1319" i="388"/>
  <c r="I1319" i="388"/>
  <c r="H1319" i="388"/>
  <c r="M1318" i="388"/>
  <c r="L1318" i="388"/>
  <c r="J1318" i="388"/>
  <c r="I1318" i="388"/>
  <c r="H1318" i="388"/>
  <c r="L1317" i="388"/>
  <c r="K1317" i="388"/>
  <c r="J1317" i="388"/>
  <c r="I1317" i="388"/>
  <c r="H1317" i="388"/>
  <c r="L1316" i="388"/>
  <c r="K1316" i="388"/>
  <c r="J1316" i="388"/>
  <c r="I1316" i="388"/>
  <c r="H1316" i="388"/>
  <c r="L1315" i="388"/>
  <c r="K1315" i="388"/>
  <c r="J1315" i="388"/>
  <c r="I1315" i="388"/>
  <c r="H1315" i="388"/>
  <c r="L1314" i="388"/>
  <c r="K1314" i="388"/>
  <c r="J1314" i="388"/>
  <c r="I1314" i="388"/>
  <c r="H1314" i="388"/>
  <c r="M1313" i="388"/>
  <c r="L1313" i="388"/>
  <c r="J1313" i="388"/>
  <c r="I1313" i="388"/>
  <c r="H1313" i="388"/>
  <c r="M1312" i="388"/>
  <c r="L1312" i="388"/>
  <c r="J1312" i="388"/>
  <c r="I1312" i="388"/>
  <c r="H1312" i="388"/>
  <c r="L1311" i="388"/>
  <c r="K1311" i="388"/>
  <c r="J1311" i="388"/>
  <c r="I1311" i="388"/>
  <c r="H1311" i="388"/>
  <c r="M1310" i="388"/>
  <c r="L1310" i="388"/>
  <c r="J1310" i="388"/>
  <c r="I1310" i="388"/>
  <c r="H1310" i="388"/>
  <c r="L1309" i="388"/>
  <c r="K1309" i="388"/>
  <c r="J1309" i="388"/>
  <c r="I1309" i="388"/>
  <c r="H1309" i="388"/>
  <c r="L1307" i="388"/>
  <c r="K1307" i="388"/>
  <c r="J1307" i="388"/>
  <c r="I1307" i="388"/>
  <c r="H1307" i="388"/>
  <c r="L1306" i="388"/>
  <c r="K1306" i="388"/>
  <c r="J1306" i="388"/>
  <c r="I1306" i="388"/>
  <c r="H1306" i="388"/>
  <c r="M1305" i="388"/>
  <c r="L1305" i="388"/>
  <c r="K1305" i="388"/>
  <c r="I1305" i="388"/>
  <c r="H1305" i="388"/>
  <c r="M1304" i="388"/>
  <c r="L1304" i="388"/>
  <c r="K1304" i="388"/>
  <c r="I1304" i="388"/>
  <c r="H1304" i="388"/>
  <c r="M1303" i="388"/>
  <c r="L1303" i="388"/>
  <c r="K1303" i="388"/>
  <c r="I1303" i="388"/>
  <c r="H1303" i="388"/>
  <c r="M1302" i="388"/>
  <c r="L1302" i="388"/>
  <c r="K1302" i="388"/>
  <c r="J1302" i="388"/>
  <c r="H1302" i="388"/>
  <c r="M1301" i="388"/>
  <c r="L1301" i="388"/>
  <c r="K1301" i="388"/>
  <c r="J1301" i="388"/>
  <c r="H1301" i="388"/>
  <c r="M1300" i="388"/>
  <c r="L1300" i="388"/>
  <c r="K1300" i="388"/>
  <c r="J1300" i="388"/>
  <c r="H1300" i="388"/>
  <c r="M1299" i="388"/>
  <c r="L1299" i="388"/>
  <c r="K1299" i="388"/>
  <c r="I1299" i="388"/>
  <c r="H1299" i="388"/>
  <c r="M1298" i="388"/>
  <c r="L1298" i="388"/>
  <c r="K1298" i="388"/>
  <c r="J1298" i="388"/>
  <c r="H1298" i="388"/>
  <c r="M1297" i="388"/>
  <c r="L1297" i="388"/>
  <c r="J1297" i="388"/>
  <c r="I1297" i="388"/>
  <c r="H1297" i="388"/>
  <c r="M1296" i="388"/>
  <c r="L1296" i="388"/>
  <c r="J1296" i="388"/>
  <c r="I1296" i="388"/>
  <c r="H1296" i="388"/>
  <c r="M1295" i="388"/>
  <c r="L1295" i="388"/>
  <c r="J1295" i="388"/>
  <c r="I1295" i="388"/>
  <c r="H1295" i="388"/>
  <c r="M1294" i="388"/>
  <c r="L1294" i="388"/>
  <c r="J1294" i="388"/>
  <c r="I1294" i="388"/>
  <c r="H1294" i="388"/>
  <c r="M1293" i="388"/>
  <c r="L1293" i="388"/>
  <c r="J1293" i="388"/>
  <c r="I1293" i="388"/>
  <c r="H1293" i="388"/>
  <c r="M1292" i="388"/>
  <c r="L1292" i="388"/>
  <c r="J1292" i="388"/>
  <c r="I1292" i="388"/>
  <c r="H1292" i="388"/>
  <c r="M1287" i="388"/>
  <c r="L1287" i="388"/>
  <c r="J1287" i="388"/>
  <c r="I1287" i="388"/>
  <c r="H1287" i="388"/>
  <c r="M1286" i="388"/>
  <c r="L1286" i="388"/>
  <c r="J1286" i="388"/>
  <c r="I1286" i="388"/>
  <c r="H1286" i="388"/>
  <c r="M1285" i="388"/>
  <c r="L1285" i="388"/>
  <c r="J1285" i="388"/>
  <c r="I1285" i="388"/>
  <c r="H1285" i="388"/>
  <c r="M1284" i="388"/>
  <c r="L1284" i="388"/>
  <c r="J1284" i="388"/>
  <c r="I1284" i="388"/>
  <c r="H1284" i="388"/>
  <c r="M1283" i="388"/>
  <c r="L1283" i="388"/>
  <c r="J1283" i="388"/>
  <c r="I1283" i="388"/>
  <c r="H1283" i="388"/>
  <c r="M1282" i="388"/>
  <c r="L1282" i="388"/>
  <c r="J1282" i="388"/>
  <c r="I1282" i="388"/>
  <c r="H1282" i="388"/>
  <c r="M1281" i="388"/>
  <c r="L1281" i="388"/>
  <c r="J1281" i="388"/>
  <c r="I1281" i="388"/>
  <c r="H1281" i="388"/>
  <c r="M1280" i="388"/>
  <c r="L1280" i="388"/>
  <c r="J1280" i="388"/>
  <c r="I1280" i="388"/>
  <c r="H1280" i="388"/>
  <c r="M1279" i="388"/>
  <c r="L1279" i="388"/>
  <c r="J1279" i="388"/>
  <c r="I1279" i="388"/>
  <c r="H1279" i="388"/>
  <c r="M1278" i="388"/>
  <c r="L1278" i="388"/>
  <c r="J1278" i="388"/>
  <c r="I1278" i="388"/>
  <c r="H1278" i="388"/>
  <c r="M1277" i="388"/>
  <c r="L1277" i="388"/>
  <c r="J1277" i="388"/>
  <c r="I1277" i="388"/>
  <c r="H1277" i="388"/>
  <c r="M1276" i="388"/>
  <c r="L1276" i="388"/>
  <c r="J1276" i="388"/>
  <c r="I1276" i="388"/>
  <c r="H1276" i="388"/>
  <c r="M1275" i="388"/>
  <c r="L1275" i="388"/>
  <c r="J1275" i="388"/>
  <c r="I1275" i="388"/>
  <c r="H1275" i="388"/>
  <c r="M1274" i="388"/>
  <c r="L1274" i="388"/>
  <c r="J1274" i="388"/>
  <c r="I1274" i="388"/>
  <c r="H1274" i="388"/>
  <c r="M1273" i="388"/>
  <c r="L1273" i="388"/>
  <c r="J1273" i="388"/>
  <c r="I1273" i="388"/>
  <c r="H1273" i="388"/>
  <c r="M1272" i="388"/>
  <c r="L1272" i="388"/>
  <c r="J1272" i="388"/>
  <c r="I1272" i="388"/>
  <c r="H1272" i="388"/>
  <c r="M1271" i="388"/>
  <c r="L1271" i="388"/>
  <c r="J1271" i="388"/>
  <c r="I1271" i="388"/>
  <c r="H1271" i="388"/>
  <c r="M1270" i="388"/>
  <c r="L1270" i="388"/>
  <c r="J1270" i="388"/>
  <c r="I1270" i="388"/>
  <c r="H1270" i="388"/>
  <c r="M1269" i="388"/>
  <c r="L1269" i="388"/>
  <c r="J1269" i="388"/>
  <c r="I1269" i="388"/>
  <c r="H1269" i="388"/>
  <c r="M1268" i="388"/>
  <c r="L1268" i="388"/>
  <c r="J1268" i="388"/>
  <c r="I1268" i="388"/>
  <c r="H1268" i="388"/>
  <c r="L1266" i="388"/>
  <c r="K1266" i="388"/>
  <c r="J1266" i="388"/>
  <c r="I1266" i="388"/>
  <c r="H1266" i="388"/>
  <c r="L1265" i="388"/>
  <c r="K1265" i="388"/>
  <c r="J1265" i="388"/>
  <c r="I1265" i="388"/>
  <c r="H1265" i="388"/>
  <c r="L1264" i="388"/>
  <c r="K1264" i="388"/>
  <c r="J1264" i="388"/>
  <c r="I1264" i="388"/>
  <c r="H1264" i="388"/>
  <c r="L1263" i="388"/>
  <c r="K1263" i="388"/>
  <c r="J1263" i="388"/>
  <c r="I1263" i="388"/>
  <c r="H1263" i="388"/>
  <c r="L1262" i="388"/>
  <c r="K1262" i="388"/>
  <c r="J1262" i="388"/>
  <c r="I1262" i="388"/>
  <c r="H1262" i="388"/>
  <c r="L1261" i="388"/>
  <c r="K1261" i="388"/>
  <c r="J1261" i="388"/>
  <c r="I1261" i="388"/>
  <c r="H1261" i="388"/>
  <c r="L1260" i="388"/>
  <c r="K1260" i="388"/>
  <c r="J1260" i="388"/>
  <c r="I1260" i="388"/>
  <c r="H1260" i="388"/>
  <c r="M1259" i="388"/>
  <c r="L1259" i="388"/>
  <c r="J1259" i="388"/>
  <c r="I1259" i="388"/>
  <c r="H1259" i="388"/>
  <c r="L1258" i="388"/>
  <c r="K1258" i="388"/>
  <c r="J1258" i="388"/>
  <c r="I1258" i="388"/>
  <c r="H1258" i="388"/>
  <c r="M1257" i="388"/>
  <c r="L1257" i="388"/>
  <c r="J1257" i="388"/>
  <c r="I1257" i="388"/>
  <c r="H1257" i="388"/>
  <c r="L1256" i="388"/>
  <c r="K1256" i="388"/>
  <c r="J1256" i="388"/>
  <c r="I1256" i="388"/>
  <c r="H1256" i="388"/>
  <c r="L1255" i="388"/>
  <c r="K1255" i="388"/>
  <c r="J1255" i="388"/>
  <c r="I1255" i="388"/>
  <c r="H1255" i="388"/>
  <c r="L1254" i="388"/>
  <c r="K1254" i="388"/>
  <c r="J1254" i="388"/>
  <c r="I1254" i="388"/>
  <c r="H1254" i="388"/>
  <c r="L1253" i="388"/>
  <c r="K1253" i="388"/>
  <c r="J1253" i="388"/>
  <c r="I1253" i="388"/>
  <c r="H1253" i="388"/>
  <c r="L1252" i="388"/>
  <c r="K1252" i="388"/>
  <c r="J1252" i="388"/>
  <c r="I1252" i="388"/>
  <c r="H1252" i="388"/>
  <c r="L1251" i="388"/>
  <c r="K1251" i="388"/>
  <c r="J1251" i="388"/>
  <c r="I1251" i="388"/>
  <c r="H1251" i="388"/>
  <c r="L1250" i="388"/>
  <c r="K1250" i="388"/>
  <c r="J1250" i="388"/>
  <c r="I1250" i="388"/>
  <c r="H1250" i="388"/>
  <c r="L1249" i="388"/>
  <c r="K1249" i="388"/>
  <c r="J1249" i="388"/>
  <c r="I1249" i="388"/>
  <c r="H1249" i="388"/>
  <c r="L1248" i="388"/>
  <c r="K1248" i="388"/>
  <c r="J1248" i="388"/>
  <c r="I1248" i="388"/>
  <c r="H1248" i="388"/>
  <c r="M1247" i="388"/>
  <c r="L1247" i="388"/>
  <c r="J1247" i="388"/>
  <c r="I1247" i="388"/>
  <c r="H1247" i="388"/>
  <c r="M1246" i="388"/>
  <c r="L1246" i="388"/>
  <c r="J1246" i="388"/>
  <c r="I1246" i="388"/>
  <c r="H1246" i="388"/>
  <c r="L1245" i="388"/>
  <c r="K1245" i="388"/>
  <c r="J1245" i="388"/>
  <c r="I1245" i="388"/>
  <c r="H1245" i="388"/>
  <c r="M1244" i="388"/>
  <c r="L1244" i="388"/>
  <c r="J1244" i="388"/>
  <c r="I1244" i="388"/>
  <c r="H1244" i="388"/>
  <c r="L1242" i="388"/>
  <c r="K1242" i="388"/>
  <c r="J1242" i="388"/>
  <c r="I1242" i="388"/>
  <c r="H1242" i="388"/>
  <c r="L1241" i="388"/>
  <c r="K1241" i="388"/>
  <c r="J1241" i="388"/>
  <c r="I1241" i="388"/>
  <c r="H1241" i="388"/>
  <c r="M1240" i="388"/>
  <c r="L1240" i="388"/>
  <c r="J1240" i="388"/>
  <c r="I1240" i="388"/>
  <c r="H1240" i="388"/>
  <c r="M1239" i="388"/>
  <c r="L1239" i="388"/>
  <c r="J1239" i="388"/>
  <c r="I1239" i="388"/>
  <c r="H1239" i="388"/>
  <c r="L1238" i="388"/>
  <c r="K1238" i="388"/>
  <c r="J1238" i="388"/>
  <c r="I1238" i="388"/>
  <c r="H1238" i="388"/>
  <c r="L1237" i="388"/>
  <c r="K1237" i="388"/>
  <c r="J1237" i="388"/>
  <c r="I1237" i="388"/>
  <c r="H1237" i="388"/>
  <c r="L1236" i="388"/>
  <c r="K1236" i="388"/>
  <c r="J1236" i="388"/>
  <c r="I1236" i="388"/>
  <c r="H1236" i="388"/>
  <c r="L1235" i="388"/>
  <c r="K1235" i="388"/>
  <c r="J1235" i="388"/>
  <c r="I1235" i="388"/>
  <c r="H1235" i="388"/>
  <c r="L1234" i="388"/>
  <c r="K1234" i="388"/>
  <c r="J1234" i="388"/>
  <c r="I1234" i="388"/>
  <c r="H1234" i="388"/>
  <c r="L1233" i="388"/>
  <c r="K1233" i="388"/>
  <c r="J1233" i="388"/>
  <c r="I1233" i="388"/>
  <c r="H1233" i="388"/>
  <c r="L1231" i="388"/>
  <c r="K1231" i="388"/>
  <c r="J1231" i="388"/>
  <c r="I1231" i="388"/>
  <c r="H1231" i="388"/>
  <c r="L1230" i="388"/>
  <c r="K1230" i="388"/>
  <c r="J1230" i="388"/>
  <c r="I1230" i="388"/>
  <c r="H1230" i="388"/>
  <c r="L1229" i="388"/>
  <c r="K1229" i="388"/>
  <c r="J1229" i="388"/>
  <c r="I1229" i="388"/>
  <c r="H1229" i="388"/>
  <c r="L1228" i="388"/>
  <c r="K1228" i="388"/>
  <c r="J1228" i="388"/>
  <c r="I1228" i="388"/>
  <c r="H1228" i="388"/>
  <c r="L1227" i="388"/>
  <c r="K1227" i="388"/>
  <c r="J1227" i="388"/>
  <c r="I1227" i="388"/>
  <c r="H1227" i="388"/>
  <c r="L1226" i="388"/>
  <c r="K1226" i="388"/>
  <c r="J1226" i="388"/>
  <c r="I1226" i="388"/>
  <c r="H1226" i="388"/>
  <c r="L1225" i="388"/>
  <c r="K1225" i="388"/>
  <c r="J1225" i="388"/>
  <c r="I1225" i="388"/>
  <c r="H1225" i="388"/>
  <c r="L1224" i="388"/>
  <c r="K1224" i="388"/>
  <c r="J1224" i="388"/>
  <c r="I1224" i="388"/>
  <c r="H1224" i="388"/>
  <c r="L1223" i="388"/>
  <c r="K1223" i="388"/>
  <c r="J1223" i="388"/>
  <c r="I1223" i="388"/>
  <c r="H1223" i="388"/>
  <c r="L1222" i="388"/>
  <c r="K1222" i="388"/>
  <c r="J1222" i="388"/>
  <c r="I1222" i="388"/>
  <c r="H1222" i="388"/>
  <c r="L1220" i="388"/>
  <c r="K1220" i="388"/>
  <c r="J1220" i="388"/>
  <c r="I1220" i="388"/>
  <c r="H1220" i="388"/>
  <c r="L1219" i="388"/>
  <c r="K1219" i="388"/>
  <c r="J1219" i="388"/>
  <c r="I1219" i="388"/>
  <c r="H1219" i="388"/>
  <c r="L1218" i="388"/>
  <c r="K1218" i="388"/>
  <c r="J1218" i="388"/>
  <c r="I1218" i="388"/>
  <c r="H1218" i="388"/>
  <c r="L1217" i="388"/>
  <c r="K1217" i="388"/>
  <c r="J1217" i="388"/>
  <c r="I1217" i="388"/>
  <c r="H1217" i="388"/>
  <c r="L1216" i="388"/>
  <c r="K1216" i="388"/>
  <c r="J1216" i="388"/>
  <c r="I1216" i="388"/>
  <c r="H1216" i="388"/>
  <c r="L1215" i="388"/>
  <c r="K1215" i="388"/>
  <c r="J1215" i="388"/>
  <c r="I1215" i="388"/>
  <c r="H1215" i="388"/>
  <c r="L1214" i="388"/>
  <c r="K1214" i="388"/>
  <c r="J1214" i="388"/>
  <c r="I1214" i="388"/>
  <c r="H1214" i="388"/>
  <c r="L1213" i="388"/>
  <c r="K1213" i="388"/>
  <c r="J1213" i="388"/>
  <c r="I1213" i="388"/>
  <c r="H1213" i="388"/>
  <c r="L1212" i="388"/>
  <c r="K1212" i="388"/>
  <c r="J1212" i="388"/>
  <c r="I1212" i="388"/>
  <c r="H1212" i="388"/>
  <c r="L1211" i="388"/>
  <c r="K1211" i="388"/>
  <c r="J1211" i="388"/>
  <c r="I1211" i="388"/>
  <c r="H1211" i="388"/>
  <c r="L1210" i="388"/>
  <c r="K1210" i="388"/>
  <c r="J1210" i="388"/>
  <c r="I1210" i="388"/>
  <c r="H1210" i="388"/>
  <c r="L1209" i="388"/>
  <c r="K1209" i="388"/>
  <c r="J1209" i="388"/>
  <c r="I1209" i="388"/>
  <c r="H1209" i="388"/>
  <c r="L1208" i="388"/>
  <c r="K1208" i="388"/>
  <c r="J1208" i="388"/>
  <c r="I1208" i="388"/>
  <c r="H1208" i="388"/>
  <c r="L1207" i="388"/>
  <c r="K1207" i="388"/>
  <c r="J1207" i="388"/>
  <c r="I1207" i="388"/>
  <c r="H1207" i="388"/>
  <c r="L1206" i="388"/>
  <c r="K1206" i="388"/>
  <c r="J1206" i="388"/>
  <c r="I1206" i="388"/>
  <c r="H1206" i="388"/>
  <c r="L1205" i="388"/>
  <c r="K1205" i="388"/>
  <c r="J1205" i="388"/>
  <c r="I1205" i="388"/>
  <c r="H1205" i="388"/>
  <c r="L1204" i="388"/>
  <c r="K1204" i="388"/>
  <c r="J1204" i="388"/>
  <c r="I1204" i="388"/>
  <c r="H1204" i="388"/>
  <c r="L1203" i="388"/>
  <c r="K1203" i="388"/>
  <c r="J1203" i="388"/>
  <c r="I1203" i="388"/>
  <c r="H1203" i="388"/>
  <c r="L1202" i="388"/>
  <c r="K1202" i="388"/>
  <c r="J1202" i="388"/>
  <c r="I1202" i="388"/>
  <c r="H1202" i="388"/>
  <c r="L1201" i="388"/>
  <c r="K1201" i="388"/>
  <c r="J1201" i="388"/>
  <c r="I1201" i="388"/>
  <c r="H1201" i="388"/>
  <c r="L1200" i="388"/>
  <c r="K1200" i="388"/>
  <c r="J1200" i="388"/>
  <c r="I1200" i="388"/>
  <c r="H1200" i="388"/>
  <c r="L1199" i="388"/>
  <c r="K1199" i="388"/>
  <c r="J1199" i="388"/>
  <c r="I1199" i="388"/>
  <c r="H1199" i="388"/>
  <c r="L1198" i="388"/>
  <c r="K1198" i="388"/>
  <c r="J1198" i="388"/>
  <c r="I1198" i="388"/>
  <c r="H1198" i="388"/>
  <c r="L1197" i="388"/>
  <c r="K1197" i="388"/>
  <c r="J1197" i="388"/>
  <c r="I1197" i="388"/>
  <c r="H1197" i="388"/>
  <c r="L1196" i="388"/>
  <c r="K1196" i="388"/>
  <c r="J1196" i="388"/>
  <c r="I1196" i="388"/>
  <c r="H1196" i="388"/>
  <c r="L1194" i="388"/>
  <c r="K1194" i="388"/>
  <c r="J1194" i="388"/>
  <c r="I1194" i="388"/>
  <c r="H1194" i="388"/>
  <c r="L1193" i="388"/>
  <c r="K1193" i="388"/>
  <c r="J1193" i="388"/>
  <c r="I1193" i="388"/>
  <c r="H1193" i="388"/>
  <c r="L1192" i="388"/>
  <c r="K1192" i="388"/>
  <c r="J1192" i="388"/>
  <c r="I1192" i="388"/>
  <c r="H1192" i="388"/>
  <c r="L1191" i="388"/>
  <c r="K1191" i="388"/>
  <c r="J1191" i="388"/>
  <c r="I1191" i="388"/>
  <c r="H1191" i="388"/>
  <c r="L1190" i="388"/>
  <c r="K1190" i="388"/>
  <c r="J1190" i="388"/>
  <c r="I1190" i="388"/>
  <c r="H1190" i="388"/>
  <c r="L1189" i="388"/>
  <c r="K1189" i="388"/>
  <c r="J1189" i="388"/>
  <c r="I1189" i="388"/>
  <c r="H1189" i="388"/>
  <c r="L1188" i="388"/>
  <c r="K1188" i="388"/>
  <c r="J1188" i="388"/>
  <c r="I1188" i="388"/>
  <c r="H1188" i="388"/>
  <c r="L1187" i="388"/>
  <c r="K1187" i="388"/>
  <c r="J1187" i="388"/>
  <c r="I1187" i="388"/>
  <c r="H1187" i="388"/>
  <c r="L1186" i="388"/>
  <c r="K1186" i="388"/>
  <c r="J1186" i="388"/>
  <c r="I1186" i="388"/>
  <c r="H1186" i="388"/>
  <c r="L1185" i="388"/>
  <c r="K1185" i="388"/>
  <c r="J1185" i="388"/>
  <c r="I1185" i="388"/>
  <c r="H1185" i="388"/>
  <c r="L1184" i="388"/>
  <c r="K1184" i="388"/>
  <c r="J1184" i="388"/>
  <c r="I1184" i="388"/>
  <c r="H1184" i="388"/>
  <c r="L1183" i="388"/>
  <c r="K1183" i="388"/>
  <c r="J1183" i="388"/>
  <c r="I1183" i="388"/>
  <c r="H1183" i="388"/>
  <c r="M1182" i="388"/>
  <c r="L1182" i="388"/>
  <c r="K1182" i="388"/>
  <c r="J1182" i="388"/>
  <c r="H1182" i="388"/>
  <c r="M1181" i="388"/>
  <c r="L1181" i="388"/>
  <c r="K1181" i="388"/>
  <c r="H1181" i="388"/>
  <c r="L1176" i="388"/>
  <c r="K1176" i="388"/>
  <c r="J1176" i="388"/>
  <c r="I1176" i="388"/>
  <c r="H1176" i="388"/>
  <c r="L1175" i="388"/>
  <c r="K1175" i="388"/>
  <c r="J1175" i="388"/>
  <c r="I1175" i="388"/>
  <c r="H1175" i="388"/>
  <c r="L1174" i="388"/>
  <c r="K1174" i="388"/>
  <c r="J1174" i="388"/>
  <c r="I1174" i="388"/>
  <c r="H1174" i="388"/>
  <c r="L1173" i="388"/>
  <c r="K1173" i="388"/>
  <c r="J1173" i="388"/>
  <c r="I1173" i="388"/>
  <c r="H1173" i="388"/>
  <c r="L1172" i="388"/>
  <c r="K1172" i="388"/>
  <c r="J1172" i="388"/>
  <c r="I1172" i="388"/>
  <c r="H1172" i="388"/>
  <c r="L1171" i="388"/>
  <c r="K1171" i="388"/>
  <c r="J1171" i="388"/>
  <c r="I1171" i="388"/>
  <c r="H1171" i="388"/>
  <c r="L1170" i="388"/>
  <c r="K1170" i="388"/>
  <c r="J1170" i="388"/>
  <c r="I1170" i="388"/>
  <c r="H1170" i="388"/>
  <c r="L1169" i="388"/>
  <c r="K1169" i="388"/>
  <c r="J1169" i="388"/>
  <c r="I1169" i="388"/>
  <c r="H1169" i="388"/>
  <c r="L1168" i="388"/>
  <c r="K1168" i="388"/>
  <c r="J1168" i="388"/>
  <c r="I1168" i="388"/>
  <c r="H1168" i="388"/>
  <c r="L1167" i="388"/>
  <c r="K1167" i="388"/>
  <c r="J1167" i="388"/>
  <c r="I1167" i="388"/>
  <c r="H1167" i="388"/>
  <c r="L1166" i="388"/>
  <c r="K1166" i="388"/>
  <c r="J1166" i="388"/>
  <c r="I1166" i="388"/>
  <c r="H1166" i="388"/>
  <c r="L1165" i="388"/>
  <c r="K1165" i="388"/>
  <c r="J1165" i="388"/>
  <c r="I1165" i="388"/>
  <c r="H1165" i="388"/>
  <c r="L1164" i="388"/>
  <c r="K1164" i="388"/>
  <c r="J1164" i="388"/>
  <c r="I1164" i="388"/>
  <c r="H1164" i="388"/>
  <c r="L1163" i="388"/>
  <c r="K1163" i="388"/>
  <c r="J1163" i="388"/>
  <c r="I1163" i="388"/>
  <c r="H1163" i="388"/>
  <c r="L1162" i="388"/>
  <c r="K1162" i="388"/>
  <c r="J1162" i="388"/>
  <c r="I1162" i="388"/>
  <c r="H1162" i="388"/>
  <c r="L1161" i="388"/>
  <c r="K1161" i="388"/>
  <c r="J1161" i="388"/>
  <c r="I1161" i="388"/>
  <c r="H1161" i="388"/>
  <c r="L1160" i="388"/>
  <c r="K1160" i="388"/>
  <c r="J1160" i="388"/>
  <c r="I1160" i="388"/>
  <c r="H1160" i="388"/>
  <c r="L1159" i="388"/>
  <c r="K1159" i="388"/>
  <c r="J1159" i="388"/>
  <c r="I1159" i="388"/>
  <c r="H1159" i="388"/>
  <c r="L1158" i="388"/>
  <c r="K1158" i="388"/>
  <c r="J1158" i="388"/>
  <c r="I1158" i="388"/>
  <c r="H1158" i="388"/>
  <c r="L1157" i="388"/>
  <c r="K1157" i="388"/>
  <c r="J1157" i="388"/>
  <c r="I1157" i="388"/>
  <c r="H1157" i="388"/>
  <c r="L1156" i="388"/>
  <c r="K1156" i="388"/>
  <c r="J1156" i="388"/>
  <c r="I1156" i="388"/>
  <c r="H1156" i="388"/>
  <c r="L1155" i="388"/>
  <c r="K1155" i="388"/>
  <c r="J1155" i="388"/>
  <c r="I1155" i="388"/>
  <c r="H1155" i="388"/>
  <c r="M1154" i="388"/>
  <c r="L1154" i="388"/>
  <c r="J1154" i="388"/>
  <c r="I1154" i="388"/>
  <c r="H1154" i="388"/>
  <c r="L1152" i="388"/>
  <c r="K1152" i="388"/>
  <c r="J1152" i="388"/>
  <c r="I1152" i="388"/>
  <c r="H1152" i="388"/>
  <c r="L1151" i="388"/>
  <c r="K1151" i="388"/>
  <c r="J1151" i="388"/>
  <c r="I1151" i="388"/>
  <c r="H1151" i="388"/>
  <c r="L1150" i="388"/>
  <c r="K1150" i="388"/>
  <c r="J1150" i="388"/>
  <c r="I1150" i="388"/>
  <c r="H1150" i="388"/>
  <c r="L1149" i="388"/>
  <c r="K1149" i="388"/>
  <c r="J1149" i="388"/>
  <c r="I1149" i="388"/>
  <c r="H1149" i="388"/>
  <c r="L1148" i="388"/>
  <c r="K1148" i="388"/>
  <c r="J1148" i="388"/>
  <c r="I1148" i="388"/>
  <c r="H1148" i="388"/>
  <c r="L1147" i="388"/>
  <c r="K1147" i="388"/>
  <c r="J1147" i="388"/>
  <c r="I1147" i="388"/>
  <c r="H1147" i="388"/>
  <c r="L1146" i="388"/>
  <c r="K1146" i="388"/>
  <c r="J1146" i="388"/>
  <c r="I1146" i="388"/>
  <c r="H1146" i="388"/>
  <c r="L1145" i="388"/>
  <c r="K1145" i="388"/>
  <c r="J1145" i="388"/>
  <c r="I1145" i="388"/>
  <c r="H1145" i="388"/>
  <c r="L1144" i="388"/>
  <c r="K1144" i="388"/>
  <c r="J1144" i="388"/>
  <c r="I1144" i="388"/>
  <c r="H1144" i="388"/>
  <c r="L1143" i="388"/>
  <c r="K1143" i="388"/>
  <c r="J1143" i="388"/>
  <c r="I1143" i="388"/>
  <c r="H1143" i="388"/>
  <c r="L1142" i="388"/>
  <c r="K1142" i="388"/>
  <c r="J1142" i="388"/>
  <c r="I1142" i="388"/>
  <c r="H1142" i="388"/>
  <c r="L1141" i="388"/>
  <c r="K1141" i="388"/>
  <c r="J1141" i="388"/>
  <c r="I1141" i="388"/>
  <c r="H1141" i="388"/>
  <c r="L1140" i="388"/>
  <c r="K1140" i="388"/>
  <c r="J1140" i="388"/>
  <c r="I1140" i="388"/>
  <c r="H1140" i="388"/>
  <c r="L1139" i="388"/>
  <c r="K1139" i="388"/>
  <c r="J1139" i="388"/>
  <c r="I1139" i="388"/>
  <c r="H1139" i="388"/>
  <c r="L1138" i="388"/>
  <c r="K1138" i="388"/>
  <c r="J1138" i="388"/>
  <c r="I1138" i="388"/>
  <c r="H1138" i="388"/>
  <c r="M1137" i="388"/>
  <c r="L1137" i="388"/>
  <c r="J1137" i="388"/>
  <c r="I1137" i="388"/>
  <c r="H1137" i="388"/>
  <c r="L1136" i="388"/>
  <c r="K1136" i="388"/>
  <c r="J1136" i="388"/>
  <c r="I1136" i="388"/>
  <c r="H1136" i="388"/>
  <c r="L1135" i="388"/>
  <c r="K1135" i="388"/>
  <c r="J1135" i="388"/>
  <c r="I1135" i="388"/>
  <c r="H1135" i="388"/>
  <c r="L1134" i="388"/>
  <c r="K1134" i="388"/>
  <c r="J1134" i="388"/>
  <c r="I1134" i="388"/>
  <c r="H1134" i="388"/>
  <c r="L1133" i="388"/>
  <c r="K1133" i="388"/>
  <c r="J1133" i="388"/>
  <c r="I1133" i="388"/>
  <c r="H1133" i="388"/>
  <c r="L1132" i="388"/>
  <c r="K1132" i="388"/>
  <c r="J1132" i="388"/>
  <c r="I1132" i="388"/>
  <c r="H1132" i="388"/>
  <c r="L1131" i="388"/>
  <c r="K1131" i="388"/>
  <c r="J1131" i="388"/>
  <c r="I1131" i="388"/>
  <c r="H1131" i="388"/>
  <c r="L1129" i="388"/>
  <c r="K1129" i="388"/>
  <c r="J1129" i="388"/>
  <c r="I1129" i="388"/>
  <c r="H1129" i="388"/>
  <c r="L1128" i="388"/>
  <c r="K1128" i="388"/>
  <c r="J1128" i="388"/>
  <c r="I1128" i="388"/>
  <c r="H1128" i="388"/>
  <c r="L1126" i="388"/>
  <c r="K1126" i="388"/>
  <c r="J1126" i="388"/>
  <c r="I1126" i="388"/>
  <c r="H1126" i="388"/>
  <c r="L1125" i="388"/>
  <c r="K1125" i="388"/>
  <c r="J1125" i="388"/>
  <c r="I1125" i="388"/>
  <c r="H1125" i="388"/>
  <c r="L1124" i="388"/>
  <c r="K1124" i="388"/>
  <c r="J1124" i="388"/>
  <c r="I1124" i="388"/>
  <c r="H1124" i="388"/>
  <c r="L1123" i="388"/>
  <c r="K1123" i="388"/>
  <c r="J1123" i="388"/>
  <c r="I1123" i="388"/>
  <c r="H1123" i="388"/>
  <c r="L1122" i="388"/>
  <c r="K1122" i="388"/>
  <c r="J1122" i="388"/>
  <c r="I1122" i="388"/>
  <c r="H1122" i="388"/>
  <c r="L1121" i="388"/>
  <c r="K1121" i="388"/>
  <c r="J1121" i="388"/>
  <c r="I1121" i="388"/>
  <c r="H1121" i="388"/>
  <c r="L1120" i="388"/>
  <c r="K1120" i="388"/>
  <c r="J1120" i="388"/>
  <c r="I1120" i="388"/>
  <c r="H1120" i="388"/>
  <c r="L1119" i="388"/>
  <c r="K1119" i="388"/>
  <c r="J1119" i="388"/>
  <c r="I1119" i="388"/>
  <c r="H1119" i="388"/>
  <c r="L1118" i="388"/>
  <c r="K1118" i="388"/>
  <c r="J1118" i="388"/>
  <c r="I1118" i="388"/>
  <c r="H1118" i="388"/>
  <c r="L1117" i="388"/>
  <c r="K1117" i="388"/>
  <c r="J1117" i="388"/>
  <c r="I1117" i="388"/>
  <c r="H1117" i="388"/>
  <c r="L1116" i="388"/>
  <c r="K1116" i="388"/>
  <c r="J1116" i="388"/>
  <c r="I1116" i="388"/>
  <c r="H1116" i="388"/>
  <c r="L1115" i="388"/>
  <c r="K1115" i="388"/>
  <c r="J1115" i="388"/>
  <c r="I1115" i="388"/>
  <c r="H1115" i="388"/>
  <c r="M1113" i="388"/>
  <c r="L1113" i="388"/>
  <c r="K1113" i="388"/>
  <c r="J1113" i="388"/>
  <c r="I1113" i="388"/>
  <c r="M1112" i="388"/>
  <c r="L1112" i="388"/>
  <c r="K1112" i="388"/>
  <c r="J1112" i="388"/>
  <c r="I1112" i="388"/>
  <c r="M1111" i="388"/>
  <c r="L1111" i="388"/>
  <c r="K1111" i="388"/>
  <c r="J1111" i="388"/>
  <c r="I1111" i="388"/>
  <c r="M1110" i="388"/>
  <c r="L1110" i="388"/>
  <c r="K1110" i="388"/>
  <c r="J1110" i="388"/>
  <c r="H1110" i="388"/>
  <c r="M1109" i="388"/>
  <c r="L1109" i="388"/>
  <c r="K1109" i="388"/>
  <c r="J1109" i="388"/>
  <c r="H1109" i="388"/>
  <c r="M1107" i="388"/>
  <c r="L1107" i="388"/>
  <c r="K1107" i="388"/>
  <c r="I1107" i="388"/>
  <c r="H1107" i="388"/>
  <c r="M1106" i="388"/>
  <c r="L1106" i="388"/>
  <c r="K1106" i="388"/>
  <c r="J1106" i="388"/>
  <c r="H1106" i="388"/>
  <c r="M1105" i="388"/>
  <c r="L1105" i="388"/>
  <c r="K1105" i="388"/>
  <c r="I1105" i="388"/>
  <c r="H1105" i="388"/>
  <c r="M1104" i="388"/>
  <c r="L1104" i="388"/>
  <c r="K1104" i="388"/>
  <c r="J1104" i="388"/>
  <c r="H1104" i="388"/>
  <c r="M1103" i="388"/>
  <c r="L1103" i="388"/>
  <c r="K1103" i="388"/>
  <c r="J1103" i="388"/>
  <c r="H1103" i="388"/>
  <c r="M1102" i="388"/>
  <c r="L1102" i="388"/>
  <c r="K1102" i="388"/>
  <c r="J1102" i="388"/>
  <c r="H1102" i="388"/>
  <c r="M1101" i="388"/>
  <c r="L1101" i="388"/>
  <c r="K1101" i="388"/>
  <c r="J1101" i="388"/>
  <c r="H1101" i="388"/>
  <c r="M1100" i="388"/>
  <c r="L1100" i="388"/>
  <c r="K1100" i="388"/>
  <c r="J1100" i="388"/>
  <c r="H1100" i="388"/>
  <c r="M1099" i="388"/>
  <c r="L1099" i="388"/>
  <c r="K1099" i="388"/>
  <c r="J1099" i="388"/>
  <c r="H1099" i="388"/>
  <c r="M1098" i="388"/>
  <c r="L1098" i="388"/>
  <c r="K1098" i="388"/>
  <c r="J1098" i="388"/>
  <c r="H1098" i="388"/>
  <c r="M1097" i="388"/>
  <c r="L1097" i="388"/>
  <c r="K1097" i="388"/>
  <c r="J1097" i="388"/>
  <c r="H1097" i="388"/>
  <c r="M1096" i="388"/>
  <c r="L1096" i="388"/>
  <c r="K1096" i="388"/>
  <c r="I1096" i="388"/>
  <c r="H1096" i="388"/>
  <c r="M1095" i="388"/>
  <c r="L1095" i="388"/>
  <c r="K1095" i="388"/>
  <c r="I1095" i="388"/>
  <c r="H1095" i="388"/>
  <c r="M1094" i="388"/>
  <c r="L1094" i="388"/>
  <c r="K1094" i="388"/>
  <c r="J1094" i="388"/>
  <c r="H1094" i="388"/>
  <c r="M1093" i="388"/>
  <c r="L1093" i="388"/>
  <c r="K1093" i="388"/>
  <c r="J1093" i="388"/>
  <c r="H1093" i="388"/>
  <c r="M1092" i="388"/>
  <c r="L1092" i="388"/>
  <c r="K1092" i="388"/>
  <c r="H1092" i="388"/>
  <c r="M1091" i="388"/>
  <c r="L1091" i="388"/>
  <c r="K1091" i="388"/>
  <c r="J1091" i="388"/>
  <c r="H1091" i="388"/>
  <c r="M1090" i="388"/>
  <c r="L1090" i="388"/>
  <c r="K1090" i="388"/>
  <c r="J1090" i="388"/>
  <c r="H1090" i="388"/>
  <c r="M1089" i="388"/>
  <c r="L1089" i="388"/>
  <c r="K1089" i="388"/>
  <c r="J1089" i="388"/>
  <c r="H1089" i="388"/>
  <c r="L1088" i="388"/>
  <c r="J1088" i="388"/>
  <c r="I1088" i="388"/>
  <c r="H1088" i="388"/>
  <c r="L1087" i="388"/>
  <c r="J1087" i="388"/>
  <c r="I1087" i="388"/>
  <c r="H1087" i="388"/>
  <c r="L1084" i="388"/>
  <c r="K1084" i="388"/>
  <c r="J1084" i="388"/>
  <c r="I1084" i="388"/>
  <c r="H1084" i="388"/>
  <c r="M1081" i="388"/>
  <c r="L1081" i="388"/>
  <c r="J1081" i="388"/>
  <c r="I1081" i="388"/>
  <c r="H1081" i="388"/>
  <c r="M1080" i="388"/>
  <c r="L1080" i="388"/>
  <c r="J1080" i="388"/>
  <c r="I1080" i="388"/>
  <c r="H1080" i="388"/>
  <c r="M1079" i="388"/>
  <c r="L1079" i="388"/>
  <c r="J1079" i="388"/>
  <c r="I1079" i="388"/>
  <c r="H1079" i="388"/>
  <c r="M1078" i="388"/>
  <c r="L1078" i="388"/>
  <c r="K1078" i="388"/>
  <c r="J1078" i="388"/>
  <c r="H1078" i="388"/>
  <c r="M1077" i="388"/>
  <c r="L1077" i="388"/>
  <c r="J1077" i="388"/>
  <c r="I1077" i="388"/>
  <c r="H1077" i="388"/>
  <c r="M1076" i="388"/>
  <c r="L1076" i="388"/>
  <c r="K1076" i="388"/>
  <c r="J1076" i="388"/>
  <c r="H1076" i="388"/>
  <c r="M1075" i="388"/>
  <c r="L1075" i="388"/>
  <c r="J1075" i="388"/>
  <c r="I1075" i="388"/>
  <c r="H1075" i="388"/>
  <c r="M1074" i="388"/>
  <c r="L1074" i="388"/>
  <c r="J1074" i="388"/>
  <c r="I1074" i="388"/>
  <c r="H1074" i="388"/>
  <c r="M1073" i="388"/>
  <c r="L1073" i="388"/>
  <c r="J1073" i="388"/>
  <c r="I1073" i="388"/>
  <c r="H1073" i="388"/>
  <c r="M1072" i="388"/>
  <c r="L1072" i="388"/>
  <c r="J1072" i="388"/>
  <c r="I1072" i="388"/>
  <c r="H1072" i="388"/>
  <c r="M1071" i="388"/>
  <c r="L1071" i="388"/>
  <c r="J1071" i="388"/>
  <c r="I1071" i="388"/>
  <c r="H1071" i="388"/>
  <c r="M1070" i="388"/>
  <c r="L1070" i="388"/>
  <c r="J1070" i="388"/>
  <c r="I1070" i="388"/>
  <c r="H1070" i="388"/>
  <c r="M1069" i="388"/>
  <c r="L1069" i="388"/>
  <c r="J1069" i="388"/>
  <c r="I1069" i="388"/>
  <c r="H1069" i="388"/>
  <c r="M1068" i="388"/>
  <c r="L1068" i="388"/>
  <c r="J1068" i="388"/>
  <c r="I1068" i="388"/>
  <c r="H1068" i="388"/>
  <c r="M1067" i="388"/>
  <c r="L1067" i="388"/>
  <c r="J1067" i="388"/>
  <c r="I1067" i="388"/>
  <c r="H1067" i="388"/>
  <c r="L1066" i="388"/>
  <c r="K1066" i="388"/>
  <c r="J1066" i="388"/>
  <c r="I1066" i="388"/>
  <c r="H1066" i="388"/>
  <c r="M1065" i="388"/>
  <c r="L1065" i="388"/>
  <c r="J1065" i="388"/>
  <c r="I1065" i="388"/>
  <c r="H1065" i="388"/>
  <c r="M1064" i="388"/>
  <c r="L1064" i="388"/>
  <c r="J1064" i="388"/>
  <c r="I1064" i="388"/>
  <c r="H1064" i="388"/>
  <c r="M1063" i="388"/>
  <c r="L1063" i="388"/>
  <c r="J1063" i="388"/>
  <c r="I1063" i="388"/>
  <c r="H1063" i="388"/>
  <c r="M1062" i="388"/>
  <c r="L1062" i="388"/>
  <c r="J1062" i="388"/>
  <c r="I1062" i="388"/>
  <c r="H1062" i="388"/>
  <c r="M1061" i="388"/>
  <c r="L1061" i="388"/>
  <c r="J1061" i="388"/>
  <c r="I1061" i="388"/>
  <c r="H1061" i="388"/>
  <c r="M1060" i="388"/>
  <c r="L1060" i="388"/>
  <c r="J1060" i="388"/>
  <c r="I1060" i="388"/>
  <c r="H1060" i="388"/>
  <c r="L1059" i="388"/>
  <c r="K1059" i="388"/>
  <c r="J1059" i="388"/>
  <c r="I1059" i="388"/>
  <c r="H1059" i="388"/>
  <c r="M1058" i="388"/>
  <c r="L1058" i="388"/>
  <c r="J1058" i="388"/>
  <c r="I1058" i="388"/>
  <c r="H1058" i="388"/>
  <c r="M1057" i="388"/>
  <c r="L1057" i="388"/>
  <c r="J1057" i="388"/>
  <c r="I1057" i="388"/>
  <c r="H1057" i="388"/>
  <c r="M1056" i="388"/>
  <c r="L1056" i="388"/>
  <c r="J1056" i="388"/>
  <c r="I1056" i="388"/>
  <c r="H1056" i="388"/>
  <c r="L1055" i="388"/>
  <c r="K1055" i="388"/>
  <c r="J1055" i="388"/>
  <c r="I1055" i="388"/>
  <c r="H1055" i="388"/>
  <c r="M1054" i="388"/>
  <c r="L1054" i="388"/>
  <c r="J1054" i="388"/>
  <c r="I1054" i="388"/>
  <c r="H1054" i="388"/>
  <c r="M1053" i="388"/>
  <c r="L1053" i="388"/>
  <c r="J1053" i="388"/>
  <c r="I1053" i="388"/>
  <c r="H1053" i="388"/>
  <c r="M1052" i="388"/>
  <c r="L1052" i="388"/>
  <c r="J1052" i="388"/>
  <c r="I1052" i="388"/>
  <c r="H1052" i="388"/>
  <c r="M1051" i="388"/>
  <c r="L1051" i="388"/>
  <c r="J1051" i="388"/>
  <c r="I1051" i="388"/>
  <c r="H1051" i="388"/>
  <c r="L1050" i="388"/>
  <c r="K1050" i="388"/>
  <c r="J1050" i="388"/>
  <c r="I1050" i="388"/>
  <c r="H1050" i="388"/>
  <c r="M1049" i="388"/>
  <c r="L1049" i="388"/>
  <c r="J1049" i="388"/>
  <c r="I1049" i="388"/>
  <c r="H1049" i="388"/>
  <c r="M1048" i="388"/>
  <c r="L1048" i="388"/>
  <c r="J1048" i="388"/>
  <c r="I1048" i="388"/>
  <c r="H1048" i="388"/>
  <c r="M1047" i="388"/>
  <c r="L1047" i="388"/>
  <c r="J1047" i="388"/>
  <c r="I1047" i="388"/>
  <c r="H1047" i="388"/>
  <c r="L1046" i="388"/>
  <c r="K1046" i="388"/>
  <c r="J1046" i="388"/>
  <c r="I1046" i="388"/>
  <c r="H1046" i="388"/>
  <c r="L1045" i="388"/>
  <c r="K1045" i="388"/>
  <c r="J1045" i="388"/>
  <c r="I1045" i="388"/>
  <c r="H1045" i="388"/>
  <c r="L1044" i="388"/>
  <c r="K1044" i="388"/>
  <c r="J1044" i="388"/>
  <c r="I1044" i="388"/>
  <c r="H1044" i="388"/>
  <c r="L1043" i="388"/>
  <c r="K1043" i="388"/>
  <c r="J1043" i="388"/>
  <c r="I1043" i="388"/>
  <c r="H1043" i="388"/>
  <c r="L1042" i="388"/>
  <c r="K1042" i="388"/>
  <c r="J1042" i="388"/>
  <c r="I1042" i="388"/>
  <c r="H1042" i="388"/>
  <c r="M1041" i="388"/>
  <c r="L1041" i="388"/>
  <c r="J1041" i="388"/>
  <c r="I1041" i="388"/>
  <c r="H1041" i="388"/>
  <c r="M1040" i="388"/>
  <c r="L1040" i="388"/>
  <c r="J1040" i="388"/>
  <c r="I1040" i="388"/>
  <c r="H1040" i="388"/>
  <c r="M1039" i="388"/>
  <c r="L1039" i="388"/>
  <c r="J1039" i="388"/>
  <c r="I1039" i="388"/>
  <c r="H1039" i="388"/>
  <c r="L1038" i="388"/>
  <c r="K1038" i="388"/>
  <c r="J1038" i="388"/>
  <c r="I1038" i="388"/>
  <c r="H1038" i="388"/>
  <c r="L1036" i="388"/>
  <c r="K1036" i="388"/>
  <c r="J1036" i="388"/>
  <c r="I1036" i="388"/>
  <c r="H1036" i="388"/>
  <c r="M1034" i="388"/>
  <c r="L1034" i="388"/>
  <c r="J1034" i="388"/>
  <c r="I1034" i="388"/>
  <c r="H1034" i="388"/>
  <c r="M1032" i="388"/>
  <c r="L1032" i="388"/>
  <c r="K1032" i="388"/>
  <c r="J1032" i="388"/>
  <c r="I1032" i="388"/>
  <c r="M1031" i="388"/>
  <c r="L1031" i="388"/>
  <c r="K1031" i="388"/>
  <c r="J1031" i="388"/>
  <c r="I1031" i="388"/>
  <c r="M1029" i="388"/>
  <c r="L1029" i="388"/>
  <c r="K1029" i="388"/>
  <c r="J1029" i="388"/>
  <c r="I1029" i="388"/>
  <c r="M1028" i="388"/>
  <c r="L1028" i="388"/>
  <c r="K1028" i="388"/>
  <c r="J1028" i="388"/>
  <c r="I1028" i="388"/>
  <c r="M1027" i="388"/>
  <c r="L1027" i="388"/>
  <c r="K1027" i="388"/>
  <c r="J1027" i="388"/>
  <c r="I1027" i="388"/>
  <c r="M1026" i="388"/>
  <c r="L1026" i="388"/>
  <c r="K1026" i="388"/>
  <c r="J1026" i="388"/>
  <c r="I1026" i="388"/>
  <c r="M1025" i="388"/>
  <c r="L1025" i="388"/>
  <c r="K1025" i="388"/>
  <c r="J1025" i="388"/>
  <c r="I1025" i="388"/>
  <c r="M1024" i="388"/>
  <c r="L1024" i="388"/>
  <c r="K1024" i="388"/>
  <c r="J1024" i="388"/>
  <c r="I1024" i="388"/>
  <c r="M1023" i="388"/>
  <c r="L1023" i="388"/>
  <c r="K1023" i="388"/>
  <c r="J1023" i="388"/>
  <c r="I1023" i="388"/>
  <c r="M1022" i="388"/>
  <c r="L1022" i="388"/>
  <c r="K1022" i="388"/>
  <c r="J1022" i="388"/>
  <c r="I1022" i="388"/>
  <c r="M1021" i="388"/>
  <c r="L1021" i="388"/>
  <c r="K1021" i="388"/>
  <c r="J1021" i="388"/>
  <c r="I1021" i="388"/>
  <c r="M1018" i="388"/>
  <c r="L1018" i="388"/>
  <c r="K1018" i="388"/>
  <c r="J1018" i="388"/>
  <c r="I1018" i="388"/>
  <c r="M1017" i="388"/>
  <c r="L1017" i="388"/>
  <c r="K1017" i="388"/>
  <c r="J1017" i="388"/>
  <c r="I1017" i="388"/>
  <c r="M1016" i="388"/>
  <c r="L1016" i="388"/>
  <c r="K1016" i="388"/>
  <c r="J1016" i="388"/>
  <c r="I1016" i="388"/>
  <c r="M1015" i="388"/>
  <c r="L1015" i="388"/>
  <c r="K1015" i="388"/>
  <c r="J1015" i="388"/>
  <c r="I1015" i="388"/>
  <c r="M1014" i="388"/>
  <c r="L1014" i="388"/>
  <c r="K1014" i="388"/>
  <c r="J1014" i="388"/>
  <c r="I1014" i="388"/>
  <c r="M1013" i="388"/>
  <c r="L1013" i="388"/>
  <c r="K1013" i="388"/>
  <c r="J1013" i="388"/>
  <c r="I1013" i="388"/>
  <c r="M1012" i="388"/>
  <c r="L1012" i="388"/>
  <c r="K1012" i="388"/>
  <c r="J1012" i="388"/>
  <c r="I1012" i="388"/>
  <c r="M1011" i="388"/>
  <c r="L1011" i="388"/>
  <c r="K1011" i="388"/>
  <c r="J1011" i="388"/>
  <c r="I1011" i="388"/>
  <c r="M1010" i="388"/>
  <c r="L1010" i="388"/>
  <c r="K1010" i="388"/>
  <c r="J1010" i="388"/>
  <c r="I1010" i="388"/>
  <c r="M1009" i="388"/>
  <c r="L1009" i="388"/>
  <c r="K1009" i="388"/>
  <c r="J1009" i="388"/>
  <c r="I1009" i="388"/>
  <c r="M1008" i="388"/>
  <c r="L1008" i="388"/>
  <c r="K1008" i="388"/>
  <c r="J1008" i="388"/>
  <c r="I1008" i="388"/>
  <c r="M1007" i="388"/>
  <c r="L1007" i="388"/>
  <c r="K1007" i="388"/>
  <c r="J1007" i="388"/>
  <c r="I1007" i="388"/>
  <c r="M1006" i="388"/>
  <c r="L1006" i="388"/>
  <c r="J1006" i="388"/>
  <c r="I1006" i="388"/>
  <c r="H1006" i="388"/>
  <c r="M1005" i="388"/>
  <c r="L1005" i="388"/>
  <c r="J1005" i="388"/>
  <c r="I1005" i="388"/>
  <c r="H1005" i="388"/>
  <c r="M1004" i="388"/>
  <c r="L1004" i="388"/>
  <c r="J1004" i="388"/>
  <c r="I1004" i="388"/>
  <c r="H1004" i="388"/>
  <c r="M1003" i="388"/>
  <c r="L1003" i="388"/>
  <c r="J1003" i="388"/>
  <c r="I1003" i="388"/>
  <c r="H1003" i="388"/>
  <c r="M1002" i="388"/>
  <c r="L1002" i="388"/>
  <c r="J1002" i="388"/>
  <c r="I1002" i="388"/>
  <c r="H1002" i="388"/>
  <c r="M1001" i="388"/>
  <c r="L1001" i="388"/>
  <c r="J1001" i="388"/>
  <c r="I1001" i="388"/>
  <c r="H1001" i="388"/>
  <c r="M1000" i="388"/>
  <c r="L1000" i="388"/>
  <c r="K1000" i="388"/>
  <c r="J1000" i="388"/>
  <c r="I1000" i="388"/>
  <c r="M999" i="388"/>
  <c r="L999" i="388"/>
  <c r="K999" i="388"/>
  <c r="J999" i="388"/>
  <c r="I999" i="388"/>
  <c r="M998" i="388"/>
  <c r="L998" i="388"/>
  <c r="K998" i="388"/>
  <c r="J998" i="388"/>
  <c r="I998" i="388"/>
  <c r="M997" i="388"/>
  <c r="L997" i="388"/>
  <c r="K997" i="388"/>
  <c r="J997" i="388"/>
  <c r="I997" i="388"/>
  <c r="M996" i="388"/>
  <c r="L996" i="388"/>
  <c r="K996" i="388"/>
  <c r="J996" i="388"/>
  <c r="I996" i="388"/>
  <c r="M995" i="388"/>
  <c r="L995" i="388"/>
  <c r="K995" i="388"/>
  <c r="J995" i="388"/>
  <c r="I995" i="388"/>
  <c r="M994" i="388"/>
  <c r="L994" i="388"/>
  <c r="K994" i="388"/>
  <c r="J994" i="388"/>
  <c r="I994" i="388"/>
  <c r="M993" i="388"/>
  <c r="L993" i="388"/>
  <c r="K993" i="388"/>
  <c r="J993" i="388"/>
  <c r="I993" i="388"/>
  <c r="M992" i="388"/>
  <c r="L992" i="388"/>
  <c r="J992" i="388"/>
  <c r="I992" i="388"/>
  <c r="H992" i="388"/>
  <c r="M991" i="388"/>
  <c r="L991" i="388"/>
  <c r="J991" i="388"/>
  <c r="I991" i="388"/>
  <c r="H991" i="388"/>
  <c r="M990" i="388"/>
  <c r="L990" i="388"/>
  <c r="K990" i="388"/>
  <c r="J990" i="388"/>
  <c r="I990" i="388"/>
  <c r="M989" i="388"/>
  <c r="L989" i="388"/>
  <c r="K989" i="388"/>
  <c r="J989" i="388"/>
  <c r="I989" i="388"/>
  <c r="M988" i="388"/>
  <c r="L988" i="388"/>
  <c r="K988" i="388"/>
  <c r="J988" i="388"/>
  <c r="I988" i="388"/>
  <c r="M985" i="388"/>
  <c r="L985" i="388"/>
  <c r="K985" i="388"/>
  <c r="J985" i="388"/>
  <c r="I985" i="388"/>
  <c r="M984" i="388"/>
  <c r="L984" i="388"/>
  <c r="K984" i="388"/>
  <c r="J984" i="388"/>
  <c r="I984" i="388"/>
  <c r="M983" i="388"/>
  <c r="L983" i="388"/>
  <c r="K983" i="388"/>
  <c r="J983" i="388"/>
  <c r="I983" i="388"/>
  <c r="M982" i="388"/>
  <c r="L982" i="388"/>
  <c r="K982" i="388"/>
  <c r="J982" i="388"/>
  <c r="I982" i="388"/>
  <c r="M981" i="388"/>
  <c r="L981" i="388"/>
  <c r="J981" i="388"/>
  <c r="I981" i="388"/>
  <c r="H981" i="388"/>
  <c r="M980" i="388"/>
  <c r="L980" i="388"/>
  <c r="K980" i="388"/>
  <c r="J980" i="388"/>
  <c r="I980" i="388"/>
  <c r="M979" i="388"/>
  <c r="L979" i="388"/>
  <c r="K979" i="388"/>
  <c r="J979" i="388"/>
  <c r="I979" i="388"/>
  <c r="M978" i="388"/>
  <c r="L978" i="388"/>
  <c r="K978" i="388"/>
  <c r="J978" i="388"/>
  <c r="I978" i="388"/>
  <c r="M977" i="388"/>
  <c r="L977" i="388"/>
  <c r="K977" i="388"/>
  <c r="J977" i="388"/>
  <c r="I977" i="388"/>
  <c r="M976" i="388"/>
  <c r="L976" i="388"/>
  <c r="K976" i="388"/>
  <c r="J976" i="388"/>
  <c r="I976" i="388"/>
  <c r="N975" i="388"/>
  <c r="M972" i="388"/>
  <c r="L972" i="388"/>
  <c r="J972" i="388"/>
  <c r="I972" i="388"/>
  <c r="H972" i="388"/>
  <c r="M971" i="388"/>
  <c r="L971" i="388"/>
  <c r="J971" i="388"/>
  <c r="I971" i="388"/>
  <c r="H971" i="388"/>
  <c r="M970" i="388"/>
  <c r="L970" i="388"/>
  <c r="J970" i="388"/>
  <c r="I970" i="388"/>
  <c r="H970" i="388"/>
  <c r="M969" i="388"/>
  <c r="L969" i="388"/>
  <c r="J969" i="388"/>
  <c r="I969" i="388"/>
  <c r="H969" i="388"/>
  <c r="M968" i="388"/>
  <c r="L968" i="388"/>
  <c r="J968" i="388"/>
  <c r="I968" i="388"/>
  <c r="H968" i="388"/>
  <c r="M967" i="388"/>
  <c r="L967" i="388"/>
  <c r="J967" i="388"/>
  <c r="I967" i="388"/>
  <c r="H967" i="388"/>
  <c r="M965" i="388"/>
  <c r="L965" i="388"/>
  <c r="J965" i="388"/>
  <c r="I965" i="388"/>
  <c r="H965" i="388"/>
  <c r="M964" i="388"/>
  <c r="L964" i="388"/>
  <c r="J964" i="388"/>
  <c r="I964" i="388"/>
  <c r="H964" i="388"/>
  <c r="M963" i="388"/>
  <c r="L963" i="388"/>
  <c r="J963" i="388"/>
  <c r="I963" i="388"/>
  <c r="H963" i="388"/>
  <c r="M962" i="388"/>
  <c r="L962" i="388"/>
  <c r="J962" i="388"/>
  <c r="I962" i="388"/>
  <c r="H962" i="388"/>
  <c r="M961" i="388"/>
  <c r="L961" i="388"/>
  <c r="K961" i="388"/>
  <c r="J961" i="388"/>
  <c r="H961" i="388"/>
  <c r="M960" i="388"/>
  <c r="L960" i="388"/>
  <c r="K960" i="388"/>
  <c r="J960" i="388"/>
  <c r="H960" i="388"/>
  <c r="M950" i="388"/>
  <c r="L950" i="388"/>
  <c r="J950" i="388"/>
  <c r="I950" i="388"/>
  <c r="H950" i="388"/>
  <c r="M949" i="388"/>
  <c r="L949" i="388"/>
  <c r="J949" i="388"/>
  <c r="I949" i="388"/>
  <c r="H949" i="388"/>
  <c r="M948" i="388"/>
  <c r="L948" i="388"/>
  <c r="J948" i="388"/>
  <c r="I948" i="388"/>
  <c r="H948" i="388"/>
  <c r="M947" i="388"/>
  <c r="L947" i="388"/>
  <c r="J947" i="388"/>
  <c r="I947" i="388"/>
  <c r="H947" i="388"/>
  <c r="M946" i="388"/>
  <c r="L946" i="388"/>
  <c r="J946" i="388"/>
  <c r="I946" i="388"/>
  <c r="H946" i="388"/>
  <c r="M945" i="388"/>
  <c r="L945" i="388"/>
  <c r="J945" i="388"/>
  <c r="I945" i="388"/>
  <c r="H945" i="388"/>
  <c r="M944" i="388"/>
  <c r="L944" i="388"/>
  <c r="J944" i="388"/>
  <c r="I944" i="388"/>
  <c r="H944" i="388"/>
  <c r="M943" i="388"/>
  <c r="L943" i="388"/>
  <c r="J943" i="388"/>
  <c r="I943" i="388"/>
  <c r="H943" i="388"/>
  <c r="M942" i="388"/>
  <c r="L942" i="388"/>
  <c r="J942" i="388"/>
  <c r="I942" i="388"/>
  <c r="H942" i="388"/>
  <c r="M941" i="388"/>
  <c r="L941" i="388"/>
  <c r="J941" i="388"/>
  <c r="I941" i="388"/>
  <c r="H941" i="388"/>
  <c r="M940" i="388"/>
  <c r="L940" i="388"/>
  <c r="J940" i="388"/>
  <c r="I940" i="388"/>
  <c r="H940" i="388"/>
  <c r="M939" i="388"/>
  <c r="L939" i="388"/>
  <c r="J939" i="388"/>
  <c r="I939" i="388"/>
  <c r="H939" i="388"/>
  <c r="M938" i="388"/>
  <c r="K938" i="388"/>
  <c r="J938" i="388"/>
  <c r="I938" i="388"/>
  <c r="H938" i="388"/>
  <c r="M937" i="388"/>
  <c r="K937" i="388"/>
  <c r="J937" i="388"/>
  <c r="I937" i="388"/>
  <c r="H937" i="388"/>
  <c r="M936" i="388"/>
  <c r="K936" i="388"/>
  <c r="J936" i="388"/>
  <c r="I936" i="388"/>
  <c r="H936" i="388"/>
  <c r="M935" i="388"/>
  <c r="K935" i="388"/>
  <c r="J935" i="388"/>
  <c r="I935" i="388"/>
  <c r="H935" i="388"/>
  <c r="M934" i="388"/>
  <c r="L934" i="388"/>
  <c r="J934" i="388"/>
  <c r="I934" i="388"/>
  <c r="H934" i="388"/>
  <c r="M933" i="388"/>
  <c r="L933" i="388"/>
  <c r="J933" i="388"/>
  <c r="I933" i="388"/>
  <c r="H933" i="388"/>
  <c r="M932" i="388"/>
  <c r="K932" i="388"/>
  <c r="J932" i="388"/>
  <c r="I932" i="388"/>
  <c r="H932" i="388"/>
  <c r="M931" i="388"/>
  <c r="L931" i="388"/>
  <c r="K931" i="388"/>
  <c r="J931" i="388"/>
  <c r="H931" i="388"/>
  <c r="M930" i="388"/>
  <c r="K930" i="388"/>
  <c r="J930" i="388"/>
  <c r="I930" i="388"/>
  <c r="H930" i="388"/>
  <c r="M929" i="388"/>
  <c r="K929" i="388"/>
  <c r="J929" i="388"/>
  <c r="I929" i="388"/>
  <c r="H929" i="388"/>
  <c r="M928" i="388"/>
  <c r="L928" i="388"/>
  <c r="J928" i="388"/>
  <c r="I928" i="388"/>
  <c r="H928" i="388"/>
  <c r="M927" i="388"/>
  <c r="L927" i="388"/>
  <c r="J927" i="388"/>
  <c r="I927" i="388"/>
  <c r="H927" i="388"/>
  <c r="M926" i="388"/>
  <c r="L926" i="388"/>
  <c r="J926" i="388"/>
  <c r="I926" i="388"/>
  <c r="H926" i="388"/>
  <c r="M925" i="388"/>
  <c r="L925" i="388"/>
  <c r="J925" i="388"/>
  <c r="I925" i="388"/>
  <c r="H925" i="388"/>
  <c r="M924" i="388"/>
  <c r="L924" i="388"/>
  <c r="K924" i="388"/>
  <c r="I924" i="388"/>
  <c r="H924" i="388"/>
  <c r="M923" i="388"/>
  <c r="L923" i="388"/>
  <c r="J923" i="388"/>
  <c r="I923" i="388"/>
  <c r="H923" i="388"/>
  <c r="M922" i="388"/>
  <c r="L922" i="388"/>
  <c r="K922" i="388"/>
  <c r="H922" i="388"/>
  <c r="M921" i="388"/>
  <c r="K921" i="388"/>
  <c r="J921" i="388"/>
  <c r="I921" i="388"/>
  <c r="H921" i="388"/>
  <c r="M919" i="388"/>
  <c r="K919" i="388"/>
  <c r="J919" i="388"/>
  <c r="I919" i="388"/>
  <c r="H919" i="388"/>
  <c r="M918" i="388"/>
  <c r="L918" i="388"/>
  <c r="K918" i="388"/>
  <c r="H918" i="388"/>
  <c r="M917" i="388"/>
  <c r="K917" i="388"/>
  <c r="J917" i="388"/>
  <c r="I917" i="388"/>
  <c r="H917" i="388"/>
  <c r="M916" i="388"/>
  <c r="L916" i="388"/>
  <c r="J916" i="388"/>
  <c r="I916" i="388"/>
  <c r="H916" i="388"/>
  <c r="M915" i="388"/>
  <c r="L915" i="388"/>
  <c r="J915" i="388"/>
  <c r="I915" i="388"/>
  <c r="H915" i="388"/>
  <c r="M914" i="388"/>
  <c r="K914" i="388"/>
  <c r="J914" i="388"/>
  <c r="I914" i="388"/>
  <c r="H914" i="388"/>
  <c r="M913" i="388"/>
  <c r="K913" i="388"/>
  <c r="J913" i="388"/>
  <c r="I913" i="388"/>
  <c r="H913" i="388"/>
  <c r="M912" i="388"/>
  <c r="L912" i="388"/>
  <c r="J912" i="388"/>
  <c r="I912" i="388"/>
  <c r="H912" i="388"/>
  <c r="M911" i="388"/>
  <c r="L911" i="388"/>
  <c r="J911" i="388"/>
  <c r="I911" i="388"/>
  <c r="H911" i="388"/>
  <c r="M910" i="388"/>
  <c r="L910" i="388"/>
  <c r="J910" i="388"/>
  <c r="I910" i="388"/>
  <c r="H910" i="388"/>
  <c r="M909" i="388"/>
  <c r="L909" i="388"/>
  <c r="K909" i="388"/>
  <c r="J909" i="388"/>
  <c r="H909" i="388"/>
  <c r="M908" i="388"/>
  <c r="L908" i="388"/>
  <c r="K908" i="388"/>
  <c r="J908" i="388"/>
  <c r="I908" i="388"/>
  <c r="M907" i="388"/>
  <c r="K907" i="388"/>
  <c r="J907" i="388"/>
  <c r="I907" i="388"/>
  <c r="H907" i="388"/>
  <c r="M906" i="388"/>
  <c r="K906" i="388"/>
  <c r="J906" i="388"/>
  <c r="I906" i="388"/>
  <c r="H906" i="388"/>
  <c r="M905" i="388"/>
  <c r="L905" i="388"/>
  <c r="I905" i="388"/>
  <c r="H905" i="388"/>
  <c r="M902" i="388"/>
  <c r="K902" i="388"/>
  <c r="J902" i="388"/>
  <c r="I902" i="388"/>
  <c r="H902" i="388"/>
  <c r="M900" i="388"/>
  <c r="L900" i="388"/>
  <c r="I900" i="388"/>
  <c r="H900" i="388"/>
  <c r="M899" i="388"/>
  <c r="K899" i="388"/>
  <c r="I899" i="388"/>
  <c r="H899" i="388"/>
  <c r="M897" i="388"/>
  <c r="L897" i="388"/>
  <c r="K897" i="388"/>
  <c r="J897" i="388"/>
  <c r="H897" i="388"/>
  <c r="M895" i="388"/>
  <c r="L895" i="388"/>
  <c r="I895" i="388"/>
  <c r="H895" i="388"/>
  <c r="M894" i="388"/>
  <c r="L894" i="388"/>
  <c r="J894" i="388"/>
  <c r="I894" i="388"/>
  <c r="H894" i="388"/>
  <c r="M893" i="388"/>
  <c r="K893" i="388"/>
  <c r="J893" i="388"/>
  <c r="I893" i="388"/>
  <c r="H893" i="388"/>
  <c r="M891" i="388"/>
  <c r="L891" i="388"/>
  <c r="K891" i="388"/>
  <c r="I891" i="388"/>
  <c r="H891" i="388"/>
  <c r="M890" i="388"/>
  <c r="K890" i="388"/>
  <c r="J890" i="388"/>
  <c r="I890" i="388"/>
  <c r="H890" i="388"/>
  <c r="M889" i="388"/>
  <c r="K889" i="388"/>
  <c r="J889" i="388"/>
  <c r="I889" i="388"/>
  <c r="H889" i="388"/>
  <c r="M888" i="388"/>
  <c r="K888" i="388"/>
  <c r="J888" i="388"/>
  <c r="I888" i="388"/>
  <c r="H888" i="388"/>
  <c r="M887" i="388"/>
  <c r="L887" i="388"/>
  <c r="J887" i="388"/>
  <c r="I887" i="388"/>
  <c r="H887" i="388"/>
  <c r="M886" i="388"/>
  <c r="L886" i="388"/>
  <c r="J886" i="388"/>
  <c r="I886" i="388"/>
  <c r="H886" i="388"/>
  <c r="M885" i="388"/>
  <c r="L885" i="388"/>
  <c r="J885" i="388"/>
  <c r="I885" i="388"/>
  <c r="H885" i="388"/>
  <c r="M884" i="388"/>
  <c r="L884" i="388"/>
  <c r="K884" i="388"/>
  <c r="J884" i="388"/>
  <c r="I884" i="388"/>
  <c r="M883" i="388"/>
  <c r="L883" i="388"/>
  <c r="J883" i="388"/>
  <c r="I883" i="388"/>
  <c r="H883" i="388"/>
  <c r="M882" i="388"/>
  <c r="L882" i="388"/>
  <c r="J882" i="388"/>
  <c r="I882" i="388"/>
  <c r="H882" i="388"/>
  <c r="M881" i="388"/>
  <c r="L881" i="388"/>
  <c r="J881" i="388"/>
  <c r="I881" i="388"/>
  <c r="H881" i="388"/>
  <c r="M880" i="388"/>
  <c r="K880" i="388"/>
  <c r="J880" i="388"/>
  <c r="I880" i="388"/>
  <c r="H880" i="388"/>
  <c r="M879" i="388"/>
  <c r="L879" i="388"/>
  <c r="J879" i="388"/>
  <c r="I879" i="388"/>
  <c r="H879" i="388"/>
  <c r="M878" i="388"/>
  <c r="L878" i="388"/>
  <c r="K878" i="388"/>
  <c r="J878" i="388"/>
  <c r="I878" i="388"/>
  <c r="M877" i="388"/>
  <c r="L877" i="388"/>
  <c r="K877" i="388"/>
  <c r="J877" i="388"/>
  <c r="I877" i="388"/>
  <c r="M876" i="388"/>
  <c r="L876" i="388"/>
  <c r="K876" i="388"/>
  <c r="J876" i="388"/>
  <c r="I876" i="388"/>
  <c r="M875" i="388"/>
  <c r="L875" i="388"/>
  <c r="K875" i="388"/>
  <c r="J875" i="388"/>
  <c r="I875" i="388"/>
  <c r="M874" i="388"/>
  <c r="L874" i="388"/>
  <c r="K874" i="388"/>
  <c r="J874" i="388"/>
  <c r="I874" i="388"/>
  <c r="M873" i="388"/>
  <c r="L873" i="388"/>
  <c r="K873" i="388"/>
  <c r="J873" i="388"/>
  <c r="I873" i="388"/>
  <c r="M872" i="388"/>
  <c r="L872" i="388"/>
  <c r="K872" i="388"/>
  <c r="J872" i="388"/>
  <c r="I872" i="388"/>
  <c r="M871" i="388"/>
  <c r="L871" i="388"/>
  <c r="K871" i="388"/>
  <c r="J871" i="388"/>
  <c r="I871" i="388"/>
  <c r="M870" i="388"/>
  <c r="L870" i="388"/>
  <c r="K870" i="388"/>
  <c r="J870" i="388"/>
  <c r="I870" i="388"/>
  <c r="M869" i="388"/>
  <c r="L869" i="388"/>
  <c r="K869" i="388"/>
  <c r="J869" i="388"/>
  <c r="I869" i="388"/>
  <c r="M868" i="388"/>
  <c r="L868" i="388"/>
  <c r="K868" i="388"/>
  <c r="J868" i="388"/>
  <c r="I868" i="388"/>
  <c r="M867" i="388"/>
  <c r="L867" i="388"/>
  <c r="K867" i="388"/>
  <c r="J867" i="388"/>
  <c r="I867" i="388"/>
  <c r="M866" i="388"/>
  <c r="L866" i="388"/>
  <c r="K866" i="388"/>
  <c r="J866" i="388"/>
  <c r="I866" i="388"/>
  <c r="M865" i="388"/>
  <c r="L865" i="388"/>
  <c r="K865" i="388"/>
  <c r="J865" i="388"/>
  <c r="I865" i="388"/>
  <c r="M864" i="388"/>
  <c r="L864" i="388"/>
  <c r="K864" i="388"/>
  <c r="J864" i="388"/>
  <c r="I864" i="388"/>
  <c r="M863" i="388"/>
  <c r="L863" i="388"/>
  <c r="K863" i="388"/>
  <c r="J863" i="388"/>
  <c r="I863" i="388"/>
  <c r="M862" i="388"/>
  <c r="L862" i="388"/>
  <c r="K862" i="388"/>
  <c r="J862" i="388"/>
  <c r="I862" i="388"/>
  <c r="M861" i="388"/>
  <c r="L861" i="388"/>
  <c r="K861" i="388"/>
  <c r="J861" i="388"/>
  <c r="I861" i="388"/>
  <c r="M860" i="388"/>
  <c r="L860" i="388"/>
  <c r="K860" i="388"/>
  <c r="J860" i="388"/>
  <c r="I860" i="388"/>
  <c r="M859" i="388"/>
  <c r="L859" i="388"/>
  <c r="K859" i="388"/>
  <c r="J859" i="388"/>
  <c r="I859" i="388"/>
  <c r="M858" i="388"/>
  <c r="L858" i="388"/>
  <c r="K858" i="388"/>
  <c r="J858" i="388"/>
  <c r="I858" i="388"/>
  <c r="M857" i="388"/>
  <c r="L857" i="388"/>
  <c r="K857" i="388"/>
  <c r="J857" i="388"/>
  <c r="I857" i="388"/>
  <c r="M855" i="388"/>
  <c r="L855" i="388"/>
  <c r="K855" i="388"/>
  <c r="J855" i="388"/>
  <c r="I855" i="388"/>
  <c r="M854" i="388"/>
  <c r="L854" i="388"/>
  <c r="K854" i="388"/>
  <c r="J854" i="388"/>
  <c r="I854" i="388"/>
  <c r="M853" i="388"/>
  <c r="L853" i="388"/>
  <c r="K853" i="388"/>
  <c r="J853" i="388"/>
  <c r="I853" i="388"/>
  <c r="M852" i="388"/>
  <c r="L852" i="388"/>
  <c r="K852" i="388"/>
  <c r="J852" i="388"/>
  <c r="I852" i="388"/>
  <c r="M851" i="388"/>
  <c r="L851" i="388"/>
  <c r="K851" i="388"/>
  <c r="J851" i="388"/>
  <c r="I851" i="388"/>
  <c r="M850" i="388"/>
  <c r="L850" i="388"/>
  <c r="K850" i="388"/>
  <c r="J850" i="388"/>
  <c r="I850" i="388"/>
  <c r="M849" i="388"/>
  <c r="K849" i="388"/>
  <c r="J849" i="388"/>
  <c r="I849" i="388"/>
  <c r="H849" i="388"/>
  <c r="M848" i="388"/>
  <c r="K848" i="388"/>
  <c r="J848" i="388"/>
  <c r="I848" i="388"/>
  <c r="H848" i="388"/>
  <c r="M847" i="388"/>
  <c r="K847" i="388"/>
  <c r="J847" i="388"/>
  <c r="I847" i="388"/>
  <c r="H847" i="388"/>
  <c r="M846" i="388"/>
  <c r="K846" i="388"/>
  <c r="J846" i="388"/>
  <c r="I846" i="388"/>
  <c r="H846" i="388"/>
  <c r="M845" i="388"/>
  <c r="K845" i="388"/>
  <c r="J845" i="388"/>
  <c r="I845" i="388"/>
  <c r="H845" i="388"/>
  <c r="M844" i="388"/>
  <c r="K844" i="388"/>
  <c r="J844" i="388"/>
  <c r="I844" i="388"/>
  <c r="H844" i="388"/>
  <c r="M843" i="388"/>
  <c r="K843" i="388"/>
  <c r="J843" i="388"/>
  <c r="I843" i="388"/>
  <c r="H843" i="388"/>
  <c r="M842" i="388"/>
  <c r="L842" i="388"/>
  <c r="J842" i="388"/>
  <c r="I842" i="388"/>
  <c r="H842" i="388"/>
  <c r="M836" i="388"/>
  <c r="L836" i="388"/>
  <c r="J836" i="388"/>
  <c r="I836" i="388"/>
  <c r="H836" i="388"/>
  <c r="M835" i="388"/>
  <c r="L835" i="388"/>
  <c r="J835" i="388"/>
  <c r="I835" i="388"/>
  <c r="H835" i="388"/>
  <c r="M833" i="388"/>
  <c r="L833" i="388"/>
  <c r="J833" i="388"/>
  <c r="I833" i="388"/>
  <c r="H833" i="388"/>
  <c r="M832" i="388"/>
  <c r="L832" i="388"/>
  <c r="J832" i="388"/>
  <c r="I832" i="388"/>
  <c r="H832" i="388"/>
  <c r="M831" i="388"/>
  <c r="L831" i="388"/>
  <c r="J831" i="388"/>
  <c r="I831" i="388"/>
  <c r="H831" i="388"/>
  <c r="M830" i="388"/>
  <c r="L830" i="388"/>
  <c r="J830" i="388"/>
  <c r="I830" i="388"/>
  <c r="H830" i="388"/>
  <c r="M828" i="388"/>
  <c r="L828" i="388"/>
  <c r="J828" i="388"/>
  <c r="I828" i="388"/>
  <c r="H828" i="388"/>
  <c r="M827" i="388"/>
  <c r="L827" i="388"/>
  <c r="J827" i="388"/>
  <c r="I827" i="388"/>
  <c r="H827" i="388"/>
  <c r="M826" i="388"/>
  <c r="L826" i="388"/>
  <c r="J826" i="388"/>
  <c r="I826" i="388"/>
  <c r="H826" i="388"/>
  <c r="M825" i="388"/>
  <c r="L825" i="388"/>
  <c r="J825" i="388"/>
  <c r="I825" i="388"/>
  <c r="H825" i="388"/>
  <c r="M824" i="388"/>
  <c r="L824" i="388"/>
  <c r="J824" i="388"/>
  <c r="I824" i="388"/>
  <c r="H824" i="388"/>
  <c r="M823" i="388"/>
  <c r="L823" i="388"/>
  <c r="J823" i="388"/>
  <c r="I823" i="388"/>
  <c r="H823" i="388"/>
  <c r="M822" i="388"/>
  <c r="L822" i="388"/>
  <c r="J822" i="388"/>
  <c r="I822" i="388"/>
  <c r="H822" i="388"/>
  <c r="M821" i="388"/>
  <c r="L821" i="388"/>
  <c r="J821" i="388"/>
  <c r="I821" i="388"/>
  <c r="H821" i="388"/>
  <c r="M820" i="388"/>
  <c r="L820" i="388"/>
  <c r="J820" i="388"/>
  <c r="I820" i="388"/>
  <c r="H820" i="388"/>
  <c r="M819" i="388"/>
  <c r="L819" i="388"/>
  <c r="J819" i="388"/>
  <c r="I819" i="388"/>
  <c r="H819" i="388"/>
  <c r="M818" i="388"/>
  <c r="L818" i="388"/>
  <c r="J818" i="388"/>
  <c r="I818" i="388"/>
  <c r="H818" i="388"/>
  <c r="M817" i="388"/>
  <c r="K817" i="388"/>
  <c r="J817" i="388"/>
  <c r="I817" i="388"/>
  <c r="H817" i="388"/>
  <c r="M816" i="388"/>
  <c r="K816" i="388"/>
  <c r="J816" i="388"/>
  <c r="I816" i="388"/>
  <c r="H816" i="388"/>
  <c r="M815" i="388"/>
  <c r="K815" i="388"/>
  <c r="J815" i="388"/>
  <c r="I815" i="388"/>
  <c r="H815" i="388"/>
  <c r="M814" i="388"/>
  <c r="K814" i="388"/>
  <c r="J814" i="388"/>
  <c r="I814" i="388"/>
  <c r="H814" i="388"/>
  <c r="M813" i="388"/>
  <c r="L813" i="388"/>
  <c r="J813" i="388"/>
  <c r="I813" i="388"/>
  <c r="H813" i="388"/>
  <c r="M812" i="388"/>
  <c r="K812" i="388"/>
  <c r="J812" i="388"/>
  <c r="I812" i="388"/>
  <c r="H812" i="388"/>
  <c r="M811" i="388"/>
  <c r="K811" i="388"/>
  <c r="J811" i="388"/>
  <c r="I811" i="388"/>
  <c r="H811" i="388"/>
  <c r="M810" i="388"/>
  <c r="K810" i="388"/>
  <c r="J810" i="388"/>
  <c r="I810" i="388"/>
  <c r="H810" i="388"/>
  <c r="M809" i="388"/>
  <c r="K809" i="388"/>
  <c r="J809" i="388"/>
  <c r="I809" i="388"/>
  <c r="H809" i="388"/>
  <c r="M808" i="388"/>
  <c r="K808" i="388"/>
  <c r="J808" i="388"/>
  <c r="I808" i="388"/>
  <c r="H808" i="388"/>
  <c r="M807" i="388"/>
  <c r="K807" i="388"/>
  <c r="J807" i="388"/>
  <c r="I807" i="388"/>
  <c r="H807" i="388"/>
  <c r="M806" i="388"/>
  <c r="K806" i="388"/>
  <c r="J806" i="388"/>
  <c r="I806" i="388"/>
  <c r="H806" i="388"/>
  <c r="M805" i="388"/>
  <c r="K805" i="388"/>
  <c r="J805" i="388"/>
  <c r="I805" i="388"/>
  <c r="H805" i="388"/>
  <c r="M804" i="388"/>
  <c r="K804" i="388"/>
  <c r="J804" i="388"/>
  <c r="I804" i="388"/>
  <c r="H804" i="388"/>
  <c r="M803" i="388"/>
  <c r="L803" i="388"/>
  <c r="J803" i="388"/>
  <c r="I803" i="388"/>
  <c r="H803" i="388"/>
  <c r="M802" i="388"/>
  <c r="K802" i="388"/>
  <c r="J802" i="388"/>
  <c r="I802" i="388"/>
  <c r="H802" i="388"/>
  <c r="M801" i="388"/>
  <c r="K801" i="388"/>
  <c r="J801" i="388"/>
  <c r="I801" i="388"/>
  <c r="H801" i="388"/>
  <c r="M800" i="388"/>
  <c r="K800" i="388"/>
  <c r="J800" i="388"/>
  <c r="I800" i="388"/>
  <c r="H800" i="388"/>
  <c r="M799" i="388"/>
  <c r="K799" i="388"/>
  <c r="J799" i="388"/>
  <c r="I799" i="388"/>
  <c r="H799" i="388"/>
  <c r="M798" i="388"/>
  <c r="L798" i="388"/>
  <c r="J798" i="388"/>
  <c r="I798" i="388"/>
  <c r="H798" i="388"/>
  <c r="M797" i="388"/>
  <c r="K797" i="388"/>
  <c r="J797" i="388"/>
  <c r="I797" i="388"/>
  <c r="H797" i="388"/>
  <c r="M796" i="388"/>
  <c r="K796" i="388"/>
  <c r="J796" i="388"/>
  <c r="I796" i="388"/>
  <c r="H796" i="388"/>
  <c r="M795" i="388"/>
  <c r="K795" i="388"/>
  <c r="J795" i="388"/>
  <c r="I795" i="388"/>
  <c r="H795" i="388"/>
  <c r="M794" i="388"/>
  <c r="L794" i="388"/>
  <c r="J794" i="388"/>
  <c r="I794" i="388"/>
  <c r="H794" i="388"/>
  <c r="M793" i="388"/>
  <c r="K793" i="388"/>
  <c r="J793" i="388"/>
  <c r="I793" i="388"/>
  <c r="H793" i="388"/>
  <c r="M792" i="388"/>
  <c r="L792" i="388"/>
  <c r="J792" i="388"/>
  <c r="I792" i="388"/>
  <c r="H792" i="388"/>
  <c r="M791" i="388"/>
  <c r="K791" i="388"/>
  <c r="J791" i="388"/>
  <c r="I791" i="388"/>
  <c r="H791" i="388"/>
  <c r="M790" i="388"/>
  <c r="K790" i="388"/>
  <c r="J790" i="388"/>
  <c r="I790" i="388"/>
  <c r="H790" i="388"/>
  <c r="M789" i="388"/>
  <c r="K789" i="388"/>
  <c r="J789" i="388"/>
  <c r="I789" i="388"/>
  <c r="H789" i="388"/>
  <c r="M788" i="388"/>
  <c r="L788" i="388"/>
  <c r="J788" i="388"/>
  <c r="I788" i="388"/>
  <c r="H788" i="388"/>
  <c r="M787" i="388"/>
  <c r="K787" i="388"/>
  <c r="J787" i="388"/>
  <c r="I787" i="388"/>
  <c r="H787" i="388"/>
  <c r="M786" i="388"/>
  <c r="L786" i="388"/>
  <c r="J786" i="388"/>
  <c r="I786" i="388"/>
  <c r="H786" i="388"/>
  <c r="M785" i="388"/>
  <c r="K785" i="388"/>
  <c r="J785" i="388"/>
  <c r="I785" i="388"/>
  <c r="H785" i="388"/>
  <c r="M784" i="388"/>
  <c r="L784" i="388"/>
  <c r="J784" i="388"/>
  <c r="I784" i="388"/>
  <c r="H784" i="388"/>
  <c r="M783" i="388"/>
  <c r="K783" i="388"/>
  <c r="J783" i="388"/>
  <c r="I783" i="388"/>
  <c r="H783" i="388"/>
  <c r="M782" i="388"/>
  <c r="K782" i="388"/>
  <c r="J782" i="388"/>
  <c r="I782" i="388"/>
  <c r="H782" i="388"/>
  <c r="M781" i="388"/>
  <c r="K781" i="388"/>
  <c r="J781" i="388"/>
  <c r="I781" i="388"/>
  <c r="H781" i="388"/>
  <c r="M780" i="388"/>
  <c r="L780" i="388"/>
  <c r="J780" i="388"/>
  <c r="I780" i="388"/>
  <c r="H780" i="388"/>
  <c r="M779" i="388"/>
  <c r="K779" i="388"/>
  <c r="J779" i="388"/>
  <c r="I779" i="388"/>
  <c r="H779" i="388"/>
  <c r="M778" i="388"/>
  <c r="K778" i="388"/>
  <c r="J778" i="388"/>
  <c r="I778" i="388"/>
  <c r="H778" i="388"/>
  <c r="M777" i="388"/>
  <c r="K777" i="388"/>
  <c r="J777" i="388"/>
  <c r="I777" i="388"/>
  <c r="H777" i="388"/>
  <c r="M776" i="388"/>
  <c r="L776" i="388"/>
  <c r="J776" i="388"/>
  <c r="I776" i="388"/>
  <c r="H776" i="388"/>
  <c r="M775" i="388"/>
  <c r="L775" i="388"/>
  <c r="J775" i="388"/>
  <c r="I775" i="388"/>
  <c r="H775" i="388"/>
  <c r="M774" i="388"/>
  <c r="K774" i="388"/>
  <c r="J774" i="388"/>
  <c r="I774" i="388"/>
  <c r="H774" i="388"/>
  <c r="M773" i="388"/>
  <c r="K773" i="388"/>
  <c r="J773" i="388"/>
  <c r="I773" i="388"/>
  <c r="H773" i="388"/>
  <c r="M772" i="388"/>
  <c r="L772" i="388"/>
  <c r="J772" i="388"/>
  <c r="I772" i="388"/>
  <c r="H772" i="388"/>
  <c r="M771" i="388"/>
  <c r="K771" i="388"/>
  <c r="J771" i="388"/>
  <c r="I771" i="388"/>
  <c r="H771" i="388"/>
  <c r="M770" i="388"/>
  <c r="K770" i="388"/>
  <c r="J770" i="388"/>
  <c r="I770" i="388"/>
  <c r="H770" i="388"/>
  <c r="M769" i="388"/>
  <c r="K769" i="388"/>
  <c r="J769" i="388"/>
  <c r="I769" i="388"/>
  <c r="H769" i="388"/>
  <c r="M768" i="388"/>
  <c r="K768" i="388"/>
  <c r="J768" i="388"/>
  <c r="I768" i="388"/>
  <c r="H768" i="388"/>
  <c r="M767" i="388"/>
  <c r="K767" i="388"/>
  <c r="J767" i="388"/>
  <c r="I767" i="388"/>
  <c r="H767" i="388"/>
  <c r="M766" i="388"/>
  <c r="K766" i="388"/>
  <c r="J766" i="388"/>
  <c r="I766" i="388"/>
  <c r="H766" i="388"/>
  <c r="M765" i="388"/>
  <c r="K765" i="388"/>
  <c r="J765" i="388"/>
  <c r="I765" i="388"/>
  <c r="H765" i="388"/>
  <c r="M764" i="388"/>
  <c r="K764" i="388"/>
  <c r="J764" i="388"/>
  <c r="I764" i="388"/>
  <c r="H764" i="388"/>
  <c r="M763" i="388"/>
  <c r="K763" i="388"/>
  <c r="J763" i="388"/>
  <c r="I763" i="388"/>
  <c r="H763" i="388"/>
  <c r="M762" i="388"/>
  <c r="K762" i="388"/>
  <c r="J762" i="388"/>
  <c r="I762" i="388"/>
  <c r="H762" i="388"/>
  <c r="M761" i="388"/>
  <c r="K761" i="388"/>
  <c r="J761" i="388"/>
  <c r="I761" i="388"/>
  <c r="H761" i="388"/>
  <c r="M760" i="388"/>
  <c r="K760" i="388"/>
  <c r="J760" i="388"/>
  <c r="I760" i="388"/>
  <c r="H760" i="388"/>
  <c r="M759" i="388"/>
  <c r="K759" i="388"/>
  <c r="J759" i="388"/>
  <c r="I759" i="388"/>
  <c r="H759" i="388"/>
  <c r="M758" i="388"/>
  <c r="K758" i="388"/>
  <c r="J758" i="388"/>
  <c r="I758" i="388"/>
  <c r="H758" i="388"/>
  <c r="M757" i="388"/>
  <c r="K757" i="388"/>
  <c r="J757" i="388"/>
  <c r="I757" i="388"/>
  <c r="H757" i="388"/>
  <c r="M756" i="388"/>
  <c r="L756" i="388"/>
  <c r="J756" i="388"/>
  <c r="I756" i="388"/>
  <c r="H756" i="388"/>
  <c r="M755" i="388"/>
  <c r="K755" i="388"/>
  <c r="J755" i="388"/>
  <c r="I755" i="388"/>
  <c r="H755" i="388"/>
  <c r="M754" i="388"/>
  <c r="K754" i="388"/>
  <c r="J754" i="388"/>
  <c r="I754" i="388"/>
  <c r="H754" i="388"/>
  <c r="M752" i="388"/>
  <c r="K752" i="388"/>
  <c r="J752" i="388"/>
  <c r="I752" i="388"/>
  <c r="H752" i="388"/>
  <c r="M749" i="388"/>
  <c r="K749" i="388"/>
  <c r="J749" i="388"/>
  <c r="I749" i="388"/>
  <c r="H749" i="388"/>
  <c r="M748" i="388"/>
  <c r="K748" i="388"/>
  <c r="J748" i="388"/>
  <c r="I748" i="388"/>
  <c r="H748" i="388"/>
  <c r="M747" i="388"/>
  <c r="L747" i="388"/>
  <c r="K747" i="388"/>
  <c r="J747" i="388"/>
  <c r="I747" i="388"/>
  <c r="M746" i="388"/>
  <c r="K746" i="388"/>
  <c r="J746" i="388"/>
  <c r="I746" i="388"/>
  <c r="H746" i="388"/>
  <c r="M745" i="388"/>
  <c r="K745" i="388"/>
  <c r="J745" i="388"/>
  <c r="I745" i="388"/>
  <c r="H745" i="388"/>
  <c r="M744" i="388"/>
  <c r="K744" i="388"/>
  <c r="J744" i="388"/>
  <c r="I744" i="388"/>
  <c r="H744" i="388"/>
  <c r="M742" i="388"/>
  <c r="L742" i="388"/>
  <c r="J742" i="388"/>
  <c r="I742" i="388"/>
  <c r="H742" i="388"/>
  <c r="M741" i="388"/>
  <c r="K741" i="388"/>
  <c r="J741" i="388"/>
  <c r="I741" i="388"/>
  <c r="H741" i="388"/>
  <c r="M740" i="388"/>
  <c r="L740" i="388"/>
  <c r="K740" i="388"/>
  <c r="J740" i="388"/>
  <c r="I740" i="388"/>
  <c r="M739" i="388"/>
  <c r="L739" i="388"/>
  <c r="K739" i="388"/>
  <c r="J739" i="388"/>
  <c r="I739" i="388"/>
  <c r="M738" i="388"/>
  <c r="K738" i="388"/>
  <c r="J738" i="388"/>
  <c r="I738" i="388"/>
  <c r="H738" i="388"/>
  <c r="M737" i="388"/>
  <c r="K737" i="388"/>
  <c r="J737" i="388"/>
  <c r="I737" i="388"/>
  <c r="H737" i="388"/>
  <c r="M736" i="388"/>
  <c r="K736" i="388"/>
  <c r="J736" i="388"/>
  <c r="I736" i="388"/>
  <c r="H736" i="388"/>
  <c r="M735" i="388"/>
  <c r="K735" i="388"/>
  <c r="J735" i="388"/>
  <c r="I735" i="388"/>
  <c r="H735" i="388"/>
  <c r="M734" i="388"/>
  <c r="L734" i="388"/>
  <c r="K734" i="388"/>
  <c r="J734" i="388"/>
  <c r="I734" i="388"/>
  <c r="M728" i="388"/>
  <c r="K728" i="388"/>
  <c r="J728" i="388"/>
  <c r="I728" i="388"/>
  <c r="H728" i="388"/>
  <c r="M727" i="388"/>
  <c r="K727" i="388"/>
  <c r="J727" i="388"/>
  <c r="I727" i="388"/>
  <c r="H727" i="388"/>
  <c r="M726" i="388"/>
  <c r="K726" i="388"/>
  <c r="J726" i="388"/>
  <c r="I726" i="388"/>
  <c r="H726" i="388"/>
  <c r="M725" i="388"/>
  <c r="K725" i="388"/>
  <c r="J725" i="388"/>
  <c r="I725" i="388"/>
  <c r="H725" i="388"/>
  <c r="M724" i="388"/>
  <c r="K724" i="388"/>
  <c r="J724" i="388"/>
  <c r="I724" i="388"/>
  <c r="H724" i="388"/>
  <c r="M723" i="388"/>
  <c r="L723" i="388"/>
  <c r="J723" i="388"/>
  <c r="I723" i="388"/>
  <c r="H723" i="388"/>
  <c r="M722" i="388"/>
  <c r="L722" i="388"/>
  <c r="J722" i="388"/>
  <c r="I722" i="388"/>
  <c r="H722" i="388"/>
  <c r="M721" i="388"/>
  <c r="L721" i="388"/>
  <c r="J721" i="388"/>
  <c r="I721" i="388"/>
  <c r="H721" i="388"/>
  <c r="M720" i="388"/>
  <c r="K720" i="388"/>
  <c r="J720" i="388"/>
  <c r="I720" i="388"/>
  <c r="H720" i="388"/>
  <c r="M719" i="388"/>
  <c r="L719" i="388"/>
  <c r="J719" i="388"/>
  <c r="I719" i="388"/>
  <c r="H719" i="388"/>
  <c r="M718" i="388"/>
  <c r="L718" i="388"/>
  <c r="K718" i="388"/>
  <c r="J718" i="388"/>
  <c r="I718" i="388"/>
  <c r="M717" i="388"/>
  <c r="K717" i="388"/>
  <c r="J717" i="388"/>
  <c r="I717" i="388"/>
  <c r="H717" i="388"/>
  <c r="M716" i="388"/>
  <c r="L716" i="388"/>
  <c r="K716" i="388"/>
  <c r="J716" i="388"/>
  <c r="I716" i="388"/>
  <c r="M715" i="388"/>
  <c r="L715" i="388"/>
  <c r="K715" i="388"/>
  <c r="J715" i="388"/>
  <c r="I715" i="388"/>
  <c r="M713" i="388"/>
  <c r="K713" i="388"/>
  <c r="J713" i="388"/>
  <c r="I713" i="388"/>
  <c r="H713" i="388"/>
  <c r="M712" i="388"/>
  <c r="K712" i="388"/>
  <c r="J712" i="388"/>
  <c r="I712" i="388"/>
  <c r="H712" i="388"/>
  <c r="M711" i="388"/>
  <c r="K711" i="388"/>
  <c r="J711" i="388"/>
  <c r="I711" i="388"/>
  <c r="H711" i="388"/>
  <c r="M710" i="388"/>
  <c r="L710" i="388"/>
  <c r="J710" i="388"/>
  <c r="I710" i="388"/>
  <c r="H710" i="388"/>
  <c r="M709" i="388"/>
  <c r="K709" i="388"/>
  <c r="J709" i="388"/>
  <c r="I709" i="388"/>
  <c r="H709" i="388"/>
  <c r="M708" i="388"/>
  <c r="K708" i="388"/>
  <c r="J708" i="388"/>
  <c r="I708" i="388"/>
  <c r="H708" i="388"/>
  <c r="M707" i="388"/>
  <c r="K707" i="388"/>
  <c r="J707" i="388"/>
  <c r="I707" i="388"/>
  <c r="H707" i="388"/>
  <c r="M706" i="388"/>
  <c r="K706" i="388"/>
  <c r="J706" i="388"/>
  <c r="I706" i="388"/>
  <c r="H706" i="388"/>
  <c r="M705" i="388"/>
  <c r="L705" i="388"/>
  <c r="J705" i="388"/>
  <c r="I705" i="388"/>
  <c r="H705" i="388"/>
  <c r="M704" i="388"/>
  <c r="L704" i="388"/>
  <c r="J704" i="388"/>
  <c r="I704" i="388"/>
  <c r="H704" i="388"/>
  <c r="M703" i="388"/>
  <c r="L703" i="388"/>
  <c r="J703" i="388"/>
  <c r="I703" i="388"/>
  <c r="H703" i="388"/>
  <c r="M700" i="388"/>
  <c r="K700" i="388"/>
  <c r="J700" i="388"/>
  <c r="I700" i="388"/>
  <c r="H700" i="388"/>
  <c r="M699" i="388"/>
  <c r="K699" i="388"/>
  <c r="J699" i="388"/>
  <c r="I699" i="388"/>
  <c r="H699" i="388"/>
  <c r="M698" i="388"/>
  <c r="K698" i="388"/>
  <c r="J698" i="388"/>
  <c r="I698" i="388"/>
  <c r="H698" i="388"/>
  <c r="M697" i="388"/>
  <c r="K697" i="388"/>
  <c r="J697" i="388"/>
  <c r="I697" i="388"/>
  <c r="H697" i="388"/>
  <c r="M695" i="388"/>
  <c r="K695" i="388"/>
  <c r="J695" i="388"/>
  <c r="I695" i="388"/>
  <c r="H695" i="388"/>
  <c r="M694" i="388"/>
  <c r="K694" i="388"/>
  <c r="J694" i="388"/>
  <c r="I694" i="388"/>
  <c r="H694" i="388"/>
  <c r="M692" i="388"/>
  <c r="K692" i="388"/>
  <c r="J692" i="388"/>
  <c r="I692" i="388"/>
  <c r="H692" i="388"/>
  <c r="M691" i="388"/>
  <c r="K691" i="388"/>
  <c r="J691" i="388"/>
  <c r="I691" i="388"/>
  <c r="H691" i="388"/>
  <c r="M690" i="388"/>
  <c r="K690" i="388"/>
  <c r="J690" i="388"/>
  <c r="I690" i="388"/>
  <c r="H690" i="388"/>
  <c r="M680" i="388"/>
  <c r="L680" i="388"/>
  <c r="K680" i="388"/>
  <c r="J680" i="388"/>
  <c r="H680" i="388"/>
  <c r="M679" i="388"/>
  <c r="K679" i="388"/>
  <c r="J679" i="388"/>
  <c r="I679" i="388"/>
  <c r="H679" i="388"/>
  <c r="M678" i="388"/>
  <c r="L678" i="388"/>
  <c r="J678" i="388"/>
  <c r="I678" i="388"/>
  <c r="H678" i="388"/>
  <c r="M677" i="388"/>
  <c r="L677" i="388"/>
  <c r="J677" i="388"/>
  <c r="I677" i="388"/>
  <c r="H677" i="388"/>
  <c r="M676" i="388"/>
  <c r="L676" i="388"/>
  <c r="J676" i="388"/>
  <c r="I676" i="388"/>
  <c r="H676" i="388"/>
  <c r="M675" i="388"/>
  <c r="L675" i="388"/>
  <c r="J675" i="388"/>
  <c r="I675" i="388"/>
  <c r="H675" i="388"/>
  <c r="M674" i="388"/>
  <c r="L674" i="388"/>
  <c r="J674" i="388"/>
  <c r="I674" i="388"/>
  <c r="H674" i="388"/>
  <c r="M673" i="388"/>
  <c r="L673" i="388"/>
  <c r="J673" i="388"/>
  <c r="I673" i="388"/>
  <c r="H673" i="388"/>
  <c r="M672" i="388"/>
  <c r="L672" i="388"/>
  <c r="J672" i="388"/>
  <c r="I672" i="388"/>
  <c r="H672" i="388"/>
  <c r="M671" i="388"/>
  <c r="L671" i="388"/>
  <c r="J671" i="388"/>
  <c r="I671" i="388"/>
  <c r="H671" i="388"/>
  <c r="M670" i="388"/>
  <c r="L670" i="388"/>
  <c r="J670" i="388"/>
  <c r="I670" i="388"/>
  <c r="H670" i="388"/>
  <c r="M669" i="388"/>
  <c r="L669" i="388"/>
  <c r="J669" i="388"/>
  <c r="I669" i="388"/>
  <c r="H669" i="388"/>
  <c r="M668" i="388"/>
  <c r="L668" i="388"/>
  <c r="J668" i="388"/>
  <c r="I668" i="388"/>
  <c r="H668" i="388"/>
  <c r="M666" i="388"/>
  <c r="L666" i="388"/>
  <c r="J666" i="388"/>
  <c r="I666" i="388"/>
  <c r="H666" i="388"/>
  <c r="M664" i="388"/>
  <c r="L664" i="388"/>
  <c r="J664" i="388"/>
  <c r="I664" i="388"/>
  <c r="H664" i="388"/>
  <c r="M663" i="388"/>
  <c r="K663" i="388"/>
  <c r="J663" i="388"/>
  <c r="I663" i="388"/>
  <c r="H663" i="388"/>
  <c r="M662" i="388"/>
  <c r="K662" i="388"/>
  <c r="J662" i="388"/>
  <c r="I662" i="388"/>
  <c r="H662" i="388"/>
  <c r="M661" i="388"/>
  <c r="K661" i="388"/>
  <c r="J661" i="388"/>
  <c r="I661" i="388"/>
  <c r="H661" i="388"/>
  <c r="M660" i="388"/>
  <c r="K660" i="388"/>
  <c r="J660" i="388"/>
  <c r="I660" i="388"/>
  <c r="H660" i="388"/>
  <c r="M659" i="388"/>
  <c r="K659" i="388"/>
  <c r="J659" i="388"/>
  <c r="I659" i="388"/>
  <c r="H659" i="388"/>
  <c r="M658" i="388"/>
  <c r="K658" i="388"/>
  <c r="J658" i="388"/>
  <c r="I658" i="388"/>
  <c r="H658" i="388"/>
  <c r="M657" i="388"/>
  <c r="K657" i="388"/>
  <c r="J657" i="388"/>
  <c r="I657" i="388"/>
  <c r="H657" i="388"/>
  <c r="M656" i="388"/>
  <c r="K656" i="388"/>
  <c r="J656" i="388"/>
  <c r="I656" i="388"/>
  <c r="H656" i="388"/>
  <c r="M655" i="388"/>
  <c r="K655" i="388"/>
  <c r="J655" i="388"/>
  <c r="I655" i="388"/>
  <c r="H655" i="388"/>
  <c r="M654" i="388"/>
  <c r="K654" i="388"/>
  <c r="J654" i="388"/>
  <c r="I654" i="388"/>
  <c r="H654" i="388"/>
  <c r="M653" i="388"/>
  <c r="L653" i="388"/>
  <c r="K653" i="388"/>
  <c r="J653" i="388"/>
  <c r="H653" i="388"/>
  <c r="M652" i="388"/>
  <c r="L652" i="388"/>
  <c r="K652" i="388"/>
  <c r="J652" i="388"/>
  <c r="H652" i="388"/>
  <c r="M651" i="388"/>
  <c r="L651" i="388"/>
  <c r="K651" i="388"/>
  <c r="J651" i="388"/>
  <c r="H651" i="388"/>
  <c r="M650" i="388"/>
  <c r="L650" i="388"/>
  <c r="J650" i="388"/>
  <c r="I650" i="388"/>
  <c r="H650" i="388"/>
  <c r="M649" i="388"/>
  <c r="L649" i="388"/>
  <c r="J649" i="388"/>
  <c r="I649" i="388"/>
  <c r="H649" i="388"/>
  <c r="M648" i="388"/>
  <c r="K648" i="388"/>
  <c r="J648" i="388"/>
  <c r="I648" i="388"/>
  <c r="H648" i="388"/>
  <c r="M647" i="388"/>
  <c r="L647" i="388"/>
  <c r="J647" i="388"/>
  <c r="I647" i="388"/>
  <c r="H647" i="388"/>
  <c r="M646" i="388"/>
  <c r="L646" i="388"/>
  <c r="J646" i="388"/>
  <c r="I646" i="388"/>
  <c r="H646" i="388"/>
  <c r="M645" i="388"/>
  <c r="L645" i="388"/>
  <c r="J645" i="388"/>
  <c r="I645" i="388"/>
  <c r="H645" i="388"/>
  <c r="M644" i="388"/>
  <c r="L644" i="388"/>
  <c r="J644" i="388"/>
  <c r="I644" i="388"/>
  <c r="H644" i="388"/>
  <c r="M643" i="388"/>
  <c r="L643" i="388"/>
  <c r="J643" i="388"/>
  <c r="I643" i="388"/>
  <c r="H643" i="388"/>
  <c r="M642" i="388"/>
  <c r="L642" i="388"/>
  <c r="J642" i="388"/>
  <c r="I642" i="388"/>
  <c r="H642" i="388"/>
  <c r="M641" i="388"/>
  <c r="L641" i="388"/>
  <c r="J641" i="388"/>
  <c r="I641" i="388"/>
  <c r="H641" i="388"/>
  <c r="M640" i="388"/>
  <c r="L640" i="388"/>
  <c r="J640" i="388"/>
  <c r="I640" i="388"/>
  <c r="H640" i="388"/>
  <c r="M639" i="388"/>
  <c r="L639" i="388"/>
  <c r="J639" i="388"/>
  <c r="I639" i="388"/>
  <c r="H639" i="388"/>
  <c r="M638" i="388"/>
  <c r="L638" i="388"/>
  <c r="J638" i="388"/>
  <c r="I638" i="388"/>
  <c r="H638" i="388"/>
  <c r="M637" i="388"/>
  <c r="K637" i="388"/>
  <c r="J637" i="388"/>
  <c r="I637" i="388"/>
  <c r="H637" i="388"/>
  <c r="M636" i="388"/>
  <c r="K636" i="388"/>
  <c r="J636" i="388"/>
  <c r="I636" i="388"/>
  <c r="H636" i="388"/>
  <c r="M635" i="388"/>
  <c r="K635" i="388"/>
  <c r="J635" i="388"/>
  <c r="I635" i="388"/>
  <c r="H635" i="388"/>
  <c r="M634" i="388"/>
  <c r="K634" i="388"/>
  <c r="J634" i="388"/>
  <c r="I634" i="388"/>
  <c r="H634" i="388"/>
  <c r="M633" i="388"/>
  <c r="L633" i="388"/>
  <c r="J633" i="388"/>
  <c r="I633" i="388"/>
  <c r="H633" i="388"/>
  <c r="M632" i="388"/>
  <c r="L632" i="388"/>
  <c r="J632" i="388"/>
  <c r="I632" i="388"/>
  <c r="H632" i="388"/>
  <c r="M627" i="388"/>
  <c r="L627" i="388"/>
  <c r="J627" i="388"/>
  <c r="I627" i="388"/>
  <c r="H627" i="388"/>
  <c r="M626" i="388"/>
  <c r="L626" i="388"/>
  <c r="J626" i="388"/>
  <c r="I626" i="388"/>
  <c r="H626" i="388"/>
  <c r="M625" i="388"/>
  <c r="L625" i="388"/>
  <c r="J625" i="388"/>
  <c r="I625" i="388"/>
  <c r="H625" i="388"/>
  <c r="M624" i="388"/>
  <c r="L624" i="388"/>
  <c r="J624" i="388"/>
  <c r="I624" i="388"/>
  <c r="H624" i="388"/>
  <c r="M623" i="388"/>
  <c r="L623" i="388"/>
  <c r="J623" i="388"/>
  <c r="I623" i="388"/>
  <c r="H623" i="388"/>
  <c r="M622" i="388"/>
  <c r="L622" i="388"/>
  <c r="J622" i="388"/>
  <c r="I622" i="388"/>
  <c r="H622" i="388"/>
  <c r="M621" i="388"/>
  <c r="L621" i="388"/>
  <c r="J621" i="388"/>
  <c r="I621" i="388"/>
  <c r="H621" i="388"/>
  <c r="M620" i="388"/>
  <c r="L620" i="388"/>
  <c r="J620" i="388"/>
  <c r="I620" i="388"/>
  <c r="H620" i="388"/>
  <c r="M619" i="388"/>
  <c r="L619" i="388"/>
  <c r="J619" i="388"/>
  <c r="I619" i="388"/>
  <c r="H619" i="388"/>
  <c r="M617" i="388"/>
  <c r="L617" i="388"/>
  <c r="J617" i="388"/>
  <c r="I617" i="388"/>
  <c r="H617" i="388"/>
  <c r="M616" i="388"/>
  <c r="L616" i="388"/>
  <c r="J616" i="388"/>
  <c r="I616" i="388"/>
  <c r="H616" i="388"/>
  <c r="M615" i="388"/>
  <c r="L615" i="388"/>
  <c r="J615" i="388"/>
  <c r="I615" i="388"/>
  <c r="H615" i="388"/>
  <c r="M614" i="388"/>
  <c r="L614" i="388"/>
  <c r="J614" i="388"/>
  <c r="I614" i="388"/>
  <c r="H614" i="388"/>
  <c r="M613" i="388"/>
  <c r="L613" i="388"/>
  <c r="J613" i="388"/>
  <c r="I613" i="388"/>
  <c r="H613" i="388"/>
  <c r="M612" i="388"/>
  <c r="L612" i="388"/>
  <c r="J612" i="388"/>
  <c r="I612" i="388"/>
  <c r="H612" i="388"/>
  <c r="M611" i="388"/>
  <c r="L611" i="388"/>
  <c r="J611" i="388"/>
  <c r="I611" i="388"/>
  <c r="H611" i="388"/>
  <c r="M610" i="388"/>
  <c r="L610" i="388"/>
  <c r="J610" i="388"/>
  <c r="I610" i="388"/>
  <c r="H610" i="388"/>
  <c r="M609" i="388"/>
  <c r="L609" i="388"/>
  <c r="J609" i="388"/>
  <c r="I609" i="388"/>
  <c r="H609" i="388"/>
  <c r="M608" i="388"/>
  <c r="L608" i="388"/>
  <c r="J608" i="388"/>
  <c r="I608" i="388"/>
  <c r="H608" i="388"/>
  <c r="M607" i="388"/>
  <c r="L607" i="388"/>
  <c r="J607" i="388"/>
  <c r="I607" i="388"/>
  <c r="H607" i="388"/>
  <c r="M606" i="388"/>
  <c r="L606" i="388"/>
  <c r="J606" i="388"/>
  <c r="I606" i="388"/>
  <c r="H606" i="388"/>
  <c r="M605" i="388"/>
  <c r="L605" i="388"/>
  <c r="J605" i="388"/>
  <c r="I605" i="388"/>
  <c r="H605" i="388"/>
  <c r="M604" i="388"/>
  <c r="L604" i="388"/>
  <c r="J604" i="388"/>
  <c r="I604" i="388"/>
  <c r="H604" i="388"/>
  <c r="M603" i="388"/>
  <c r="L603" i="388"/>
  <c r="J603" i="388"/>
  <c r="I603" i="388"/>
  <c r="H603" i="388"/>
  <c r="M602" i="388"/>
  <c r="L602" i="388"/>
  <c r="J602" i="388"/>
  <c r="I602" i="388"/>
  <c r="H602" i="388"/>
  <c r="M601" i="388"/>
  <c r="L601" i="388"/>
  <c r="J601" i="388"/>
  <c r="I601" i="388"/>
  <c r="H601" i="388"/>
  <c r="M599" i="388"/>
  <c r="L599" i="388"/>
  <c r="J599" i="388"/>
  <c r="I599" i="388"/>
  <c r="H599" i="388"/>
  <c r="M598" i="388"/>
  <c r="L598" i="388"/>
  <c r="J598" i="388"/>
  <c r="I598" i="388"/>
  <c r="H598" i="388"/>
  <c r="M597" i="388"/>
  <c r="L597" i="388"/>
  <c r="J597" i="388"/>
  <c r="I597" i="388"/>
  <c r="H597" i="388"/>
  <c r="M596" i="388"/>
  <c r="K596" i="388"/>
  <c r="J596" i="388"/>
  <c r="I596" i="388"/>
  <c r="H596" i="388"/>
  <c r="M595" i="388"/>
  <c r="K595" i="388"/>
  <c r="J595" i="388"/>
  <c r="I595" i="388"/>
  <c r="H595" i="388"/>
  <c r="M594" i="388"/>
  <c r="K594" i="388"/>
  <c r="J594" i="388"/>
  <c r="I594" i="388"/>
  <c r="H594" i="388"/>
  <c r="M593" i="388"/>
  <c r="K593" i="388"/>
  <c r="J593" i="388"/>
  <c r="I593" i="388"/>
  <c r="H593" i="388"/>
  <c r="M592" i="388"/>
  <c r="K592" i="388"/>
  <c r="J592" i="388"/>
  <c r="I592" i="388"/>
  <c r="H592" i="388"/>
  <c r="M591" i="388"/>
  <c r="L591" i="388"/>
  <c r="K591" i="388"/>
  <c r="J591" i="388"/>
  <c r="H591" i="388"/>
  <c r="M590" i="388"/>
  <c r="L590" i="388"/>
  <c r="K590" i="388"/>
  <c r="J590" i="388"/>
  <c r="H590" i="388"/>
  <c r="M589" i="388"/>
  <c r="L589" i="388"/>
  <c r="K589" i="388"/>
  <c r="J589" i="388"/>
  <c r="H589" i="388"/>
  <c r="M588" i="388"/>
  <c r="L588" i="388"/>
  <c r="K588" i="388"/>
  <c r="J588" i="388"/>
  <c r="H588" i="388"/>
  <c r="M587" i="388"/>
  <c r="L587" i="388"/>
  <c r="K587" i="388"/>
  <c r="J587" i="388"/>
  <c r="H587" i="388"/>
  <c r="M586" i="388"/>
  <c r="L586" i="388"/>
  <c r="K586" i="388"/>
  <c r="J586" i="388"/>
  <c r="H586" i="388"/>
  <c r="M585" i="388"/>
  <c r="L585" i="388"/>
  <c r="K585" i="388"/>
  <c r="J585" i="388"/>
  <c r="H585" i="388"/>
  <c r="M584" i="388"/>
  <c r="L584" i="388"/>
  <c r="K584" i="388"/>
  <c r="J584" i="388"/>
  <c r="H584" i="388"/>
  <c r="M583" i="388"/>
  <c r="L583" i="388"/>
  <c r="K583" i="388"/>
  <c r="J583" i="388"/>
  <c r="H583" i="388"/>
  <c r="M582" i="388"/>
  <c r="L582" i="388"/>
  <c r="K582" i="388"/>
  <c r="J582" i="388"/>
  <c r="H582" i="388"/>
  <c r="M581" i="388"/>
  <c r="K581" i="388"/>
  <c r="J581" i="388"/>
  <c r="I581" i="388"/>
  <c r="H581" i="388"/>
  <c r="M580" i="388"/>
  <c r="K580" i="388"/>
  <c r="J580" i="388"/>
  <c r="I580" i="388"/>
  <c r="H580" i="388"/>
  <c r="M579" i="388"/>
  <c r="L579" i="388"/>
  <c r="K579" i="388"/>
  <c r="J579" i="388"/>
  <c r="H579" i="388"/>
  <c r="M578" i="388"/>
  <c r="L578" i="388"/>
  <c r="K578" i="388"/>
  <c r="J578" i="388"/>
  <c r="H578" i="388"/>
  <c r="M577" i="388"/>
  <c r="L577" i="388"/>
  <c r="K577" i="388"/>
  <c r="J577" i="388"/>
  <c r="H577" i="388"/>
  <c r="M576" i="388"/>
  <c r="L576" i="388"/>
  <c r="K576" i="388"/>
  <c r="J576" i="388"/>
  <c r="H576" i="388"/>
  <c r="M575" i="388"/>
  <c r="K575" i="388"/>
  <c r="J575" i="388"/>
  <c r="I575" i="388"/>
  <c r="H575" i="388"/>
  <c r="M574" i="388"/>
  <c r="L574" i="388"/>
  <c r="J574" i="388"/>
  <c r="I574" i="388"/>
  <c r="H574" i="388"/>
  <c r="M573" i="388"/>
  <c r="K573" i="388"/>
  <c r="J573" i="388"/>
  <c r="I573" i="388"/>
  <c r="H573" i="388"/>
  <c r="M572" i="388"/>
  <c r="L572" i="388"/>
  <c r="J572" i="388"/>
  <c r="I572" i="388"/>
  <c r="H572" i="388"/>
  <c r="M569" i="388"/>
  <c r="L569" i="388"/>
  <c r="J569" i="388"/>
  <c r="I569" i="388"/>
  <c r="H569" i="388"/>
  <c r="M568" i="388"/>
  <c r="L568" i="388"/>
  <c r="J568" i="388"/>
  <c r="I568" i="388"/>
  <c r="H568" i="388"/>
  <c r="M567" i="388"/>
  <c r="L567" i="388"/>
  <c r="J567" i="388"/>
  <c r="I567" i="388"/>
  <c r="H567" i="388"/>
  <c r="M566" i="388"/>
  <c r="L566" i="388"/>
  <c r="J566" i="388"/>
  <c r="I566" i="388"/>
  <c r="H566" i="388"/>
  <c r="M565" i="388"/>
  <c r="L565" i="388"/>
  <c r="J565" i="388"/>
  <c r="I565" i="388"/>
  <c r="H565" i="388"/>
  <c r="M564" i="388"/>
  <c r="L564" i="388"/>
  <c r="J564" i="388"/>
  <c r="I564" i="388"/>
  <c r="H564" i="388"/>
  <c r="M563" i="388"/>
  <c r="L563" i="388"/>
  <c r="J563" i="388"/>
  <c r="I563" i="388"/>
  <c r="H563" i="388"/>
  <c r="M562" i="388"/>
  <c r="L562" i="388"/>
  <c r="J562" i="388"/>
  <c r="I562" i="388"/>
  <c r="H562" i="388"/>
  <c r="M561" i="388"/>
  <c r="L561" i="388"/>
  <c r="J561" i="388"/>
  <c r="I561" i="388"/>
  <c r="H561" i="388"/>
  <c r="M560" i="388"/>
  <c r="L560" i="388"/>
  <c r="J560" i="388"/>
  <c r="I560" i="388"/>
  <c r="H560" i="388"/>
  <c r="M559" i="388"/>
  <c r="L559" i="388"/>
  <c r="J559" i="388"/>
  <c r="I559" i="388"/>
  <c r="H559" i="388"/>
  <c r="M558" i="388"/>
  <c r="L558" i="388"/>
  <c r="J558" i="388"/>
  <c r="I558" i="388"/>
  <c r="H558" i="388"/>
  <c r="M557" i="388"/>
  <c r="L557" i="388"/>
  <c r="J557" i="388"/>
  <c r="I557" i="388"/>
  <c r="H557" i="388"/>
  <c r="M556" i="388"/>
  <c r="L556" i="388"/>
  <c r="J556" i="388"/>
  <c r="I556" i="388"/>
  <c r="H556" i="388"/>
  <c r="M555" i="388"/>
  <c r="L555" i="388"/>
  <c r="J555" i="388"/>
  <c r="I555" i="388"/>
  <c r="H555" i="388"/>
  <c r="M554" i="388"/>
  <c r="L554" i="388"/>
  <c r="K554" i="388"/>
  <c r="J554" i="388"/>
  <c r="H554" i="388"/>
  <c r="M553" i="388"/>
  <c r="L553" i="388"/>
  <c r="J553" i="388"/>
  <c r="I553" i="388"/>
  <c r="H553" i="388"/>
  <c r="M552" i="388"/>
  <c r="L552" i="388"/>
  <c r="J552" i="388"/>
  <c r="I552" i="388"/>
  <c r="H552" i="388"/>
  <c r="M551" i="388"/>
  <c r="L551" i="388"/>
  <c r="J551" i="388"/>
  <c r="I551" i="388"/>
  <c r="H551" i="388"/>
  <c r="M550" i="388"/>
  <c r="L550" i="388"/>
  <c r="J550" i="388"/>
  <c r="I550" i="388"/>
  <c r="H550" i="388"/>
  <c r="M549" i="388"/>
  <c r="L549" i="388"/>
  <c r="J549" i="388"/>
  <c r="I549" i="388"/>
  <c r="H549" i="388"/>
  <c r="M548" i="388"/>
  <c r="L548" i="388"/>
  <c r="J548" i="388"/>
  <c r="I548" i="388"/>
  <c r="H548" i="388"/>
  <c r="M547" i="388"/>
  <c r="L547" i="388"/>
  <c r="J547" i="388"/>
  <c r="I547" i="388"/>
  <c r="H547" i="388"/>
  <c r="M546" i="388"/>
  <c r="L546" i="388"/>
  <c r="J546" i="388"/>
  <c r="I546" i="388"/>
  <c r="H546" i="388"/>
  <c r="M545" i="388"/>
  <c r="L545" i="388"/>
  <c r="J545" i="388"/>
  <c r="I545" i="388"/>
  <c r="H545" i="388"/>
  <c r="M544" i="388"/>
  <c r="L544" i="388"/>
  <c r="J544" i="388"/>
  <c r="I544" i="388"/>
  <c r="H544" i="388"/>
  <c r="M543" i="388"/>
  <c r="L543" i="388"/>
  <c r="J543" i="388"/>
  <c r="I543" i="388"/>
  <c r="H543" i="388"/>
  <c r="M542" i="388"/>
  <c r="L542" i="388"/>
  <c r="J542" i="388"/>
  <c r="I542" i="388"/>
  <c r="H542" i="388"/>
  <c r="M541" i="388"/>
  <c r="L541" i="388"/>
  <c r="J541" i="388"/>
  <c r="I541" i="388"/>
  <c r="H541" i="388"/>
  <c r="M540" i="388"/>
  <c r="L540" i="388"/>
  <c r="J540" i="388"/>
  <c r="I540" i="388"/>
  <c r="H540" i="388"/>
  <c r="M539" i="388"/>
  <c r="L539" i="388"/>
  <c r="J539" i="388"/>
  <c r="I539" i="388"/>
  <c r="H539" i="388"/>
  <c r="M538" i="388"/>
  <c r="L538" i="388"/>
  <c r="J538" i="388"/>
  <c r="I538" i="388"/>
  <c r="H538" i="388"/>
  <c r="M537" i="388"/>
  <c r="L537" i="388"/>
  <c r="J537" i="388"/>
  <c r="I537" i="388"/>
  <c r="H537" i="388"/>
  <c r="M536" i="388"/>
  <c r="L536" i="388"/>
  <c r="J536" i="388"/>
  <c r="I536" i="388"/>
  <c r="H536" i="388"/>
  <c r="M535" i="388"/>
  <c r="L535" i="388"/>
  <c r="K535" i="388"/>
  <c r="J535" i="388"/>
  <c r="H535" i="388"/>
  <c r="M534" i="388"/>
  <c r="L534" i="388"/>
  <c r="J534" i="388"/>
  <c r="I534" i="388"/>
  <c r="H534" i="388"/>
  <c r="M533" i="388"/>
  <c r="K533" i="388"/>
  <c r="J533" i="388"/>
  <c r="I533" i="388"/>
  <c r="H533" i="388"/>
  <c r="M532" i="388"/>
  <c r="K532" i="388"/>
  <c r="J532" i="388"/>
  <c r="I532" i="388"/>
  <c r="H532" i="388"/>
  <c r="M531" i="388"/>
  <c r="K531" i="388"/>
  <c r="J531" i="388"/>
  <c r="I531" i="388"/>
  <c r="H531" i="388"/>
  <c r="M530" i="388"/>
  <c r="K530" i="388"/>
  <c r="J530" i="388"/>
  <c r="I530" i="388"/>
  <c r="H530" i="388"/>
  <c r="M529" i="388"/>
  <c r="L529" i="388"/>
  <c r="K529" i="388"/>
  <c r="J529" i="388"/>
  <c r="H529" i="388"/>
  <c r="M528" i="388"/>
  <c r="L528" i="388"/>
  <c r="K528" i="388"/>
  <c r="J528" i="388"/>
  <c r="H528" i="388"/>
  <c r="M527" i="388"/>
  <c r="K527" i="388"/>
  <c r="J527" i="388"/>
  <c r="I527" i="388"/>
  <c r="H527" i="388"/>
  <c r="M526" i="388"/>
  <c r="L526" i="388"/>
  <c r="J526" i="388"/>
  <c r="I526" i="388"/>
  <c r="H526" i="388"/>
  <c r="M525" i="388"/>
  <c r="L525" i="388"/>
  <c r="J525" i="388"/>
  <c r="I525" i="388"/>
  <c r="H525" i="388"/>
  <c r="M524" i="388"/>
  <c r="L524" i="388"/>
  <c r="J524" i="388"/>
  <c r="I524" i="388"/>
  <c r="H524" i="388"/>
  <c r="M523" i="388"/>
  <c r="L523" i="388"/>
  <c r="K523" i="388"/>
  <c r="J523" i="388"/>
  <c r="H523" i="388"/>
  <c r="M522" i="388"/>
  <c r="L522" i="388"/>
  <c r="K522" i="388"/>
  <c r="J522" i="388"/>
  <c r="H522" i="388"/>
  <c r="M521" i="388"/>
  <c r="L521" i="388"/>
  <c r="K521" i="388"/>
  <c r="J521" i="388"/>
  <c r="H521" i="388"/>
  <c r="M520" i="388"/>
  <c r="L520" i="388"/>
  <c r="K520" i="388"/>
  <c r="J520" i="388"/>
  <c r="H520" i="388"/>
  <c r="M519" i="388"/>
  <c r="K519" i="388"/>
  <c r="J519" i="388"/>
  <c r="I519" i="388"/>
  <c r="H519" i="388"/>
  <c r="M518" i="388"/>
  <c r="L518" i="388"/>
  <c r="K518" i="388"/>
  <c r="J518" i="388"/>
  <c r="H518" i="388"/>
  <c r="M517" i="388"/>
  <c r="K517" i="388"/>
  <c r="J517" i="388"/>
  <c r="I517" i="388"/>
  <c r="H517" i="388"/>
  <c r="M516" i="388"/>
  <c r="L516" i="388"/>
  <c r="K516" i="388"/>
  <c r="J516" i="388"/>
  <c r="H516" i="388"/>
  <c r="M515" i="388"/>
  <c r="K515" i="388"/>
  <c r="J515" i="388"/>
  <c r="I515" i="388"/>
  <c r="H515" i="388"/>
  <c r="M514" i="388"/>
  <c r="L514" i="388"/>
  <c r="J514" i="388"/>
  <c r="I514" i="388"/>
  <c r="H514" i="388"/>
  <c r="M511" i="388"/>
  <c r="L511" i="388"/>
  <c r="K511" i="388"/>
  <c r="J511" i="388"/>
  <c r="H511" i="388"/>
  <c r="M510" i="388"/>
  <c r="L510" i="388"/>
  <c r="K510" i="388"/>
  <c r="J510" i="388"/>
  <c r="H510" i="388"/>
  <c r="M509" i="388"/>
  <c r="L509" i="388"/>
  <c r="K509" i="388"/>
  <c r="J509" i="388"/>
  <c r="H509" i="388"/>
  <c r="M508" i="388"/>
  <c r="L508" i="388"/>
  <c r="K508" i="388"/>
  <c r="J508" i="388"/>
  <c r="H508" i="388"/>
  <c r="M507" i="388"/>
  <c r="L507" i="388"/>
  <c r="K507" i="388"/>
  <c r="J507" i="388"/>
  <c r="H507" i="388"/>
  <c r="M506" i="388"/>
  <c r="L506" i="388"/>
  <c r="K506" i="388"/>
  <c r="J506" i="388"/>
  <c r="H506" i="388"/>
  <c r="M505" i="388"/>
  <c r="L505" i="388"/>
  <c r="K505" i="388"/>
  <c r="J505" i="388"/>
  <c r="H505" i="388"/>
  <c r="M502" i="388"/>
  <c r="K502" i="388"/>
  <c r="J502" i="388"/>
  <c r="I502" i="388"/>
  <c r="H502" i="388"/>
  <c r="M501" i="388"/>
  <c r="K501" i="388"/>
  <c r="J501" i="388"/>
  <c r="I501" i="388"/>
  <c r="H501" i="388"/>
  <c r="M500" i="388"/>
  <c r="K500" i="388"/>
  <c r="J500" i="388"/>
  <c r="I500" i="388"/>
  <c r="H500" i="388"/>
  <c r="M499" i="388"/>
  <c r="K499" i="388"/>
  <c r="J499" i="388"/>
  <c r="I499" i="388"/>
  <c r="H499" i="388"/>
  <c r="M498" i="388"/>
  <c r="K498" i="388"/>
  <c r="J498" i="388"/>
  <c r="I498" i="388"/>
  <c r="H498" i="388"/>
  <c r="M497" i="388"/>
  <c r="K497" i="388"/>
  <c r="J497" i="388"/>
  <c r="I497" i="388"/>
  <c r="H497" i="388"/>
  <c r="M496" i="388"/>
  <c r="K496" i="388"/>
  <c r="J496" i="388"/>
  <c r="I496" i="388"/>
  <c r="H496" i="388"/>
  <c r="M495" i="388"/>
  <c r="K495" i="388"/>
  <c r="J495" i="388"/>
  <c r="I495" i="388"/>
  <c r="H495" i="388"/>
  <c r="M494" i="388"/>
  <c r="K494" i="388"/>
  <c r="J494" i="388"/>
  <c r="I494" i="388"/>
  <c r="H494" i="388"/>
  <c r="M493" i="388"/>
  <c r="L493" i="388"/>
  <c r="K493" i="388"/>
  <c r="J493" i="388"/>
  <c r="I493" i="388"/>
  <c r="M492" i="388"/>
  <c r="L492" i="388"/>
  <c r="K492" i="388"/>
  <c r="J492" i="388"/>
  <c r="I492" i="388"/>
  <c r="M491" i="388"/>
  <c r="L491" i="388"/>
  <c r="K491" i="388"/>
  <c r="J491" i="388"/>
  <c r="I491" i="388"/>
  <c r="M490" i="388"/>
  <c r="L490" i="388"/>
  <c r="K490" i="388"/>
  <c r="J490" i="388"/>
  <c r="I490" i="388"/>
  <c r="M489" i="388"/>
  <c r="L489" i="388"/>
  <c r="K489" i="388"/>
  <c r="J489" i="388"/>
  <c r="I489" i="388"/>
  <c r="M488" i="388"/>
  <c r="L488" i="388"/>
  <c r="K488" i="388"/>
  <c r="J488" i="388"/>
  <c r="I488" i="388"/>
  <c r="M487" i="388"/>
  <c r="L487" i="388"/>
  <c r="K487" i="388"/>
  <c r="J487" i="388"/>
  <c r="I487" i="388"/>
  <c r="M486" i="388"/>
  <c r="L486" i="388"/>
  <c r="K486" i="388"/>
  <c r="J486" i="388"/>
  <c r="I486" i="388"/>
  <c r="M485" i="388"/>
  <c r="L485" i="388"/>
  <c r="K485" i="388"/>
  <c r="J485" i="388"/>
  <c r="I485" i="388"/>
  <c r="M484" i="388"/>
  <c r="L484" i="388"/>
  <c r="K484" i="388"/>
  <c r="J484" i="388"/>
  <c r="I484" i="388"/>
  <c r="M483" i="388"/>
  <c r="L483" i="388"/>
  <c r="K483" i="388"/>
  <c r="J483" i="388"/>
  <c r="I483" i="388"/>
  <c r="M482" i="388"/>
  <c r="L482" i="388"/>
  <c r="K482" i="388"/>
  <c r="J482" i="388"/>
  <c r="I482" i="388"/>
  <c r="M481" i="388"/>
  <c r="L481" i="388"/>
  <c r="K481" i="388"/>
  <c r="J481" i="388"/>
  <c r="I481" i="388"/>
  <c r="M480" i="388"/>
  <c r="L480" i="388"/>
  <c r="K480" i="388"/>
  <c r="J480" i="388"/>
  <c r="I480" i="388"/>
  <c r="M479" i="388"/>
  <c r="L479" i="388"/>
  <c r="K479" i="388"/>
  <c r="J479" i="388"/>
  <c r="I479" i="388"/>
  <c r="M476" i="388"/>
  <c r="L476" i="388"/>
  <c r="K476" i="388"/>
  <c r="J476" i="388"/>
  <c r="I476" i="388"/>
  <c r="M475" i="388"/>
  <c r="L475" i="388"/>
  <c r="K475" i="388"/>
  <c r="J475" i="388"/>
  <c r="I475" i="388"/>
  <c r="M474" i="388"/>
  <c r="L474" i="388"/>
  <c r="K474" i="388"/>
  <c r="J474" i="388"/>
  <c r="I474" i="388"/>
  <c r="M473" i="388"/>
  <c r="L473" i="388"/>
  <c r="K473" i="388"/>
  <c r="J473" i="388"/>
  <c r="I473" i="388"/>
  <c r="M472" i="388"/>
  <c r="L472" i="388"/>
  <c r="K472" i="388"/>
  <c r="J472" i="388"/>
  <c r="I472" i="388"/>
  <c r="M471" i="388"/>
  <c r="L471" i="388"/>
  <c r="K471" i="388"/>
  <c r="J471" i="388"/>
  <c r="I471" i="388"/>
  <c r="M470" i="388"/>
  <c r="L470" i="388"/>
  <c r="K470" i="388"/>
  <c r="J470" i="388"/>
  <c r="I470" i="388"/>
  <c r="M469" i="388"/>
  <c r="L469" i="388"/>
  <c r="K469" i="388"/>
  <c r="J469" i="388"/>
  <c r="I469" i="388"/>
  <c r="M468" i="388"/>
  <c r="L468" i="388"/>
  <c r="J468" i="388"/>
  <c r="I468" i="388"/>
  <c r="H468" i="388"/>
  <c r="M467" i="388"/>
  <c r="L467" i="388"/>
  <c r="J467" i="388"/>
  <c r="I467" i="388"/>
  <c r="H467" i="388"/>
  <c r="M466" i="388"/>
  <c r="L466" i="388"/>
  <c r="J466" i="388"/>
  <c r="I466" i="388"/>
  <c r="H466" i="388"/>
  <c r="M465" i="388"/>
  <c r="L465" i="388"/>
  <c r="J465" i="388"/>
  <c r="I465" i="388"/>
  <c r="H465" i="388"/>
  <c r="M462" i="388"/>
  <c r="K462" i="388"/>
  <c r="J462" i="388"/>
  <c r="I462" i="388"/>
  <c r="H462" i="388"/>
  <c r="M461" i="388"/>
  <c r="K461" i="388"/>
  <c r="J461" i="388"/>
  <c r="I461" i="388"/>
  <c r="H461" i="388"/>
  <c r="M460" i="388"/>
  <c r="K460" i="388"/>
  <c r="J460" i="388"/>
  <c r="I460" i="388"/>
  <c r="H460" i="388"/>
  <c r="M459" i="388"/>
  <c r="K459" i="388"/>
  <c r="J459" i="388"/>
  <c r="I459" i="388"/>
  <c r="H459" i="388"/>
  <c r="M458" i="388"/>
  <c r="K458" i="388"/>
  <c r="J458" i="388"/>
  <c r="I458" i="388"/>
  <c r="H458" i="388"/>
  <c r="M457" i="388"/>
  <c r="K457" i="388"/>
  <c r="J457" i="388"/>
  <c r="I457" i="388"/>
  <c r="H457" i="388"/>
  <c r="M456" i="388"/>
  <c r="K456" i="388"/>
  <c r="J456" i="388"/>
  <c r="I456" i="388"/>
  <c r="H456" i="388"/>
  <c r="M455" i="388"/>
  <c r="K455" i="388"/>
  <c r="J455" i="388"/>
  <c r="I455" i="388"/>
  <c r="H455" i="388"/>
  <c r="M454" i="388"/>
  <c r="K454" i="388"/>
  <c r="J454" i="388"/>
  <c r="I454" i="388"/>
  <c r="H454" i="388"/>
  <c r="M453" i="388"/>
  <c r="K453" i="388"/>
  <c r="J453" i="388"/>
  <c r="I453" i="388"/>
  <c r="H453" i="388"/>
  <c r="M437" i="388"/>
  <c r="K437" i="388"/>
  <c r="J437" i="388"/>
  <c r="I437" i="388"/>
  <c r="H437" i="388"/>
  <c r="M436" i="388"/>
  <c r="K436" i="388"/>
  <c r="J436" i="388"/>
  <c r="I436" i="388"/>
  <c r="H436" i="388"/>
  <c r="M435" i="388"/>
  <c r="K435" i="388"/>
  <c r="J435" i="388"/>
  <c r="I435" i="388"/>
  <c r="H435" i="388"/>
  <c r="M434" i="388"/>
  <c r="K434" i="388"/>
  <c r="J434" i="388"/>
  <c r="I434" i="388"/>
  <c r="H434" i="388"/>
  <c r="M433" i="388"/>
  <c r="K433" i="388"/>
  <c r="J433" i="388"/>
  <c r="I433" i="388"/>
  <c r="H433" i="388"/>
  <c r="M432" i="388"/>
  <c r="K432" i="388"/>
  <c r="J432" i="388"/>
  <c r="I432" i="388"/>
  <c r="H432" i="388"/>
  <c r="M431" i="388"/>
  <c r="K431" i="388"/>
  <c r="J431" i="388"/>
  <c r="I431" i="388"/>
  <c r="H431" i="388"/>
  <c r="M430" i="388"/>
  <c r="K430" i="388"/>
  <c r="J430" i="388"/>
  <c r="I430" i="388"/>
  <c r="H430" i="388"/>
  <c r="M429" i="388"/>
  <c r="K429" i="388"/>
  <c r="J429" i="388"/>
  <c r="I429" i="388"/>
  <c r="H429" i="388"/>
  <c r="M428" i="388"/>
  <c r="K428" i="388"/>
  <c r="J428" i="388"/>
  <c r="I428" i="388"/>
  <c r="H428" i="388"/>
  <c r="M427" i="388"/>
  <c r="K427" i="388"/>
  <c r="J427" i="388"/>
  <c r="I427" i="388"/>
  <c r="H427" i="388"/>
  <c r="M426" i="388"/>
  <c r="K426" i="388"/>
  <c r="J426" i="388"/>
  <c r="I426" i="388"/>
  <c r="H426" i="388"/>
  <c r="M425" i="388"/>
  <c r="K425" i="388"/>
  <c r="J425" i="388"/>
  <c r="I425" i="388"/>
  <c r="H425" i="388"/>
  <c r="M424" i="388"/>
  <c r="K424" i="388"/>
  <c r="J424" i="388"/>
  <c r="I424" i="388"/>
  <c r="H424" i="388"/>
  <c r="M423" i="388"/>
  <c r="K423" i="388"/>
  <c r="J423" i="388"/>
  <c r="I423" i="388"/>
  <c r="H423" i="388"/>
  <c r="M422" i="388"/>
  <c r="K422" i="388"/>
  <c r="J422" i="388"/>
  <c r="I422" i="388"/>
  <c r="H422" i="388"/>
  <c r="M421" i="388"/>
  <c r="K421" i="388"/>
  <c r="J421" i="388"/>
  <c r="I421" i="388"/>
  <c r="H421" i="388"/>
  <c r="M420" i="388"/>
  <c r="K420" i="388"/>
  <c r="J420" i="388"/>
  <c r="I420" i="388"/>
  <c r="H420" i="388"/>
  <c r="M419" i="388"/>
  <c r="K419" i="388"/>
  <c r="J419" i="388"/>
  <c r="I419" i="388"/>
  <c r="H419" i="388"/>
  <c r="M418" i="388"/>
  <c r="K418" i="388"/>
  <c r="J418" i="388"/>
  <c r="I418" i="388"/>
  <c r="H418" i="388"/>
  <c r="M417" i="388"/>
  <c r="K417" i="388"/>
  <c r="J417" i="388"/>
  <c r="I417" i="388"/>
  <c r="H417" i="388"/>
  <c r="M416" i="388"/>
  <c r="K416" i="388"/>
  <c r="J416" i="388"/>
  <c r="I416" i="388"/>
  <c r="H416" i="388"/>
  <c r="M415" i="388"/>
  <c r="K415" i="388"/>
  <c r="J415" i="388"/>
  <c r="I415" i="388"/>
  <c r="H415" i="388"/>
  <c r="M414" i="388"/>
  <c r="L414" i="388"/>
  <c r="J414" i="388"/>
  <c r="I414" i="388"/>
  <c r="H414" i="388"/>
  <c r="M413" i="388"/>
  <c r="K413" i="388"/>
  <c r="J413" i="388"/>
  <c r="I413" i="388"/>
  <c r="H413" i="388"/>
  <c r="M412" i="388"/>
  <c r="K412" i="388"/>
  <c r="J412" i="388"/>
  <c r="I412" i="388"/>
  <c r="H412" i="388"/>
  <c r="M411" i="388"/>
  <c r="K411" i="388"/>
  <c r="J411" i="388"/>
  <c r="I411" i="388"/>
  <c r="H411" i="388"/>
  <c r="M410" i="388"/>
  <c r="K410" i="388"/>
  <c r="J410" i="388"/>
  <c r="I410" i="388"/>
  <c r="H410" i="388"/>
  <c r="M409" i="388"/>
  <c r="K409" i="388"/>
  <c r="J409" i="388"/>
  <c r="I409" i="388"/>
  <c r="H409" i="388"/>
  <c r="M408" i="388"/>
  <c r="K408" i="388"/>
  <c r="J408" i="388"/>
  <c r="I408" i="388"/>
  <c r="H408" i="388"/>
  <c r="M407" i="388"/>
  <c r="K407" i="388"/>
  <c r="J407" i="388"/>
  <c r="I407" i="388"/>
  <c r="H407" i="388"/>
  <c r="M406" i="388"/>
  <c r="K406" i="388"/>
  <c r="J406" i="388"/>
  <c r="I406" i="388"/>
  <c r="H406" i="388"/>
  <c r="M405" i="388"/>
  <c r="K405" i="388"/>
  <c r="J405" i="388"/>
  <c r="I405" i="388"/>
  <c r="H405" i="388"/>
  <c r="M404" i="388"/>
  <c r="K404" i="388"/>
  <c r="J404" i="388"/>
  <c r="I404" i="388"/>
  <c r="H404" i="388"/>
  <c r="M403" i="388"/>
  <c r="K403" i="388"/>
  <c r="J403" i="388"/>
  <c r="I403" i="388"/>
  <c r="H403" i="388"/>
  <c r="M393" i="388"/>
  <c r="K393" i="388"/>
  <c r="J393" i="388"/>
  <c r="I393" i="388"/>
  <c r="H393" i="388"/>
  <c r="M392" i="388"/>
  <c r="K392" i="388"/>
  <c r="J392" i="388"/>
  <c r="I392" i="388"/>
  <c r="H392" i="388"/>
  <c r="M391" i="388"/>
  <c r="K391" i="388"/>
  <c r="J391" i="388"/>
  <c r="I391" i="388"/>
  <c r="H391" i="388"/>
  <c r="M390" i="388"/>
  <c r="K390" i="388"/>
  <c r="J390" i="388"/>
  <c r="I390" i="388"/>
  <c r="H390" i="388"/>
  <c r="M389" i="388"/>
  <c r="K389" i="388"/>
  <c r="J389" i="388"/>
  <c r="I389" i="388"/>
  <c r="H389" i="388"/>
  <c r="M388" i="388"/>
  <c r="K388" i="388"/>
  <c r="J388" i="388"/>
  <c r="I388" i="388"/>
  <c r="H388" i="388"/>
  <c r="M387" i="388"/>
  <c r="K387" i="388"/>
  <c r="J387" i="388"/>
  <c r="I387" i="388"/>
  <c r="H387" i="388"/>
  <c r="M386" i="388"/>
  <c r="K386" i="388"/>
  <c r="J386" i="388"/>
  <c r="I386" i="388"/>
  <c r="H386" i="388"/>
  <c r="M385" i="388"/>
  <c r="K385" i="388"/>
  <c r="J385" i="388"/>
  <c r="I385" i="388"/>
  <c r="H385" i="388"/>
  <c r="M384" i="388"/>
  <c r="K384" i="388"/>
  <c r="J384" i="388"/>
  <c r="I384" i="388"/>
  <c r="H384" i="388"/>
  <c r="M383" i="388"/>
  <c r="K383" i="388"/>
  <c r="J383" i="388"/>
  <c r="I383" i="388"/>
  <c r="H383" i="388"/>
  <c r="M382" i="388"/>
  <c r="K382" i="388"/>
  <c r="J382" i="388"/>
  <c r="I382" i="388"/>
  <c r="H382" i="388"/>
  <c r="M381" i="388"/>
  <c r="K381" i="388"/>
  <c r="J381" i="388"/>
  <c r="I381" i="388"/>
  <c r="H381" i="388"/>
  <c r="M380" i="388"/>
  <c r="K380" i="388"/>
  <c r="J380" i="388"/>
  <c r="I380" i="388"/>
  <c r="H380" i="388"/>
  <c r="M379" i="388"/>
  <c r="K379" i="388"/>
  <c r="J379" i="388"/>
  <c r="I379" i="388"/>
  <c r="H379" i="388"/>
  <c r="M378" i="388"/>
  <c r="K378" i="388"/>
  <c r="J378" i="388"/>
  <c r="I378" i="388"/>
  <c r="H378" i="388"/>
  <c r="M377" i="388"/>
  <c r="K377" i="388"/>
  <c r="J377" i="388"/>
  <c r="I377" i="388"/>
  <c r="H377" i="388"/>
  <c r="M376" i="388"/>
  <c r="L376" i="388"/>
  <c r="J376" i="388"/>
  <c r="I376" i="388"/>
  <c r="H376" i="388"/>
  <c r="M362" i="388"/>
  <c r="K362" i="388"/>
  <c r="J362" i="388"/>
  <c r="I362" i="388"/>
  <c r="H362" i="388"/>
  <c r="M361" i="388"/>
  <c r="K361" i="388"/>
  <c r="J361" i="388"/>
  <c r="I361" i="388"/>
  <c r="H361" i="388"/>
  <c r="M360" i="388"/>
  <c r="K360" i="388"/>
  <c r="J360" i="388"/>
  <c r="I360" i="388"/>
  <c r="H360" i="388"/>
  <c r="M359" i="388"/>
  <c r="K359" i="388"/>
  <c r="J359" i="388"/>
  <c r="I359" i="388"/>
  <c r="H359" i="388"/>
  <c r="M358" i="388"/>
  <c r="K358" i="388"/>
  <c r="J358" i="388"/>
  <c r="I358" i="388"/>
  <c r="H358" i="388"/>
  <c r="M357" i="388"/>
  <c r="K357" i="388"/>
  <c r="J357" i="388"/>
  <c r="I357" i="388"/>
  <c r="H357" i="388"/>
  <c r="M356" i="388"/>
  <c r="K356" i="388"/>
  <c r="J356" i="388"/>
  <c r="I356" i="388"/>
  <c r="H356" i="388"/>
  <c r="M355" i="388"/>
  <c r="K355" i="388"/>
  <c r="J355" i="388"/>
  <c r="I355" i="388"/>
  <c r="H355" i="388"/>
  <c r="M354" i="388"/>
  <c r="K354" i="388"/>
  <c r="J354" i="388"/>
  <c r="I354" i="388"/>
  <c r="H354" i="388"/>
  <c r="M353" i="388"/>
  <c r="K353" i="388"/>
  <c r="J353" i="388"/>
  <c r="I353" i="388"/>
  <c r="H353" i="388"/>
  <c r="M352" i="388"/>
  <c r="K352" i="388"/>
  <c r="J352" i="388"/>
  <c r="I352" i="388"/>
  <c r="H352" i="388"/>
  <c r="M351" i="388"/>
  <c r="K351" i="388"/>
  <c r="J351" i="388"/>
  <c r="I351" i="388"/>
  <c r="H351" i="388"/>
  <c r="M350" i="388"/>
  <c r="K350" i="388"/>
  <c r="J350" i="388"/>
  <c r="I350" i="388"/>
  <c r="H350" i="388"/>
  <c r="M349" i="388"/>
  <c r="K349" i="388"/>
  <c r="J349" i="388"/>
  <c r="I349" i="388"/>
  <c r="H349" i="388"/>
  <c r="M348" i="388"/>
  <c r="K348" i="388"/>
  <c r="J348" i="388"/>
  <c r="I348" i="388"/>
  <c r="H348" i="388"/>
  <c r="M347" i="388"/>
  <c r="K347" i="388"/>
  <c r="J347" i="388"/>
  <c r="I347" i="388"/>
  <c r="H347" i="388"/>
  <c r="M346" i="388"/>
  <c r="K346" i="388"/>
  <c r="J346" i="388"/>
  <c r="I346" i="388"/>
  <c r="H346" i="388"/>
  <c r="M344" i="388"/>
  <c r="K344" i="388"/>
  <c r="J344" i="388"/>
  <c r="I344" i="388"/>
  <c r="H344" i="388"/>
  <c r="M343" i="388"/>
  <c r="K343" i="388"/>
  <c r="J343" i="388"/>
  <c r="I343" i="388"/>
  <c r="H343" i="388"/>
  <c r="M342" i="388"/>
  <c r="K342" i="388"/>
  <c r="J342" i="388"/>
  <c r="I342" i="388"/>
  <c r="H342" i="388"/>
  <c r="M341" i="388"/>
  <c r="K341" i="388"/>
  <c r="J341" i="388"/>
  <c r="I341" i="388"/>
  <c r="H341" i="388"/>
  <c r="M340" i="388"/>
  <c r="K340" i="388"/>
  <c r="J340" i="388"/>
  <c r="I340" i="388"/>
  <c r="H340" i="388"/>
  <c r="M339" i="388"/>
  <c r="L339" i="388"/>
  <c r="J339" i="388"/>
  <c r="I339" i="388"/>
  <c r="H339" i="388"/>
  <c r="M338" i="388"/>
  <c r="K338" i="388"/>
  <c r="J338" i="388"/>
  <c r="I338" i="388"/>
  <c r="H338" i="388"/>
  <c r="M337" i="388"/>
  <c r="K337" i="388"/>
  <c r="J337" i="388"/>
  <c r="I337" i="388"/>
  <c r="H337" i="388"/>
  <c r="M336" i="388"/>
  <c r="L336" i="388"/>
  <c r="J336" i="388"/>
  <c r="I336" i="388"/>
  <c r="H336" i="388"/>
  <c r="M324" i="388"/>
  <c r="K324" i="388"/>
  <c r="J324" i="388"/>
  <c r="I324" i="388"/>
  <c r="H324" i="388"/>
  <c r="M323" i="388"/>
  <c r="K323" i="388"/>
  <c r="J323" i="388"/>
  <c r="I323" i="388"/>
  <c r="H323" i="388"/>
  <c r="M322" i="388"/>
  <c r="K322" i="388"/>
  <c r="J322" i="388"/>
  <c r="I322" i="388"/>
  <c r="H322" i="388"/>
  <c r="M321" i="388"/>
  <c r="K321" i="388"/>
  <c r="J321" i="388"/>
  <c r="I321" i="388"/>
  <c r="H321" i="388"/>
  <c r="M320" i="388"/>
  <c r="K320" i="388"/>
  <c r="J320" i="388"/>
  <c r="I320" i="388"/>
  <c r="H320" i="388"/>
  <c r="M319" i="388"/>
  <c r="K319" i="388"/>
  <c r="J319" i="388"/>
  <c r="I319" i="388"/>
  <c r="H319" i="388"/>
  <c r="M318" i="388"/>
  <c r="K318" i="388"/>
  <c r="J318" i="388"/>
  <c r="I318" i="388"/>
  <c r="H318" i="388"/>
  <c r="M317" i="388"/>
  <c r="K317" i="388"/>
  <c r="J317" i="388"/>
  <c r="I317" i="388"/>
  <c r="H317" i="388"/>
  <c r="M316" i="388"/>
  <c r="K316" i="388"/>
  <c r="J316" i="388"/>
  <c r="I316" i="388"/>
  <c r="H316" i="388"/>
  <c r="M315" i="388"/>
  <c r="K315" i="388"/>
  <c r="J315" i="388"/>
  <c r="I315" i="388"/>
  <c r="H315" i="388"/>
  <c r="M314" i="388"/>
  <c r="K314" i="388"/>
  <c r="J314" i="388"/>
  <c r="I314" i="388"/>
  <c r="H314" i="388"/>
  <c r="M313" i="388"/>
  <c r="K313" i="388"/>
  <c r="J313" i="388"/>
  <c r="I313" i="388"/>
  <c r="H313" i="388"/>
  <c r="M312" i="388"/>
  <c r="K312" i="388"/>
  <c r="J312" i="388"/>
  <c r="I312" i="388"/>
  <c r="H312" i="388"/>
  <c r="M311" i="388"/>
  <c r="K311" i="388"/>
  <c r="J311" i="388"/>
  <c r="I311" i="388"/>
  <c r="H311" i="388"/>
  <c r="M310" i="388"/>
  <c r="K310" i="388"/>
  <c r="J310" i="388"/>
  <c r="I310" i="388"/>
  <c r="H310" i="388"/>
  <c r="M309" i="388"/>
  <c r="K309" i="388"/>
  <c r="J309" i="388"/>
  <c r="I309" i="388"/>
  <c r="H309" i="388"/>
  <c r="M308" i="388"/>
  <c r="K308" i="388"/>
  <c r="J308" i="388"/>
  <c r="I308" i="388"/>
  <c r="H308" i="388"/>
  <c r="M307" i="388"/>
  <c r="K307" i="388"/>
  <c r="J307" i="388"/>
  <c r="I307" i="388"/>
  <c r="H307" i="388"/>
  <c r="M306" i="388"/>
  <c r="K306" i="388"/>
  <c r="J306" i="388"/>
  <c r="I306" i="388"/>
  <c r="H306" i="388"/>
  <c r="M305" i="388"/>
  <c r="L305" i="388"/>
  <c r="J305" i="388"/>
  <c r="I305" i="388"/>
  <c r="H305" i="388"/>
  <c r="M304" i="388"/>
  <c r="K304" i="388"/>
  <c r="J304" i="388"/>
  <c r="I304" i="388"/>
  <c r="H304" i="388"/>
  <c r="M303" i="388"/>
  <c r="K303" i="388"/>
  <c r="J303" i="388"/>
  <c r="I303" i="388"/>
  <c r="H303" i="388"/>
  <c r="M302" i="388"/>
  <c r="K302" i="388"/>
  <c r="J302" i="388"/>
  <c r="I302" i="388"/>
  <c r="H302" i="388"/>
  <c r="M300" i="388"/>
  <c r="K300" i="388"/>
  <c r="J300" i="388"/>
  <c r="I300" i="388"/>
  <c r="H300" i="388"/>
  <c r="M299" i="388"/>
  <c r="K299" i="388"/>
  <c r="J299" i="388"/>
  <c r="I299" i="388"/>
  <c r="H299" i="388"/>
  <c r="M298" i="388"/>
  <c r="K298" i="388"/>
  <c r="J298" i="388"/>
  <c r="I298" i="388"/>
  <c r="H298" i="388"/>
  <c r="M297" i="388"/>
  <c r="K297" i="388"/>
  <c r="J297" i="388"/>
  <c r="I297" i="388"/>
  <c r="H297" i="388"/>
  <c r="M296" i="388"/>
  <c r="K296" i="388"/>
  <c r="J296" i="388"/>
  <c r="I296" i="388"/>
  <c r="H296" i="388"/>
  <c r="M295" i="388"/>
  <c r="K295" i="388"/>
  <c r="J295" i="388"/>
  <c r="I295" i="388"/>
  <c r="H295" i="388"/>
  <c r="M294" i="388"/>
  <c r="K294" i="388"/>
  <c r="J294" i="388"/>
  <c r="I294" i="388"/>
  <c r="H294" i="388"/>
  <c r="M293" i="388"/>
  <c r="K293" i="388"/>
  <c r="J293" i="388"/>
  <c r="I293" i="388"/>
  <c r="H293" i="388"/>
  <c r="M292" i="388"/>
  <c r="K292" i="388"/>
  <c r="J292" i="388"/>
  <c r="I292" i="388"/>
  <c r="H292" i="388"/>
  <c r="M291" i="388"/>
  <c r="K291" i="388"/>
  <c r="J291" i="388"/>
  <c r="I291" i="388"/>
  <c r="H291" i="388"/>
  <c r="M290" i="388"/>
  <c r="K290" i="388"/>
  <c r="J290" i="388"/>
  <c r="I290" i="388"/>
  <c r="H290" i="388"/>
  <c r="M289" i="388"/>
  <c r="K289" i="388"/>
  <c r="J289" i="388"/>
  <c r="I289" i="388"/>
  <c r="H289" i="388"/>
  <c r="M288" i="388"/>
  <c r="K288" i="388"/>
  <c r="J288" i="388"/>
  <c r="I288" i="388"/>
  <c r="H288" i="388"/>
  <c r="M287" i="388"/>
  <c r="K287" i="388"/>
  <c r="J287" i="388"/>
  <c r="I287" i="388"/>
  <c r="H287" i="388"/>
  <c r="M286" i="388"/>
  <c r="K286" i="388"/>
  <c r="J286" i="388"/>
  <c r="I286" i="388"/>
  <c r="H286" i="388"/>
  <c r="M285" i="388"/>
  <c r="K285" i="388"/>
  <c r="J285" i="388"/>
  <c r="I285" i="388"/>
  <c r="H285" i="388"/>
  <c r="M284" i="388"/>
  <c r="K284" i="388"/>
  <c r="J284" i="388"/>
  <c r="I284" i="388"/>
  <c r="H284" i="388"/>
  <c r="M283" i="388"/>
  <c r="K283" i="388"/>
  <c r="J283" i="388"/>
  <c r="I283" i="388"/>
  <c r="H283" i="388"/>
  <c r="M282" i="388"/>
  <c r="K282" i="388"/>
  <c r="J282" i="388"/>
  <c r="I282" i="388"/>
  <c r="H282" i="388"/>
  <c r="M281" i="388"/>
  <c r="K281" i="388"/>
  <c r="J281" i="388"/>
  <c r="I281" i="388"/>
  <c r="H281" i="388"/>
  <c r="M280" i="388"/>
  <c r="K280" i="388"/>
  <c r="J280" i="388"/>
  <c r="I280" i="388"/>
  <c r="H280" i="388"/>
  <c r="M279" i="388"/>
  <c r="K279" i="388"/>
  <c r="J279" i="388"/>
  <c r="I279" i="388"/>
  <c r="H279" i="388"/>
  <c r="M278" i="388"/>
  <c r="K278" i="388"/>
  <c r="J278" i="388"/>
  <c r="I278" i="388"/>
  <c r="H278" i="388"/>
  <c r="M277" i="388"/>
  <c r="K277" i="388"/>
  <c r="J277" i="388"/>
  <c r="I277" i="388"/>
  <c r="H277" i="388"/>
  <c r="M276" i="388"/>
  <c r="K276" i="388"/>
  <c r="J276" i="388"/>
  <c r="I276" i="388"/>
  <c r="H276" i="388"/>
  <c r="M275" i="388"/>
  <c r="K275" i="388"/>
  <c r="J275" i="388"/>
  <c r="I275" i="388"/>
  <c r="H275" i="388"/>
  <c r="M274" i="388"/>
  <c r="K274" i="388"/>
  <c r="J274" i="388"/>
  <c r="I274" i="388"/>
  <c r="H274" i="388"/>
  <c r="M273" i="388"/>
  <c r="K273" i="388"/>
  <c r="J273" i="388"/>
  <c r="I273" i="388"/>
  <c r="H273" i="388"/>
  <c r="M272" i="388"/>
  <c r="K272" i="388"/>
  <c r="J272" i="388"/>
  <c r="I272" i="388"/>
  <c r="H272" i="388"/>
  <c r="M271" i="388"/>
  <c r="K271" i="388"/>
  <c r="J271" i="388"/>
  <c r="I271" i="388"/>
  <c r="H271" i="388"/>
  <c r="M269" i="388"/>
  <c r="K269" i="388"/>
  <c r="J269" i="388"/>
  <c r="I269" i="388"/>
  <c r="H269" i="388"/>
  <c r="M268" i="388"/>
  <c r="K268" i="388"/>
  <c r="J268" i="388"/>
  <c r="I268" i="388"/>
  <c r="H268" i="388"/>
  <c r="M266" i="388"/>
  <c r="K266" i="388"/>
  <c r="J266" i="388"/>
  <c r="I266" i="388"/>
  <c r="H266" i="388"/>
  <c r="M265" i="388"/>
  <c r="K265" i="388"/>
  <c r="J265" i="388"/>
  <c r="I265" i="388"/>
  <c r="H265" i="388"/>
  <c r="M264" i="388"/>
  <c r="K264" i="388"/>
  <c r="J264" i="388"/>
  <c r="I264" i="388"/>
  <c r="H264" i="388"/>
  <c r="M263" i="388"/>
  <c r="K263" i="388"/>
  <c r="J263" i="388"/>
  <c r="I263" i="388"/>
  <c r="H263" i="388"/>
  <c r="M262" i="388"/>
  <c r="K262" i="388"/>
  <c r="J262" i="388"/>
  <c r="I262" i="388"/>
  <c r="H262" i="388"/>
  <c r="M261" i="388"/>
  <c r="K261" i="388"/>
  <c r="J261" i="388"/>
  <c r="I261" i="388"/>
  <c r="H261" i="388"/>
  <c r="M260" i="388"/>
  <c r="K260" i="388"/>
  <c r="J260" i="388"/>
  <c r="I260" i="388"/>
  <c r="H260" i="388"/>
  <c r="M259" i="388"/>
  <c r="K259" i="388"/>
  <c r="J259" i="388"/>
  <c r="I259" i="388"/>
  <c r="H259" i="388"/>
  <c r="M258" i="388"/>
  <c r="K258" i="388"/>
  <c r="J258" i="388"/>
  <c r="I258" i="388"/>
  <c r="H258" i="388"/>
  <c r="M257" i="388"/>
  <c r="K257" i="388"/>
  <c r="J257" i="388"/>
  <c r="I257" i="388"/>
  <c r="H257" i="388"/>
  <c r="M256" i="388"/>
  <c r="K256" i="388"/>
  <c r="J256" i="388"/>
  <c r="I256" i="388"/>
  <c r="H256" i="388"/>
  <c r="M255" i="388"/>
  <c r="K255" i="388"/>
  <c r="J255" i="388"/>
  <c r="I255" i="388"/>
  <c r="H255" i="388"/>
  <c r="M254" i="388"/>
  <c r="K254" i="388"/>
  <c r="J254" i="388"/>
  <c r="I254" i="388"/>
  <c r="H254" i="388"/>
  <c r="M253" i="388"/>
  <c r="K253" i="388"/>
  <c r="J253" i="388"/>
  <c r="I253" i="388"/>
  <c r="H253" i="388"/>
  <c r="M252" i="388"/>
  <c r="K252" i="388"/>
  <c r="J252" i="388"/>
  <c r="I252" i="388"/>
  <c r="H252" i="388"/>
  <c r="M251" i="388"/>
  <c r="K251" i="388"/>
  <c r="J251" i="388"/>
  <c r="I251" i="388"/>
  <c r="H251" i="388"/>
  <c r="M250" i="388"/>
  <c r="K250" i="388"/>
  <c r="J250" i="388"/>
  <c r="I250" i="388"/>
  <c r="H250" i="388"/>
  <c r="M249" i="388"/>
  <c r="K249" i="388"/>
  <c r="J249" i="388"/>
  <c r="I249" i="388"/>
  <c r="H249" i="388"/>
  <c r="M248" i="388"/>
  <c r="K248" i="388"/>
  <c r="J248" i="388"/>
  <c r="I248" i="388"/>
  <c r="H248" i="388"/>
  <c r="M247" i="388"/>
  <c r="K247" i="388"/>
  <c r="J247" i="388"/>
  <c r="I247" i="388"/>
  <c r="H247" i="388"/>
  <c r="M246" i="388"/>
  <c r="K246" i="388"/>
  <c r="J246" i="388"/>
  <c r="I246" i="388"/>
  <c r="H246" i="388"/>
  <c r="M245" i="388"/>
  <c r="K245" i="388"/>
  <c r="J245" i="388"/>
  <c r="I245" i="388"/>
  <c r="H245" i="388"/>
  <c r="M244" i="388"/>
  <c r="K244" i="388"/>
  <c r="J244" i="388"/>
  <c r="I244" i="388"/>
  <c r="H244" i="388"/>
  <c r="M243" i="388"/>
  <c r="K243" i="388"/>
  <c r="J243" i="388"/>
  <c r="I243" i="388"/>
  <c r="H243" i="388"/>
  <c r="M242" i="388"/>
  <c r="K242" i="388"/>
  <c r="J242" i="388"/>
  <c r="I242" i="388"/>
  <c r="H242" i="388"/>
  <c r="M241" i="388"/>
  <c r="K241" i="388"/>
  <c r="J241" i="388"/>
  <c r="I241" i="388"/>
  <c r="H241" i="388"/>
  <c r="M240" i="388"/>
  <c r="K240" i="388"/>
  <c r="J240" i="388"/>
  <c r="I240" i="388"/>
  <c r="H240" i="388"/>
  <c r="M239" i="388"/>
  <c r="K239" i="388"/>
  <c r="J239" i="388"/>
  <c r="I239" i="388"/>
  <c r="H239" i="388"/>
  <c r="M238" i="388"/>
  <c r="K238" i="388"/>
  <c r="J238" i="388"/>
  <c r="I238" i="388"/>
  <c r="H238" i="388"/>
  <c r="M237" i="388"/>
  <c r="K237" i="388"/>
  <c r="J237" i="388"/>
  <c r="I237" i="388"/>
  <c r="H237" i="388"/>
  <c r="M236" i="388"/>
  <c r="K236" i="388"/>
  <c r="J236" i="388"/>
  <c r="I236" i="388"/>
  <c r="H236" i="388"/>
  <c r="M235" i="388"/>
  <c r="K235" i="388"/>
  <c r="J235" i="388"/>
  <c r="I235" i="388"/>
  <c r="H235" i="388"/>
  <c r="M234" i="388"/>
  <c r="K234" i="388"/>
  <c r="J234" i="388"/>
  <c r="I234" i="388"/>
  <c r="H234" i="388"/>
  <c r="M233" i="388"/>
  <c r="K233" i="388"/>
  <c r="J233" i="388"/>
  <c r="I233" i="388"/>
  <c r="H233" i="388"/>
  <c r="M232" i="388"/>
  <c r="K232" i="388"/>
  <c r="J232" i="388"/>
  <c r="I232" i="388"/>
  <c r="H232" i="388"/>
  <c r="M231" i="388"/>
  <c r="K231" i="388"/>
  <c r="J231" i="388"/>
  <c r="I231" i="388"/>
  <c r="H231" i="388"/>
  <c r="M230" i="388"/>
  <c r="K230" i="388"/>
  <c r="J230" i="388"/>
  <c r="I230" i="388"/>
  <c r="H230" i="388"/>
  <c r="M229" i="388"/>
  <c r="K229" i="388"/>
  <c r="J229" i="388"/>
  <c r="I229" i="388"/>
  <c r="H229" i="388"/>
  <c r="M228" i="388"/>
  <c r="K228" i="388"/>
  <c r="J228" i="388"/>
  <c r="I228" i="388"/>
  <c r="H228" i="388"/>
  <c r="M227" i="388"/>
  <c r="L227" i="388"/>
  <c r="J227" i="388"/>
  <c r="I227" i="388"/>
  <c r="H227" i="388"/>
  <c r="M226" i="388"/>
  <c r="K226" i="388"/>
  <c r="J226" i="388"/>
  <c r="I226" i="388"/>
  <c r="H226" i="388"/>
  <c r="M225" i="388"/>
  <c r="K225" i="388"/>
  <c r="J225" i="388"/>
  <c r="I225" i="388"/>
  <c r="H225" i="388"/>
  <c r="M224" i="388"/>
  <c r="K224" i="388"/>
  <c r="J224" i="388"/>
  <c r="I224" i="388"/>
  <c r="H224" i="388"/>
  <c r="M223" i="388"/>
  <c r="K223" i="388"/>
  <c r="J223" i="388"/>
  <c r="I223" i="388"/>
  <c r="H223" i="388"/>
  <c r="M221" i="388"/>
  <c r="K221" i="388"/>
  <c r="J221" i="388"/>
  <c r="I221" i="388"/>
  <c r="H221" i="388"/>
  <c r="M220" i="388"/>
  <c r="K220" i="388"/>
  <c r="J220" i="388"/>
  <c r="I220" i="388"/>
  <c r="H220" i="388"/>
  <c r="M219" i="388"/>
  <c r="K219" i="388"/>
  <c r="J219" i="388"/>
  <c r="I219" i="388"/>
  <c r="H219" i="388"/>
  <c r="M218" i="388"/>
  <c r="K218" i="388"/>
  <c r="J218" i="388"/>
  <c r="I218" i="388"/>
  <c r="H218" i="388"/>
  <c r="M217" i="388"/>
  <c r="K217" i="388"/>
  <c r="J217" i="388"/>
  <c r="I217" i="388"/>
  <c r="H217" i="388"/>
  <c r="M216" i="388"/>
  <c r="K216" i="388"/>
  <c r="J216" i="388"/>
  <c r="I216" i="388"/>
  <c r="H216" i="388"/>
  <c r="M215" i="388"/>
  <c r="K215" i="388"/>
  <c r="J215" i="388"/>
  <c r="I215" i="388"/>
  <c r="H215" i="388"/>
  <c r="M214" i="388"/>
  <c r="K214" i="388"/>
  <c r="J214" i="388"/>
  <c r="I214" i="388"/>
  <c r="H214" i="388"/>
  <c r="M213" i="388"/>
  <c r="K213" i="388"/>
  <c r="J213" i="388"/>
  <c r="I213" i="388"/>
  <c r="H213" i="388"/>
  <c r="M212" i="388"/>
  <c r="K212" i="388"/>
  <c r="J212" i="388"/>
  <c r="I212" i="388"/>
  <c r="H212" i="388"/>
  <c r="M211" i="388"/>
  <c r="K211" i="388"/>
  <c r="J211" i="388"/>
  <c r="I211" i="388"/>
  <c r="H211" i="388"/>
  <c r="M210" i="388"/>
  <c r="K210" i="388"/>
  <c r="J210" i="388"/>
  <c r="I210" i="388"/>
  <c r="H210" i="388"/>
  <c r="M209" i="388"/>
  <c r="K209" i="388"/>
  <c r="J209" i="388"/>
  <c r="I209" i="388"/>
  <c r="H209" i="388"/>
  <c r="M208" i="388"/>
  <c r="K208" i="388"/>
  <c r="J208" i="388"/>
  <c r="I208" i="388"/>
  <c r="H208" i="388"/>
  <c r="M207" i="388"/>
  <c r="K207" i="388"/>
  <c r="J207" i="388"/>
  <c r="I207" i="388"/>
  <c r="H207" i="388"/>
  <c r="M206" i="388"/>
  <c r="K206" i="388"/>
  <c r="J206" i="388"/>
  <c r="I206" i="388"/>
  <c r="H206" i="388"/>
  <c r="M205" i="388"/>
  <c r="K205" i="388"/>
  <c r="J205" i="388"/>
  <c r="I205" i="388"/>
  <c r="H205" i="388"/>
  <c r="M204" i="388"/>
  <c r="K204" i="388"/>
  <c r="J204" i="388"/>
  <c r="I204" i="388"/>
  <c r="H204" i="388"/>
  <c r="M203" i="388"/>
  <c r="K203" i="388"/>
  <c r="J203" i="388"/>
  <c r="I203" i="388"/>
  <c r="H203" i="388"/>
  <c r="M202" i="388"/>
  <c r="K202" i="388"/>
  <c r="J202" i="388"/>
  <c r="I202" i="388"/>
  <c r="H202" i="388"/>
  <c r="M195" i="388"/>
  <c r="L195" i="388"/>
  <c r="J195" i="388"/>
  <c r="I195" i="388"/>
  <c r="H195" i="388"/>
  <c r="M194" i="388"/>
  <c r="K194" i="388"/>
  <c r="J194" i="388"/>
  <c r="I194" i="388"/>
  <c r="H194" i="388"/>
  <c r="M193" i="388"/>
  <c r="K193" i="388"/>
  <c r="J193" i="388"/>
  <c r="I193" i="388"/>
  <c r="H193" i="388"/>
  <c r="M192" i="388"/>
  <c r="K192" i="388"/>
  <c r="J192" i="388"/>
  <c r="I192" i="388"/>
  <c r="H192" i="388"/>
  <c r="M191" i="388"/>
  <c r="K191" i="388"/>
  <c r="J191" i="388"/>
  <c r="I191" i="388"/>
  <c r="H191" i="388"/>
  <c r="M190" i="388"/>
  <c r="K190" i="388"/>
  <c r="J190" i="388"/>
  <c r="I190" i="388"/>
  <c r="H190" i="388"/>
  <c r="M189" i="388"/>
  <c r="K189" i="388"/>
  <c r="J189" i="388"/>
  <c r="I189" i="388"/>
  <c r="H189" i="388"/>
  <c r="M188" i="388"/>
  <c r="K188" i="388"/>
  <c r="J188" i="388"/>
  <c r="I188" i="388"/>
  <c r="H188" i="388"/>
  <c r="M187" i="388"/>
  <c r="L187" i="388"/>
  <c r="J187" i="388"/>
  <c r="I187" i="388"/>
  <c r="H187" i="388"/>
  <c r="M186" i="388"/>
  <c r="K186" i="388"/>
  <c r="J186" i="388"/>
  <c r="I186" i="388"/>
  <c r="H186" i="388"/>
  <c r="M185" i="388"/>
  <c r="K185" i="388"/>
  <c r="J185" i="388"/>
  <c r="I185" i="388"/>
  <c r="H185" i="388"/>
  <c r="M184" i="388"/>
  <c r="K184" i="388"/>
  <c r="J184" i="388"/>
  <c r="I184" i="388"/>
  <c r="H184" i="388"/>
  <c r="M182" i="388"/>
  <c r="K182" i="388"/>
  <c r="J182" i="388"/>
  <c r="I182" i="388"/>
  <c r="H182" i="388"/>
  <c r="M181" i="388"/>
  <c r="K181" i="388"/>
  <c r="J181" i="388"/>
  <c r="I181" i="388"/>
  <c r="H181" i="388"/>
  <c r="M180" i="388"/>
  <c r="K180" i="388"/>
  <c r="J180" i="388"/>
  <c r="I180" i="388"/>
  <c r="H180" i="388"/>
  <c r="M179" i="388"/>
  <c r="K179" i="388"/>
  <c r="J179" i="388"/>
  <c r="I179" i="388"/>
  <c r="H179" i="388"/>
  <c r="M178" i="388"/>
  <c r="K178" i="388"/>
  <c r="J178" i="388"/>
  <c r="I178" i="388"/>
  <c r="H178" i="388"/>
  <c r="M177" i="388"/>
  <c r="K177" i="388"/>
  <c r="J177" i="388"/>
  <c r="I177" i="388"/>
  <c r="H177" i="388"/>
  <c r="M176" i="388"/>
  <c r="K176" i="388"/>
  <c r="J176" i="388"/>
  <c r="I176" i="388"/>
  <c r="H176" i="388"/>
  <c r="M175" i="388"/>
  <c r="K175" i="388"/>
  <c r="J175" i="388"/>
  <c r="I175" i="388"/>
  <c r="H175" i="388"/>
  <c r="M174" i="388"/>
  <c r="K174" i="388"/>
  <c r="J174" i="388"/>
  <c r="I174" i="388"/>
  <c r="H174" i="388"/>
  <c r="M173" i="388"/>
  <c r="K173" i="388"/>
  <c r="J173" i="388"/>
  <c r="I173" i="388"/>
  <c r="H173" i="388"/>
  <c r="M172" i="388"/>
  <c r="K172" i="388"/>
  <c r="J172" i="388"/>
  <c r="I172" i="388"/>
  <c r="H172" i="388"/>
  <c r="M171" i="388"/>
  <c r="K171" i="388"/>
  <c r="J171" i="388"/>
  <c r="I171" i="388"/>
  <c r="H171" i="388"/>
  <c r="M170" i="388"/>
  <c r="L170" i="388"/>
  <c r="J170" i="388"/>
  <c r="I170" i="388"/>
  <c r="H170" i="388"/>
  <c r="M169" i="388"/>
  <c r="K169" i="388"/>
  <c r="J169" i="388"/>
  <c r="I169" i="388"/>
  <c r="H169" i="388"/>
  <c r="M168" i="388"/>
  <c r="L168" i="388"/>
  <c r="J168" i="388"/>
  <c r="I168" i="388"/>
  <c r="H168" i="388"/>
  <c r="M167" i="388"/>
  <c r="K167" i="388"/>
  <c r="J167" i="388"/>
  <c r="I167" i="388"/>
  <c r="H167" i="388"/>
  <c r="M166" i="388"/>
  <c r="K166" i="388"/>
  <c r="J166" i="388"/>
  <c r="I166" i="388"/>
  <c r="H166" i="388"/>
  <c r="M165" i="388"/>
  <c r="K165" i="388"/>
  <c r="J165" i="388"/>
  <c r="I165" i="388"/>
  <c r="H165" i="388"/>
  <c r="M164" i="388"/>
  <c r="K164" i="388"/>
  <c r="J164" i="388"/>
  <c r="I164" i="388"/>
  <c r="H164" i="388"/>
  <c r="M163" i="388"/>
  <c r="K163" i="388"/>
  <c r="J163" i="388"/>
  <c r="I163" i="388"/>
  <c r="H163" i="388"/>
  <c r="M162" i="388"/>
  <c r="K162" i="388"/>
  <c r="J162" i="388"/>
  <c r="I162" i="388"/>
  <c r="H162" i="388"/>
  <c r="M161" i="388"/>
  <c r="K161" i="388"/>
  <c r="J161" i="388"/>
  <c r="I161" i="388"/>
  <c r="H161" i="388"/>
  <c r="M160" i="388"/>
  <c r="K160" i="388"/>
  <c r="J160" i="388"/>
  <c r="I160" i="388"/>
  <c r="H160" i="388"/>
  <c r="M159" i="388"/>
  <c r="K159" i="388"/>
  <c r="J159" i="388"/>
  <c r="I159" i="388"/>
  <c r="H159" i="388"/>
  <c r="M158" i="388"/>
  <c r="K158" i="388"/>
  <c r="J158" i="388"/>
  <c r="I158" i="388"/>
  <c r="H158" i="388"/>
  <c r="M157" i="388"/>
  <c r="K157" i="388"/>
  <c r="J157" i="388"/>
  <c r="I157" i="388"/>
  <c r="H157" i="388"/>
  <c r="M156" i="388"/>
  <c r="K156" i="388"/>
  <c r="J156" i="388"/>
  <c r="I156" i="388"/>
  <c r="H156" i="388"/>
  <c r="M155" i="388"/>
  <c r="K155" i="388"/>
  <c r="J155" i="388"/>
  <c r="I155" i="388"/>
  <c r="H155" i="388"/>
  <c r="M154" i="388"/>
  <c r="K154" i="388"/>
  <c r="J154" i="388"/>
  <c r="I154" i="388"/>
  <c r="H154" i="388"/>
  <c r="M153" i="388"/>
  <c r="K153" i="388"/>
  <c r="J153" i="388"/>
  <c r="I153" i="388"/>
  <c r="H153" i="388"/>
  <c r="M152" i="388"/>
  <c r="K152" i="388"/>
  <c r="J152" i="388"/>
  <c r="I152" i="388"/>
  <c r="H152" i="388"/>
  <c r="M151" i="388"/>
  <c r="K151" i="388"/>
  <c r="J151" i="388"/>
  <c r="I151" i="388"/>
  <c r="H151" i="388"/>
  <c r="M150" i="388"/>
  <c r="L150" i="388"/>
  <c r="J150" i="388"/>
  <c r="I150" i="388"/>
  <c r="H150" i="388"/>
  <c r="M149" i="388"/>
  <c r="L149" i="388"/>
  <c r="J149" i="388"/>
  <c r="I149" i="388"/>
  <c r="H149" i="388"/>
  <c r="M148" i="388"/>
  <c r="K148" i="388"/>
  <c r="J148" i="388"/>
  <c r="I148" i="388"/>
  <c r="H148" i="388"/>
  <c r="M147" i="388"/>
  <c r="K147" i="388"/>
  <c r="J147" i="388"/>
  <c r="I147" i="388"/>
  <c r="H147" i="388"/>
  <c r="M146" i="388"/>
  <c r="K146" i="388"/>
  <c r="J146" i="388"/>
  <c r="I146" i="388"/>
  <c r="H146" i="388"/>
  <c r="M145" i="388"/>
  <c r="K145" i="388"/>
  <c r="J145" i="388"/>
  <c r="I145" i="388"/>
  <c r="H145" i="388"/>
  <c r="M144" i="388"/>
  <c r="K144" i="388"/>
  <c r="J144" i="388"/>
  <c r="I144" i="388"/>
  <c r="H144" i="388"/>
  <c r="M143" i="388"/>
  <c r="K143" i="388"/>
  <c r="J143" i="388"/>
  <c r="I143" i="388"/>
  <c r="H143" i="388"/>
  <c r="M142" i="388"/>
  <c r="K142" i="388"/>
  <c r="J142" i="388"/>
  <c r="I142" i="388"/>
  <c r="H142" i="388"/>
  <c r="M141" i="388"/>
  <c r="K141" i="388"/>
  <c r="J141" i="388"/>
  <c r="I141" i="388"/>
  <c r="H141" i="388"/>
  <c r="M140" i="388"/>
  <c r="K140" i="388"/>
  <c r="J140" i="388"/>
  <c r="I140" i="388"/>
  <c r="H140" i="388"/>
  <c r="M137" i="388"/>
  <c r="L137" i="388"/>
  <c r="J137" i="388"/>
  <c r="I137" i="388"/>
  <c r="H137" i="388"/>
  <c r="M136" i="388"/>
  <c r="L136" i="388"/>
  <c r="J136" i="388"/>
  <c r="I136" i="388"/>
  <c r="H136" i="388"/>
  <c r="M135" i="388"/>
  <c r="L135" i="388"/>
  <c r="K135" i="388"/>
  <c r="J135" i="388"/>
  <c r="H135" i="388"/>
  <c r="M134" i="388"/>
  <c r="K134" i="388"/>
  <c r="J134" i="388"/>
  <c r="I134" i="388"/>
  <c r="H134" i="388"/>
  <c r="M133" i="388"/>
  <c r="K133" i="388"/>
  <c r="J133" i="388"/>
  <c r="I133" i="388"/>
  <c r="H133" i="388"/>
  <c r="M132" i="388"/>
  <c r="K132" i="388"/>
  <c r="J132" i="388"/>
  <c r="I132" i="388"/>
  <c r="H132" i="388"/>
  <c r="M131" i="388"/>
  <c r="L131" i="388"/>
  <c r="K131" i="388"/>
  <c r="J131" i="388"/>
  <c r="H131" i="388"/>
  <c r="M130" i="388"/>
  <c r="L130" i="388"/>
  <c r="K130" i="388"/>
  <c r="J130" i="388"/>
  <c r="H130" i="388"/>
  <c r="M129" i="388"/>
  <c r="K129" i="388"/>
  <c r="J129" i="388"/>
  <c r="I129" i="388"/>
  <c r="H129" i="388"/>
  <c r="M128" i="388"/>
  <c r="L128" i="388"/>
  <c r="J128" i="388"/>
  <c r="I128" i="388"/>
  <c r="H128" i="388"/>
  <c r="M127" i="388"/>
  <c r="L127" i="388"/>
  <c r="K127" i="388"/>
  <c r="J127" i="388"/>
  <c r="H127" i="388"/>
  <c r="M126" i="388"/>
  <c r="L126" i="388"/>
  <c r="J126" i="388"/>
  <c r="I126" i="388"/>
  <c r="H126" i="388"/>
  <c r="M125" i="388"/>
  <c r="L125" i="388"/>
  <c r="K125" i="388"/>
  <c r="J125" i="388"/>
  <c r="H125" i="388"/>
  <c r="M124" i="388"/>
  <c r="L124" i="388"/>
  <c r="K124" i="388"/>
  <c r="J124" i="388"/>
  <c r="H124" i="388"/>
  <c r="M123" i="388"/>
  <c r="K123" i="388"/>
  <c r="J123" i="388"/>
  <c r="I123" i="388"/>
  <c r="H123" i="388"/>
  <c r="M122" i="388"/>
  <c r="K122" i="388"/>
  <c r="J122" i="388"/>
  <c r="I122" i="388"/>
  <c r="H122" i="388"/>
  <c r="M121" i="388"/>
  <c r="K121" i="388"/>
  <c r="J121" i="388"/>
  <c r="I121" i="388"/>
  <c r="H121" i="388"/>
  <c r="M120" i="388"/>
  <c r="K120" i="388"/>
  <c r="J120" i="388"/>
  <c r="I120" i="388"/>
  <c r="H120" i="388"/>
  <c r="M118" i="388"/>
  <c r="K118" i="388"/>
  <c r="J118" i="388"/>
  <c r="I118" i="388"/>
  <c r="H118" i="388"/>
  <c r="M117" i="388"/>
  <c r="K117" i="388"/>
  <c r="J117" i="388"/>
  <c r="I117" i="388"/>
  <c r="H117" i="388"/>
  <c r="M116" i="388"/>
  <c r="K116" i="388"/>
  <c r="J116" i="388"/>
  <c r="I116" i="388"/>
  <c r="H116" i="388"/>
  <c r="M115" i="388"/>
  <c r="K115" i="388"/>
  <c r="J115" i="388"/>
  <c r="I115" i="388"/>
  <c r="H115" i="388"/>
  <c r="M114" i="388"/>
  <c r="K114" i="388"/>
  <c r="J114" i="388"/>
  <c r="I114" i="388"/>
  <c r="H114" i="388"/>
  <c r="M113" i="388"/>
  <c r="K113" i="388"/>
  <c r="J113" i="388"/>
  <c r="I113" i="388"/>
  <c r="H113" i="388"/>
  <c r="M112" i="388"/>
  <c r="K112" i="388"/>
  <c r="J112" i="388"/>
  <c r="I112" i="388"/>
  <c r="H112" i="388"/>
  <c r="M111" i="388"/>
  <c r="K111" i="388"/>
  <c r="J111" i="388"/>
  <c r="I111" i="388"/>
  <c r="H111" i="388"/>
  <c r="M110" i="388"/>
  <c r="K110" i="388"/>
  <c r="J110" i="388"/>
  <c r="I110" i="388"/>
  <c r="H110" i="388"/>
  <c r="M109" i="388"/>
  <c r="K109" i="388"/>
  <c r="J109" i="388"/>
  <c r="I109" i="388"/>
  <c r="H109" i="388"/>
  <c r="M108" i="388"/>
  <c r="K108" i="388"/>
  <c r="J108" i="388"/>
  <c r="I108" i="388"/>
  <c r="H108" i="388"/>
  <c r="M107" i="388"/>
  <c r="K107" i="388"/>
  <c r="J107" i="388"/>
  <c r="I107" i="388"/>
  <c r="H107" i="388"/>
  <c r="M106" i="388"/>
  <c r="K106" i="388"/>
  <c r="J106" i="388"/>
  <c r="I106" i="388"/>
  <c r="H106" i="388"/>
  <c r="M105" i="388"/>
  <c r="K105" i="388"/>
  <c r="J105" i="388"/>
  <c r="I105" i="388"/>
  <c r="H105" i="388"/>
  <c r="M104" i="388"/>
  <c r="K104" i="388"/>
  <c r="J104" i="388"/>
  <c r="I104" i="388"/>
  <c r="H104" i="388"/>
  <c r="M102" i="388"/>
  <c r="L102" i="388"/>
  <c r="J102" i="388"/>
  <c r="I102" i="388"/>
  <c r="H102" i="388"/>
  <c r="M101" i="388"/>
  <c r="L101" i="388"/>
  <c r="K101" i="388"/>
  <c r="J101" i="388"/>
  <c r="H101" i="388"/>
  <c r="M100" i="388"/>
  <c r="L100" i="388"/>
  <c r="J100" i="388"/>
  <c r="I100" i="388"/>
  <c r="H100" i="388"/>
  <c r="M99" i="388"/>
  <c r="L99" i="388"/>
  <c r="J99" i="388"/>
  <c r="I99" i="388"/>
  <c r="H99" i="388"/>
  <c r="M98" i="388"/>
  <c r="L98" i="388"/>
  <c r="J98" i="388"/>
  <c r="I98" i="388"/>
  <c r="H98" i="388"/>
  <c r="M97" i="388"/>
  <c r="L97" i="388"/>
  <c r="J97" i="388"/>
  <c r="I97" i="388"/>
  <c r="H97" i="388"/>
  <c r="M96" i="388"/>
  <c r="L96" i="388"/>
  <c r="J96" i="388"/>
  <c r="I96" i="388"/>
  <c r="H96" i="388"/>
  <c r="M94" i="388"/>
  <c r="L94" i="388"/>
  <c r="J94" i="388"/>
  <c r="I94" i="388"/>
  <c r="H94" i="388"/>
  <c r="M93" i="388"/>
  <c r="L93" i="388"/>
  <c r="J93" i="388"/>
  <c r="I93" i="388"/>
  <c r="H93" i="388"/>
  <c r="M92" i="388"/>
  <c r="L92" i="388"/>
  <c r="J92" i="388"/>
  <c r="I92" i="388"/>
  <c r="H92" i="388"/>
  <c r="M91" i="388"/>
  <c r="L91" i="388"/>
  <c r="J91" i="388"/>
  <c r="I91" i="388"/>
  <c r="H91" i="388"/>
  <c r="M90" i="388"/>
  <c r="L90" i="388"/>
  <c r="J90" i="388"/>
  <c r="I90" i="388"/>
  <c r="H90" i="388"/>
  <c r="M89" i="388"/>
  <c r="L89" i="388"/>
  <c r="K89" i="388"/>
  <c r="I89" i="388"/>
  <c r="H89" i="388"/>
  <c r="M88" i="388"/>
  <c r="L88" i="388"/>
  <c r="K88" i="388"/>
  <c r="I88" i="388"/>
  <c r="H88" i="388"/>
  <c r="M87" i="388"/>
  <c r="L87" i="388"/>
  <c r="K87" i="388"/>
  <c r="J87" i="388"/>
  <c r="H87" i="388"/>
  <c r="M86" i="388"/>
  <c r="L86" i="388"/>
  <c r="K86" i="388"/>
  <c r="J86" i="388"/>
  <c r="H86" i="388"/>
  <c r="M85" i="388"/>
  <c r="L85" i="388"/>
  <c r="K85" i="388"/>
  <c r="J85" i="388"/>
  <c r="H85" i="388"/>
  <c r="M84" i="388"/>
  <c r="L84" i="388"/>
  <c r="K84" i="388"/>
  <c r="J84" i="388"/>
  <c r="H84" i="388"/>
  <c r="M83" i="388"/>
  <c r="L83" i="388"/>
  <c r="K83" i="388"/>
  <c r="J83" i="388"/>
  <c r="H83" i="388"/>
  <c r="M82" i="388"/>
  <c r="L82" i="388"/>
  <c r="K82" i="388"/>
  <c r="J82" i="388"/>
  <c r="H82" i="388"/>
  <c r="M81" i="388"/>
  <c r="L81" i="388"/>
  <c r="K81" i="388"/>
  <c r="J81" i="388"/>
  <c r="H81" i="388"/>
  <c r="M80" i="388"/>
  <c r="L80" i="388"/>
  <c r="K80" i="388"/>
  <c r="J80" i="388"/>
  <c r="H80" i="388"/>
  <c r="M79" i="388"/>
  <c r="L79" i="388"/>
  <c r="K79" i="388"/>
  <c r="J79" i="388"/>
  <c r="H79" i="388"/>
  <c r="M78" i="388"/>
  <c r="L78" i="388"/>
  <c r="K78" i="388"/>
  <c r="J78" i="388"/>
  <c r="H78" i="388"/>
  <c r="M77" i="388"/>
  <c r="L77" i="388"/>
  <c r="K77" i="388"/>
  <c r="J77" i="388"/>
  <c r="H77" i="388"/>
  <c r="M76" i="388"/>
  <c r="L76" i="388"/>
  <c r="K76" i="388"/>
  <c r="J76" i="388"/>
  <c r="H76" i="388"/>
  <c r="M75" i="388"/>
  <c r="L75" i="388"/>
  <c r="K75" i="388"/>
  <c r="H75" i="388"/>
  <c r="M74" i="388"/>
  <c r="L74" i="388"/>
  <c r="K74" i="388"/>
  <c r="I74" i="388"/>
  <c r="H74" i="388"/>
  <c r="M73" i="388"/>
  <c r="L73" i="388"/>
  <c r="K73" i="388"/>
  <c r="J73" i="388"/>
  <c r="H73" i="388"/>
  <c r="M66" i="388"/>
  <c r="L66" i="388"/>
  <c r="J66" i="388"/>
  <c r="I66" i="388"/>
  <c r="H66" i="388"/>
  <c r="M61" i="388"/>
  <c r="L61" i="388"/>
  <c r="J61" i="388"/>
  <c r="I61" i="388"/>
  <c r="H61" i="388"/>
  <c r="M60" i="388"/>
  <c r="L60" i="388"/>
  <c r="J60" i="388"/>
  <c r="I60" i="388"/>
  <c r="H60" i="388"/>
  <c r="M58" i="388"/>
  <c r="L58" i="388"/>
  <c r="J58" i="388"/>
  <c r="I58" i="388"/>
  <c r="H58" i="388"/>
  <c r="M57" i="388"/>
  <c r="L57" i="388"/>
  <c r="J57" i="388"/>
  <c r="I57" i="388"/>
  <c r="H57" i="388"/>
  <c r="M56" i="388"/>
  <c r="L56" i="388"/>
  <c r="J56" i="388"/>
  <c r="I56" i="388"/>
  <c r="H56" i="388"/>
  <c r="M51" i="388"/>
  <c r="L51" i="388"/>
  <c r="K51" i="388"/>
  <c r="J51" i="388"/>
  <c r="H51" i="388"/>
  <c r="M49" i="388"/>
  <c r="L49" i="388"/>
  <c r="K49" i="388"/>
  <c r="I49" i="388"/>
  <c r="H49" i="388"/>
  <c r="M48" i="388"/>
  <c r="L48" i="388"/>
  <c r="K48" i="388"/>
  <c r="J48" i="388"/>
  <c r="H48" i="388"/>
  <c r="M47" i="388"/>
  <c r="L47" i="388"/>
  <c r="K47" i="388"/>
  <c r="I47" i="388"/>
  <c r="H47" i="388"/>
  <c r="M46" i="388"/>
  <c r="L46" i="388"/>
  <c r="K46" i="388"/>
  <c r="H46" i="388"/>
  <c r="M45" i="388"/>
  <c r="L45" i="388"/>
  <c r="K45" i="388"/>
  <c r="J45" i="388"/>
  <c r="H45" i="388"/>
  <c r="M44" i="388"/>
  <c r="L44" i="388"/>
  <c r="K44" i="388"/>
  <c r="H44" i="388"/>
  <c r="M43" i="388"/>
  <c r="L43" i="388"/>
  <c r="K43" i="388"/>
  <c r="I43" i="388"/>
  <c r="H43" i="388"/>
  <c r="M42" i="388"/>
  <c r="L42" i="388"/>
  <c r="K42" i="388"/>
  <c r="J42" i="388"/>
  <c r="H42" i="388"/>
  <c r="M41" i="388"/>
  <c r="L41" i="388"/>
  <c r="K41" i="388"/>
  <c r="I41" i="388"/>
  <c r="H41" i="388"/>
  <c r="M40" i="388"/>
  <c r="L40" i="388"/>
  <c r="K40" i="388"/>
  <c r="J40" i="388"/>
  <c r="H40" i="388"/>
  <c r="M39" i="388"/>
  <c r="L39" i="388"/>
  <c r="K39" i="388"/>
  <c r="I39" i="388"/>
  <c r="H39" i="388"/>
  <c r="M38" i="388"/>
  <c r="L38" i="388"/>
  <c r="K38" i="388"/>
  <c r="J38" i="388"/>
  <c r="H38" i="388"/>
  <c r="M37" i="388"/>
  <c r="L37" i="388"/>
  <c r="J37" i="388"/>
  <c r="I37" i="388"/>
  <c r="H37" i="388"/>
  <c r="M36" i="388"/>
  <c r="L36" i="388"/>
  <c r="J36" i="388"/>
  <c r="I36" i="388"/>
  <c r="H36" i="388"/>
  <c r="M35" i="388"/>
  <c r="L35" i="388"/>
  <c r="J35" i="388"/>
  <c r="I35" i="388"/>
  <c r="H35" i="388"/>
  <c r="M34" i="388"/>
  <c r="L34" i="388"/>
  <c r="J34" i="388"/>
  <c r="I34" i="388"/>
  <c r="H34" i="388"/>
  <c r="M33" i="388"/>
  <c r="L33" i="388"/>
  <c r="J33" i="388"/>
  <c r="I33" i="388"/>
  <c r="H33" i="388"/>
  <c r="M32" i="388"/>
  <c r="L32" i="388"/>
  <c r="J32" i="388"/>
  <c r="I32" i="388"/>
  <c r="H32" i="388"/>
  <c r="M31" i="388"/>
  <c r="L31" i="388"/>
  <c r="J31" i="388"/>
  <c r="I31" i="388"/>
  <c r="H31" i="388"/>
  <c r="M30" i="388"/>
  <c r="L30" i="388"/>
  <c r="J30" i="388"/>
  <c r="I30" i="388"/>
  <c r="H30" i="388"/>
  <c r="M29" i="388"/>
  <c r="L29" i="388"/>
  <c r="J29" i="388"/>
  <c r="I29" i="388"/>
  <c r="H29" i="388"/>
  <c r="M28" i="388"/>
  <c r="L28" i="388"/>
  <c r="J28" i="388"/>
  <c r="I28" i="388"/>
  <c r="H28" i="388"/>
  <c r="M27" i="388"/>
  <c r="L27" i="388"/>
  <c r="J27" i="388"/>
  <c r="I27" i="388"/>
  <c r="H27" i="388"/>
  <c r="M24" i="388"/>
  <c r="L24" i="388"/>
  <c r="K24" i="388"/>
  <c r="H24" i="388"/>
  <c r="M23" i="388"/>
  <c r="L23" i="388"/>
  <c r="K23" i="388"/>
  <c r="I23" i="388"/>
  <c r="H23" i="388"/>
  <c r="M22" i="388"/>
  <c r="L22" i="388"/>
  <c r="K22" i="388"/>
  <c r="J22" i="388"/>
  <c r="H22" i="388"/>
  <c r="M21" i="388"/>
  <c r="L21" i="388"/>
  <c r="K21" i="388"/>
  <c r="H21" i="388"/>
  <c r="M20" i="388"/>
  <c r="L20" i="388"/>
  <c r="K20" i="388"/>
  <c r="I20" i="388"/>
  <c r="H20" i="388"/>
  <c r="M19" i="388"/>
  <c r="L19" i="388"/>
  <c r="K19" i="388"/>
  <c r="J19" i="388"/>
  <c r="H19" i="388"/>
  <c r="M18" i="388"/>
  <c r="L18" i="388"/>
  <c r="J18" i="388"/>
  <c r="I18" i="388"/>
  <c r="H18" i="388"/>
  <c r="M17" i="388"/>
  <c r="L17" i="388"/>
  <c r="J17" i="388"/>
  <c r="I17" i="388"/>
  <c r="H17" i="388"/>
  <c r="M16" i="388"/>
  <c r="L16" i="388"/>
  <c r="K16" i="388"/>
  <c r="J16" i="388"/>
  <c r="H16" i="388"/>
  <c r="M15" i="388"/>
  <c r="L15" i="388"/>
  <c r="K15" i="388"/>
  <c r="J15" i="388"/>
  <c r="H15" i="388"/>
  <c r="M13" i="388"/>
  <c r="L13" i="388"/>
  <c r="K13" i="388"/>
  <c r="I13" i="388"/>
  <c r="H13" i="388"/>
  <c r="M12" i="388"/>
  <c r="L12" i="388"/>
  <c r="K12" i="388"/>
  <c r="J12" i="388"/>
  <c r="H12" i="388"/>
  <c r="M11" i="388"/>
  <c r="L11" i="388"/>
  <c r="K11" i="388"/>
  <c r="H11" i="388"/>
  <c r="M10" i="388"/>
  <c r="L10" i="388"/>
  <c r="K10" i="388"/>
  <c r="I10" i="388"/>
  <c r="H10" i="388"/>
  <c r="K9" i="388"/>
  <c r="J9" i="388"/>
  <c r="H9" i="388"/>
  <c r="M9" i="388"/>
  <c r="L9" i="388"/>
  <c r="D975" i="388" l="1"/>
  <c r="N195" i="388"/>
  <c r="N73" i="388"/>
  <c r="N78" i="388"/>
  <c r="N82" i="388"/>
  <c r="N86" i="388"/>
  <c r="N90" i="388"/>
  <c r="N94" i="388"/>
  <c r="N99" i="388"/>
  <c r="N1468" i="388"/>
  <c r="N1517" i="388"/>
  <c r="N1506" i="388"/>
  <c r="N1270" i="388"/>
  <c r="N1274" i="388"/>
  <c r="N1278" i="388"/>
  <c r="N1282" i="388"/>
  <c r="N1286" i="388"/>
  <c r="N1294" i="388"/>
  <c r="N1298" i="388"/>
  <c r="N1302" i="388"/>
  <c r="N1428" i="388"/>
  <c r="N1429" i="388"/>
  <c r="N1434" i="388"/>
  <c r="N1439" i="388"/>
  <c r="N1395" i="388"/>
  <c r="N1408" i="388"/>
  <c r="N924" i="388"/>
  <c r="N961" i="388"/>
  <c r="N970" i="388"/>
  <c r="N976" i="388"/>
  <c r="N1090" i="388"/>
  <c r="N1181" i="388"/>
  <c r="N1240" i="388"/>
  <c r="N1257" i="388"/>
  <c r="N1078" i="388"/>
  <c r="N876" i="388"/>
  <c r="N884" i="388"/>
  <c r="N1319" i="388"/>
  <c r="N1323" i="388"/>
  <c r="N1346" i="388"/>
  <c r="N1372" i="388"/>
  <c r="N1381" i="388"/>
  <c r="N1502" i="388"/>
  <c r="N878" i="388"/>
  <c r="N886" i="388"/>
  <c r="N915" i="388"/>
  <c r="N1452" i="388"/>
  <c r="N1492" i="388"/>
  <c r="N1501" i="388"/>
  <c r="N587" i="388"/>
  <c r="N597" i="388"/>
  <c r="N602" i="388"/>
  <c r="N470" i="388"/>
  <c r="N488" i="388"/>
  <c r="N506" i="388"/>
  <c r="N510" i="388"/>
  <c r="N516" i="388"/>
  <c r="N520" i="388"/>
  <c r="N524" i="388"/>
  <c r="N528" i="388"/>
  <c r="N536" i="388"/>
  <c r="N540" i="388"/>
  <c r="N544" i="388"/>
  <c r="N548" i="388"/>
  <c r="N552" i="388"/>
  <c r="N556" i="388"/>
  <c r="N560" i="388"/>
  <c r="N564" i="388"/>
  <c r="N568" i="388"/>
  <c r="N574" i="388"/>
  <c r="N582" i="388"/>
  <c r="N586" i="388"/>
  <c r="N603" i="388"/>
  <c r="N607" i="388"/>
  <c r="N615" i="388"/>
  <c r="N620" i="388"/>
  <c r="N624" i="388"/>
  <c r="N1411" i="388"/>
  <c r="N1489" i="388"/>
  <c r="N818" i="388"/>
  <c r="N819" i="388"/>
  <c r="N850" i="388"/>
  <c r="N854" i="388"/>
  <c r="N859" i="388"/>
  <c r="N1409" i="388"/>
  <c r="N1490" i="388"/>
  <c r="N509" i="388"/>
  <c r="N505" i="388"/>
  <c r="N472" i="388"/>
  <c r="N476" i="388"/>
  <c r="N482" i="388"/>
  <c r="N486" i="388"/>
  <c r="N490" i="388"/>
  <c r="N508" i="388"/>
  <c r="N514" i="388"/>
  <c r="N566" i="388"/>
  <c r="N576" i="388"/>
  <c r="N616" i="388"/>
  <c r="N625" i="388"/>
  <c r="N626" i="388"/>
  <c r="N642" i="388"/>
  <c r="N127" i="388"/>
  <c r="N131" i="388"/>
  <c r="N135" i="388"/>
  <c r="N606" i="388"/>
  <c r="N643" i="388"/>
  <c r="N822" i="388"/>
  <c r="N870" i="388"/>
  <c r="N10" i="388"/>
  <c r="N11" i="388"/>
  <c r="N16" i="388"/>
  <c r="N20" i="388"/>
  <c r="N21" i="388"/>
  <c r="N28" i="388"/>
  <c r="N32" i="388"/>
  <c r="N36" i="388"/>
  <c r="N40" i="388"/>
  <c r="N57" i="388"/>
  <c r="N66" i="388"/>
  <c r="N645" i="388"/>
  <c r="N721" i="388"/>
  <c r="N794" i="388"/>
  <c r="N798" i="388"/>
  <c r="N835" i="388"/>
  <c r="N851" i="388"/>
  <c r="N860" i="388"/>
  <c r="N861" i="388"/>
  <c r="N27" i="388"/>
  <c r="N23" i="388"/>
  <c r="N41" i="388"/>
  <c r="N42" i="388"/>
  <c r="N414" i="388"/>
  <c r="N467" i="388"/>
  <c r="N484" i="388"/>
  <c r="N485" i="388"/>
  <c r="N493" i="388"/>
  <c r="N521" i="388"/>
  <c r="N525" i="388"/>
  <c r="N610" i="388"/>
  <c r="N614" i="388"/>
  <c r="N619" i="388"/>
  <c r="N623" i="388"/>
  <c r="N627" i="388"/>
  <c r="N639" i="388"/>
  <c r="N666" i="388"/>
  <c r="N671" i="388"/>
  <c r="N675" i="388"/>
  <c r="N739" i="388"/>
  <c r="N775" i="388"/>
  <c r="N826" i="388"/>
  <c r="N831" i="388"/>
  <c r="N862" i="388"/>
  <c r="N866" i="388"/>
  <c r="N895" i="388"/>
  <c r="N465" i="388"/>
  <c r="N468" i="388"/>
  <c r="N469" i="388"/>
  <c r="N473" i="388"/>
  <c r="N479" i="388"/>
  <c r="N483" i="388"/>
  <c r="N562" i="388"/>
  <c r="N563" i="388"/>
  <c r="N577" i="388"/>
  <c r="N585" i="388"/>
  <c r="N588" i="388"/>
  <c r="N601" i="388"/>
  <c r="N604" i="388"/>
  <c r="N608" i="388"/>
  <c r="N612" i="388"/>
  <c r="N633" i="388"/>
  <c r="N644" i="388"/>
  <c r="N647" i="388"/>
  <c r="N664" i="388"/>
  <c r="N670" i="388"/>
  <c r="N674" i="388"/>
  <c r="N678" i="388"/>
  <c r="N788" i="388"/>
  <c r="N824" i="388"/>
  <c r="N828" i="388"/>
  <c r="N864" i="388"/>
  <c r="N871" i="388"/>
  <c r="N874" i="388"/>
  <c r="N875" i="388"/>
  <c r="N887" i="388"/>
  <c r="N31" i="388"/>
  <c r="N35" i="388"/>
  <c r="N39" i="388"/>
  <c r="N43" i="388"/>
  <c r="N49" i="388"/>
  <c r="N61" i="388"/>
  <c r="N74" i="388"/>
  <c r="N168" i="388"/>
  <c r="N29" i="388"/>
  <c r="N47" i="388"/>
  <c r="N170" i="388"/>
  <c r="N187" i="388"/>
  <c r="N336" i="388"/>
  <c r="N125" i="388"/>
  <c r="N137" i="388"/>
  <c r="N60" i="388"/>
  <c r="N48" i="388"/>
  <c r="N33" i="388"/>
  <c r="N34" i="388"/>
  <c r="N37" i="388"/>
  <c r="N44" i="388"/>
  <c r="N45" i="388"/>
  <c r="N46" i="388"/>
  <c r="N51" i="388"/>
  <c r="N492" i="388"/>
  <c r="N535" i="388"/>
  <c r="N539" i="388"/>
  <c r="N543" i="388"/>
  <c r="N547" i="388"/>
  <c r="N551" i="388"/>
  <c r="N555" i="388"/>
  <c r="N572" i="388"/>
  <c r="N584" i="388"/>
  <c r="N599" i="388"/>
  <c r="N641" i="388"/>
  <c r="N734" i="388"/>
  <c r="N742" i="388"/>
  <c r="N786" i="388"/>
  <c r="N813" i="388"/>
  <c r="N820" i="388"/>
  <c r="N853" i="388"/>
  <c r="N858" i="388"/>
  <c r="N868" i="388"/>
  <c r="N869" i="388"/>
  <c r="N872" i="388"/>
  <c r="N985" i="388"/>
  <c r="N991" i="388"/>
  <c r="N1349" i="388"/>
  <c r="N1350" i="388"/>
  <c r="N1380" i="388"/>
  <c r="N1388" i="388"/>
  <c r="N1396" i="388"/>
  <c r="N1405" i="388"/>
  <c r="N1433" i="388"/>
  <c r="N1436" i="388"/>
  <c r="N1438" i="388"/>
  <c r="N1462" i="388"/>
  <c r="N1466" i="388"/>
  <c r="N1467" i="388"/>
  <c r="N1496" i="388"/>
  <c r="N1512" i="388"/>
  <c r="N376" i="388"/>
  <c r="N466" i="388"/>
  <c r="N891" i="388"/>
  <c r="N897" i="388"/>
  <c r="N908" i="388"/>
  <c r="N912" i="388"/>
  <c r="N916" i="388"/>
  <c r="N933" i="388"/>
  <c r="N996" i="388"/>
  <c r="N1000" i="388"/>
  <c r="N1004" i="388"/>
  <c r="N1008" i="388"/>
  <c r="N1012" i="388"/>
  <c r="N1016" i="388"/>
  <c r="N1022" i="388"/>
  <c r="N1026" i="388"/>
  <c r="N1031" i="388"/>
  <c r="N1054" i="388"/>
  <c r="N1058" i="388"/>
  <c r="N1062" i="388"/>
  <c r="N1070" i="388"/>
  <c r="N1074" i="388"/>
  <c r="N58" i="388"/>
  <c r="N124" i="388"/>
  <c r="N128" i="388"/>
  <c r="N339" i="388"/>
  <c r="N474" i="388"/>
  <c r="N475" i="388"/>
  <c r="N480" i="388"/>
  <c r="N487" i="388"/>
  <c r="N491" i="388"/>
  <c r="N522" i="388"/>
  <c r="N523" i="388"/>
  <c r="N526" i="388"/>
  <c r="N534" i="388"/>
  <c r="N538" i="388"/>
  <c r="N542" i="388"/>
  <c r="N546" i="388"/>
  <c r="N550" i="388"/>
  <c r="N554" i="388"/>
  <c r="N558" i="388"/>
  <c r="N565" i="388"/>
  <c r="N579" i="388"/>
  <c r="N590" i="388"/>
  <c r="N598" i="388"/>
  <c r="N609" i="388"/>
  <c r="N632" i="388"/>
  <c r="N640" i="388"/>
  <c r="N651" i="388"/>
  <c r="N710" i="388"/>
  <c r="N715" i="388"/>
  <c r="N719" i="388"/>
  <c r="N756" i="388"/>
  <c r="N772" i="388"/>
  <c r="N776" i="388"/>
  <c r="N780" i="388"/>
  <c r="N825" i="388"/>
  <c r="N863" i="388"/>
  <c r="N867" i="388"/>
  <c r="N877" i="388"/>
  <c r="N909" i="388"/>
  <c r="N950" i="388"/>
  <c r="N960" i="388"/>
  <c r="N969" i="388"/>
  <c r="N979" i="388"/>
  <c r="N983" i="388"/>
  <c r="N993" i="388"/>
  <c r="N997" i="388"/>
  <c r="N1001" i="388"/>
  <c r="N1005" i="388"/>
  <c r="N1013" i="388"/>
  <c r="N1017" i="388"/>
  <c r="N1023" i="388"/>
  <c r="N1032" i="388"/>
  <c r="N1039" i="388"/>
  <c r="N1051" i="388"/>
  <c r="N1063" i="388"/>
  <c r="N1067" i="388"/>
  <c r="N1071" i="388"/>
  <c r="N1075" i="388"/>
  <c r="N1079" i="388"/>
  <c r="N1092" i="388"/>
  <c r="N1096" i="388"/>
  <c r="N1365" i="388"/>
  <c r="N1378" i="388"/>
  <c r="N1390" i="388"/>
  <c r="N1403" i="388"/>
  <c r="N1410" i="388"/>
  <c r="N1418" i="388"/>
  <c r="N1423" i="388"/>
  <c r="N1431" i="388"/>
  <c r="N1482" i="388"/>
  <c r="N1493" i="388"/>
  <c r="N1498" i="388"/>
  <c r="N15" i="388"/>
  <c r="N19" i="388"/>
  <c r="N77" i="388"/>
  <c r="N81" i="388"/>
  <c r="N98" i="388"/>
  <c r="N130" i="388"/>
  <c r="N669" i="388"/>
  <c r="N673" i="388"/>
  <c r="N677" i="388"/>
  <c r="N1500" i="388"/>
  <c r="N1509" i="388"/>
  <c r="N24" i="388"/>
  <c r="N507" i="388"/>
  <c r="N511" i="388"/>
  <c r="N529" i="388"/>
  <c r="N537" i="388"/>
  <c r="N541" i="388"/>
  <c r="N545" i="388"/>
  <c r="N549" i="388"/>
  <c r="N553" i="388"/>
  <c r="N557" i="388"/>
  <c r="N968" i="388"/>
  <c r="N992" i="388"/>
  <c r="N1424" i="388"/>
  <c r="N85" i="388"/>
  <c r="N89" i="388"/>
  <c r="N93" i="388"/>
  <c r="N102" i="388"/>
  <c r="N150" i="388"/>
  <c r="N9" i="388"/>
  <c r="N12" i="388"/>
  <c r="N13" i="388"/>
  <c r="N17" i="388"/>
  <c r="N18" i="388"/>
  <c r="N22" i="388"/>
  <c r="N30" i="388"/>
  <c r="N38" i="388"/>
  <c r="N56" i="388"/>
  <c r="N75" i="388"/>
  <c r="N76" i="388"/>
  <c r="N79" i="388"/>
  <c r="N80" i="388"/>
  <c r="N83" i="388"/>
  <c r="N84" i="388"/>
  <c r="N87" i="388"/>
  <c r="N88" i="388"/>
  <c r="N91" i="388"/>
  <c r="N92" i="388"/>
  <c r="N96" i="388"/>
  <c r="N97" i="388"/>
  <c r="N100" i="388"/>
  <c r="N101" i="388"/>
  <c r="N126" i="388"/>
  <c r="N136" i="388"/>
  <c r="N149" i="388"/>
  <c r="N227" i="388"/>
  <c r="N305" i="388"/>
  <c r="N471" i="388"/>
  <c r="N481" i="388"/>
  <c r="N489" i="388"/>
  <c r="N518" i="388"/>
  <c r="N611" i="388"/>
  <c r="N617" i="388"/>
  <c r="N621" i="388"/>
  <c r="N650" i="388"/>
  <c r="N668" i="388"/>
  <c r="N672" i="388"/>
  <c r="N676" i="388"/>
  <c r="N680" i="388"/>
  <c r="N705" i="388"/>
  <c r="N718" i="388"/>
  <c r="N722" i="388"/>
  <c r="N792" i="388"/>
  <c r="N827" i="388"/>
  <c r="N836" i="388"/>
  <c r="N852" i="388"/>
  <c r="N855" i="388"/>
  <c r="N879" i="388"/>
  <c r="N927" i="388"/>
  <c r="N928" i="388"/>
  <c r="N940" i="388"/>
  <c r="N943" i="388"/>
  <c r="N944" i="388"/>
  <c r="N964" i="388"/>
  <c r="N1414" i="388"/>
  <c r="N1460" i="388"/>
  <c r="N1470" i="388"/>
  <c r="N1477" i="388"/>
  <c r="N1404" i="388"/>
  <c r="N1461" i="388"/>
  <c r="N1488" i="388"/>
  <c r="N1518" i="388"/>
  <c r="N605" i="388"/>
  <c r="N613" i="388"/>
  <c r="N622" i="388"/>
  <c r="N638" i="388"/>
  <c r="N646" i="388"/>
  <c r="N649" i="388"/>
  <c r="N653" i="388"/>
  <c r="N704" i="388"/>
  <c r="N716" i="388"/>
  <c r="N723" i="388"/>
  <c r="N803" i="388"/>
  <c r="N833" i="388"/>
  <c r="N857" i="388"/>
  <c r="N865" i="388"/>
  <c r="N873" i="388"/>
  <c r="N882" i="388"/>
  <c r="N885" i="388"/>
  <c r="N918" i="388"/>
  <c r="N926" i="388"/>
  <c r="N942" i="388"/>
  <c r="N945" i="388"/>
  <c r="N948" i="388"/>
  <c r="N967" i="388"/>
  <c r="N981" i="388"/>
  <c r="N984" i="388"/>
  <c r="N989" i="388"/>
  <c r="N990" i="388"/>
  <c r="N994" i="388"/>
  <c r="N998" i="388"/>
  <c r="N1006" i="388"/>
  <c r="N1010" i="388"/>
  <c r="N1014" i="388"/>
  <c r="N1024" i="388"/>
  <c r="N1028" i="388"/>
  <c r="N1034" i="388"/>
  <c r="N1048" i="388"/>
  <c r="N1052" i="388"/>
  <c r="N1247" i="388"/>
  <c r="N1259" i="388"/>
  <c r="N1268" i="388"/>
  <c r="N1272" i="388"/>
  <c r="N1276" i="388"/>
  <c r="N1280" i="388"/>
  <c r="N1284" i="388"/>
  <c r="N1292" i="388"/>
  <c r="N1296" i="388"/>
  <c r="N1300" i="388"/>
  <c r="N1304" i="388"/>
  <c r="N1313" i="388"/>
  <c r="N1321" i="388"/>
  <c r="N1338" i="388"/>
  <c r="N1382" i="388"/>
  <c r="N1389" i="388"/>
  <c r="N1393" i="388"/>
  <c r="N1401" i="388"/>
  <c r="N1402" i="388"/>
  <c r="N1413" i="388"/>
  <c r="N1465" i="388"/>
  <c r="N1507" i="388"/>
  <c r="N1508" i="388"/>
  <c r="N1515" i="388"/>
  <c r="N561" i="388"/>
  <c r="N569" i="388"/>
  <c r="N583" i="388"/>
  <c r="N591" i="388"/>
  <c r="N652" i="388"/>
  <c r="N703" i="388"/>
  <c r="N747" i="388"/>
  <c r="N823" i="388"/>
  <c r="N832" i="388"/>
  <c r="N842" i="388"/>
  <c r="N881" i="388"/>
  <c r="N1361" i="388"/>
  <c r="N1412" i="388"/>
  <c r="N1422" i="388"/>
  <c r="N1435" i="388"/>
  <c r="N1463" i="388"/>
  <c r="N1472" i="388"/>
  <c r="N559" i="388"/>
  <c r="N567" i="388"/>
  <c r="N578" i="388"/>
  <c r="N589" i="388"/>
  <c r="N740" i="388"/>
  <c r="N784" i="388"/>
  <c r="N821" i="388"/>
  <c r="N830" i="388"/>
  <c r="N1354" i="388"/>
  <c r="N1397" i="388"/>
  <c r="N900" i="388"/>
  <c r="N905" i="388"/>
  <c r="N911" i="388"/>
  <c r="N922" i="388"/>
  <c r="N925" i="388"/>
  <c r="N931" i="388"/>
  <c r="N939" i="388"/>
  <c r="N946" i="388"/>
  <c r="N949" i="388"/>
  <c r="N962" i="388"/>
  <c r="N965" i="388"/>
  <c r="N972" i="388"/>
  <c r="N978" i="388"/>
  <c r="N1100" i="388"/>
  <c r="N1104" i="388"/>
  <c r="N1109" i="388"/>
  <c r="N1113" i="388"/>
  <c r="N1355" i="388"/>
  <c r="N1366" i="388"/>
  <c r="N1392" i="388"/>
  <c r="N1398" i="388"/>
  <c r="N1427" i="388"/>
  <c r="N1453" i="388"/>
  <c r="N1494" i="388"/>
  <c r="N1503" i="388"/>
  <c r="N982" i="388"/>
  <c r="N1060" i="388"/>
  <c r="N1068" i="388"/>
  <c r="N1076" i="388"/>
  <c r="N1476" i="388"/>
  <c r="N883" i="388"/>
  <c r="N894" i="388"/>
  <c r="N910" i="388"/>
  <c r="N923" i="388"/>
  <c r="N934" i="388"/>
  <c r="N941" i="388"/>
  <c r="N947" i="388"/>
  <c r="N963" i="388"/>
  <c r="N971" i="388"/>
  <c r="N977" i="388"/>
  <c r="N980" i="388"/>
  <c r="N988" i="388"/>
  <c r="N1094" i="388"/>
  <c r="N1098" i="388"/>
  <c r="N1102" i="388"/>
  <c r="N1106" i="388"/>
  <c r="N1111" i="388"/>
  <c r="N1327" i="388"/>
  <c r="N1348" i="388"/>
  <c r="N1379" i="388"/>
  <c r="N1394" i="388"/>
  <c r="N1421" i="388"/>
  <c r="N1432" i="388"/>
  <c r="N1471" i="388"/>
  <c r="N1499" i="388"/>
  <c r="N1002" i="388"/>
  <c r="N1009" i="388"/>
  <c r="N1018" i="388"/>
  <c r="N1027" i="388"/>
  <c r="N1040" i="388"/>
  <c r="N1047" i="388"/>
  <c r="N1056" i="388"/>
  <c r="N1064" i="388"/>
  <c r="N1072" i="388"/>
  <c r="N1080" i="388"/>
  <c r="N995" i="388"/>
  <c r="N999" i="388"/>
  <c r="N1003" i="388"/>
  <c r="N1007" i="388"/>
  <c r="N1011" i="388"/>
  <c r="N1015" i="388"/>
  <c r="N1021" i="388"/>
  <c r="N1025" i="388"/>
  <c r="N1029" i="388"/>
  <c r="N1041" i="388"/>
  <c r="N1049" i="388"/>
  <c r="N1053" i="388"/>
  <c r="N1057" i="388"/>
  <c r="N1061" i="388"/>
  <c r="N1065" i="388"/>
  <c r="N1069" i="388"/>
  <c r="N1073" i="388"/>
  <c r="N1077" i="388"/>
  <c r="N1081" i="388"/>
  <c r="N1089" i="388"/>
  <c r="N1091" i="388"/>
  <c r="N1093" i="388"/>
  <c r="N1095" i="388"/>
  <c r="N1097" i="388"/>
  <c r="N1099" i="388"/>
  <c r="N1101" i="388"/>
  <c r="N1103" i="388"/>
  <c r="N1105" i="388"/>
  <c r="N1107" i="388"/>
  <c r="N1110" i="388"/>
  <c r="N1112" i="388"/>
  <c r="N1137" i="388"/>
  <c r="N1154" i="388"/>
  <c r="N1182" i="388"/>
  <c r="N1407" i="388"/>
  <c r="N1239" i="388"/>
  <c r="N1244" i="388"/>
  <c r="N1246" i="388"/>
  <c r="N1269" i="388"/>
  <c r="N1271" i="388"/>
  <c r="N1273" i="388"/>
  <c r="N1275" i="388"/>
  <c r="N1277" i="388"/>
  <c r="N1279" i="388"/>
  <c r="N1281" i="388"/>
  <c r="N1283" i="388"/>
  <c r="N1285" i="388"/>
  <c r="N1287" i="388"/>
  <c r="N1293" i="388"/>
  <c r="N1295" i="388"/>
  <c r="N1297" i="388"/>
  <c r="N1299" i="388"/>
  <c r="N1301" i="388"/>
  <c r="N1303" i="388"/>
  <c r="N1305" i="388"/>
  <c r="N1310" i="388"/>
  <c r="N1312" i="388"/>
  <c r="N1318" i="388"/>
  <c r="N1320" i="388"/>
  <c r="N1322" i="388"/>
  <c r="N1328" i="388"/>
  <c r="N1330" i="388"/>
  <c r="N1344" i="388"/>
  <c r="N1347" i="388"/>
  <c r="N1383" i="388"/>
  <c r="N1391" i="388"/>
  <c r="N1399" i="388"/>
  <c r="N1406" i="388"/>
  <c r="AY607" i="388"/>
  <c r="AV309" i="388" l="1"/>
  <c r="AV310" i="388"/>
  <c r="AL299" i="388"/>
  <c r="AV118" i="388"/>
  <c r="AL118" i="388"/>
  <c r="AM310" i="388" l="1"/>
  <c r="AM309" i="388"/>
  <c r="AN1088" i="388"/>
  <c r="M1088" i="388" s="1"/>
  <c r="N1088" i="388" s="1"/>
  <c r="AM299" i="388"/>
  <c r="AX1088" i="388"/>
  <c r="AL1087" i="388"/>
  <c r="K1087" i="388"/>
  <c r="AV1088" i="388"/>
  <c r="AY1088" i="388" l="1"/>
  <c r="AW310" i="388"/>
  <c r="AW118" i="388"/>
  <c r="AW299" i="388"/>
  <c r="AU607" i="388"/>
  <c r="AW309" i="388"/>
  <c r="AK607" i="388"/>
  <c r="AL607" i="388" s="1"/>
  <c r="AM118" i="388"/>
  <c r="AO118" i="388" s="1"/>
  <c r="AV1087" i="388"/>
  <c r="AX1087" i="388"/>
  <c r="AO310" i="388"/>
  <c r="L310" i="388"/>
  <c r="N310" i="388" s="1"/>
  <c r="D310" i="388" s="1"/>
  <c r="AO299" i="388"/>
  <c r="L299" i="388"/>
  <c r="N299" i="388" s="1"/>
  <c r="D299" i="388" s="1"/>
  <c r="AO309" i="388"/>
  <c r="L309" i="388"/>
  <c r="N309" i="388" s="1"/>
  <c r="D309" i="388" s="1"/>
  <c r="AO1088" i="388"/>
  <c r="AY1087" i="388" l="1"/>
  <c r="AY309" i="388"/>
  <c r="AY310" i="388"/>
  <c r="AY118" i="388"/>
  <c r="AV607" i="388"/>
  <c r="AY299" i="388"/>
  <c r="K607" i="388"/>
  <c r="D607" i="388" s="1"/>
  <c r="L118" i="388"/>
  <c r="N118" i="388" s="1"/>
  <c r="D118" i="388" s="1"/>
  <c r="AL1088" i="388"/>
  <c r="K1088" i="388"/>
  <c r="D1088" i="388" s="1"/>
  <c r="AY1379" i="388"/>
  <c r="AO1379" i="388"/>
  <c r="AY950" i="388"/>
  <c r="AO950" i="388"/>
  <c r="AO621" i="388"/>
  <c r="AO622" i="388"/>
  <c r="AY621" i="388"/>
  <c r="AY622" i="388"/>
  <c r="AY604" i="388"/>
  <c r="AY605" i="388"/>
  <c r="AY606" i="388"/>
  <c r="AY608" i="388"/>
  <c r="AY609" i="388"/>
  <c r="AY610" i="388"/>
  <c r="AY611" i="388"/>
  <c r="AY612" i="388"/>
  <c r="AY613" i="388"/>
  <c r="AY614" i="388"/>
  <c r="AY615" i="388"/>
  <c r="AY616" i="388"/>
  <c r="AY617" i="388"/>
  <c r="AO617" i="388"/>
  <c r="AO616" i="388"/>
  <c r="AO615" i="388"/>
  <c r="AO614" i="388"/>
  <c r="AO613" i="388"/>
  <c r="AO612" i="388"/>
  <c r="AO611" i="388"/>
  <c r="AO610" i="388"/>
  <c r="AO609" i="388"/>
  <c r="AO608" i="388"/>
  <c r="AO606" i="388"/>
  <c r="AO605" i="388"/>
  <c r="AO604" i="388"/>
  <c r="AO603" i="388"/>
  <c r="AO602" i="388"/>
  <c r="AO601" i="388"/>
  <c r="AO599" i="388"/>
  <c r="AO598" i="388"/>
  <c r="AO597" i="388"/>
  <c r="AY597" i="388"/>
  <c r="AY598" i="388"/>
  <c r="AY599" i="388"/>
  <c r="AY601" i="388"/>
  <c r="AY568" i="388"/>
  <c r="AY569" i="388"/>
  <c r="AO568" i="388"/>
  <c r="AO569" i="388"/>
  <c r="AV437" i="388"/>
  <c r="AL437" i="388"/>
  <c r="AV123" i="388"/>
  <c r="AL303" i="388"/>
  <c r="AV303" i="388"/>
  <c r="AK616" i="388" l="1"/>
  <c r="AK612" i="388"/>
  <c r="AK598" i="388"/>
  <c r="AL598" i="388" s="1"/>
  <c r="AK1379" i="388"/>
  <c r="AM324" i="388"/>
  <c r="AM437" i="388"/>
  <c r="AK615" i="388"/>
  <c r="AK606" i="388"/>
  <c r="AL606" i="388" s="1"/>
  <c r="AK597" i="388"/>
  <c r="AN1416" i="388"/>
  <c r="AM123" i="388"/>
  <c r="AM323" i="388"/>
  <c r="AK569" i="388"/>
  <c r="AK610" i="388"/>
  <c r="AK605" i="388"/>
  <c r="AK601" i="388"/>
  <c r="AK622" i="388"/>
  <c r="AK617" i="388"/>
  <c r="AL617" i="388" s="1"/>
  <c r="AN1415" i="388"/>
  <c r="AM264" i="388"/>
  <c r="AM322" i="388"/>
  <c r="AK568" i="388"/>
  <c r="AK613" i="388"/>
  <c r="AK604" i="388"/>
  <c r="AL604" i="388" s="1"/>
  <c r="AK599" i="388"/>
  <c r="AK621" i="388"/>
  <c r="AL621" i="388" s="1"/>
  <c r="AK950" i="388"/>
  <c r="AM302" i="388"/>
  <c r="AM300" i="388"/>
  <c r="AM298" i="388"/>
  <c r="AM393" i="388"/>
  <c r="AU1379" i="388"/>
  <c r="AV1379" i="388" l="1"/>
  <c r="AU598" i="388"/>
  <c r="AU622" i="388"/>
  <c r="AW437" i="388"/>
  <c r="AU617" i="388"/>
  <c r="AU615" i="388"/>
  <c r="AU569" i="388"/>
  <c r="AU599" i="388"/>
  <c r="AU621" i="388"/>
  <c r="AW324" i="388"/>
  <c r="AW298" i="388"/>
  <c r="AU613" i="388"/>
  <c r="AU612" i="388"/>
  <c r="AU606" i="388"/>
  <c r="AU950" i="388"/>
  <c r="AW393" i="388"/>
  <c r="AU616" i="388"/>
  <c r="AW264" i="388"/>
  <c r="AU610" i="388"/>
  <c r="AW123" i="388"/>
  <c r="AW303" i="388"/>
  <c r="AU605" i="388"/>
  <c r="AU601" i="388"/>
  <c r="AU597" i="388"/>
  <c r="AU568" i="388"/>
  <c r="AW300" i="388"/>
  <c r="AW323" i="388"/>
  <c r="AW322" i="388"/>
  <c r="AU604" i="388"/>
  <c r="AW302" i="388"/>
  <c r="K604" i="388"/>
  <c r="D604" i="388" s="1"/>
  <c r="L323" i="388"/>
  <c r="N323" i="388" s="1"/>
  <c r="D323" i="388" s="1"/>
  <c r="AO323" i="388"/>
  <c r="K601" i="388"/>
  <c r="D601" i="388" s="1"/>
  <c r="AL601" i="388"/>
  <c r="L300" i="388"/>
  <c r="N300" i="388" s="1"/>
  <c r="D300" i="388" s="1"/>
  <c r="AO300" i="388"/>
  <c r="AO322" i="388"/>
  <c r="L322" i="388"/>
  <c r="N322" i="388" s="1"/>
  <c r="D322" i="388" s="1"/>
  <c r="K615" i="388"/>
  <c r="D615" i="388" s="1"/>
  <c r="AL615" i="388"/>
  <c r="AL950" i="388"/>
  <c r="K950" i="388"/>
  <c r="D950" i="388" s="1"/>
  <c r="AL569" i="388"/>
  <c r="K569" i="388"/>
  <c r="D569" i="388" s="1"/>
  <c r="K612" i="388"/>
  <c r="D612" i="388" s="1"/>
  <c r="AL612" i="388"/>
  <c r="AL599" i="388"/>
  <c r="K599" i="388"/>
  <c r="D599" i="388" s="1"/>
  <c r="M1416" i="388"/>
  <c r="N1416" i="388" s="1"/>
  <c r="AO1416" i="388"/>
  <c r="AL605" i="388"/>
  <c r="K605" i="388"/>
  <c r="D605" i="388" s="1"/>
  <c r="AL1379" i="388"/>
  <c r="K1379" i="388"/>
  <c r="D1379" i="388" s="1"/>
  <c r="M1415" i="388"/>
  <c r="N1415" i="388" s="1"/>
  <c r="AO1415" i="388"/>
  <c r="AO393" i="388"/>
  <c r="L393" i="388"/>
  <c r="N393" i="388" s="1"/>
  <c r="D393" i="388" s="1"/>
  <c r="K613" i="388"/>
  <c r="D613" i="388" s="1"/>
  <c r="AL613" i="388"/>
  <c r="K622" i="388"/>
  <c r="D622" i="388" s="1"/>
  <c r="AL622" i="388"/>
  <c r="K606" i="388"/>
  <c r="D606" i="388" s="1"/>
  <c r="K598" i="388"/>
  <c r="D598" i="388" s="1"/>
  <c r="K621" i="388"/>
  <c r="D621" i="388" s="1"/>
  <c r="K617" i="388"/>
  <c r="D617" i="388" s="1"/>
  <c r="AV1416" i="388"/>
  <c r="AX1416" i="388"/>
  <c r="AV1415" i="388"/>
  <c r="AX1415" i="388"/>
  <c r="AO437" i="388"/>
  <c r="L437" i="388"/>
  <c r="N437" i="388" s="1"/>
  <c r="D437" i="388" s="1"/>
  <c r="AO302" i="388"/>
  <c r="L302" i="388"/>
  <c r="N302" i="388" s="1"/>
  <c r="D302" i="388" s="1"/>
  <c r="AL1416" i="388"/>
  <c r="K1416" i="388"/>
  <c r="AO123" i="388"/>
  <c r="L123" i="388"/>
  <c r="N123" i="388" s="1"/>
  <c r="D123" i="388" s="1"/>
  <c r="AL568" i="388"/>
  <c r="K568" i="388"/>
  <c r="D568" i="388" s="1"/>
  <c r="AL597" i="388"/>
  <c r="K597" i="388"/>
  <c r="D597" i="388" s="1"/>
  <c r="AL1415" i="388"/>
  <c r="K1415" i="388"/>
  <c r="AO324" i="388"/>
  <c r="L324" i="388"/>
  <c r="N324" i="388" s="1"/>
  <c r="D324" i="388" s="1"/>
  <c r="AL616" i="388"/>
  <c r="K616" i="388"/>
  <c r="D616" i="388" s="1"/>
  <c r="AO264" i="388"/>
  <c r="L264" i="388"/>
  <c r="N264" i="388" s="1"/>
  <c r="D264" i="388" s="1"/>
  <c r="AL610" i="388"/>
  <c r="K610" i="388"/>
  <c r="D610" i="388" s="1"/>
  <c r="AO298" i="388"/>
  <c r="L298" i="388"/>
  <c r="N298" i="388" s="1"/>
  <c r="D298" i="388" s="1"/>
  <c r="D1416" i="388" l="1"/>
  <c r="D1415" i="388"/>
  <c r="AY1416" i="388"/>
  <c r="AY302" i="388"/>
  <c r="AY300" i="388"/>
  <c r="AV605" i="388"/>
  <c r="AY264" i="388"/>
  <c r="AV606" i="388"/>
  <c r="AY324" i="388"/>
  <c r="AV615" i="388"/>
  <c r="AV598" i="388"/>
  <c r="AV604" i="388"/>
  <c r="AV568" i="388"/>
  <c r="AY303" i="388"/>
  <c r="AV616" i="388"/>
  <c r="AV612" i="388"/>
  <c r="AV621" i="388"/>
  <c r="AV617" i="388"/>
  <c r="AY322" i="388"/>
  <c r="AV597" i="388"/>
  <c r="AY123" i="388"/>
  <c r="AY393" i="388"/>
  <c r="AV613" i="388"/>
  <c r="AV599" i="388"/>
  <c r="AY437" i="388"/>
  <c r="AY1415" i="388"/>
  <c r="AY323" i="388"/>
  <c r="AV601" i="388"/>
  <c r="AV610" i="388"/>
  <c r="AV950" i="388"/>
  <c r="AY298" i="388"/>
  <c r="AV569" i="388"/>
  <c r="AV622" i="388"/>
  <c r="AY1472" i="388" l="1"/>
  <c r="AO1472" i="388"/>
  <c r="AS1472" i="388" l="1"/>
  <c r="AY1438" i="388"/>
  <c r="AY1429" i="388"/>
  <c r="AO1438" i="388"/>
  <c r="AO1429" i="388"/>
  <c r="AY1382" i="388"/>
  <c r="AY1383" i="388"/>
  <c r="AO1382" i="388"/>
  <c r="AO1383" i="388"/>
  <c r="AY949" i="388"/>
  <c r="AO949" i="388"/>
  <c r="AY894" i="388"/>
  <c r="AO894" i="388"/>
  <c r="AK949" i="388" l="1"/>
  <c r="AV1472" i="388"/>
  <c r="AI1472" i="388"/>
  <c r="AU1383" i="388"/>
  <c r="AU1382" i="388"/>
  <c r="AV1383" i="388" l="1"/>
  <c r="AV1382" i="388"/>
  <c r="AU894" i="388"/>
  <c r="AL949" i="388"/>
  <c r="K949" i="388"/>
  <c r="D949" i="388" s="1"/>
  <c r="I1472" i="388"/>
  <c r="D1472" i="388" s="1"/>
  <c r="AL1472" i="388"/>
  <c r="AK894" i="388"/>
  <c r="AK1382" i="388"/>
  <c r="AK1383" i="388"/>
  <c r="AK1438" i="388"/>
  <c r="AU1438" i="388"/>
  <c r="AK1429" i="388"/>
  <c r="AU1429" i="388"/>
  <c r="AV1429" i="388" l="1"/>
  <c r="AV1438" i="388"/>
  <c r="AV894" i="388"/>
  <c r="AU949" i="388"/>
  <c r="AL1438" i="388"/>
  <c r="K1438" i="388"/>
  <c r="D1438" i="388" s="1"/>
  <c r="AL1382" i="388"/>
  <c r="K1382" i="388"/>
  <c r="D1382" i="388" s="1"/>
  <c r="AL1383" i="388"/>
  <c r="K1383" i="388"/>
  <c r="D1383" i="388" s="1"/>
  <c r="AL1429" i="388"/>
  <c r="K1429" i="388"/>
  <c r="D1429" i="388" s="1"/>
  <c r="AL894" i="388"/>
  <c r="K894" i="388"/>
  <c r="D894" i="388" s="1"/>
  <c r="AK1034" i="388"/>
  <c r="AU1034" i="388"/>
  <c r="AV949" i="388" l="1"/>
  <c r="AV1034" i="388"/>
  <c r="AL1034" i="388"/>
  <c r="K1034" i="388"/>
  <c r="D1034" i="388" s="1"/>
  <c r="AY1517" i="388"/>
  <c r="AY1512" i="388"/>
  <c r="AY1509" i="388"/>
  <c r="AY1508" i="388"/>
  <c r="AY1507" i="388"/>
  <c r="AY1506" i="388"/>
  <c r="AY1503" i="388"/>
  <c r="AY1502" i="388"/>
  <c r="AY1501" i="388"/>
  <c r="AY1500" i="388"/>
  <c r="AY1499" i="388"/>
  <c r="AY1498" i="388"/>
  <c r="AY1496" i="388"/>
  <c r="AY1494" i="388"/>
  <c r="AY1493" i="388"/>
  <c r="AY1492" i="388"/>
  <c r="AY1490" i="388"/>
  <c r="AY1489" i="388"/>
  <c r="AY1488" i="388"/>
  <c r="AY1482" i="388"/>
  <c r="AY1477" i="388"/>
  <c r="AY1476" i="388"/>
  <c r="AY1471" i="388"/>
  <c r="AY1470" i="388"/>
  <c r="AY1468" i="388"/>
  <c r="AY1467" i="388"/>
  <c r="AY1466" i="388"/>
  <c r="AY1465" i="388"/>
  <c r="AY1463" i="388"/>
  <c r="AY1462" i="388"/>
  <c r="AY1461" i="388"/>
  <c r="AY1460" i="388"/>
  <c r="AY1453" i="388"/>
  <c r="AY1452" i="388"/>
  <c r="AY1439" i="388"/>
  <c r="AY1436" i="388"/>
  <c r="AY1435" i="388"/>
  <c r="AY1434" i="388"/>
  <c r="AY1433" i="388"/>
  <c r="AY1432" i="388"/>
  <c r="AY1431" i="388"/>
  <c r="AY1428" i="388"/>
  <c r="AY1427" i="388"/>
  <c r="AY1424" i="388"/>
  <c r="AY1423" i="388"/>
  <c r="AY1422" i="388"/>
  <c r="AY1421" i="388"/>
  <c r="AY1418" i="388"/>
  <c r="AY1414" i="388"/>
  <c r="AY1413" i="388"/>
  <c r="AY1412" i="388"/>
  <c r="AY1411" i="388"/>
  <c r="AY1410" i="388"/>
  <c r="AY1409" i="388"/>
  <c r="AY1408" i="388"/>
  <c r="AY1407" i="388"/>
  <c r="AY1406" i="388"/>
  <c r="AY1405" i="388"/>
  <c r="AY1404" i="388"/>
  <c r="AY1403" i="388"/>
  <c r="AY1402" i="388"/>
  <c r="AY1401" i="388"/>
  <c r="AY1399" i="388"/>
  <c r="AY1398" i="388"/>
  <c r="AY1397" i="388"/>
  <c r="AY1396" i="388"/>
  <c r="AY1395" i="388"/>
  <c r="AY1394" i="388"/>
  <c r="AY1393" i="388"/>
  <c r="AY1392" i="388"/>
  <c r="AY1391" i="388"/>
  <c r="AY1390" i="388"/>
  <c r="AY1389" i="388"/>
  <c r="AY1388" i="388"/>
  <c r="AY1381" i="388"/>
  <c r="AY1380" i="388"/>
  <c r="AY1378" i="388"/>
  <c r="AY1372" i="388"/>
  <c r="AY1366" i="388"/>
  <c r="AY1365" i="388"/>
  <c r="AY1361" i="388"/>
  <c r="AY1355" i="388"/>
  <c r="AY1354" i="388"/>
  <c r="AY1350" i="388"/>
  <c r="AY1349" i="388"/>
  <c r="AY1348" i="388"/>
  <c r="AY1347" i="388"/>
  <c r="AY1346" i="388"/>
  <c r="AY1344" i="388"/>
  <c r="AY1338" i="388"/>
  <c r="AY1331" i="388"/>
  <c r="AY1330" i="388"/>
  <c r="AY1328" i="388"/>
  <c r="AY1327" i="388"/>
  <c r="AY1323" i="388"/>
  <c r="AY1322" i="388"/>
  <c r="AY1321" i="388"/>
  <c r="AY1320" i="388"/>
  <c r="AY1319" i="388"/>
  <c r="AY1318" i="388"/>
  <c r="AY1313" i="388"/>
  <c r="AY1312" i="388"/>
  <c r="AY1310" i="388"/>
  <c r="AY1305" i="388"/>
  <c r="AY1304" i="388"/>
  <c r="AY1303" i="388"/>
  <c r="AY1302" i="388"/>
  <c r="AY1301" i="388"/>
  <c r="AY1300" i="388"/>
  <c r="AY1299" i="388"/>
  <c r="AY1298" i="388"/>
  <c r="AY1297" i="388"/>
  <c r="AY1296" i="388"/>
  <c r="AY1295" i="388"/>
  <c r="AY1294" i="388"/>
  <c r="AY1293" i="388"/>
  <c r="AY1292" i="388"/>
  <c r="AY1287" i="388"/>
  <c r="AY1286" i="388"/>
  <c r="AY1285" i="388"/>
  <c r="AY1284" i="388"/>
  <c r="AY1283" i="388"/>
  <c r="AY1282" i="388"/>
  <c r="AY1281" i="388"/>
  <c r="AY1280" i="388"/>
  <c r="AY1279" i="388"/>
  <c r="AY1278" i="388"/>
  <c r="AY1277" i="388"/>
  <c r="AY1276" i="388"/>
  <c r="AY1275" i="388"/>
  <c r="AY1274" i="388"/>
  <c r="AY1273" i="388"/>
  <c r="AY1272" i="388"/>
  <c r="AY1271" i="388"/>
  <c r="AY1270" i="388"/>
  <c r="AY1269" i="388"/>
  <c r="AY1268" i="388"/>
  <c r="AY1247" i="388"/>
  <c r="AY1246" i="388"/>
  <c r="AY1244" i="388"/>
  <c r="AY1240" i="388"/>
  <c r="AY1239" i="388"/>
  <c r="AY1182" i="388"/>
  <c r="AY1181" i="388"/>
  <c r="AY1154" i="388"/>
  <c r="AY1113" i="388"/>
  <c r="AY1112" i="388"/>
  <c r="AY1111" i="388"/>
  <c r="AY1110" i="388"/>
  <c r="AY1109" i="388"/>
  <c r="AY1107" i="388"/>
  <c r="AY1106" i="388"/>
  <c r="AY1105" i="388"/>
  <c r="AY1104" i="388"/>
  <c r="AY1103" i="388"/>
  <c r="AY1102" i="388"/>
  <c r="AY1101" i="388"/>
  <c r="AY1100" i="388"/>
  <c r="AY1099" i="388"/>
  <c r="AY1098" i="388"/>
  <c r="AY1097" i="388"/>
  <c r="AY1096" i="388"/>
  <c r="AY1095" i="388"/>
  <c r="AY1094" i="388"/>
  <c r="AY1093" i="388"/>
  <c r="AY1092" i="388"/>
  <c r="AY1091" i="388"/>
  <c r="AY1090" i="388"/>
  <c r="AY1089" i="388"/>
  <c r="AY1081" i="388"/>
  <c r="AY1080" i="388"/>
  <c r="AY1079" i="388"/>
  <c r="AY1078" i="388"/>
  <c r="AY1077" i="388"/>
  <c r="AY1076" i="388"/>
  <c r="AY1075" i="388"/>
  <c r="AY1074" i="388"/>
  <c r="AY1073" i="388"/>
  <c r="AY1072" i="388"/>
  <c r="AY1071" i="388"/>
  <c r="AY1070" i="388"/>
  <c r="AY1069" i="388"/>
  <c r="AY1068" i="388"/>
  <c r="AY1067" i="388"/>
  <c r="AY1065" i="388"/>
  <c r="AY1064" i="388"/>
  <c r="AY1063" i="388"/>
  <c r="AY1062" i="388"/>
  <c r="AY1061" i="388"/>
  <c r="AY1060" i="388"/>
  <c r="AY1058" i="388"/>
  <c r="AY1057" i="388"/>
  <c r="AY1056" i="388"/>
  <c r="AY1054" i="388"/>
  <c r="AY1053" i="388"/>
  <c r="AY1052" i="388"/>
  <c r="AY1051" i="388"/>
  <c r="AY1049" i="388"/>
  <c r="AY1048" i="388"/>
  <c r="AY1047" i="388"/>
  <c r="AY1041" i="388"/>
  <c r="AY1040" i="388"/>
  <c r="AY1039" i="388"/>
  <c r="AY1032" i="388"/>
  <c r="AY1031" i="388"/>
  <c r="AY1029" i="388"/>
  <c r="AY1028" i="388"/>
  <c r="AY1027" i="388"/>
  <c r="AY1026" i="388"/>
  <c r="AY1025" i="388"/>
  <c r="AY1024" i="388"/>
  <c r="AY1023" i="388"/>
  <c r="AY1022" i="388"/>
  <c r="AY1021" i="388"/>
  <c r="AY1018" i="388"/>
  <c r="AY1017" i="388"/>
  <c r="AY1016" i="388"/>
  <c r="AY1015" i="388"/>
  <c r="AY1014" i="388"/>
  <c r="AY1013" i="388"/>
  <c r="AY1012" i="388"/>
  <c r="AY1011" i="388"/>
  <c r="AY1010" i="388"/>
  <c r="AY1009" i="388"/>
  <c r="AY1008" i="388"/>
  <c r="AY1007" i="388"/>
  <c r="AY1006" i="388"/>
  <c r="AY1005" i="388"/>
  <c r="AY1004" i="388"/>
  <c r="AY1003" i="388"/>
  <c r="AY1002" i="388"/>
  <c r="AY1001" i="388"/>
  <c r="AY1000" i="388"/>
  <c r="AY999" i="388"/>
  <c r="AY998" i="388"/>
  <c r="AY997" i="388"/>
  <c r="AY996" i="388"/>
  <c r="AY995" i="388"/>
  <c r="AY994" i="388"/>
  <c r="AY993" i="388"/>
  <c r="AY992" i="388"/>
  <c r="AY991" i="388"/>
  <c r="AY990" i="388"/>
  <c r="AY989" i="388"/>
  <c r="AY988" i="388"/>
  <c r="AY985" i="388"/>
  <c r="AY984" i="388"/>
  <c r="AY983" i="388"/>
  <c r="AY982" i="388"/>
  <c r="AY981" i="388"/>
  <c r="AY980" i="388"/>
  <c r="AY979" i="388"/>
  <c r="AY978" i="388"/>
  <c r="AY977" i="388"/>
  <c r="AY976" i="388"/>
  <c r="AY135" i="388"/>
  <c r="AY136" i="388"/>
  <c r="AY137" i="388"/>
  <c r="AY149" i="388"/>
  <c r="AY150" i="388"/>
  <c r="AY168" i="388"/>
  <c r="AY170" i="388"/>
  <c r="AY187" i="388"/>
  <c r="AY227" i="388"/>
  <c r="AY336" i="388"/>
  <c r="AY339" i="388"/>
  <c r="AY376" i="388"/>
  <c r="AY414" i="388"/>
  <c r="AY465" i="388"/>
  <c r="AY466" i="388"/>
  <c r="AY467" i="388"/>
  <c r="AY468" i="388"/>
  <c r="AY469" i="388"/>
  <c r="AY470" i="388"/>
  <c r="AY471" i="388"/>
  <c r="AY472" i="388"/>
  <c r="AY473" i="388"/>
  <c r="AY474" i="388"/>
  <c r="AY475" i="388"/>
  <c r="AY476" i="388"/>
  <c r="AY479" i="388"/>
  <c r="AY480" i="388"/>
  <c r="AY481" i="388"/>
  <c r="AY482" i="388"/>
  <c r="AY483" i="388"/>
  <c r="AY484" i="388"/>
  <c r="AY485" i="388"/>
  <c r="AY486" i="388"/>
  <c r="AY487" i="388"/>
  <c r="AY488" i="388"/>
  <c r="AY489" i="388"/>
  <c r="AY490" i="388"/>
  <c r="AY491" i="388"/>
  <c r="AY492" i="388"/>
  <c r="AY493" i="388"/>
  <c r="AY505" i="388"/>
  <c r="AY506" i="388"/>
  <c r="AY507" i="388"/>
  <c r="AY508" i="388"/>
  <c r="AY509" i="388"/>
  <c r="AY510" i="388"/>
  <c r="AY511" i="388"/>
  <c r="AY514" i="388"/>
  <c r="AY516" i="388"/>
  <c r="AY518" i="388"/>
  <c r="AY520" i="388"/>
  <c r="AY521" i="388"/>
  <c r="AY522" i="388"/>
  <c r="AY523" i="388"/>
  <c r="AY524" i="388"/>
  <c r="AY525" i="388"/>
  <c r="AY526" i="388"/>
  <c r="AY528" i="388"/>
  <c r="AY529" i="388"/>
  <c r="AY534" i="388"/>
  <c r="AY535" i="388"/>
  <c r="AY536" i="388"/>
  <c r="AY537" i="388"/>
  <c r="AY538" i="388"/>
  <c r="AY539" i="388"/>
  <c r="AY540" i="388"/>
  <c r="AY541" i="388"/>
  <c r="AY542" i="388"/>
  <c r="AY543" i="388"/>
  <c r="AY544" i="388"/>
  <c r="AY545" i="388"/>
  <c r="AY546" i="388"/>
  <c r="AY547" i="388"/>
  <c r="AY548" i="388"/>
  <c r="AY549" i="388"/>
  <c r="AY550" i="388"/>
  <c r="AY551" i="388"/>
  <c r="AY552" i="388"/>
  <c r="AY553" i="388"/>
  <c r="AY554" i="388"/>
  <c r="AY555" i="388"/>
  <c r="AY556" i="388"/>
  <c r="AY557" i="388"/>
  <c r="AY558" i="388"/>
  <c r="AY559" i="388"/>
  <c r="AY560" i="388"/>
  <c r="AY561" i="388"/>
  <c r="AY562" i="388"/>
  <c r="AY563" i="388"/>
  <c r="AY564" i="388"/>
  <c r="AY565" i="388"/>
  <c r="AY566" i="388"/>
  <c r="AY567" i="388"/>
  <c r="AY572" i="388"/>
  <c r="AY574" i="388"/>
  <c r="AY576" i="388"/>
  <c r="AY577" i="388"/>
  <c r="AY578" i="388"/>
  <c r="AY579" i="388"/>
  <c r="AY582" i="388"/>
  <c r="AY583" i="388"/>
  <c r="AY584" i="388"/>
  <c r="AY585" i="388"/>
  <c r="AY586" i="388"/>
  <c r="AY587" i="388"/>
  <c r="AY588" i="388"/>
  <c r="AY589" i="388"/>
  <c r="AY590" i="388"/>
  <c r="AY591" i="388"/>
  <c r="AY602" i="388"/>
  <c r="AY603" i="388"/>
  <c r="AY619" i="388"/>
  <c r="AY620" i="388"/>
  <c r="AY623" i="388"/>
  <c r="AY624" i="388"/>
  <c r="AY625" i="388"/>
  <c r="AY626" i="388"/>
  <c r="AY627" i="388"/>
  <c r="AY632" i="388"/>
  <c r="AY633" i="388"/>
  <c r="AY638" i="388"/>
  <c r="AY639" i="388"/>
  <c r="AY640" i="388"/>
  <c r="AY641" i="388"/>
  <c r="AY642" i="388"/>
  <c r="AY643" i="388"/>
  <c r="AY644" i="388"/>
  <c r="AY645" i="388"/>
  <c r="AY646" i="388"/>
  <c r="AY647" i="388"/>
  <c r="AY649" i="388"/>
  <c r="AY650" i="388"/>
  <c r="AY651" i="388"/>
  <c r="AY652" i="388"/>
  <c r="AY653" i="388"/>
  <c r="AY664" i="388"/>
  <c r="AY666" i="388"/>
  <c r="AY668" i="388"/>
  <c r="AY669" i="388"/>
  <c r="AY670" i="388"/>
  <c r="AY671" i="388"/>
  <c r="AY672" i="388"/>
  <c r="AY673" i="388"/>
  <c r="AY674" i="388"/>
  <c r="AY675" i="388"/>
  <c r="AY676" i="388"/>
  <c r="AY677" i="388"/>
  <c r="AY678" i="388"/>
  <c r="AY680" i="388"/>
  <c r="AY703" i="388"/>
  <c r="AY704" i="388"/>
  <c r="AY705" i="388"/>
  <c r="AY710" i="388"/>
  <c r="AY716" i="388"/>
  <c r="AY718" i="388"/>
  <c r="AY719" i="388"/>
  <c r="AY721" i="388"/>
  <c r="AY722" i="388"/>
  <c r="AY723" i="388"/>
  <c r="AY739" i="388"/>
  <c r="AY742" i="388"/>
  <c r="AY775" i="388"/>
  <c r="AY776" i="388"/>
  <c r="AY780" i="388"/>
  <c r="AY784" i="388"/>
  <c r="AY786" i="388"/>
  <c r="AY788" i="388"/>
  <c r="AY792" i="388"/>
  <c r="AY794" i="388"/>
  <c r="AY798" i="388"/>
  <c r="AY803" i="388"/>
  <c r="AY813" i="388"/>
  <c r="AY818" i="388"/>
  <c r="AY819" i="388"/>
  <c r="AY820" i="388"/>
  <c r="AY821" i="388"/>
  <c r="AY822" i="388"/>
  <c r="AY823" i="388"/>
  <c r="AY824" i="388"/>
  <c r="AY825" i="388"/>
  <c r="AY826" i="388"/>
  <c r="AY827" i="388"/>
  <c r="AY828" i="388"/>
  <c r="AY830" i="388"/>
  <c r="AY831" i="388"/>
  <c r="AY832" i="388"/>
  <c r="AY833" i="388"/>
  <c r="AY836" i="388"/>
  <c r="AY842" i="388"/>
  <c r="AY850" i="388"/>
  <c r="AY851" i="388"/>
  <c r="AY852" i="388"/>
  <c r="AY853" i="388"/>
  <c r="AY854" i="388"/>
  <c r="AY855" i="388"/>
  <c r="AY857" i="388"/>
  <c r="AY858" i="388"/>
  <c r="AY859" i="388"/>
  <c r="AY860" i="388"/>
  <c r="AY861" i="388"/>
  <c r="AY862" i="388"/>
  <c r="AY863" i="388"/>
  <c r="AY864" i="388"/>
  <c r="AY865" i="388"/>
  <c r="AY866" i="388"/>
  <c r="AY867" i="388"/>
  <c r="AY868" i="388"/>
  <c r="AY869" i="388"/>
  <c r="AY870" i="388"/>
  <c r="AY871" i="388"/>
  <c r="AY872" i="388"/>
  <c r="AY873" i="388"/>
  <c r="AY874" i="388"/>
  <c r="AY875" i="388"/>
  <c r="AY876" i="388"/>
  <c r="AY877" i="388"/>
  <c r="AY878" i="388"/>
  <c r="AY879" i="388"/>
  <c r="AY881" i="388"/>
  <c r="AY882" i="388"/>
  <c r="AY883" i="388"/>
  <c r="AY884" i="388"/>
  <c r="AY885" i="388"/>
  <c r="AY886" i="388"/>
  <c r="AY887" i="388"/>
  <c r="AY891" i="388"/>
  <c r="AY895" i="388"/>
  <c r="AY897" i="388"/>
  <c r="AY900" i="388"/>
  <c r="AY905" i="388"/>
  <c r="AY908" i="388"/>
  <c r="AY909" i="388"/>
  <c r="AY910" i="388"/>
  <c r="AY911" i="388"/>
  <c r="AY912" i="388"/>
  <c r="AY915" i="388"/>
  <c r="AY916" i="388"/>
  <c r="AY918" i="388"/>
  <c r="AY920" i="388"/>
  <c r="AY922" i="388"/>
  <c r="AY923" i="388"/>
  <c r="AY924" i="388"/>
  <c r="AY925" i="388"/>
  <c r="AY926" i="388"/>
  <c r="AY927" i="388"/>
  <c r="AY928" i="388"/>
  <c r="AY931" i="388"/>
  <c r="AY933" i="388"/>
  <c r="AY934" i="388"/>
  <c r="AY939" i="388"/>
  <c r="AY940" i="388"/>
  <c r="AY941" i="388"/>
  <c r="AY942" i="388"/>
  <c r="AY943" i="388"/>
  <c r="AY944" i="388"/>
  <c r="AY945" i="388"/>
  <c r="AY946" i="388"/>
  <c r="AY947" i="388"/>
  <c r="AY948" i="388"/>
  <c r="AY959" i="388"/>
  <c r="AY960" i="388"/>
  <c r="AY961" i="388"/>
  <c r="AY962" i="388"/>
  <c r="AY963" i="388"/>
  <c r="AY964" i="388"/>
  <c r="AY965" i="388"/>
  <c r="AY967" i="388"/>
  <c r="AY968" i="388"/>
  <c r="AY969" i="388"/>
  <c r="AY970" i="388"/>
  <c r="AY971" i="388"/>
  <c r="AY972" i="388"/>
  <c r="AY10" i="388"/>
  <c r="AY11" i="388"/>
  <c r="AY12" i="388"/>
  <c r="AY13" i="388"/>
  <c r="AY15" i="388"/>
  <c r="AY16" i="388"/>
  <c r="AY17" i="388"/>
  <c r="AY18" i="388"/>
  <c r="AY19" i="388"/>
  <c r="AY20" i="388"/>
  <c r="AY21" i="388"/>
  <c r="AY22" i="388"/>
  <c r="AY23" i="388"/>
  <c r="AY24" i="388"/>
  <c r="AY27" i="388"/>
  <c r="AY28" i="388"/>
  <c r="AY29" i="388"/>
  <c r="AY30" i="388"/>
  <c r="AY31" i="388"/>
  <c r="AY32" i="388"/>
  <c r="AY33" i="388"/>
  <c r="AY34" i="388"/>
  <c r="AY35" i="388"/>
  <c r="AY36" i="388"/>
  <c r="AY37" i="388"/>
  <c r="AY38" i="388"/>
  <c r="AY39" i="388"/>
  <c r="AY40" i="388"/>
  <c r="AY41" i="388"/>
  <c r="AY42" i="388"/>
  <c r="AY43" i="388"/>
  <c r="AY44" i="388"/>
  <c r="AY45" i="388"/>
  <c r="AY46" i="388"/>
  <c r="AY47" i="388"/>
  <c r="AY48" i="388"/>
  <c r="AY49" i="388"/>
  <c r="AY51" i="388"/>
  <c r="AY52" i="388"/>
  <c r="AY53" i="388"/>
  <c r="AY56" i="388"/>
  <c r="AY57" i="388"/>
  <c r="AY58" i="388"/>
  <c r="AY60" i="388"/>
  <c r="AY61" i="388"/>
  <c r="AY66" i="388"/>
  <c r="AY73" i="388"/>
  <c r="AY74" i="388"/>
  <c r="AY75" i="388"/>
  <c r="AY76" i="388"/>
  <c r="AY77" i="388"/>
  <c r="AY78" i="388"/>
  <c r="AY79" i="388"/>
  <c r="AY80" i="388"/>
  <c r="AY81" i="388"/>
  <c r="AY82" i="388"/>
  <c r="AY83" i="388"/>
  <c r="AY84" i="388"/>
  <c r="AY85" i="388"/>
  <c r="AY86" i="388"/>
  <c r="AY87" i="388"/>
  <c r="AY88" i="388"/>
  <c r="AY89" i="388"/>
  <c r="AY90" i="388"/>
  <c r="AY91" i="388"/>
  <c r="AY92" i="388"/>
  <c r="AY93" i="388"/>
  <c r="AY94" i="388"/>
  <c r="AY96" i="388"/>
  <c r="AY97" i="388"/>
  <c r="AY98" i="388"/>
  <c r="AY99" i="388"/>
  <c r="AY100" i="388"/>
  <c r="AY101" i="388"/>
  <c r="AY102" i="388"/>
  <c r="AY124" i="388"/>
  <c r="AY125" i="388"/>
  <c r="AY126" i="388"/>
  <c r="AY127" i="388"/>
  <c r="AY128" i="388"/>
  <c r="AY130" i="388"/>
  <c r="AY131" i="388"/>
  <c r="AY9" i="388"/>
  <c r="AV1519" i="388"/>
  <c r="AV1516" i="388"/>
  <c r="AV1514" i="388"/>
  <c r="AV1511" i="388"/>
  <c r="AV1510" i="388"/>
  <c r="AV1497" i="388"/>
  <c r="AV1493" i="388"/>
  <c r="AV1491" i="388"/>
  <c r="AV1487" i="388"/>
  <c r="AV1484" i="388"/>
  <c r="AV1483" i="388"/>
  <c r="AV1480" i="388"/>
  <c r="AV1478" i="388"/>
  <c r="AV1468" i="388"/>
  <c r="AV1460" i="388"/>
  <c r="AV1459" i="388"/>
  <c r="AV1458" i="388"/>
  <c r="AV1456" i="388"/>
  <c r="AV1455" i="388"/>
  <c r="AV1454" i="388"/>
  <c r="AV1453" i="388"/>
  <c r="AV1452" i="388"/>
  <c r="AV1387" i="388"/>
  <c r="AV1386" i="388"/>
  <c r="AV1385" i="388"/>
  <c r="AV1384" i="388"/>
  <c r="AV1371" i="388"/>
  <c r="AV1370" i="388"/>
  <c r="AV1360" i="388"/>
  <c r="AV1359" i="388"/>
  <c r="AV1358" i="388"/>
  <c r="AV1357" i="388"/>
  <c r="AV1356" i="388"/>
  <c r="AV1353" i="388"/>
  <c r="AV1352" i="388"/>
  <c r="AV1343" i="388"/>
  <c r="AV1342" i="388"/>
  <c r="AV1341" i="388"/>
  <c r="AV1340" i="388"/>
  <c r="AV1337" i="388"/>
  <c r="AV1336" i="388"/>
  <c r="AV1335" i="388"/>
  <c r="AV1334" i="388"/>
  <c r="AV1333" i="388"/>
  <c r="AV1329" i="388"/>
  <c r="AV1326" i="388"/>
  <c r="AV1325" i="388"/>
  <c r="AV1324" i="388"/>
  <c r="AV1317" i="388"/>
  <c r="AV1316" i="388"/>
  <c r="AV1315" i="388"/>
  <c r="AV1314" i="388"/>
  <c r="AV1311" i="388"/>
  <c r="AV1309" i="388"/>
  <c r="AV1307" i="388"/>
  <c r="AV1306" i="388"/>
  <c r="AV1266" i="388"/>
  <c r="AV1265" i="388"/>
  <c r="AV1264" i="388"/>
  <c r="AV1263" i="388"/>
  <c r="AV1262" i="388"/>
  <c r="AV1261" i="388"/>
  <c r="AV1260" i="388"/>
  <c r="AV1258" i="388"/>
  <c r="AV1256" i="388"/>
  <c r="AV1255" i="388"/>
  <c r="AV1254" i="388"/>
  <c r="AV1253" i="388"/>
  <c r="AV1252" i="388"/>
  <c r="AV1251" i="388"/>
  <c r="AV1250" i="388"/>
  <c r="AV1249" i="388"/>
  <c r="AV1248" i="388"/>
  <c r="AV1245" i="388"/>
  <c r="AV1242" i="388"/>
  <c r="AV1241" i="388"/>
  <c r="AV1238" i="388"/>
  <c r="AV1237" i="388"/>
  <c r="AV1236" i="388"/>
  <c r="AV1235" i="388"/>
  <c r="AV1234" i="388"/>
  <c r="AV1233" i="388"/>
  <c r="AV1231" i="388"/>
  <c r="AV1230" i="388"/>
  <c r="AV1229" i="388"/>
  <c r="AV1228" i="388"/>
  <c r="AV1227" i="388"/>
  <c r="AV1226" i="388"/>
  <c r="AV1225" i="388"/>
  <c r="AV1224" i="388"/>
  <c r="AV1223" i="388"/>
  <c r="AV1222" i="388"/>
  <c r="AV1220" i="388"/>
  <c r="AV1219" i="388"/>
  <c r="AV1218" i="388"/>
  <c r="AV1217" i="388"/>
  <c r="AV1216" i="388"/>
  <c r="AV1215" i="388"/>
  <c r="AV1214" i="388"/>
  <c r="AV1213" i="388"/>
  <c r="AV1212" i="388"/>
  <c r="AV1211" i="388"/>
  <c r="AV1210" i="388"/>
  <c r="AV1209" i="388"/>
  <c r="AV1208" i="388"/>
  <c r="AV1207" i="388"/>
  <c r="AV1206" i="388"/>
  <c r="AV1205" i="388"/>
  <c r="AV1204" i="388"/>
  <c r="AV1203" i="388"/>
  <c r="AV1202" i="388"/>
  <c r="AV1201" i="388"/>
  <c r="AV1200" i="388"/>
  <c r="AV1199" i="388"/>
  <c r="AV1198" i="388"/>
  <c r="AV1197" i="388"/>
  <c r="AV1196" i="388"/>
  <c r="AV1194" i="388"/>
  <c r="AV1193" i="388"/>
  <c r="AV1192" i="388"/>
  <c r="AV1191" i="388"/>
  <c r="AV1190" i="388"/>
  <c r="AV1189" i="388"/>
  <c r="AV1188" i="388"/>
  <c r="AV1187" i="388"/>
  <c r="AV1186" i="388"/>
  <c r="AV1185" i="388"/>
  <c r="AV1184" i="388"/>
  <c r="AV1183" i="388"/>
  <c r="AV1176" i="388"/>
  <c r="AV1175" i="388"/>
  <c r="AV1174" i="388"/>
  <c r="AV1173" i="388"/>
  <c r="AV1172" i="388"/>
  <c r="AV1171" i="388"/>
  <c r="AV1170" i="388"/>
  <c r="AV1169" i="388"/>
  <c r="AV1168" i="388"/>
  <c r="AV1167" i="388"/>
  <c r="AV1166" i="388"/>
  <c r="AV1165" i="388"/>
  <c r="AV1164" i="388"/>
  <c r="AV1163" i="388"/>
  <c r="AV1162" i="388"/>
  <c r="AV1161" i="388"/>
  <c r="AV1160" i="388"/>
  <c r="AV1159" i="388"/>
  <c r="AV1158" i="388"/>
  <c r="AV1157" i="388"/>
  <c r="AV1156" i="388"/>
  <c r="AV1155" i="388"/>
  <c r="AV1152" i="388"/>
  <c r="AV1151" i="388"/>
  <c r="AV1150" i="388"/>
  <c r="AV1149" i="388"/>
  <c r="AV1148" i="388"/>
  <c r="AV1147" i="388"/>
  <c r="AV1146" i="388"/>
  <c r="AV1145" i="388"/>
  <c r="AV1144" i="388"/>
  <c r="AV1143" i="388"/>
  <c r="AV1142" i="388"/>
  <c r="AV1141" i="388"/>
  <c r="AV1140" i="388"/>
  <c r="AV1139" i="388"/>
  <c r="AV1138" i="388"/>
  <c r="AV1136" i="388"/>
  <c r="AV1135" i="388"/>
  <c r="AV1134" i="388"/>
  <c r="AV1133" i="388"/>
  <c r="AV1132" i="388"/>
  <c r="AV1131" i="388"/>
  <c r="AV1129" i="388"/>
  <c r="AV1128" i="388"/>
  <c r="AV1126" i="388"/>
  <c r="AV1125" i="388"/>
  <c r="AV1124" i="388"/>
  <c r="AV1123" i="388"/>
  <c r="AV1122" i="388"/>
  <c r="AV1121" i="388"/>
  <c r="AV1120" i="388"/>
  <c r="AV1119" i="388"/>
  <c r="AV1118" i="388"/>
  <c r="AV1117" i="388"/>
  <c r="AV1116" i="388"/>
  <c r="AV1115" i="388"/>
  <c r="AV1113" i="388"/>
  <c r="AV1112" i="388"/>
  <c r="AV1111" i="388"/>
  <c r="AV1084" i="388"/>
  <c r="AV1066" i="388"/>
  <c r="AV1059" i="388"/>
  <c r="AV1055" i="388"/>
  <c r="AV1050" i="388"/>
  <c r="AV1046" i="388"/>
  <c r="AV1045" i="388"/>
  <c r="AV1044" i="388"/>
  <c r="AV1043" i="388"/>
  <c r="AV1042" i="388"/>
  <c r="AV1038" i="388"/>
  <c r="AV1036" i="388"/>
  <c r="AV1032" i="388"/>
  <c r="AV1031" i="388"/>
  <c r="AV1029" i="388"/>
  <c r="AV1028" i="388"/>
  <c r="AV1027" i="388"/>
  <c r="AV1026" i="388"/>
  <c r="AV1025" i="388"/>
  <c r="AV1024" i="388"/>
  <c r="AV1023" i="388"/>
  <c r="AV1022" i="388"/>
  <c r="AV1021" i="388"/>
  <c r="AV1018" i="388"/>
  <c r="AV1017" i="388"/>
  <c r="AV1016" i="388"/>
  <c r="AV1015" i="388"/>
  <c r="AV1014" i="388"/>
  <c r="AV1013" i="388"/>
  <c r="AV1012" i="388"/>
  <c r="AV1011" i="388"/>
  <c r="AV1010" i="388"/>
  <c r="AV1009" i="388"/>
  <c r="AV1008" i="388"/>
  <c r="AV1007" i="388"/>
  <c r="AV1000" i="388"/>
  <c r="AV999" i="388"/>
  <c r="AV998" i="388"/>
  <c r="AV997" i="388"/>
  <c r="AV996" i="388"/>
  <c r="AV995" i="388"/>
  <c r="AV994" i="388"/>
  <c r="AV993" i="388"/>
  <c r="AV990" i="388"/>
  <c r="AV989" i="388"/>
  <c r="AV988" i="388"/>
  <c r="AV985" i="388"/>
  <c r="AV984" i="388"/>
  <c r="AV983" i="388"/>
  <c r="AV982" i="388"/>
  <c r="AV980" i="388"/>
  <c r="AV979" i="388"/>
  <c r="AV978" i="388"/>
  <c r="AV977" i="388"/>
  <c r="AV976" i="388"/>
  <c r="AV919" i="388"/>
  <c r="AV920" i="388"/>
  <c r="AV921" i="388"/>
  <c r="AV929" i="388"/>
  <c r="AV930" i="388"/>
  <c r="AV932" i="388"/>
  <c r="AV935" i="388"/>
  <c r="AV936" i="388"/>
  <c r="AV937" i="388"/>
  <c r="AV938" i="388"/>
  <c r="AV104" i="388"/>
  <c r="AV105" i="388"/>
  <c r="AV106" i="388"/>
  <c r="AV107" i="388"/>
  <c r="AV108" i="388"/>
  <c r="AV109" i="388"/>
  <c r="AV110" i="388"/>
  <c r="AV111" i="388"/>
  <c r="AV112" i="388"/>
  <c r="AV113" i="388"/>
  <c r="AV114" i="388"/>
  <c r="AV115" i="388"/>
  <c r="AV116" i="388"/>
  <c r="AV117" i="388"/>
  <c r="AV120" i="388"/>
  <c r="AV121" i="388"/>
  <c r="AV122" i="388"/>
  <c r="AV129" i="388"/>
  <c r="AV132" i="388"/>
  <c r="AV133" i="388"/>
  <c r="AV134" i="388"/>
  <c r="AV140" i="388"/>
  <c r="AV141" i="388"/>
  <c r="AV142" i="388"/>
  <c r="AV143" i="388"/>
  <c r="AV144" i="388"/>
  <c r="AV145" i="388"/>
  <c r="AV146" i="388"/>
  <c r="AV147" i="388"/>
  <c r="AV148" i="388"/>
  <c r="AV151" i="388"/>
  <c r="AV152" i="388"/>
  <c r="AV153" i="388"/>
  <c r="AV154" i="388"/>
  <c r="AV155" i="388"/>
  <c r="AV156" i="388"/>
  <c r="AV157" i="388"/>
  <c r="AV158" i="388"/>
  <c r="AV159" i="388"/>
  <c r="AV160" i="388"/>
  <c r="AV161" i="388"/>
  <c r="AV162" i="388"/>
  <c r="AV163" i="388"/>
  <c r="AV164" i="388"/>
  <c r="AV165" i="388"/>
  <c r="AV166" i="388"/>
  <c r="AV167" i="388"/>
  <c r="AV169" i="388"/>
  <c r="AV171" i="388"/>
  <c r="AV172" i="388"/>
  <c r="AV173" i="388"/>
  <c r="AV174" i="388"/>
  <c r="AV175" i="388"/>
  <c r="AV176" i="388"/>
  <c r="AV177" i="388"/>
  <c r="AV178" i="388"/>
  <c r="AV179" i="388"/>
  <c r="AV180" i="388"/>
  <c r="AV181" i="388"/>
  <c r="AV182" i="388"/>
  <c r="AV184" i="388"/>
  <c r="AV185" i="388"/>
  <c r="AV186" i="388"/>
  <c r="AV188" i="388"/>
  <c r="AV189" i="388"/>
  <c r="AV190" i="388"/>
  <c r="AV191" i="388"/>
  <c r="AV192" i="388"/>
  <c r="AV193" i="388"/>
  <c r="AV194" i="388"/>
  <c r="AV202" i="388"/>
  <c r="AV203" i="388"/>
  <c r="AV204" i="388"/>
  <c r="AV205" i="388"/>
  <c r="AV206" i="388"/>
  <c r="AV207" i="388"/>
  <c r="AV208" i="388"/>
  <c r="AV209" i="388"/>
  <c r="AV210" i="388"/>
  <c r="AV211" i="388"/>
  <c r="AV212" i="388"/>
  <c r="AV213" i="388"/>
  <c r="AV214" i="388"/>
  <c r="AV215" i="388"/>
  <c r="AV216" i="388"/>
  <c r="AV217" i="388"/>
  <c r="AV218" i="388"/>
  <c r="AV219" i="388"/>
  <c r="AV220" i="388"/>
  <c r="AV221" i="388"/>
  <c r="AV223" i="388"/>
  <c r="AV224" i="388"/>
  <c r="AV225" i="388"/>
  <c r="AV226" i="388"/>
  <c r="AV228" i="388"/>
  <c r="AV229" i="388"/>
  <c r="AV230" i="388"/>
  <c r="AV231" i="388"/>
  <c r="AV232" i="388"/>
  <c r="AV233" i="388"/>
  <c r="AV234" i="388"/>
  <c r="AV235" i="388"/>
  <c r="AV236" i="388"/>
  <c r="AV237" i="388"/>
  <c r="AV238" i="388"/>
  <c r="AV239" i="388"/>
  <c r="AV240" i="388"/>
  <c r="AV241" i="388"/>
  <c r="AV242" i="388"/>
  <c r="AV243" i="388"/>
  <c r="AV244" i="388"/>
  <c r="AV245" i="388"/>
  <c r="AV246" i="388"/>
  <c r="AV247" i="388"/>
  <c r="AV248" i="388"/>
  <c r="AV249" i="388"/>
  <c r="AV250" i="388"/>
  <c r="AV251" i="388"/>
  <c r="AV252" i="388"/>
  <c r="AV253" i="388"/>
  <c r="AV254" i="388"/>
  <c r="AV255" i="388"/>
  <c r="AV256" i="388"/>
  <c r="AV257" i="388"/>
  <c r="AV258" i="388"/>
  <c r="AV259" i="388"/>
  <c r="AV260" i="388"/>
  <c r="AV261" i="388"/>
  <c r="AV262" i="388"/>
  <c r="AV263" i="388"/>
  <c r="AV265" i="388"/>
  <c r="AV266" i="388"/>
  <c r="AV268" i="388"/>
  <c r="AV269" i="388"/>
  <c r="AV271" i="388"/>
  <c r="AV272" i="388"/>
  <c r="AV273" i="388"/>
  <c r="AV274" i="388"/>
  <c r="AV275" i="388"/>
  <c r="AV276" i="388"/>
  <c r="AV277" i="388"/>
  <c r="AV278" i="388"/>
  <c r="AV279" i="388"/>
  <c r="AV280" i="388"/>
  <c r="AV281" i="388"/>
  <c r="AV282" i="388"/>
  <c r="AV283" i="388"/>
  <c r="AV284" i="388"/>
  <c r="AV285" i="388"/>
  <c r="AV286" i="388"/>
  <c r="AV287" i="388"/>
  <c r="AV288" i="388"/>
  <c r="AV289" i="388"/>
  <c r="AV290" i="388"/>
  <c r="AV291" i="388"/>
  <c r="AV292" i="388"/>
  <c r="AV293" i="388"/>
  <c r="AV294" i="388"/>
  <c r="AV295" i="388"/>
  <c r="AV296" i="388"/>
  <c r="AV297" i="388"/>
  <c r="AV304" i="388"/>
  <c r="AV306" i="388"/>
  <c r="AV307" i="388"/>
  <c r="AV308" i="388"/>
  <c r="AV311" i="388"/>
  <c r="AV312" i="388"/>
  <c r="AV313" i="388"/>
  <c r="AV314" i="388"/>
  <c r="AV315" i="388"/>
  <c r="AV316" i="388"/>
  <c r="AV317" i="388"/>
  <c r="AV318" i="388"/>
  <c r="AV319" i="388"/>
  <c r="AV320" i="388"/>
  <c r="AV321" i="388"/>
  <c r="AV337" i="388"/>
  <c r="AV338" i="388"/>
  <c r="AV340" i="388"/>
  <c r="AV341" i="388"/>
  <c r="AV342" i="388"/>
  <c r="AV343" i="388"/>
  <c r="AV344" i="388"/>
  <c r="AV346" i="388"/>
  <c r="AV347" i="388"/>
  <c r="AV348" i="388"/>
  <c r="AV349" i="388"/>
  <c r="AV350" i="388"/>
  <c r="AV351" i="388"/>
  <c r="AV352" i="388"/>
  <c r="AV353" i="388"/>
  <c r="AV354" i="388"/>
  <c r="AV355" i="388"/>
  <c r="AV356" i="388"/>
  <c r="AV357" i="388"/>
  <c r="AV358" i="388"/>
  <c r="AV359" i="388"/>
  <c r="AV360" i="388"/>
  <c r="AV361" i="388"/>
  <c r="AV362" i="388"/>
  <c r="AV363" i="388"/>
  <c r="AV364" i="388"/>
  <c r="AV375" i="388"/>
  <c r="AV377" i="388"/>
  <c r="AV378" i="388"/>
  <c r="AV379" i="388"/>
  <c r="AV380" i="388"/>
  <c r="AV381" i="388"/>
  <c r="AV382" i="388"/>
  <c r="AV383" i="388"/>
  <c r="AV384" i="388"/>
  <c r="AV385" i="388"/>
  <c r="AV386" i="388"/>
  <c r="AV387" i="388"/>
  <c r="AV388" i="388"/>
  <c r="AV389" i="388"/>
  <c r="AV390" i="388"/>
  <c r="AV391" i="388"/>
  <c r="AV392" i="388"/>
  <c r="AV403" i="388"/>
  <c r="AV404" i="388"/>
  <c r="AV405" i="388"/>
  <c r="AV406" i="388"/>
  <c r="AV407" i="388"/>
  <c r="AV408" i="388"/>
  <c r="AV409" i="388"/>
  <c r="AV410" i="388"/>
  <c r="AV411" i="388"/>
  <c r="AV412" i="388"/>
  <c r="AV413" i="388"/>
  <c r="AV415" i="388"/>
  <c r="AV416" i="388"/>
  <c r="AV417" i="388"/>
  <c r="AV418" i="388"/>
  <c r="AV419" i="388"/>
  <c r="AV420" i="388"/>
  <c r="AV421" i="388"/>
  <c r="AV422" i="388"/>
  <c r="AV423" i="388"/>
  <c r="AV424" i="388"/>
  <c r="AV425" i="388"/>
  <c r="AV426" i="388"/>
  <c r="AV427" i="388"/>
  <c r="AV428" i="388"/>
  <c r="AV429" i="388"/>
  <c r="AV430" i="388"/>
  <c r="AV431" i="388"/>
  <c r="AV432" i="388"/>
  <c r="AV433" i="388"/>
  <c r="AV434" i="388"/>
  <c r="AV435" i="388"/>
  <c r="AV436" i="388"/>
  <c r="AV453" i="388"/>
  <c r="AV454" i="388"/>
  <c r="AV455" i="388"/>
  <c r="AV456" i="388"/>
  <c r="AV457" i="388"/>
  <c r="AV458" i="388"/>
  <c r="AV459" i="388"/>
  <c r="AV460" i="388"/>
  <c r="AV461" i="388"/>
  <c r="AV462" i="388"/>
  <c r="AV469" i="388"/>
  <c r="AV470" i="388"/>
  <c r="AV471" i="388"/>
  <c r="AV472" i="388"/>
  <c r="AV473" i="388"/>
  <c r="AV474" i="388"/>
  <c r="AV475" i="388"/>
  <c r="AV476" i="388"/>
  <c r="AV479" i="388"/>
  <c r="AV480" i="388"/>
  <c r="AV481" i="388"/>
  <c r="AV482" i="388"/>
  <c r="AV483" i="388"/>
  <c r="AV484" i="388"/>
  <c r="AV485" i="388"/>
  <c r="AV486" i="388"/>
  <c r="AV487" i="388"/>
  <c r="AV488" i="388"/>
  <c r="AV489" i="388"/>
  <c r="AV490" i="388"/>
  <c r="AV491" i="388"/>
  <c r="AV492" i="388"/>
  <c r="AV493" i="388"/>
  <c r="AV494" i="388"/>
  <c r="AV495" i="388"/>
  <c r="AV496" i="388"/>
  <c r="AV497" i="388"/>
  <c r="AV498" i="388"/>
  <c r="AV499" i="388"/>
  <c r="AV500" i="388"/>
  <c r="AV501" i="388"/>
  <c r="AV502" i="388"/>
  <c r="AV515" i="388"/>
  <c r="AV517" i="388"/>
  <c r="AV519" i="388"/>
  <c r="AV527" i="388"/>
  <c r="AV530" i="388"/>
  <c r="AV533" i="388"/>
  <c r="AV573" i="388"/>
  <c r="AV575" i="388"/>
  <c r="AV580" i="388"/>
  <c r="AV581" i="388"/>
  <c r="AV592" i="388"/>
  <c r="AV593" i="388"/>
  <c r="AV594" i="388"/>
  <c r="AV595" i="388"/>
  <c r="AV596" i="388"/>
  <c r="AV634" i="388"/>
  <c r="AV635" i="388"/>
  <c r="AV636" i="388"/>
  <c r="AV637" i="388"/>
  <c r="AV648" i="388"/>
  <c r="AV654" i="388"/>
  <c r="AV655" i="388"/>
  <c r="AV656" i="388"/>
  <c r="AV657" i="388"/>
  <c r="AV658" i="388"/>
  <c r="AV659" i="388"/>
  <c r="AV660" i="388"/>
  <c r="AV661" i="388"/>
  <c r="AV662" i="388"/>
  <c r="AV663" i="388"/>
  <c r="AV679" i="388"/>
  <c r="AV690" i="388"/>
  <c r="AV691" i="388"/>
  <c r="AV692" i="388"/>
  <c r="AV694" i="388"/>
  <c r="AV695" i="388"/>
  <c r="AV697" i="388"/>
  <c r="AV698" i="388"/>
  <c r="AV699" i="388"/>
  <c r="AV700" i="388"/>
  <c r="AV706" i="388"/>
  <c r="AV707" i="388"/>
  <c r="AV708" i="388"/>
  <c r="AV709" i="388"/>
  <c r="AV711" i="388"/>
  <c r="AV712" i="388"/>
  <c r="AV713" i="388"/>
  <c r="AV715" i="388"/>
  <c r="AV716" i="388"/>
  <c r="AV717" i="388"/>
  <c r="AV718" i="388"/>
  <c r="AV724" i="388"/>
  <c r="AV725" i="388"/>
  <c r="AV726" i="388"/>
  <c r="AV727" i="388"/>
  <c r="AV734" i="388"/>
  <c r="AV735" i="388"/>
  <c r="AV736" i="388"/>
  <c r="AV737" i="388"/>
  <c r="AV738" i="388"/>
  <c r="AV739" i="388"/>
  <c r="AV740" i="388"/>
  <c r="AV741" i="388"/>
  <c r="AV744" i="388"/>
  <c r="AV745" i="388"/>
  <c r="AV746" i="388"/>
  <c r="AV747" i="388"/>
  <c r="AV748" i="388"/>
  <c r="AV749" i="388"/>
  <c r="AV752" i="388"/>
  <c r="AV754" i="388"/>
  <c r="AV755" i="388"/>
  <c r="AV757" i="388"/>
  <c r="AV758" i="388"/>
  <c r="AV759" i="388"/>
  <c r="AV760" i="388"/>
  <c r="AV761" i="388"/>
  <c r="AV762" i="388"/>
  <c r="AV763" i="388"/>
  <c r="AV764" i="388"/>
  <c r="AV765" i="388"/>
  <c r="AV766" i="388"/>
  <c r="AV767" i="388"/>
  <c r="AV768" i="388"/>
  <c r="AV769" i="388"/>
  <c r="AV770" i="388"/>
  <c r="AV771" i="388"/>
  <c r="AV773" i="388"/>
  <c r="AV774" i="388"/>
  <c r="AV777" i="388"/>
  <c r="AV778" i="388"/>
  <c r="AV779" i="388"/>
  <c r="AV781" i="388"/>
  <c r="AV782" i="388"/>
  <c r="AV783" i="388"/>
  <c r="AV785" i="388"/>
  <c r="AV787" i="388"/>
  <c r="AV789" i="388"/>
  <c r="AV790" i="388"/>
  <c r="AV791" i="388"/>
  <c r="AV793" i="388"/>
  <c r="AV795" i="388"/>
  <c r="AV796" i="388"/>
  <c r="AV797" i="388"/>
  <c r="AV799" i="388"/>
  <c r="AV800" i="388"/>
  <c r="AV801" i="388"/>
  <c r="AV802" i="388"/>
  <c r="AV804" i="388"/>
  <c r="AV805" i="388"/>
  <c r="AV806" i="388"/>
  <c r="AV807" i="388"/>
  <c r="AV808" i="388"/>
  <c r="AV809" i="388"/>
  <c r="AV810" i="388"/>
  <c r="AV811" i="388"/>
  <c r="AV814" i="388"/>
  <c r="AV815" i="388"/>
  <c r="AV816" i="388"/>
  <c r="AV817" i="388"/>
  <c r="AV843" i="388"/>
  <c r="AV844" i="388"/>
  <c r="AV845" i="388"/>
  <c r="AV846" i="388"/>
  <c r="AV847" i="388"/>
  <c r="AV848" i="388"/>
  <c r="AV849" i="388"/>
  <c r="AV850" i="388"/>
  <c r="AV851" i="388"/>
  <c r="AV852" i="388"/>
  <c r="AV853" i="388"/>
  <c r="AV854" i="388"/>
  <c r="AV855" i="388"/>
  <c r="AV857" i="388"/>
  <c r="AV858" i="388"/>
  <c r="AV859" i="388"/>
  <c r="AV860" i="388"/>
  <c r="AV861" i="388"/>
  <c r="AV862" i="388"/>
  <c r="AV863" i="388"/>
  <c r="AV864" i="388"/>
  <c r="AV865" i="388"/>
  <c r="AV866" i="388"/>
  <c r="AV867" i="388"/>
  <c r="AV868" i="388"/>
  <c r="AV869" i="388"/>
  <c r="AV870" i="388"/>
  <c r="AV871" i="388"/>
  <c r="AV872" i="388"/>
  <c r="AV873" i="388"/>
  <c r="AV874" i="388"/>
  <c r="AV875" i="388"/>
  <c r="AV876" i="388"/>
  <c r="AV877" i="388"/>
  <c r="AV878" i="388"/>
  <c r="AV880" i="388"/>
  <c r="AV884" i="388"/>
  <c r="AV888" i="388"/>
  <c r="AV889" i="388"/>
  <c r="AV890" i="388"/>
  <c r="AV893" i="388"/>
  <c r="AV899" i="388"/>
  <c r="AV902" i="388"/>
  <c r="AV906" i="388"/>
  <c r="AV907" i="388"/>
  <c r="AV908" i="388"/>
  <c r="AV913" i="388"/>
  <c r="AV914" i="388"/>
  <c r="AV917" i="388"/>
  <c r="AO977" i="388"/>
  <c r="AO978" i="388"/>
  <c r="AO979" i="388"/>
  <c r="AO980" i="388"/>
  <c r="AO981" i="388"/>
  <c r="AO982" i="388"/>
  <c r="AO983" i="388"/>
  <c r="AO984" i="388"/>
  <c r="AO985" i="388"/>
  <c r="AO988" i="388"/>
  <c r="AO989" i="388"/>
  <c r="AO990" i="388"/>
  <c r="AO991" i="388"/>
  <c r="AO992" i="388"/>
  <c r="AO993" i="388"/>
  <c r="AO994" i="388"/>
  <c r="AO995" i="388"/>
  <c r="AO996" i="388"/>
  <c r="AO997" i="388"/>
  <c r="AO998" i="388"/>
  <c r="AO999" i="388"/>
  <c r="AO1000" i="388"/>
  <c r="AO1001" i="388"/>
  <c r="AO1002" i="388"/>
  <c r="AO1003" i="388"/>
  <c r="AO1004" i="388"/>
  <c r="AO1005" i="388"/>
  <c r="AO1006" i="388"/>
  <c r="AO1007" i="388"/>
  <c r="AO1008" i="388"/>
  <c r="AO1009" i="388"/>
  <c r="AO1010" i="388"/>
  <c r="AO1011" i="388"/>
  <c r="AO1012" i="388"/>
  <c r="AO1013" i="388"/>
  <c r="AO1014" i="388"/>
  <c r="AO1015" i="388"/>
  <c r="AO1016" i="388"/>
  <c r="AO1017" i="388"/>
  <c r="AO1018" i="388"/>
  <c r="AO1021" i="388"/>
  <c r="AO1022" i="388"/>
  <c r="AO1023" i="388"/>
  <c r="AO1024" i="388"/>
  <c r="AO1025" i="388"/>
  <c r="AO1026" i="388"/>
  <c r="AO1027" i="388"/>
  <c r="AO1028" i="388"/>
  <c r="AO1029" i="388"/>
  <c r="AO1031" i="388"/>
  <c r="AO1032" i="388"/>
  <c r="AO1039" i="388"/>
  <c r="AO1040" i="388"/>
  <c r="AO1041" i="388"/>
  <c r="AO1047" i="388"/>
  <c r="AO1048" i="388"/>
  <c r="AO1049" i="388"/>
  <c r="AO1051" i="388"/>
  <c r="AO1052" i="388"/>
  <c r="AO1053" i="388"/>
  <c r="AO1054" i="388"/>
  <c r="AO1056" i="388"/>
  <c r="AO1057" i="388"/>
  <c r="AO1058" i="388"/>
  <c r="AO1060" i="388"/>
  <c r="AO1061" i="388"/>
  <c r="AO1062" i="388"/>
  <c r="AO1063" i="388"/>
  <c r="AO1064" i="388"/>
  <c r="AO1065" i="388"/>
  <c r="AO1067" i="388"/>
  <c r="AO1068" i="388"/>
  <c r="AO1069" i="388"/>
  <c r="AO1070" i="388"/>
  <c r="AO1071" i="388"/>
  <c r="AO1072" i="388"/>
  <c r="AO1073" i="388"/>
  <c r="AO1074" i="388"/>
  <c r="AO1075" i="388"/>
  <c r="AO1076" i="388"/>
  <c r="AO1077" i="388"/>
  <c r="AO1078" i="388"/>
  <c r="AO1079" i="388"/>
  <c r="AO1080" i="388"/>
  <c r="AO1081" i="388"/>
  <c r="AO1089" i="388"/>
  <c r="AO1090" i="388"/>
  <c r="AO1091" i="388"/>
  <c r="AO1092" i="388"/>
  <c r="AO1093" i="388"/>
  <c r="AO1094" i="388"/>
  <c r="AO1095" i="388"/>
  <c r="AO1096" i="388"/>
  <c r="AO1097" i="388"/>
  <c r="AO1098" i="388"/>
  <c r="AO1099" i="388"/>
  <c r="AO1100" i="388"/>
  <c r="AO1101" i="388"/>
  <c r="AO1102" i="388"/>
  <c r="AO1103" i="388"/>
  <c r="AO1104" i="388"/>
  <c r="AO1105" i="388"/>
  <c r="AO1106" i="388"/>
  <c r="AO1107" i="388"/>
  <c r="AO1109" i="388"/>
  <c r="AO1110" i="388"/>
  <c r="AO1111" i="388"/>
  <c r="AO1112" i="388"/>
  <c r="AO1113" i="388"/>
  <c r="AO1154" i="388"/>
  <c r="AO1181" i="388"/>
  <c r="AO1182" i="388"/>
  <c r="AO1239" i="388"/>
  <c r="AO1240" i="388"/>
  <c r="AO1244" i="388"/>
  <c r="AO1246" i="388"/>
  <c r="AO1247" i="388"/>
  <c r="AO1257" i="388"/>
  <c r="AO1259" i="388"/>
  <c r="AO1268" i="388"/>
  <c r="AO1269" i="388"/>
  <c r="AO1270" i="388"/>
  <c r="AO1271" i="388"/>
  <c r="AO1272" i="388"/>
  <c r="AO1273" i="388"/>
  <c r="AO1274" i="388"/>
  <c r="AO1275" i="388"/>
  <c r="AO1276" i="388"/>
  <c r="AO1277" i="388"/>
  <c r="AO1278" i="388"/>
  <c r="AO1279" i="388"/>
  <c r="AO1280" i="388"/>
  <c r="AO1281" i="388"/>
  <c r="AO1282" i="388"/>
  <c r="AO1283" i="388"/>
  <c r="AO1284" i="388"/>
  <c r="AO1285" i="388"/>
  <c r="AO1286" i="388"/>
  <c r="AO1287" i="388"/>
  <c r="AO1292" i="388"/>
  <c r="AO1293" i="388"/>
  <c r="AO1294" i="388"/>
  <c r="AO1295" i="388"/>
  <c r="AO1296" i="388"/>
  <c r="AO1297" i="388"/>
  <c r="AO1298" i="388"/>
  <c r="AO1299" i="388"/>
  <c r="AO1300" i="388"/>
  <c r="AO1301" i="388"/>
  <c r="AO1302" i="388"/>
  <c r="AO1303" i="388"/>
  <c r="AO1304" i="388"/>
  <c r="AO1305" i="388"/>
  <c r="AO1310" i="388"/>
  <c r="AO1312" i="388"/>
  <c r="AO1313" i="388"/>
  <c r="AO1318" i="388"/>
  <c r="AO1319" i="388"/>
  <c r="AO1320" i="388"/>
  <c r="AO1321" i="388"/>
  <c r="AO1322" i="388"/>
  <c r="AO1323" i="388"/>
  <c r="AO1327" i="388"/>
  <c r="AO1328" i="388"/>
  <c r="AO1330" i="388"/>
  <c r="AO1331" i="388"/>
  <c r="AO1338" i="388"/>
  <c r="AO1344" i="388"/>
  <c r="AO1346" i="388"/>
  <c r="AO1347" i="388"/>
  <c r="AO1348" i="388"/>
  <c r="AO1349" i="388"/>
  <c r="AO1350" i="388"/>
  <c r="AO1354" i="388"/>
  <c r="AO1355" i="388"/>
  <c r="AO1361" i="388"/>
  <c r="AO1365" i="388"/>
  <c r="AO1366" i="388"/>
  <c r="AO1372" i="388"/>
  <c r="AO1378" i="388"/>
  <c r="AO1380" i="388"/>
  <c r="AO1381" i="388"/>
  <c r="AO1388" i="388"/>
  <c r="AO1389" i="388"/>
  <c r="AO1390" i="388"/>
  <c r="AO1391" i="388"/>
  <c r="AO1392" i="388"/>
  <c r="AO1393" i="388"/>
  <c r="AO1394" i="388"/>
  <c r="AO1395" i="388"/>
  <c r="AO1396" i="388"/>
  <c r="AO1397" i="388"/>
  <c r="AO1398" i="388"/>
  <c r="AO1399" i="388"/>
  <c r="AO1401" i="388"/>
  <c r="AO1402" i="388"/>
  <c r="AO1403" i="388"/>
  <c r="AO1404" i="388"/>
  <c r="AO1405" i="388"/>
  <c r="AO1406" i="388"/>
  <c r="AO1407" i="388"/>
  <c r="AO1408" i="388"/>
  <c r="AO1409" i="388"/>
  <c r="AO1410" i="388"/>
  <c r="AO1411" i="388"/>
  <c r="AO1412" i="388"/>
  <c r="AO1413" i="388"/>
  <c r="AO1414" i="388"/>
  <c r="AO1418" i="388"/>
  <c r="AO1421" i="388"/>
  <c r="AO1422" i="388"/>
  <c r="AO1423" i="388"/>
  <c r="AO1424" i="388"/>
  <c r="AO1427" i="388"/>
  <c r="AO1428" i="388"/>
  <c r="AO1431" i="388"/>
  <c r="AO1432" i="388"/>
  <c r="AO1433" i="388"/>
  <c r="AO1434" i="388"/>
  <c r="AO1435" i="388"/>
  <c r="AO1436" i="388"/>
  <c r="AO1439" i="388"/>
  <c r="AO1452" i="388"/>
  <c r="AO1453" i="388"/>
  <c r="AO1460" i="388"/>
  <c r="AO1461" i="388"/>
  <c r="AO1462" i="388"/>
  <c r="AO1463" i="388"/>
  <c r="AO1465" i="388"/>
  <c r="AO1466" i="388"/>
  <c r="AO1467" i="388"/>
  <c r="AO1468" i="388"/>
  <c r="AO1470" i="388"/>
  <c r="AO1471" i="388"/>
  <c r="AO1476" i="388"/>
  <c r="AO1477" i="388"/>
  <c r="AO1482" i="388"/>
  <c r="AO1488" i="388"/>
  <c r="AO1489" i="388"/>
  <c r="AO1490" i="388"/>
  <c r="AO1492" i="388"/>
  <c r="AO1493" i="388"/>
  <c r="AO1494" i="388"/>
  <c r="AO1496" i="388"/>
  <c r="AO1498" i="388"/>
  <c r="AO1499" i="388"/>
  <c r="AO1500" i="388"/>
  <c r="AO1501" i="388"/>
  <c r="AO1502" i="388"/>
  <c r="AO1503" i="388"/>
  <c r="AO1506" i="388"/>
  <c r="AO1507" i="388"/>
  <c r="AO1508" i="388"/>
  <c r="AO1509" i="388"/>
  <c r="AO1512" i="388"/>
  <c r="AO1517" i="388"/>
  <c r="AO976" i="388"/>
  <c r="AO10" i="388"/>
  <c r="AO11" i="388"/>
  <c r="AO12" i="388"/>
  <c r="AO13" i="388"/>
  <c r="AO15" i="388"/>
  <c r="AO16" i="388"/>
  <c r="AO17" i="388"/>
  <c r="AO18" i="388"/>
  <c r="AO19" i="388"/>
  <c r="AO20" i="388"/>
  <c r="AO21" i="388"/>
  <c r="AO22" i="388"/>
  <c r="AO23" i="388"/>
  <c r="AO24" i="388"/>
  <c r="AO27" i="388"/>
  <c r="AO28" i="388"/>
  <c r="AO29" i="388"/>
  <c r="AO30" i="388"/>
  <c r="AO31" i="388"/>
  <c r="AO32" i="388"/>
  <c r="AO33" i="388"/>
  <c r="AO34" i="388"/>
  <c r="AO35" i="388"/>
  <c r="AO36" i="388"/>
  <c r="AO37" i="388"/>
  <c r="AO38" i="388"/>
  <c r="AO39" i="388"/>
  <c r="AO40" i="388"/>
  <c r="AO41" i="388"/>
  <c r="AO42" i="388"/>
  <c r="AO43" i="388"/>
  <c r="AO44" i="388"/>
  <c r="AO45" i="388"/>
  <c r="AO46" i="388"/>
  <c r="AO47" i="388"/>
  <c r="AO48" i="388"/>
  <c r="AO49" i="388"/>
  <c r="AO51" i="388"/>
  <c r="AO52" i="388"/>
  <c r="AO53" i="388"/>
  <c r="AO56" i="388"/>
  <c r="AO57" i="388"/>
  <c r="AO58" i="388"/>
  <c r="AO60" i="388"/>
  <c r="AO61" i="388"/>
  <c r="AO66" i="388"/>
  <c r="AO73" i="388"/>
  <c r="AO74" i="388"/>
  <c r="AO75" i="388"/>
  <c r="AO76" i="388"/>
  <c r="AO77" i="388"/>
  <c r="AO78" i="388"/>
  <c r="AO79" i="388"/>
  <c r="AO80" i="388"/>
  <c r="AO81" i="388"/>
  <c r="AO82" i="388"/>
  <c r="AO83" i="388"/>
  <c r="AO84" i="388"/>
  <c r="AO85" i="388"/>
  <c r="AO86" i="388"/>
  <c r="AO87" i="388"/>
  <c r="AO88" i="388"/>
  <c r="AO89" i="388"/>
  <c r="AO90" i="388"/>
  <c r="AO91" i="388"/>
  <c r="AO92" i="388"/>
  <c r="AO93" i="388"/>
  <c r="AO94" i="388"/>
  <c r="AO96" i="388"/>
  <c r="AO97" i="388"/>
  <c r="AO98" i="388"/>
  <c r="AO99" i="388"/>
  <c r="AO100" i="388"/>
  <c r="AO101" i="388"/>
  <c r="AO102" i="388"/>
  <c r="AO124" i="388"/>
  <c r="AO125" i="388"/>
  <c r="AO126" i="388"/>
  <c r="AO127" i="388"/>
  <c r="AO128" i="388"/>
  <c r="AO130" i="388"/>
  <c r="AO131" i="388"/>
  <c r="AO135" i="388"/>
  <c r="AO136" i="388"/>
  <c r="AO137" i="388"/>
  <c r="AO149" i="388"/>
  <c r="AO150" i="388"/>
  <c r="AO168" i="388"/>
  <c r="AO170" i="388"/>
  <c r="AO187" i="388"/>
  <c r="AO195" i="388"/>
  <c r="AO227" i="388"/>
  <c r="AO305" i="388"/>
  <c r="AO336" i="388"/>
  <c r="AO339" i="388"/>
  <c r="AO376" i="388"/>
  <c r="AO414" i="388"/>
  <c r="AO465" i="388"/>
  <c r="AO466" i="388"/>
  <c r="AO467" i="388"/>
  <c r="AO468" i="388"/>
  <c r="AO469" i="388"/>
  <c r="AO470" i="388"/>
  <c r="AO471" i="388"/>
  <c r="AO472" i="388"/>
  <c r="AO473" i="388"/>
  <c r="AO474" i="388"/>
  <c r="AO475" i="388"/>
  <c r="AO476" i="388"/>
  <c r="AO479" i="388"/>
  <c r="AO480" i="388"/>
  <c r="AO481" i="388"/>
  <c r="AO482" i="388"/>
  <c r="AO483" i="388"/>
  <c r="AO484" i="388"/>
  <c r="AO485" i="388"/>
  <c r="AO486" i="388"/>
  <c r="AO487" i="388"/>
  <c r="AO488" i="388"/>
  <c r="AO489" i="388"/>
  <c r="AO490" i="388"/>
  <c r="AO491" i="388"/>
  <c r="AO492" i="388"/>
  <c r="AO493" i="388"/>
  <c r="AO505" i="388"/>
  <c r="AO506" i="388"/>
  <c r="AO507" i="388"/>
  <c r="AO508" i="388"/>
  <c r="AO509" i="388"/>
  <c r="AO510" i="388"/>
  <c r="AO511" i="388"/>
  <c r="AO514" i="388"/>
  <c r="AO516" i="388"/>
  <c r="AO518" i="388"/>
  <c r="AO520" i="388"/>
  <c r="AO521" i="388"/>
  <c r="AO522" i="388"/>
  <c r="AO523" i="388"/>
  <c r="AO524" i="388"/>
  <c r="AO525" i="388"/>
  <c r="AO526" i="388"/>
  <c r="AO528" i="388"/>
  <c r="AO529" i="388"/>
  <c r="AO534" i="388"/>
  <c r="AO535" i="388"/>
  <c r="AO536" i="388"/>
  <c r="AO537" i="388"/>
  <c r="AO538" i="388"/>
  <c r="AO539" i="388"/>
  <c r="AO540" i="388"/>
  <c r="AO541" i="388"/>
  <c r="AO542" i="388"/>
  <c r="AO543" i="388"/>
  <c r="AO544" i="388"/>
  <c r="AO545" i="388"/>
  <c r="AO546" i="388"/>
  <c r="AO547" i="388"/>
  <c r="AO548" i="388"/>
  <c r="AO549" i="388"/>
  <c r="AO550" i="388"/>
  <c r="AO551" i="388"/>
  <c r="AO552" i="388"/>
  <c r="AO553" i="388"/>
  <c r="AO554" i="388"/>
  <c r="AO555" i="388"/>
  <c r="AO556" i="388"/>
  <c r="AO557" i="388"/>
  <c r="AO558" i="388"/>
  <c r="AO559" i="388"/>
  <c r="AO560" i="388"/>
  <c r="AO561" i="388"/>
  <c r="AO562" i="388"/>
  <c r="AO563" i="388"/>
  <c r="AO564" i="388"/>
  <c r="AO565" i="388"/>
  <c r="AO566" i="388"/>
  <c r="AO567" i="388"/>
  <c r="AO572" i="388"/>
  <c r="AO574" i="388"/>
  <c r="AO576" i="388"/>
  <c r="AO577" i="388"/>
  <c r="AO578" i="388"/>
  <c r="AO579" i="388"/>
  <c r="AO582" i="388"/>
  <c r="AO583" i="388"/>
  <c r="AO584" i="388"/>
  <c r="AO585" i="388"/>
  <c r="AO586" i="388"/>
  <c r="AO587" i="388"/>
  <c r="AO588" i="388"/>
  <c r="AO589" i="388"/>
  <c r="AO590" i="388"/>
  <c r="AO591" i="388"/>
  <c r="AO619" i="388"/>
  <c r="AO620" i="388"/>
  <c r="AO623" i="388"/>
  <c r="AO624" i="388"/>
  <c r="AO625" i="388"/>
  <c r="AO626" i="388"/>
  <c r="AO627" i="388"/>
  <c r="AO632" i="388"/>
  <c r="AO633" i="388"/>
  <c r="AO638" i="388"/>
  <c r="AO639" i="388"/>
  <c r="AO640" i="388"/>
  <c r="AO641" i="388"/>
  <c r="AO642" i="388"/>
  <c r="AO643" i="388"/>
  <c r="AO644" i="388"/>
  <c r="AO645" i="388"/>
  <c r="AO646" i="388"/>
  <c r="AO647" i="388"/>
  <c r="AO649" i="388"/>
  <c r="AO650" i="388"/>
  <c r="AO651" i="388"/>
  <c r="AO652" i="388"/>
  <c r="AO653" i="388"/>
  <c r="AO664" i="388"/>
  <c r="AO666" i="388"/>
  <c r="AO668" i="388"/>
  <c r="AO669" i="388"/>
  <c r="AO670" i="388"/>
  <c r="AO671" i="388"/>
  <c r="AO672" i="388"/>
  <c r="AO673" i="388"/>
  <c r="AO674" i="388"/>
  <c r="AO675" i="388"/>
  <c r="AO676" i="388"/>
  <c r="AO677" i="388"/>
  <c r="AO678" i="388"/>
  <c r="AO680" i="388"/>
  <c r="AO703" i="388"/>
  <c r="AO704" i="388"/>
  <c r="AO705" i="388"/>
  <c r="AO710" i="388"/>
  <c r="AO716" i="388"/>
  <c r="AO718" i="388"/>
  <c r="AO719" i="388"/>
  <c r="AO721" i="388"/>
  <c r="AO722" i="388"/>
  <c r="AO723" i="388"/>
  <c r="AO734" i="388"/>
  <c r="AO739" i="388"/>
  <c r="AO740" i="388"/>
  <c r="AO742" i="388"/>
  <c r="AO747" i="388"/>
  <c r="AO756" i="388"/>
  <c r="AO775" i="388"/>
  <c r="AO776" i="388"/>
  <c r="AO780" i="388"/>
  <c r="AO784" i="388"/>
  <c r="AO786" i="388"/>
  <c r="AO788" i="388"/>
  <c r="AO792" i="388"/>
  <c r="AO794" i="388"/>
  <c r="AO798" i="388"/>
  <c r="AO803" i="388"/>
  <c r="AO813" i="388"/>
  <c r="AO818" i="388"/>
  <c r="AO819" i="388"/>
  <c r="AO820" i="388"/>
  <c r="AO821" i="388"/>
  <c r="AO822" i="388"/>
  <c r="AO823" i="388"/>
  <c r="AO824" i="388"/>
  <c r="AO825" i="388"/>
  <c r="AO826" i="388"/>
  <c r="AO827" i="388"/>
  <c r="AO828" i="388"/>
  <c r="AO830" i="388"/>
  <c r="AO831" i="388"/>
  <c r="AO832" i="388"/>
  <c r="AO833" i="388"/>
  <c r="AO836" i="388"/>
  <c r="AO842" i="388"/>
  <c r="AO850" i="388"/>
  <c r="AO851" i="388"/>
  <c r="AO852" i="388"/>
  <c r="AO853" i="388"/>
  <c r="AO854" i="388"/>
  <c r="AO855" i="388"/>
  <c r="AO857" i="388"/>
  <c r="AO858" i="388"/>
  <c r="AO859" i="388"/>
  <c r="AO860" i="388"/>
  <c r="AO861" i="388"/>
  <c r="AO862" i="388"/>
  <c r="AO863" i="388"/>
  <c r="AO864" i="388"/>
  <c r="AO865" i="388"/>
  <c r="AO866" i="388"/>
  <c r="AO867" i="388"/>
  <c r="AO868" i="388"/>
  <c r="AO869" i="388"/>
  <c r="AO870" i="388"/>
  <c r="AO871" i="388"/>
  <c r="AO872" i="388"/>
  <c r="AO873" i="388"/>
  <c r="AO874" i="388"/>
  <c r="AO875" i="388"/>
  <c r="AO876" i="388"/>
  <c r="AO877" i="388"/>
  <c r="AO878" i="388"/>
  <c r="AO879" i="388"/>
  <c r="AO881" i="388"/>
  <c r="AO882" i="388"/>
  <c r="AO883" i="388"/>
  <c r="AO884" i="388"/>
  <c r="AO885" i="388"/>
  <c r="AO886" i="388"/>
  <c r="AO887" i="388"/>
  <c r="AO891" i="388"/>
  <c r="AO895" i="388"/>
  <c r="AO897" i="388"/>
  <c r="AO900" i="388"/>
  <c r="AO905" i="388"/>
  <c r="AO908" i="388"/>
  <c r="AO909" i="388"/>
  <c r="AO910" i="388"/>
  <c r="AO911" i="388"/>
  <c r="AO912" i="388"/>
  <c r="AO915" i="388"/>
  <c r="AO916" i="388"/>
  <c r="AO918" i="388"/>
  <c r="AO922" i="388"/>
  <c r="AO923" i="388"/>
  <c r="AO924" i="388"/>
  <c r="AO925" i="388"/>
  <c r="AO926" i="388"/>
  <c r="AO927" i="388"/>
  <c r="AO928" i="388"/>
  <c r="AO931" i="388"/>
  <c r="AO933" i="388"/>
  <c r="AO934" i="388"/>
  <c r="AO939" i="388"/>
  <c r="AO940" i="388"/>
  <c r="AO941" i="388"/>
  <c r="AO942" i="388"/>
  <c r="AO943" i="388"/>
  <c r="AO944" i="388"/>
  <c r="AO945" i="388"/>
  <c r="AO946" i="388"/>
  <c r="AO947" i="388"/>
  <c r="AO948" i="388"/>
  <c r="AO959" i="388"/>
  <c r="AO960" i="388"/>
  <c r="AO961" i="388"/>
  <c r="AO962" i="388"/>
  <c r="AO963" i="388"/>
  <c r="AO964" i="388"/>
  <c r="AO965" i="388"/>
  <c r="AO967" i="388"/>
  <c r="AO968" i="388"/>
  <c r="AO969" i="388"/>
  <c r="AO970" i="388"/>
  <c r="AO971" i="388"/>
  <c r="AO972" i="388"/>
  <c r="AO9" i="388"/>
  <c r="AL1519" i="388"/>
  <c r="AL1516" i="388"/>
  <c r="AL1514" i="388"/>
  <c r="AL1511" i="388"/>
  <c r="AL1510" i="388"/>
  <c r="AL1497" i="388"/>
  <c r="AL1493" i="388"/>
  <c r="AL1491" i="388"/>
  <c r="AL1487" i="388"/>
  <c r="AL1484" i="388"/>
  <c r="AL1483" i="388"/>
  <c r="AL1480" i="388"/>
  <c r="AL1478" i="388"/>
  <c r="AL1468" i="388"/>
  <c r="AL1460" i="388"/>
  <c r="AL1459" i="388"/>
  <c r="AL1458" i="388"/>
  <c r="AL1457" i="388"/>
  <c r="AL1456" i="388"/>
  <c r="AL1455" i="388"/>
  <c r="AL1454" i="388"/>
  <c r="AL1453" i="388"/>
  <c r="AL1452" i="388"/>
  <c r="AL1387" i="388"/>
  <c r="AL1386" i="388"/>
  <c r="AL1385" i="388"/>
  <c r="AL1384" i="388"/>
  <c r="AL1371" i="388"/>
  <c r="AL1370" i="388"/>
  <c r="AL1360" i="388"/>
  <c r="AL1359" i="388"/>
  <c r="AL1358" i="388"/>
  <c r="AL1357" i="388"/>
  <c r="AL1356" i="388"/>
  <c r="AL1353" i="388"/>
  <c r="AL1352" i="388"/>
  <c r="AL1343" i="388"/>
  <c r="AL1342" i="388"/>
  <c r="AL1341" i="388"/>
  <c r="AL1340" i="388"/>
  <c r="AL1337" i="388"/>
  <c r="AL1336" i="388"/>
  <c r="AL1335" i="388"/>
  <c r="AL1334" i="388"/>
  <c r="AL1333" i="388"/>
  <c r="AL1329" i="388"/>
  <c r="AL1326" i="388"/>
  <c r="AL1325" i="388"/>
  <c r="AL1324" i="388"/>
  <c r="AL1317" i="388"/>
  <c r="AL1316" i="388"/>
  <c r="AL1315" i="388"/>
  <c r="AL1314" i="388"/>
  <c r="AL1311" i="388"/>
  <c r="AL1309" i="388"/>
  <c r="AL1307" i="388"/>
  <c r="AL1306" i="388"/>
  <c r="AL1266" i="388"/>
  <c r="AL1265" i="388"/>
  <c r="AL1264" i="388"/>
  <c r="AL1263" i="388"/>
  <c r="AL1262" i="388"/>
  <c r="AL1261" i="388"/>
  <c r="AL1260" i="388"/>
  <c r="AL1258" i="388"/>
  <c r="AL1256" i="388"/>
  <c r="AL1255" i="388"/>
  <c r="AL1254" i="388"/>
  <c r="AL1253" i="388"/>
  <c r="AL1252" i="388"/>
  <c r="AL1251" i="388"/>
  <c r="AL1250" i="388"/>
  <c r="AL1249" i="388"/>
  <c r="AL1248" i="388"/>
  <c r="AL1245" i="388"/>
  <c r="AL1242" i="388"/>
  <c r="AL1241" i="388"/>
  <c r="AL1238" i="388"/>
  <c r="AL1237" i="388"/>
  <c r="AL1236" i="388"/>
  <c r="AL1235" i="388"/>
  <c r="AL1234" i="388"/>
  <c r="AL1233" i="388"/>
  <c r="AL1231" i="388"/>
  <c r="AL1230" i="388"/>
  <c r="AL1229" i="388"/>
  <c r="AL1228" i="388"/>
  <c r="AL1227" i="388"/>
  <c r="AL1226" i="388"/>
  <c r="AL1225" i="388"/>
  <c r="AL1224" i="388"/>
  <c r="AL1223" i="388"/>
  <c r="AL1222" i="388"/>
  <c r="AL1220" i="388"/>
  <c r="AL1219" i="388"/>
  <c r="AL1218" i="388"/>
  <c r="AL1217" i="388"/>
  <c r="AL1216" i="388"/>
  <c r="AL1215" i="388"/>
  <c r="AL1214" i="388"/>
  <c r="AL1213" i="388"/>
  <c r="AL1212" i="388"/>
  <c r="AL1211" i="388"/>
  <c r="AL1210" i="388"/>
  <c r="AL1209" i="388"/>
  <c r="AL1208" i="388"/>
  <c r="AL1207" i="388"/>
  <c r="AL1206" i="388"/>
  <c r="AL1205" i="388"/>
  <c r="AL1204" i="388"/>
  <c r="AL1203" i="388"/>
  <c r="AL1202" i="388"/>
  <c r="AL1201" i="388"/>
  <c r="AL1200" i="388"/>
  <c r="AL1199" i="388"/>
  <c r="AL1198" i="388"/>
  <c r="AL1197" i="388"/>
  <c r="AL1196" i="388"/>
  <c r="AL1194" i="388"/>
  <c r="AL1193" i="388"/>
  <c r="AL1192" i="388"/>
  <c r="AL1191" i="388"/>
  <c r="AL1190" i="388"/>
  <c r="AL1189" i="388"/>
  <c r="AL1188" i="388"/>
  <c r="AL1187" i="388"/>
  <c r="AL1186" i="388"/>
  <c r="AL1185" i="388"/>
  <c r="AL1184" i="388"/>
  <c r="AL1183" i="388"/>
  <c r="AL1176" i="388"/>
  <c r="AL1175" i="388"/>
  <c r="AL1174" i="388"/>
  <c r="AL1173" i="388"/>
  <c r="AL1172" i="388"/>
  <c r="AL1171" i="388"/>
  <c r="AL1170" i="388"/>
  <c r="AL1169" i="388"/>
  <c r="AL1168" i="388"/>
  <c r="AL1167" i="388"/>
  <c r="AL1166" i="388"/>
  <c r="AL1165" i="388"/>
  <c r="AL1164" i="388"/>
  <c r="AL1163" i="388"/>
  <c r="AL1162" i="388"/>
  <c r="AL1161" i="388"/>
  <c r="AL1160" i="388"/>
  <c r="AL1159" i="388"/>
  <c r="AL1158" i="388"/>
  <c r="AL1157" i="388"/>
  <c r="AL1156" i="388"/>
  <c r="AL1155" i="388"/>
  <c r="AL1152" i="388"/>
  <c r="AL1151" i="388"/>
  <c r="AL1150" i="388"/>
  <c r="AL1149" i="388"/>
  <c r="AL1148" i="388"/>
  <c r="AL1147" i="388"/>
  <c r="AL1146" i="388"/>
  <c r="AL1145" i="388"/>
  <c r="AL1144" i="388"/>
  <c r="AL1143" i="388"/>
  <c r="AL1142" i="388"/>
  <c r="AL1141" i="388"/>
  <c r="AL1140" i="388"/>
  <c r="AL1139" i="388"/>
  <c r="AL1138" i="388"/>
  <c r="AL1136" i="388"/>
  <c r="AL1135" i="388"/>
  <c r="AL1134" i="388"/>
  <c r="AL1133" i="388"/>
  <c r="AL1132" i="388"/>
  <c r="AL1131" i="388"/>
  <c r="AL1129" i="388"/>
  <c r="AL1128" i="388"/>
  <c r="AL1126" i="388"/>
  <c r="AL1125" i="388"/>
  <c r="AL1124" i="388"/>
  <c r="AL1123" i="388"/>
  <c r="AL1122" i="388"/>
  <c r="AL1121" i="388"/>
  <c r="AL1120" i="388"/>
  <c r="AL1119" i="388"/>
  <c r="AL1118" i="388"/>
  <c r="AL1117" i="388"/>
  <c r="AL1116" i="388"/>
  <c r="AL1115" i="388"/>
  <c r="AL1113" i="388"/>
  <c r="AL1112" i="388"/>
  <c r="AL1111" i="388"/>
  <c r="AL1084" i="388"/>
  <c r="AL1066" i="388"/>
  <c r="AL1059" i="388"/>
  <c r="AL1055" i="388"/>
  <c r="AL1050" i="388"/>
  <c r="AL1046" i="388"/>
  <c r="AL1045" i="388"/>
  <c r="AL1044" i="388"/>
  <c r="AL1043" i="388"/>
  <c r="AL1042" i="388"/>
  <c r="AL1038" i="388"/>
  <c r="AL1036" i="388"/>
  <c r="AL1032" i="388"/>
  <c r="AL1031" i="388"/>
  <c r="AL1029" i="388"/>
  <c r="AL1028" i="388"/>
  <c r="AL1027" i="388"/>
  <c r="AL1026" i="388"/>
  <c r="AL1025" i="388"/>
  <c r="AL1024" i="388"/>
  <c r="AL1023" i="388"/>
  <c r="AL1022" i="388"/>
  <c r="AL1021" i="388"/>
  <c r="AL1018" i="388"/>
  <c r="AL1017" i="388"/>
  <c r="AL1016" i="388"/>
  <c r="AL1015" i="388"/>
  <c r="AL1014" i="388"/>
  <c r="AL1013" i="388"/>
  <c r="AL1012" i="388"/>
  <c r="AL1011" i="388"/>
  <c r="AL1010" i="388"/>
  <c r="AL1009" i="388"/>
  <c r="AL1008" i="388"/>
  <c r="AL1007" i="388"/>
  <c r="AL1000" i="388"/>
  <c r="AL999" i="388"/>
  <c r="AL998" i="388"/>
  <c r="AL997" i="388"/>
  <c r="AL996" i="388"/>
  <c r="AL995" i="388"/>
  <c r="AL994" i="388"/>
  <c r="AL993" i="388"/>
  <c r="AL990" i="388"/>
  <c r="AL989" i="388"/>
  <c r="AL988" i="388"/>
  <c r="AL985" i="388"/>
  <c r="AL984" i="388"/>
  <c r="AL983" i="388"/>
  <c r="AL982" i="388"/>
  <c r="AL980" i="388"/>
  <c r="AL979" i="388"/>
  <c r="AL978" i="388"/>
  <c r="AL977" i="388"/>
  <c r="AL976" i="388"/>
  <c r="AL104" i="388"/>
  <c r="AL105" i="388"/>
  <c r="AL106" i="388"/>
  <c r="AL107" i="388"/>
  <c r="AL108" i="388"/>
  <c r="AL109" i="388"/>
  <c r="AL110" i="388"/>
  <c r="AL111" i="388"/>
  <c r="AL112" i="388"/>
  <c r="AL113" i="388"/>
  <c r="AL114" i="388"/>
  <c r="AL115" i="388"/>
  <c r="AL116" i="388"/>
  <c r="AL117" i="388"/>
  <c r="AL120" i="388"/>
  <c r="AL121" i="388"/>
  <c r="AL122" i="388"/>
  <c r="AL129" i="388"/>
  <c r="AL132" i="388"/>
  <c r="AL133" i="388"/>
  <c r="AL134" i="388"/>
  <c r="AL140" i="388"/>
  <c r="AL141" i="388"/>
  <c r="AL142" i="388"/>
  <c r="AL143" i="388"/>
  <c r="AL144" i="388"/>
  <c r="AL145" i="388"/>
  <c r="AL146" i="388"/>
  <c r="AL147" i="388"/>
  <c r="AL148" i="388"/>
  <c r="AL151" i="388"/>
  <c r="AL152" i="388"/>
  <c r="AL153" i="388"/>
  <c r="AL154" i="388"/>
  <c r="AL155" i="388"/>
  <c r="AL156" i="388"/>
  <c r="AL157" i="388"/>
  <c r="AL158" i="388"/>
  <c r="AL159" i="388"/>
  <c r="AL160" i="388"/>
  <c r="AL161" i="388"/>
  <c r="AL162" i="388"/>
  <c r="AL163" i="388"/>
  <c r="AL164" i="388"/>
  <c r="AL165" i="388"/>
  <c r="AL166" i="388"/>
  <c r="AL167" i="388"/>
  <c r="AL169" i="388"/>
  <c r="AL171" i="388"/>
  <c r="AL172" i="388"/>
  <c r="AL173" i="388"/>
  <c r="AL174" i="388"/>
  <c r="AL175" i="388"/>
  <c r="AL176" i="388"/>
  <c r="AL177" i="388"/>
  <c r="AL178" i="388"/>
  <c r="AL179" i="388"/>
  <c r="AL180" i="388"/>
  <c r="AL181" i="388"/>
  <c r="AL182" i="388"/>
  <c r="AL184" i="388"/>
  <c r="AL185" i="388"/>
  <c r="AL186" i="388"/>
  <c r="AL188" i="388"/>
  <c r="AL189" i="388"/>
  <c r="AL190" i="388"/>
  <c r="AL191" i="388"/>
  <c r="AL192" i="388"/>
  <c r="AL193" i="388"/>
  <c r="AL194" i="388"/>
  <c r="AL202" i="388"/>
  <c r="AL203" i="388"/>
  <c r="AL204" i="388"/>
  <c r="AL205" i="388"/>
  <c r="AL206" i="388"/>
  <c r="AL207" i="388"/>
  <c r="AL208" i="388"/>
  <c r="AL209" i="388"/>
  <c r="AL210" i="388"/>
  <c r="AL211" i="388"/>
  <c r="AL212" i="388"/>
  <c r="AL213" i="388"/>
  <c r="AL214" i="388"/>
  <c r="AL215" i="388"/>
  <c r="AL216" i="388"/>
  <c r="AL217" i="388"/>
  <c r="AL218" i="388"/>
  <c r="AL219" i="388"/>
  <c r="AL220" i="388"/>
  <c r="AL221" i="388"/>
  <c r="AL223" i="388"/>
  <c r="AL224" i="388"/>
  <c r="AL225" i="388"/>
  <c r="AL226" i="388"/>
  <c r="AL228" i="388"/>
  <c r="AL229" i="388"/>
  <c r="AL230" i="388"/>
  <c r="AL231" i="388"/>
  <c r="AL232" i="388"/>
  <c r="AL233" i="388"/>
  <c r="AL234" i="388"/>
  <c r="AL235" i="388"/>
  <c r="AL236" i="388"/>
  <c r="AL237" i="388"/>
  <c r="AL238" i="388"/>
  <c r="AL239" i="388"/>
  <c r="AL240" i="388"/>
  <c r="AL241" i="388"/>
  <c r="AL242" i="388"/>
  <c r="AL243" i="388"/>
  <c r="AL244" i="388"/>
  <c r="AL245" i="388"/>
  <c r="AL246" i="388"/>
  <c r="AL247" i="388"/>
  <c r="AL248" i="388"/>
  <c r="AL249" i="388"/>
  <c r="AL250" i="388"/>
  <c r="AL251" i="388"/>
  <c r="AL252" i="388"/>
  <c r="AL253" i="388"/>
  <c r="AL254" i="388"/>
  <c r="AL255" i="388"/>
  <c r="AL256" i="388"/>
  <c r="AL257" i="388"/>
  <c r="AL258" i="388"/>
  <c r="AL259" i="388"/>
  <c r="AL260" i="388"/>
  <c r="AL261" i="388"/>
  <c r="AL262" i="388"/>
  <c r="AL263" i="388"/>
  <c r="AL265" i="388"/>
  <c r="AL266" i="388"/>
  <c r="AL268" i="388"/>
  <c r="AL269" i="388"/>
  <c r="AL271" i="388"/>
  <c r="AL272" i="388"/>
  <c r="AL273" i="388"/>
  <c r="AL274" i="388"/>
  <c r="AL275" i="388"/>
  <c r="AL276" i="388"/>
  <c r="AL277" i="388"/>
  <c r="AL278" i="388"/>
  <c r="AL279" i="388"/>
  <c r="AL280" i="388"/>
  <c r="AL281" i="388"/>
  <c r="AL282" i="388"/>
  <c r="AL283" i="388"/>
  <c r="AL284" i="388"/>
  <c r="AL285" i="388"/>
  <c r="AL286" i="388"/>
  <c r="AL287" i="388"/>
  <c r="AL288" i="388"/>
  <c r="AL289" i="388"/>
  <c r="AL290" i="388"/>
  <c r="AL291" i="388"/>
  <c r="AL292" i="388"/>
  <c r="AL293" i="388"/>
  <c r="AL294" i="388"/>
  <c r="AL295" i="388"/>
  <c r="AL296" i="388"/>
  <c r="AL297" i="388"/>
  <c r="AL304" i="388"/>
  <c r="AL306" i="388"/>
  <c r="AL307" i="388"/>
  <c r="AL308" i="388"/>
  <c r="AL311" i="388"/>
  <c r="AL312" i="388"/>
  <c r="AL313" i="388"/>
  <c r="AL314" i="388"/>
  <c r="AL315" i="388"/>
  <c r="AL316" i="388"/>
  <c r="AL317" i="388"/>
  <c r="AL318" i="388"/>
  <c r="AL319" i="388"/>
  <c r="AL320" i="388"/>
  <c r="AL321" i="388"/>
  <c r="AL337" i="388"/>
  <c r="AL338" i="388"/>
  <c r="AL340" i="388"/>
  <c r="AL341" i="388"/>
  <c r="AL342" i="388"/>
  <c r="AL343" i="388"/>
  <c r="AL344" i="388"/>
  <c r="AL346" i="388"/>
  <c r="AL347" i="388"/>
  <c r="AL348" i="388"/>
  <c r="AL349" i="388"/>
  <c r="AL350" i="388"/>
  <c r="AL351" i="388"/>
  <c r="AL352" i="388"/>
  <c r="AL353" i="388"/>
  <c r="AL354" i="388"/>
  <c r="AL355" i="388"/>
  <c r="AL356" i="388"/>
  <c r="AL357" i="388"/>
  <c r="AL358" i="388"/>
  <c r="AL359" i="388"/>
  <c r="AL360" i="388"/>
  <c r="AL361" i="388"/>
  <c r="AL362" i="388"/>
  <c r="AL363" i="388"/>
  <c r="AL364" i="388"/>
  <c r="AL375" i="388"/>
  <c r="AL377" i="388"/>
  <c r="AL378" i="388"/>
  <c r="AL379" i="388"/>
  <c r="AL380" i="388"/>
  <c r="AL381" i="388"/>
  <c r="AL382" i="388"/>
  <c r="AL383" i="388"/>
  <c r="AL384" i="388"/>
  <c r="AL385" i="388"/>
  <c r="AL386" i="388"/>
  <c r="AL387" i="388"/>
  <c r="AL388" i="388"/>
  <c r="AL389" i="388"/>
  <c r="AL390" i="388"/>
  <c r="AL391" i="388"/>
  <c r="AL392" i="388"/>
  <c r="AL403" i="388"/>
  <c r="AL404" i="388"/>
  <c r="AL405" i="388"/>
  <c r="AL406" i="388"/>
  <c r="AL407" i="388"/>
  <c r="AL408" i="388"/>
  <c r="AL409" i="388"/>
  <c r="AL410" i="388"/>
  <c r="AL411" i="388"/>
  <c r="AL412" i="388"/>
  <c r="AL413" i="388"/>
  <c r="AL415" i="388"/>
  <c r="AL416" i="388"/>
  <c r="AL417" i="388"/>
  <c r="AL418" i="388"/>
  <c r="AL419" i="388"/>
  <c r="AL420" i="388"/>
  <c r="AL421" i="388"/>
  <c r="AL422" i="388"/>
  <c r="AL423" i="388"/>
  <c r="AL424" i="388"/>
  <c r="AL425" i="388"/>
  <c r="AL426" i="388"/>
  <c r="AL427" i="388"/>
  <c r="AL428" i="388"/>
  <c r="AL429" i="388"/>
  <c r="AL430" i="388"/>
  <c r="AL431" i="388"/>
  <c r="AL432" i="388"/>
  <c r="AL433" i="388"/>
  <c r="AL434" i="388"/>
  <c r="AL435" i="388"/>
  <c r="AL436" i="388"/>
  <c r="AL453" i="388"/>
  <c r="AL454" i="388"/>
  <c r="AL455" i="388"/>
  <c r="AL456" i="388"/>
  <c r="AL457" i="388"/>
  <c r="AL458" i="388"/>
  <c r="AL459" i="388"/>
  <c r="AL460" i="388"/>
  <c r="AL461" i="388"/>
  <c r="AL462" i="388"/>
  <c r="AL469" i="388"/>
  <c r="AL470" i="388"/>
  <c r="AL471" i="388"/>
  <c r="AL472" i="388"/>
  <c r="AL473" i="388"/>
  <c r="AL474" i="388"/>
  <c r="AL475" i="388"/>
  <c r="AL476" i="388"/>
  <c r="AL479" i="388"/>
  <c r="AL480" i="388"/>
  <c r="AL481" i="388"/>
  <c r="AL482" i="388"/>
  <c r="AL483" i="388"/>
  <c r="AL484" i="388"/>
  <c r="AL485" i="388"/>
  <c r="AL486" i="388"/>
  <c r="AL487" i="388"/>
  <c r="AL488" i="388"/>
  <c r="AL489" i="388"/>
  <c r="AL490" i="388"/>
  <c r="AL491" i="388"/>
  <c r="AL492" i="388"/>
  <c r="AL493" i="388"/>
  <c r="AL494" i="388"/>
  <c r="AL495" i="388"/>
  <c r="AL496" i="388"/>
  <c r="AL497" i="388"/>
  <c r="AL498" i="388"/>
  <c r="AL499" i="388"/>
  <c r="AL500" i="388"/>
  <c r="AL501" i="388"/>
  <c r="AL502" i="388"/>
  <c r="AL515" i="388"/>
  <c r="AL517" i="388"/>
  <c r="AL519" i="388"/>
  <c r="AL527" i="388"/>
  <c r="AL530" i="388"/>
  <c r="AL533" i="388"/>
  <c r="AL573" i="388"/>
  <c r="AL575" i="388"/>
  <c r="AL580" i="388"/>
  <c r="AL581" i="388"/>
  <c r="AL592" i="388"/>
  <c r="AL593" i="388"/>
  <c r="AL594" i="388"/>
  <c r="AL595" i="388"/>
  <c r="AL596" i="388"/>
  <c r="AL634" i="388"/>
  <c r="AL635" i="388"/>
  <c r="AL636" i="388"/>
  <c r="AL637" i="388"/>
  <c r="AL648" i="388"/>
  <c r="AL654" i="388"/>
  <c r="AL655" i="388"/>
  <c r="AL656" i="388"/>
  <c r="AL657" i="388"/>
  <c r="AL658" i="388"/>
  <c r="AL659" i="388"/>
  <c r="AL660" i="388"/>
  <c r="AL661" i="388"/>
  <c r="AL662" i="388"/>
  <c r="AL663" i="388"/>
  <c r="AL679" i="388"/>
  <c r="AL690" i="388"/>
  <c r="AL691" i="388"/>
  <c r="AL692" i="388"/>
  <c r="AL694" i="388"/>
  <c r="AL695" i="388"/>
  <c r="AL697" i="388"/>
  <c r="AL698" i="388"/>
  <c r="AL699" i="388"/>
  <c r="AL700" i="388"/>
  <c r="AL706" i="388"/>
  <c r="AL707" i="388"/>
  <c r="AL708" i="388"/>
  <c r="AL709" i="388"/>
  <c r="AL711" i="388"/>
  <c r="AL712" i="388"/>
  <c r="AL713" i="388"/>
  <c r="AL715" i="388"/>
  <c r="AL716" i="388"/>
  <c r="AL717" i="388"/>
  <c r="AL718" i="388"/>
  <c r="AL724" i="388"/>
  <c r="AL725" i="388"/>
  <c r="AL726" i="388"/>
  <c r="AL727" i="388"/>
  <c r="AL734" i="388"/>
  <c r="AL735" i="388"/>
  <c r="AL736" i="388"/>
  <c r="AL737" i="388"/>
  <c r="AL738" i="388"/>
  <c r="AL739" i="388"/>
  <c r="AL740" i="388"/>
  <c r="AL741" i="388"/>
  <c r="AL744" i="388"/>
  <c r="AL745" i="388"/>
  <c r="AL746" i="388"/>
  <c r="AL748" i="388"/>
  <c r="AL749" i="388"/>
  <c r="AL752" i="388"/>
  <c r="AL754" i="388"/>
  <c r="AL755" i="388"/>
  <c r="AL757" i="388"/>
  <c r="AL758" i="388"/>
  <c r="AL759" i="388"/>
  <c r="AL760" i="388"/>
  <c r="AL761" i="388"/>
  <c r="AL762" i="388"/>
  <c r="AL763" i="388"/>
  <c r="AL764" i="388"/>
  <c r="AL765" i="388"/>
  <c r="AL766" i="388"/>
  <c r="AL767" i="388"/>
  <c r="AL768" i="388"/>
  <c r="AL769" i="388"/>
  <c r="AL770" i="388"/>
  <c r="AL771" i="388"/>
  <c r="AL773" i="388"/>
  <c r="AL774" i="388"/>
  <c r="AL777" i="388"/>
  <c r="AL778" i="388"/>
  <c r="AL779" i="388"/>
  <c r="AL781" i="388"/>
  <c r="AL782" i="388"/>
  <c r="AL783" i="388"/>
  <c r="AL785" i="388"/>
  <c r="AL787" i="388"/>
  <c r="AL789" i="388"/>
  <c r="AL790" i="388"/>
  <c r="AL791" i="388"/>
  <c r="AL793" i="388"/>
  <c r="AL795" i="388"/>
  <c r="AL796" i="388"/>
  <c r="AL797" i="388"/>
  <c r="AL799" i="388"/>
  <c r="AL800" i="388"/>
  <c r="AL801" i="388"/>
  <c r="AL802" i="388"/>
  <c r="AL804" i="388"/>
  <c r="AL805" i="388"/>
  <c r="AL806" i="388"/>
  <c r="AL807" i="388"/>
  <c r="AL808" i="388"/>
  <c r="AL809" i="388"/>
  <c r="AL810" i="388"/>
  <c r="AL811" i="388"/>
  <c r="AL812" i="388"/>
  <c r="AL814" i="388"/>
  <c r="AL815" i="388"/>
  <c r="AL816" i="388"/>
  <c r="AL817" i="388"/>
  <c r="AL843" i="388"/>
  <c r="AL844" i="388"/>
  <c r="AL845" i="388"/>
  <c r="AL846" i="388"/>
  <c r="AL847" i="388"/>
  <c r="AL848" i="388"/>
  <c r="AL849" i="388"/>
  <c r="AL850" i="388"/>
  <c r="AL851" i="388"/>
  <c r="AL852" i="388"/>
  <c r="AL853" i="388"/>
  <c r="AL854" i="388"/>
  <c r="AL855" i="388"/>
  <c r="AL857" i="388"/>
  <c r="AL858" i="388"/>
  <c r="AL859" i="388"/>
  <c r="AL860" i="388"/>
  <c r="AL861" i="388"/>
  <c r="AL862" i="388"/>
  <c r="AL863" i="388"/>
  <c r="AL864" i="388"/>
  <c r="AL865" i="388"/>
  <c r="AL866" i="388"/>
  <c r="AL867" i="388"/>
  <c r="AL868" i="388"/>
  <c r="AL869" i="388"/>
  <c r="AL870" i="388"/>
  <c r="AL871" i="388"/>
  <c r="AL872" i="388"/>
  <c r="AL873" i="388"/>
  <c r="AL874" i="388"/>
  <c r="AL875" i="388"/>
  <c r="AL876" i="388"/>
  <c r="AL877" i="388"/>
  <c r="AL878" i="388"/>
  <c r="AL880" i="388"/>
  <c r="AL884" i="388"/>
  <c r="AL888" i="388"/>
  <c r="AL889" i="388"/>
  <c r="AL890" i="388"/>
  <c r="AL899" i="388"/>
  <c r="AL902" i="388"/>
  <c r="AL906" i="388"/>
  <c r="AL907" i="388"/>
  <c r="AL908" i="388"/>
  <c r="AL913" i="388"/>
  <c r="AL914" i="388"/>
  <c r="AL917" i="388"/>
  <c r="AL919" i="388"/>
  <c r="AL920" i="388"/>
  <c r="AL921" i="388"/>
  <c r="AL929" i="388"/>
  <c r="AL930" i="388"/>
  <c r="AL932" i="388"/>
  <c r="AL935" i="388"/>
  <c r="AL936" i="388"/>
  <c r="AL937" i="388"/>
  <c r="AL938" i="388"/>
  <c r="AK714" i="388" l="1"/>
  <c r="K714" i="388" l="1"/>
  <c r="D714" i="388" s="1"/>
  <c r="AL714" i="388"/>
  <c r="AX1334" i="388"/>
  <c r="AX1200" i="388"/>
  <c r="AU1421" i="388"/>
  <c r="AU1423" i="388"/>
  <c r="AU1427" i="388"/>
  <c r="AU1433" i="388"/>
  <c r="AU1435" i="388"/>
  <c r="AU1439" i="388"/>
  <c r="AU1378" i="388"/>
  <c r="AU1380" i="388"/>
  <c r="AK836" i="388"/>
  <c r="AV1378" i="388" l="1"/>
  <c r="AV1427" i="388"/>
  <c r="AV1439" i="388"/>
  <c r="AV1423" i="388"/>
  <c r="AY1334" i="388"/>
  <c r="AV1435" i="388"/>
  <c r="AV1421" i="388"/>
  <c r="AV1380" i="388"/>
  <c r="AV1433" i="388"/>
  <c r="AY1200" i="388"/>
  <c r="AU611" i="388"/>
  <c r="AU632" i="388"/>
  <c r="AU603" i="388"/>
  <c r="AS680" i="388"/>
  <c r="AW502" i="388"/>
  <c r="AU623" i="388"/>
  <c r="AU627" i="388"/>
  <c r="AU614" i="388"/>
  <c r="AU602" i="388"/>
  <c r="AW849" i="388"/>
  <c r="AW169" i="388"/>
  <c r="AU625" i="388"/>
  <c r="AW848" i="388"/>
  <c r="AW202" i="388"/>
  <c r="AW530" i="388"/>
  <c r="AU624" i="388"/>
  <c r="AU608" i="388"/>
  <c r="AW679" i="388"/>
  <c r="AL836" i="388"/>
  <c r="K836" i="388"/>
  <c r="D836" i="388" s="1"/>
  <c r="AO1137" i="388"/>
  <c r="AY1515" i="388"/>
  <c r="AU1515" i="388"/>
  <c r="AO1518" i="388"/>
  <c r="AO715" i="388"/>
  <c r="AO1515" i="388"/>
  <c r="AY1518" i="388"/>
  <c r="AU1518" i="388"/>
  <c r="AY715" i="388"/>
  <c r="AR715" i="388"/>
  <c r="AU58" i="388"/>
  <c r="AV532" i="388"/>
  <c r="AW532" i="388"/>
  <c r="AV531" i="388"/>
  <c r="AW531" i="388"/>
  <c r="AL728" i="388"/>
  <c r="AM728" i="388"/>
  <c r="AX1266" i="388"/>
  <c r="AU1432" i="388"/>
  <c r="AU1436" i="388"/>
  <c r="AU1418" i="388"/>
  <c r="AU1431" i="388"/>
  <c r="AX1459" i="388"/>
  <c r="AU1424" i="388"/>
  <c r="AU1381" i="388"/>
  <c r="AX1458" i="388"/>
  <c r="AU1434" i="388"/>
  <c r="AU1428" i="388"/>
  <c r="AU1422" i="388"/>
  <c r="AM202" i="388"/>
  <c r="AV1432" i="388" l="1"/>
  <c r="AY530" i="388"/>
  <c r="AV603" i="388"/>
  <c r="AV1422" i="388"/>
  <c r="AV1424" i="388"/>
  <c r="AY532" i="388"/>
  <c r="AV608" i="388"/>
  <c r="AY848" i="388"/>
  <c r="AV602" i="388"/>
  <c r="AY502" i="388"/>
  <c r="AV611" i="388"/>
  <c r="AV1434" i="388"/>
  <c r="AY531" i="388"/>
  <c r="AV1515" i="388"/>
  <c r="AY169" i="388"/>
  <c r="AV1428" i="388"/>
  <c r="AY1459" i="388"/>
  <c r="AV1518" i="388"/>
  <c r="AV624" i="388"/>
  <c r="AV625" i="388"/>
  <c r="AV614" i="388"/>
  <c r="AV680" i="388"/>
  <c r="AV52" i="388"/>
  <c r="AV1381" i="388"/>
  <c r="AV1418" i="388"/>
  <c r="AV58" i="388"/>
  <c r="AV627" i="388"/>
  <c r="AY1458" i="388"/>
  <c r="AV1431" i="388"/>
  <c r="AV1436" i="388"/>
  <c r="AY1266" i="388"/>
  <c r="AY679" i="388"/>
  <c r="AY202" i="388"/>
  <c r="AY849" i="388"/>
  <c r="AV623" i="388"/>
  <c r="AV632" i="388"/>
  <c r="AT88" i="388"/>
  <c r="AW436" i="388"/>
  <c r="AU620" i="388"/>
  <c r="AW527" i="388"/>
  <c r="AU619" i="388"/>
  <c r="AW663" i="388"/>
  <c r="AU609" i="388"/>
  <c r="AU633" i="388"/>
  <c r="AS51" i="388"/>
  <c r="AW175" i="388"/>
  <c r="AU626" i="388"/>
  <c r="AU836" i="388"/>
  <c r="AM679" i="388"/>
  <c r="L679" i="388" s="1"/>
  <c r="N679" i="388" s="1"/>
  <c r="D679" i="388" s="1"/>
  <c r="AK1380" i="388"/>
  <c r="K1380" i="388" s="1"/>
  <c r="D1380" i="388" s="1"/>
  <c r="AK1434" i="388"/>
  <c r="AK623" i="388"/>
  <c r="K623" i="388" s="1"/>
  <c r="D623" i="388" s="1"/>
  <c r="AK879" i="388"/>
  <c r="K879" i="388" s="1"/>
  <c r="D879" i="388" s="1"/>
  <c r="AK1428" i="388"/>
  <c r="AK608" i="388"/>
  <c r="K608" i="388" s="1"/>
  <c r="D608" i="388" s="1"/>
  <c r="AK611" i="388"/>
  <c r="K611" i="388" s="1"/>
  <c r="D611" i="388" s="1"/>
  <c r="AK627" i="388"/>
  <c r="AL627" i="388" s="1"/>
  <c r="AK1422" i="388"/>
  <c r="AN1458" i="388"/>
  <c r="AM502" i="388"/>
  <c r="AO502" i="388" s="1"/>
  <c r="AM532" i="388"/>
  <c r="AO202" i="388"/>
  <c r="L202" i="388"/>
  <c r="N202" i="388" s="1"/>
  <c r="D202" i="388" s="1"/>
  <c r="AU61" i="388"/>
  <c r="AY1137" i="388"/>
  <c r="AU1137" i="388"/>
  <c r="AU66" i="388"/>
  <c r="AV728" i="388"/>
  <c r="AW728" i="388"/>
  <c r="AU56" i="388"/>
  <c r="AU57" i="388"/>
  <c r="AU60" i="388"/>
  <c r="L728" i="388"/>
  <c r="N728" i="388" s="1"/>
  <c r="D728" i="388" s="1"/>
  <c r="AO728" i="388"/>
  <c r="AL532" i="388"/>
  <c r="AL531" i="388"/>
  <c r="AU879" i="388"/>
  <c r="AV609" i="388" l="1"/>
  <c r="AV56" i="388"/>
  <c r="AV53" i="388"/>
  <c r="AV619" i="388"/>
  <c r="AV620" i="388"/>
  <c r="AV1137" i="388"/>
  <c r="AY728" i="388"/>
  <c r="AV836" i="388"/>
  <c r="AV633" i="388"/>
  <c r="AY527" i="388"/>
  <c r="AV60" i="388"/>
  <c r="AV61" i="388"/>
  <c r="AV626" i="388"/>
  <c r="AV879" i="388"/>
  <c r="AV57" i="388"/>
  <c r="AV66" i="388"/>
  <c r="AY175" i="388"/>
  <c r="AY663" i="388"/>
  <c r="AY436" i="388"/>
  <c r="AV51" i="388"/>
  <c r="AV88" i="388"/>
  <c r="AK66" i="388"/>
  <c r="K66" i="388" s="1"/>
  <c r="D66" i="388" s="1"/>
  <c r="AK57" i="388"/>
  <c r="K57" i="388" s="1"/>
  <c r="D57" i="388" s="1"/>
  <c r="AK1433" i="388"/>
  <c r="AM849" i="388"/>
  <c r="L849" i="388" s="1"/>
  <c r="N849" i="388" s="1"/>
  <c r="D849" i="388" s="1"/>
  <c r="AJ88" i="388"/>
  <c r="AK1421" i="388"/>
  <c r="K1421" i="388" s="1"/>
  <c r="D1421" i="388" s="1"/>
  <c r="AK626" i="388"/>
  <c r="AL626" i="388" s="1"/>
  <c r="AK620" i="388"/>
  <c r="AL620" i="388" s="1"/>
  <c r="AK1378" i="388"/>
  <c r="K1378" i="388" s="1"/>
  <c r="D1378" i="388" s="1"/>
  <c r="AM663" i="388"/>
  <c r="L663" i="388" s="1"/>
  <c r="N663" i="388" s="1"/>
  <c r="D663" i="388" s="1"/>
  <c r="AM527" i="388"/>
  <c r="L527" i="388" s="1"/>
  <c r="N527" i="388" s="1"/>
  <c r="D527" i="388" s="1"/>
  <c r="AK1439" i="388"/>
  <c r="K1439" i="388" s="1"/>
  <c r="D1439" i="388" s="1"/>
  <c r="AK1427" i="388"/>
  <c r="K1427" i="388" s="1"/>
  <c r="D1427" i="388" s="1"/>
  <c r="AK1432" i="388"/>
  <c r="K1432" i="388" s="1"/>
  <c r="D1432" i="388" s="1"/>
  <c r="AK1418" i="388"/>
  <c r="AL1418" i="388" s="1"/>
  <c r="AM848" i="388"/>
  <c r="L848" i="388" s="1"/>
  <c r="N848" i="388" s="1"/>
  <c r="D848" i="388" s="1"/>
  <c r="AK625" i="388"/>
  <c r="K625" i="388" s="1"/>
  <c r="D625" i="388" s="1"/>
  <c r="AK603" i="388"/>
  <c r="K603" i="388" s="1"/>
  <c r="D603" i="388" s="1"/>
  <c r="AM436" i="388"/>
  <c r="AO436" i="388" s="1"/>
  <c r="AK602" i="388"/>
  <c r="AL602" i="388" s="1"/>
  <c r="AM531" i="388"/>
  <c r="L531" i="388" s="1"/>
  <c r="N531" i="388" s="1"/>
  <c r="D531" i="388" s="1"/>
  <c r="AK1435" i="388"/>
  <c r="AK1423" i="388"/>
  <c r="AK1137" i="388"/>
  <c r="AK632" i="388"/>
  <c r="AK614" i="388"/>
  <c r="AM175" i="388"/>
  <c r="AO175" i="388" s="1"/>
  <c r="AK609" i="388"/>
  <c r="AL609" i="388" s="1"/>
  <c r="AK1436" i="388"/>
  <c r="AL1436" i="388" s="1"/>
  <c r="AK1424" i="388"/>
  <c r="AL1424" i="388" s="1"/>
  <c r="AN1266" i="388"/>
  <c r="AO1266" i="388" s="1"/>
  <c r="AK633" i="388"/>
  <c r="K633" i="388" s="1"/>
  <c r="D633" i="388" s="1"/>
  <c r="AK619" i="388"/>
  <c r="K619" i="388" s="1"/>
  <c r="D619" i="388" s="1"/>
  <c r="AN1459" i="388"/>
  <c r="AO1459" i="388" s="1"/>
  <c r="AK1431" i="388"/>
  <c r="AL1431" i="388" s="1"/>
  <c r="AK1381" i="388"/>
  <c r="AL1381" i="388" s="1"/>
  <c r="AI680" i="388"/>
  <c r="I680" i="388" s="1"/>
  <c r="D680" i="388" s="1"/>
  <c r="AK624" i="388"/>
  <c r="K624" i="388" s="1"/>
  <c r="D624" i="388" s="1"/>
  <c r="AM530" i="388"/>
  <c r="L530" i="388" s="1"/>
  <c r="N530" i="388" s="1"/>
  <c r="D530" i="388" s="1"/>
  <c r="AL623" i="388"/>
  <c r="AL611" i="388"/>
  <c r="AL879" i="388"/>
  <c r="AL1380" i="388"/>
  <c r="AL608" i="388"/>
  <c r="L502" i="388"/>
  <c r="N502" i="388" s="1"/>
  <c r="D502" i="388" s="1"/>
  <c r="AO679" i="388"/>
  <c r="K627" i="388"/>
  <c r="D627" i="388" s="1"/>
  <c r="AO1458" i="388"/>
  <c r="M1458" i="388"/>
  <c r="N1458" i="388" s="1"/>
  <c r="D1458" i="388" s="1"/>
  <c r="AL1428" i="388"/>
  <c r="K1428" i="388"/>
  <c r="D1428" i="388" s="1"/>
  <c r="AL1434" i="388"/>
  <c r="K1434" i="388"/>
  <c r="D1434" i="388" s="1"/>
  <c r="AL1422" i="388"/>
  <c r="K1422" i="388"/>
  <c r="D1422" i="388" s="1"/>
  <c r="L532" i="388"/>
  <c r="N532" i="388" s="1"/>
  <c r="D532" i="388" s="1"/>
  <c r="AO532" i="388"/>
  <c r="AL57" i="388" l="1"/>
  <c r="AL66" i="388"/>
  <c r="AK60" i="388"/>
  <c r="K60" i="388" s="1"/>
  <c r="D60" i="388" s="1"/>
  <c r="AK61" i="388"/>
  <c r="AL61" i="388" s="1"/>
  <c r="AL52" i="388"/>
  <c r="AK56" i="388"/>
  <c r="K56" i="388" s="1"/>
  <c r="D56" i="388" s="1"/>
  <c r="AL53" i="388"/>
  <c r="AK58" i="388"/>
  <c r="K58" i="388" s="1"/>
  <c r="D58" i="388" s="1"/>
  <c r="AI51" i="388"/>
  <c r="AL1421" i="388"/>
  <c r="J88" i="388"/>
  <c r="D88" i="388" s="1"/>
  <c r="K626" i="388"/>
  <c r="D626" i="388" s="1"/>
  <c r="AO849" i="388"/>
  <c r="AL88" i="388"/>
  <c r="K1433" i="388"/>
  <c r="D1433" i="388" s="1"/>
  <c r="AL1433" i="388"/>
  <c r="AO530" i="388"/>
  <c r="AO848" i="388"/>
  <c r="AO663" i="388"/>
  <c r="K620" i="388"/>
  <c r="D620" i="388" s="1"/>
  <c r="AO527" i="388"/>
  <c r="K1424" i="388"/>
  <c r="D1424" i="388" s="1"/>
  <c r="AL1432" i="388"/>
  <c r="AL1378" i="388"/>
  <c r="K1418" i="388"/>
  <c r="D1418" i="388" s="1"/>
  <c r="AL625" i="388"/>
  <c r="M1459" i="388"/>
  <c r="L436" i="388"/>
  <c r="N436" i="388" s="1"/>
  <c r="D436" i="388" s="1"/>
  <c r="AL1427" i="388"/>
  <c r="AL624" i="388"/>
  <c r="L175" i="388"/>
  <c r="N175" i="388" s="1"/>
  <c r="D175" i="388" s="1"/>
  <c r="AL1439" i="388"/>
  <c r="AL633" i="388"/>
  <c r="K1436" i="388"/>
  <c r="D1436" i="388" s="1"/>
  <c r="AO531" i="388"/>
  <c r="K609" i="388"/>
  <c r="D609" i="388" s="1"/>
  <c r="AL603" i="388"/>
  <c r="K602" i="388"/>
  <c r="D602" i="388" s="1"/>
  <c r="AL680" i="388"/>
  <c r="K1381" i="388"/>
  <c r="D1381" i="388" s="1"/>
  <c r="AL619" i="388"/>
  <c r="K614" i="388"/>
  <c r="D614" i="388" s="1"/>
  <c r="AL614" i="388"/>
  <c r="AL1435" i="388"/>
  <c r="K1435" i="388"/>
  <c r="D1435" i="388" s="1"/>
  <c r="K632" i="388"/>
  <c r="D632" i="388" s="1"/>
  <c r="AL632" i="388"/>
  <c r="K1431" i="388"/>
  <c r="D1431" i="388" s="1"/>
  <c r="M1266" i="388"/>
  <c r="K1137" i="388"/>
  <c r="D1137" i="388" s="1"/>
  <c r="AL1137" i="388"/>
  <c r="AL1423" i="388"/>
  <c r="K1423" i="388"/>
  <c r="D1423" i="388" s="1"/>
  <c r="N1459" i="388" l="1"/>
  <c r="D1459" i="388" s="1"/>
  <c r="N1266" i="388"/>
  <c r="D1266" i="388" s="1"/>
  <c r="D48" i="6"/>
  <c r="AL51" i="388"/>
  <c r="I51" i="388"/>
  <c r="D51" i="388" s="1"/>
  <c r="K61" i="388"/>
  <c r="D61" i="388" s="1"/>
  <c r="AL58" i="388"/>
  <c r="AL56" i="388"/>
  <c r="AL60" i="388"/>
  <c r="AW242" i="388" l="1"/>
  <c r="AM243" i="388"/>
  <c r="AY242" i="388" l="1"/>
  <c r="AW243" i="388"/>
  <c r="AW308" i="388"/>
  <c r="AR481" i="388"/>
  <c r="AW240" i="388"/>
  <c r="AM242" i="388"/>
  <c r="L242" i="388" s="1"/>
  <c r="N242" i="388" s="1"/>
  <c r="D242" i="388" s="1"/>
  <c r="AO243" i="388"/>
  <c r="L243" i="388"/>
  <c r="N243" i="388" s="1"/>
  <c r="D243" i="388" s="1"/>
  <c r="AH481" i="388"/>
  <c r="H481" i="388" s="1"/>
  <c r="D481" i="388" s="1"/>
  <c r="AM240" i="388"/>
  <c r="AM269" i="388"/>
  <c r="AM308" i="388"/>
  <c r="AY308" i="388" l="1"/>
  <c r="AY240" i="388"/>
  <c r="AY243" i="388"/>
  <c r="AW269" i="388"/>
  <c r="AW241" i="388"/>
  <c r="AO242" i="388"/>
  <c r="AO308" i="388"/>
  <c r="L308" i="388"/>
  <c r="N308" i="388" s="1"/>
  <c r="D308" i="388" s="1"/>
  <c r="AO269" i="388"/>
  <c r="L269" i="388"/>
  <c r="N269" i="388" s="1"/>
  <c r="D269" i="388" s="1"/>
  <c r="AO240" i="388"/>
  <c r="L240" i="388"/>
  <c r="N240" i="388" s="1"/>
  <c r="D240" i="388" s="1"/>
  <c r="AY241" i="388" l="1"/>
  <c r="AY269" i="388"/>
  <c r="AR747" i="388" l="1"/>
  <c r="AR734" i="388"/>
  <c r="AW648" i="388"/>
  <c r="AW133" i="388"/>
  <c r="AW132" i="388"/>
  <c r="AW129" i="388"/>
  <c r="AY740" i="388"/>
  <c r="AW812" i="388"/>
  <c r="AR976" i="388"/>
  <c r="AR977" i="388"/>
  <c r="AR978" i="388"/>
  <c r="AR979" i="388"/>
  <c r="AR980" i="388"/>
  <c r="AU981" i="388"/>
  <c r="AR982" i="388"/>
  <c r="AR983" i="388"/>
  <c r="AR984" i="388"/>
  <c r="AR985" i="388"/>
  <c r="AR988" i="388"/>
  <c r="AR989" i="388"/>
  <c r="AR990" i="388"/>
  <c r="AU991" i="388"/>
  <c r="AU992" i="388"/>
  <c r="AR993" i="388"/>
  <c r="AR994" i="388"/>
  <c r="AR995" i="388"/>
  <c r="AR996" i="388"/>
  <c r="AR997" i="388"/>
  <c r="AR998" i="388"/>
  <c r="AR999" i="388"/>
  <c r="AR1000" i="388"/>
  <c r="AU1001" i="388"/>
  <c r="AU1002" i="388"/>
  <c r="AU1003" i="388"/>
  <c r="AU1004" i="388"/>
  <c r="AU1005" i="388"/>
  <c r="AU1006" i="388"/>
  <c r="AR1007" i="388"/>
  <c r="AR1008" i="388"/>
  <c r="AR1009" i="388"/>
  <c r="AR1010" i="388"/>
  <c r="AR1011" i="388"/>
  <c r="AR1012" i="388"/>
  <c r="AR1013" i="388"/>
  <c r="AR1014" i="388"/>
  <c r="AR1015" i="388"/>
  <c r="AR1016" i="388"/>
  <c r="AR1017" i="388"/>
  <c r="AR1018" i="388"/>
  <c r="AR1021" i="388"/>
  <c r="AR1022" i="388"/>
  <c r="AR1023" i="388"/>
  <c r="AR1024" i="388"/>
  <c r="AR1025" i="388"/>
  <c r="AR1026" i="388"/>
  <c r="AR1027" i="388"/>
  <c r="AR1028" i="388"/>
  <c r="AR1029" i="388"/>
  <c r="AR1031" i="388"/>
  <c r="AR1032" i="388"/>
  <c r="AX1036" i="388"/>
  <c r="AX1038" i="388"/>
  <c r="AU1039" i="388"/>
  <c r="AU1040" i="388"/>
  <c r="AU1041" i="388"/>
  <c r="AX1042" i="388"/>
  <c r="AX1043" i="388"/>
  <c r="AX1044" i="388"/>
  <c r="AX1045" i="388"/>
  <c r="AX1046" i="388"/>
  <c r="AU1047" i="388"/>
  <c r="AU1048" i="388"/>
  <c r="AU1049" i="388"/>
  <c r="AX1050" i="388"/>
  <c r="AU1051" i="388"/>
  <c r="AU1052" i="388"/>
  <c r="AU1053" i="388"/>
  <c r="AU1054" i="388"/>
  <c r="AX1055" i="388"/>
  <c r="AU1056" i="388"/>
  <c r="AU1057" i="388"/>
  <c r="AU1058" i="388"/>
  <c r="AX1059" i="388"/>
  <c r="AU1060" i="388"/>
  <c r="AU1061" i="388"/>
  <c r="AU1062" i="388"/>
  <c r="AU1063" i="388"/>
  <c r="AU1064" i="388"/>
  <c r="AU1065" i="388"/>
  <c r="AX1066" i="388"/>
  <c r="AU1067" i="388"/>
  <c r="AU1068" i="388"/>
  <c r="AU1069" i="388"/>
  <c r="AU1070" i="388"/>
  <c r="AU1071" i="388"/>
  <c r="AU1072" i="388"/>
  <c r="AU1073" i="388"/>
  <c r="AU1074" i="388"/>
  <c r="AU1075" i="388"/>
  <c r="AS1076" i="388"/>
  <c r="AU1077" i="388"/>
  <c r="AS1078" i="388"/>
  <c r="AU1079" i="388"/>
  <c r="AU1080" i="388"/>
  <c r="AU1081" i="388"/>
  <c r="AX1084" i="388"/>
  <c r="AS1089" i="388"/>
  <c r="AS1090" i="388"/>
  <c r="AS1091" i="388"/>
  <c r="AS1093" i="388"/>
  <c r="AS1094" i="388"/>
  <c r="AT1095" i="388"/>
  <c r="AT1096" i="388"/>
  <c r="AS1097" i="388"/>
  <c r="AS1098" i="388"/>
  <c r="AS1099" i="388"/>
  <c r="AS1100" i="388"/>
  <c r="AS1101" i="388"/>
  <c r="AS1102" i="388"/>
  <c r="AS1103" i="388"/>
  <c r="AS1104" i="388"/>
  <c r="AT1105" i="388"/>
  <c r="AS1106" i="388"/>
  <c r="AT1107" i="388"/>
  <c r="AS1109" i="388"/>
  <c r="AS1110" i="388"/>
  <c r="AR1111" i="388"/>
  <c r="AR1112" i="388"/>
  <c r="AR1113" i="388"/>
  <c r="AX1115" i="388"/>
  <c r="AX1116" i="388"/>
  <c r="AX1117" i="388"/>
  <c r="AX1118" i="388"/>
  <c r="AX1119" i="388"/>
  <c r="AX1120" i="388"/>
  <c r="AX1121" i="388"/>
  <c r="AX1122" i="388"/>
  <c r="AX1123" i="388"/>
  <c r="AX1124" i="388"/>
  <c r="AX1125" i="388"/>
  <c r="AX1126" i="388"/>
  <c r="AX1128" i="388"/>
  <c r="AX1129" i="388"/>
  <c r="AX1131" i="388"/>
  <c r="AX1132" i="388"/>
  <c r="AX1133" i="388"/>
  <c r="AX1134" i="388"/>
  <c r="AX1135" i="388"/>
  <c r="AX1136" i="388"/>
  <c r="AX1138" i="388"/>
  <c r="AX1139" i="388"/>
  <c r="AX1140" i="388"/>
  <c r="AX1141" i="388"/>
  <c r="AX1142" i="388"/>
  <c r="AX1143" i="388"/>
  <c r="AX1144" i="388"/>
  <c r="AX1145" i="388"/>
  <c r="AX1146" i="388"/>
  <c r="AX1147" i="388"/>
  <c r="AX1148" i="388"/>
  <c r="AX1149" i="388"/>
  <c r="AX1150" i="388"/>
  <c r="AX1151" i="388"/>
  <c r="AX1152" i="388"/>
  <c r="AU1154" i="388"/>
  <c r="AX1155" i="388"/>
  <c r="AX1156" i="388"/>
  <c r="AX1157" i="388"/>
  <c r="AX1158" i="388"/>
  <c r="AX1159" i="388"/>
  <c r="AX1160" i="388"/>
  <c r="AX1161" i="388"/>
  <c r="AX1162" i="388"/>
  <c r="AX1163" i="388"/>
  <c r="AX1164" i="388"/>
  <c r="AX1165" i="388"/>
  <c r="AX1166" i="388"/>
  <c r="AX1167" i="388"/>
  <c r="AX1168" i="388"/>
  <c r="AX1169" i="388"/>
  <c r="AX1170" i="388"/>
  <c r="AX1171" i="388"/>
  <c r="AX1172" i="388"/>
  <c r="AX1173" i="388"/>
  <c r="AX1174" i="388"/>
  <c r="AX1175" i="388"/>
  <c r="AX1176" i="388"/>
  <c r="AX1183" i="388"/>
  <c r="AX1184" i="388"/>
  <c r="AX1185" i="388"/>
  <c r="AX1186" i="388"/>
  <c r="AX1187" i="388"/>
  <c r="AX1188" i="388"/>
  <c r="AX1189" i="388"/>
  <c r="AX1190" i="388"/>
  <c r="AX1191" i="388"/>
  <c r="AX1192" i="388"/>
  <c r="AX1193" i="388"/>
  <c r="AX1194" i="388"/>
  <c r="AX1196" i="388"/>
  <c r="AX1197" i="388"/>
  <c r="AX1198" i="388"/>
  <c r="AX1199" i="388"/>
  <c r="AX1201" i="388"/>
  <c r="AX1202" i="388"/>
  <c r="AX1203" i="388"/>
  <c r="AX1204" i="388"/>
  <c r="AX1205" i="388"/>
  <c r="AX1206" i="388"/>
  <c r="AX1207" i="388"/>
  <c r="AX1208" i="388"/>
  <c r="AX1209" i="388"/>
  <c r="AX1210" i="388"/>
  <c r="AX1211" i="388"/>
  <c r="AX1212" i="388"/>
  <c r="AX1213" i="388"/>
  <c r="AX1214" i="388"/>
  <c r="AX1215" i="388"/>
  <c r="AX1216" i="388"/>
  <c r="AX1217" i="388"/>
  <c r="AX1218" i="388"/>
  <c r="AX1219" i="388"/>
  <c r="AX1220" i="388"/>
  <c r="AX1222" i="388"/>
  <c r="AX1223" i="388"/>
  <c r="AX1224" i="388"/>
  <c r="AX1225" i="388"/>
  <c r="AX1226" i="388"/>
  <c r="AX1227" i="388"/>
  <c r="AX1228" i="388"/>
  <c r="AX1229" i="388"/>
  <c r="AX1230" i="388"/>
  <c r="AX1231" i="388"/>
  <c r="AX1233" i="388"/>
  <c r="AX1234" i="388"/>
  <c r="AX1235" i="388"/>
  <c r="AX1236" i="388"/>
  <c r="AX1237" i="388"/>
  <c r="AX1238" i="388"/>
  <c r="AU1239" i="388"/>
  <c r="AU1240" i="388"/>
  <c r="AX1241" i="388"/>
  <c r="AX1242" i="388"/>
  <c r="AU1244" i="388"/>
  <c r="AX1245" i="388"/>
  <c r="AU1246" i="388"/>
  <c r="AU1247" i="388"/>
  <c r="AX1248" i="388"/>
  <c r="AX1249" i="388"/>
  <c r="AX1250" i="388"/>
  <c r="AX1251" i="388"/>
  <c r="AX1252" i="388"/>
  <c r="AX1253" i="388"/>
  <c r="AX1254" i="388"/>
  <c r="AX1255" i="388"/>
  <c r="AX1256" i="388"/>
  <c r="AX1258" i="388"/>
  <c r="AX1260" i="388"/>
  <c r="AX1261" i="388"/>
  <c r="AX1262" i="388"/>
  <c r="AX1263" i="388"/>
  <c r="AX1264" i="388"/>
  <c r="AX1265" i="388"/>
  <c r="AU1268" i="388"/>
  <c r="AU1269" i="388"/>
  <c r="AU1270" i="388"/>
  <c r="AU1271" i="388"/>
  <c r="AU1272" i="388"/>
  <c r="AU1273" i="388"/>
  <c r="AU1274" i="388"/>
  <c r="AU1275" i="388"/>
  <c r="AU1276" i="388"/>
  <c r="AU1277" i="388"/>
  <c r="AU1278" i="388"/>
  <c r="AU1279" i="388"/>
  <c r="AU1280" i="388"/>
  <c r="AU1281" i="388"/>
  <c r="AU1282" i="388"/>
  <c r="AU1283" i="388"/>
  <c r="AU1284" i="388"/>
  <c r="AU1285" i="388"/>
  <c r="AU1286" i="388"/>
  <c r="AU1287" i="388"/>
  <c r="AU1292" i="388"/>
  <c r="AU1293" i="388"/>
  <c r="AU1294" i="388"/>
  <c r="AU1295" i="388"/>
  <c r="AU1296" i="388"/>
  <c r="AU1297" i="388"/>
  <c r="AS1298" i="388"/>
  <c r="AT1299" i="388"/>
  <c r="AS1300" i="388"/>
  <c r="AS1301" i="388"/>
  <c r="AS1302" i="388"/>
  <c r="AT1303" i="388"/>
  <c r="AT1304" i="388"/>
  <c r="AT1305" i="388"/>
  <c r="AX1306" i="388"/>
  <c r="AX1307" i="388"/>
  <c r="AX1309" i="388"/>
  <c r="AU1310" i="388"/>
  <c r="AX1311" i="388"/>
  <c r="AU1312" i="388"/>
  <c r="AU1313" i="388"/>
  <c r="AX1314" i="388"/>
  <c r="AX1315" i="388"/>
  <c r="AX1316" i="388"/>
  <c r="AX1317" i="388"/>
  <c r="AU1318" i="388"/>
  <c r="AU1319" i="388"/>
  <c r="AT1320" i="388"/>
  <c r="AU1321" i="388"/>
  <c r="AU1322" i="388"/>
  <c r="AU1323" i="388"/>
  <c r="AX1324" i="388"/>
  <c r="AX1325" i="388"/>
  <c r="AX1326" i="388"/>
  <c r="AX1329" i="388"/>
  <c r="AX1333" i="388"/>
  <c r="AX1335" i="388"/>
  <c r="AX1336" i="388"/>
  <c r="AX1337" i="388"/>
  <c r="AU1338" i="388"/>
  <c r="AX1340" i="388"/>
  <c r="AX1341" i="388"/>
  <c r="AX1342" i="388"/>
  <c r="AX1343" i="388"/>
  <c r="AU1344" i="388"/>
  <c r="AU1346" i="388"/>
  <c r="AU1347" i="388"/>
  <c r="AU1348" i="388"/>
  <c r="AU1349" i="388"/>
  <c r="AX1352" i="388"/>
  <c r="AX1353" i="388"/>
  <c r="AU1354" i="388"/>
  <c r="AU1355" i="388"/>
  <c r="AX1356" i="388"/>
  <c r="AX1357" i="388"/>
  <c r="AX1358" i="388"/>
  <c r="AX1359" i="388"/>
  <c r="AX1360" i="388"/>
  <c r="AU1361" i="388"/>
  <c r="AX1370" i="388"/>
  <c r="AX1371" i="388"/>
  <c r="AU1372" i="388"/>
  <c r="AX1384" i="388"/>
  <c r="AX1385" i="388"/>
  <c r="AX1386" i="388"/>
  <c r="AX1387" i="388"/>
  <c r="AS1388" i="388"/>
  <c r="AS1389" i="388"/>
  <c r="AU1390" i="388"/>
  <c r="AU1391" i="388"/>
  <c r="AU1392" i="388"/>
  <c r="AU1393" i="388"/>
  <c r="AU1394" i="388"/>
  <c r="AU1395" i="388"/>
  <c r="AU1396" i="388"/>
  <c r="AU1397" i="388"/>
  <c r="AU1398" i="388"/>
  <c r="AU1399" i="388"/>
  <c r="AU1401" i="388"/>
  <c r="AU1402" i="388"/>
  <c r="AU1403" i="388"/>
  <c r="AU1404" i="388"/>
  <c r="AU1405" i="388"/>
  <c r="AU1406" i="388"/>
  <c r="AU1407" i="388"/>
  <c r="AU1408" i="388"/>
  <c r="AU1409" i="388"/>
  <c r="AU1410" i="388"/>
  <c r="AS1411" i="388"/>
  <c r="AS1412" i="388"/>
  <c r="AU1413" i="388"/>
  <c r="AU1414" i="388"/>
  <c r="AR1452" i="388"/>
  <c r="AR1453" i="388"/>
  <c r="AX1454" i="388"/>
  <c r="AX1455" i="388"/>
  <c r="AX1456" i="388"/>
  <c r="AX1457" i="388"/>
  <c r="AR1460" i="388"/>
  <c r="AT1461" i="388"/>
  <c r="AU1465" i="388"/>
  <c r="AU1466" i="388"/>
  <c r="AU1467" i="388"/>
  <c r="AR1468" i="388"/>
  <c r="AU1476" i="388"/>
  <c r="AU1477" i="388"/>
  <c r="AX1478" i="388"/>
  <c r="AX1480" i="388"/>
  <c r="AU1482" i="388"/>
  <c r="AX1483" i="388"/>
  <c r="AX1484" i="388"/>
  <c r="AX1487" i="388"/>
  <c r="AU1488" i="388"/>
  <c r="AU1489" i="388"/>
  <c r="AX1491" i="388"/>
  <c r="AR1493" i="388"/>
  <c r="AU1494" i="388"/>
  <c r="AX1497" i="388"/>
  <c r="AS1500" i="388"/>
  <c r="AV1500" i="388" s="1"/>
  <c r="AU1503" i="388"/>
  <c r="AU1506" i="388"/>
  <c r="AU1507" i="388"/>
  <c r="AU1508" i="388"/>
  <c r="AU1509" i="388"/>
  <c r="AX1510" i="388"/>
  <c r="AX1511" i="388"/>
  <c r="AU1512" i="388"/>
  <c r="AX1514" i="388"/>
  <c r="AX1516" i="388"/>
  <c r="AX1519" i="388"/>
  <c r="AX1522" i="388" l="1"/>
  <c r="AX1524" i="388" s="1"/>
  <c r="AR1522" i="388"/>
  <c r="F18" i="317" s="1"/>
  <c r="AU1257" i="388"/>
  <c r="AV1348" i="388"/>
  <c r="AV1413" i="388"/>
  <c r="AU1259" i="388"/>
  <c r="AV1349" i="388"/>
  <c r="AV1305" i="388"/>
  <c r="AS1092" i="388"/>
  <c r="AT1092" i="388"/>
  <c r="AY1514" i="388"/>
  <c r="AY1359" i="388"/>
  <c r="AY1336" i="388"/>
  <c r="AV1322" i="388"/>
  <c r="AV1297" i="388"/>
  <c r="AV1281" i="388"/>
  <c r="AY1259" i="388"/>
  <c r="AY1242" i="388"/>
  <c r="AY1225" i="388"/>
  <c r="AY1216" i="388"/>
  <c r="AY1199" i="388"/>
  <c r="AY1162" i="388"/>
  <c r="AY1145" i="388"/>
  <c r="AY1122" i="388"/>
  <c r="AV1070" i="388"/>
  <c r="AV1062" i="388"/>
  <c r="AY1050" i="388"/>
  <c r="AV1003" i="388"/>
  <c r="AY1516" i="388"/>
  <c r="AY1510" i="388"/>
  <c r="AV1506" i="388"/>
  <c r="AY1491" i="388"/>
  <c r="AY1487" i="388"/>
  <c r="AY1480" i="388"/>
  <c r="AV1466" i="388"/>
  <c r="AV1461" i="388"/>
  <c r="AY1455" i="388"/>
  <c r="AV1414" i="388"/>
  <c r="AV1410" i="388"/>
  <c r="AV1406" i="388"/>
  <c r="AV1402" i="388"/>
  <c r="AV1397" i="388"/>
  <c r="AV1393" i="388"/>
  <c r="AV1389" i="388"/>
  <c r="AY1385" i="388"/>
  <c r="AY1370" i="388"/>
  <c r="AY1360" i="388"/>
  <c r="AY1356" i="388"/>
  <c r="AY1352" i="388"/>
  <c r="AV1347" i="388"/>
  <c r="AY1342" i="388"/>
  <c r="AY1337" i="388"/>
  <c r="AV1323" i="388"/>
  <c r="AV1319" i="388"/>
  <c r="AY1315" i="388"/>
  <c r="AY1311" i="388"/>
  <c r="AY1306" i="388"/>
  <c r="AV1302" i="388"/>
  <c r="AV1294" i="388"/>
  <c r="AV1286" i="388"/>
  <c r="AV1282" i="388"/>
  <c r="AV1278" i="388"/>
  <c r="AV1274" i="388"/>
  <c r="AV1270" i="388"/>
  <c r="AY1264" i="388"/>
  <c r="AY1260" i="388"/>
  <c r="AY1256" i="388"/>
  <c r="AY1252" i="388"/>
  <c r="AY1248" i="388"/>
  <c r="AV1244" i="388"/>
  <c r="AV1239" i="388"/>
  <c r="AY1235" i="388"/>
  <c r="AY1230" i="388"/>
  <c r="AY1226" i="388"/>
  <c r="AY1222" i="388"/>
  <c r="AY1217" i="388"/>
  <c r="AY1213" i="388"/>
  <c r="AY1209" i="388"/>
  <c r="AY1205" i="388"/>
  <c r="AY1201" i="388"/>
  <c r="AY1196" i="388"/>
  <c r="AY1191" i="388"/>
  <c r="AY1187" i="388"/>
  <c r="AY1183" i="388"/>
  <c r="AY1175" i="388"/>
  <c r="AY1171" i="388"/>
  <c r="AY1167" i="388"/>
  <c r="AY1163" i="388"/>
  <c r="AY1159" i="388"/>
  <c r="AY1155" i="388"/>
  <c r="AY1150" i="388"/>
  <c r="AY1146" i="388"/>
  <c r="AY1142" i="388"/>
  <c r="AY1138" i="388"/>
  <c r="AY1133" i="388"/>
  <c r="AY1128" i="388"/>
  <c r="AY1123" i="388"/>
  <c r="AY1119" i="388"/>
  <c r="AY1115" i="388"/>
  <c r="AV1110" i="388"/>
  <c r="AV1105" i="388"/>
  <c r="AV1101" i="388"/>
  <c r="AV1097" i="388"/>
  <c r="AV1093" i="388"/>
  <c r="AV1089" i="388"/>
  <c r="AV1079" i="388"/>
  <c r="AV1075" i="388"/>
  <c r="AV1071" i="388"/>
  <c r="AV1067" i="388"/>
  <c r="AV1063" i="388"/>
  <c r="AY1059" i="388"/>
  <c r="AY1055" i="388"/>
  <c r="AV1051" i="388"/>
  <c r="AV1047" i="388"/>
  <c r="AY1043" i="388"/>
  <c r="AV1039" i="388"/>
  <c r="AV1004" i="388"/>
  <c r="AV992" i="388"/>
  <c r="AY133" i="388"/>
  <c r="AV1405" i="388"/>
  <c r="AV1392" i="388"/>
  <c r="AV1355" i="388"/>
  <c r="AY1341" i="388"/>
  <c r="AY1314" i="388"/>
  <c r="AV1301" i="388"/>
  <c r="AV1277" i="388"/>
  <c r="AY1263" i="388"/>
  <c r="AV1247" i="388"/>
  <c r="AY1234" i="388"/>
  <c r="AY1212" i="388"/>
  <c r="AY1194" i="388"/>
  <c r="AY1174" i="388"/>
  <c r="AY1166" i="388"/>
  <c r="AV1154" i="388"/>
  <c r="AY1136" i="388"/>
  <c r="AV1078" i="388"/>
  <c r="AV1509" i="388"/>
  <c r="AV1503" i="388"/>
  <c r="AY1484" i="388"/>
  <c r="AY1454" i="388"/>
  <c r="AV1401" i="388"/>
  <c r="AY1384" i="388"/>
  <c r="AV1346" i="388"/>
  <c r="AY1326" i="388"/>
  <c r="AV1310" i="388"/>
  <c r="AV1293" i="388"/>
  <c r="AV1273" i="388"/>
  <c r="AY1255" i="388"/>
  <c r="AY1238" i="388"/>
  <c r="AY1220" i="388"/>
  <c r="AY1208" i="388"/>
  <c r="AY1186" i="388"/>
  <c r="AY1158" i="388"/>
  <c r="AY1149" i="388"/>
  <c r="AY1141" i="388"/>
  <c r="AY1132" i="388"/>
  <c r="AY1126" i="388"/>
  <c r="AY1118" i="388"/>
  <c r="AV1109" i="388"/>
  <c r="AV1096" i="388"/>
  <c r="AY1066" i="388"/>
  <c r="AV1054" i="388"/>
  <c r="AY1042" i="388"/>
  <c r="AY1038" i="388"/>
  <c r="AV991" i="388"/>
  <c r="AV981" i="388"/>
  <c r="AY1519" i="388"/>
  <c r="AV1512" i="388"/>
  <c r="AV1508" i="388"/>
  <c r="AV1489" i="388"/>
  <c r="AY1483" i="388"/>
  <c r="AV1477" i="388"/>
  <c r="AY1457" i="388"/>
  <c r="AV1412" i="388"/>
  <c r="AV1408" i="388"/>
  <c r="AV1404" i="388"/>
  <c r="AV1399" i="388"/>
  <c r="AV1395" i="388"/>
  <c r="AV1391" i="388"/>
  <c r="AY1387" i="388"/>
  <c r="AV1372" i="388"/>
  <c r="AY1358" i="388"/>
  <c r="AV1354" i="388"/>
  <c r="AV1344" i="388"/>
  <c r="AY1340" i="388"/>
  <c r="AY1335" i="388"/>
  <c r="AY1329" i="388"/>
  <c r="AY1325" i="388"/>
  <c r="AV1321" i="388"/>
  <c r="AY1317" i="388"/>
  <c r="AV1313" i="388"/>
  <c r="AY1309" i="388"/>
  <c r="AV1304" i="388"/>
  <c r="AV1296" i="388"/>
  <c r="AV1292" i="388"/>
  <c r="AV1284" i="388"/>
  <c r="AV1280" i="388"/>
  <c r="AV1276" i="388"/>
  <c r="AV1272" i="388"/>
  <c r="AV1268" i="388"/>
  <c r="AY1262" i="388"/>
  <c r="AY1258" i="388"/>
  <c r="AY1254" i="388"/>
  <c r="AY1250" i="388"/>
  <c r="AV1246" i="388"/>
  <c r="AY1241" i="388"/>
  <c r="AY1237" i="388"/>
  <c r="AY1233" i="388"/>
  <c r="AY1228" i="388"/>
  <c r="AY1224" i="388"/>
  <c r="AY1219" i="388"/>
  <c r="AY1215" i="388"/>
  <c r="AY1211" i="388"/>
  <c r="AY1207" i="388"/>
  <c r="AY1203" i="388"/>
  <c r="AY1198" i="388"/>
  <c r="AY1193" i="388"/>
  <c r="AY1189" i="388"/>
  <c r="AY1185" i="388"/>
  <c r="AY1173" i="388"/>
  <c r="AY1169" i="388"/>
  <c r="AY1165" i="388"/>
  <c r="AY1161" i="388"/>
  <c r="AY1157" i="388"/>
  <c r="AY1152" i="388"/>
  <c r="AY1148" i="388"/>
  <c r="AY1144" i="388"/>
  <c r="AY1140" i="388"/>
  <c r="AY1135" i="388"/>
  <c r="AY1131" i="388"/>
  <c r="AY1125" i="388"/>
  <c r="AY1121" i="388"/>
  <c r="AY1117" i="388"/>
  <c r="AV1107" i="388"/>
  <c r="AV1103" i="388"/>
  <c r="AV1099" i="388"/>
  <c r="AV1095" i="388"/>
  <c r="AV1091" i="388"/>
  <c r="AV1081" i="388"/>
  <c r="AV1077" i="388"/>
  <c r="AV1073" i="388"/>
  <c r="AV1069" i="388"/>
  <c r="AV1065" i="388"/>
  <c r="AV1061" i="388"/>
  <c r="AV1057" i="388"/>
  <c r="AV1053" i="388"/>
  <c r="AV1049" i="388"/>
  <c r="AY1045" i="388"/>
  <c r="AV1041" i="388"/>
  <c r="AY1036" i="388"/>
  <c r="AV1006" i="388"/>
  <c r="AV1002" i="388"/>
  <c r="AY129" i="388"/>
  <c r="AV1494" i="388"/>
  <c r="AY1478" i="388"/>
  <c r="AV1465" i="388"/>
  <c r="AV1409" i="388"/>
  <c r="AV1396" i="388"/>
  <c r="AV1318" i="388"/>
  <c r="AV1285" i="388"/>
  <c r="AV1269" i="388"/>
  <c r="AY1251" i="388"/>
  <c r="AY1229" i="388"/>
  <c r="AY1204" i="388"/>
  <c r="AY1190" i="388"/>
  <c r="AY1170" i="388"/>
  <c r="AV1104" i="388"/>
  <c r="AV1100" i="388"/>
  <c r="AY1084" i="388"/>
  <c r="AV1074" i="388"/>
  <c r="AV1058" i="388"/>
  <c r="AY1046" i="388"/>
  <c r="AY812" i="388"/>
  <c r="AY648" i="388"/>
  <c r="AY1511" i="388"/>
  <c r="AV1507" i="388"/>
  <c r="AY1497" i="388"/>
  <c r="AV1488" i="388"/>
  <c r="AV1482" i="388"/>
  <c r="AV1476" i="388"/>
  <c r="AV1467" i="388"/>
  <c r="AY1456" i="388"/>
  <c r="AV1411" i="388"/>
  <c r="AV1407" i="388"/>
  <c r="AV1403" i="388"/>
  <c r="AV1398" i="388"/>
  <c r="AV1394" i="388"/>
  <c r="AV1390" i="388"/>
  <c r="AY1386" i="388"/>
  <c r="AY1371" i="388"/>
  <c r="AV1361" i="388"/>
  <c r="AY1357" i="388"/>
  <c r="AY1353" i="388"/>
  <c r="AY1343" i="388"/>
  <c r="AV1338" i="388"/>
  <c r="AY1333" i="388"/>
  <c r="AY1324" i="388"/>
  <c r="AV1320" i="388"/>
  <c r="AY1316" i="388"/>
  <c r="AV1312" i="388"/>
  <c r="AY1307" i="388"/>
  <c r="AV1303" i="388"/>
  <c r="AV1295" i="388"/>
  <c r="AV1287" i="388"/>
  <c r="AV1283" i="388"/>
  <c r="AV1279" i="388"/>
  <c r="AV1275" i="388"/>
  <c r="AV1271" i="388"/>
  <c r="AY1265" i="388"/>
  <c r="AY1261" i="388"/>
  <c r="AY1257" i="388"/>
  <c r="AY1253" i="388"/>
  <c r="AY1249" i="388"/>
  <c r="AY1245" i="388"/>
  <c r="AV1240" i="388"/>
  <c r="AY1236" i="388"/>
  <c r="AY1231" i="388"/>
  <c r="AY1227" i="388"/>
  <c r="AY1223" i="388"/>
  <c r="AY1218" i="388"/>
  <c r="AY1214" i="388"/>
  <c r="AY1210" i="388"/>
  <c r="AY1206" i="388"/>
  <c r="AY1202" i="388"/>
  <c r="AY1197" i="388"/>
  <c r="AY1192" i="388"/>
  <c r="AY1188" i="388"/>
  <c r="AY1184" i="388"/>
  <c r="AY1176" i="388"/>
  <c r="AY1172" i="388"/>
  <c r="AY1168" i="388"/>
  <c r="AY1164" i="388"/>
  <c r="AY1160" i="388"/>
  <c r="AY1156" i="388"/>
  <c r="AY1151" i="388"/>
  <c r="AY1147" i="388"/>
  <c r="AY1143" i="388"/>
  <c r="AY1139" i="388"/>
  <c r="AY1134" i="388"/>
  <c r="AY1129" i="388"/>
  <c r="AY1124" i="388"/>
  <c r="AY1120" i="388"/>
  <c r="AY1116" i="388"/>
  <c r="AV1106" i="388"/>
  <c r="AV1102" i="388"/>
  <c r="AV1098" i="388"/>
  <c r="AV1094" i="388"/>
  <c r="AV1090" i="388"/>
  <c r="AV1080" i="388"/>
  <c r="AV1072" i="388"/>
  <c r="AV1068" i="388"/>
  <c r="AV1064" i="388"/>
  <c r="AV1060" i="388"/>
  <c r="AV1056" i="388"/>
  <c r="AV1052" i="388"/>
  <c r="AV1048" i="388"/>
  <c r="AY1044" i="388"/>
  <c r="AV1040" i="388"/>
  <c r="AV1005" i="388"/>
  <c r="AV1001" i="388"/>
  <c r="AY132" i="388"/>
  <c r="AT1366" i="388"/>
  <c r="AS1366" i="388"/>
  <c r="AS9" i="388"/>
  <c r="AS961" i="388"/>
  <c r="AU939" i="388"/>
  <c r="AR875" i="388"/>
  <c r="AS960" i="388"/>
  <c r="AU942" i="388"/>
  <c r="AU934" i="388"/>
  <c r="AU926" i="388"/>
  <c r="AU910" i="388"/>
  <c r="AW899" i="388"/>
  <c r="AU887" i="388"/>
  <c r="AR878" i="388"/>
  <c r="AR870" i="388"/>
  <c r="AR862" i="388"/>
  <c r="AR853" i="388"/>
  <c r="AU823" i="388"/>
  <c r="AW811" i="388"/>
  <c r="AU803" i="388"/>
  <c r="AW795" i="388"/>
  <c r="AW787" i="388"/>
  <c r="AW779" i="388"/>
  <c r="AU775" i="388"/>
  <c r="AW767" i="388"/>
  <c r="AW759" i="388"/>
  <c r="AW748" i="388"/>
  <c r="AR739" i="388"/>
  <c r="AU721" i="388"/>
  <c r="AW711" i="388"/>
  <c r="AU703" i="388"/>
  <c r="AW691" i="388"/>
  <c r="AU668" i="388"/>
  <c r="AU645" i="388"/>
  <c r="AW637" i="388"/>
  <c r="AW592" i="388"/>
  <c r="AW580" i="388"/>
  <c r="AU572" i="388"/>
  <c r="AU556" i="388"/>
  <c r="AU548" i="388"/>
  <c r="AU540" i="388"/>
  <c r="AU536" i="388"/>
  <c r="AU524" i="388"/>
  <c r="AS506" i="388"/>
  <c r="AW495" i="388"/>
  <c r="AR487" i="388"/>
  <c r="AR476" i="388"/>
  <c r="AR472" i="388"/>
  <c r="AW462" i="388"/>
  <c r="AW454" i="388"/>
  <c r="AW429" i="388"/>
  <c r="AW421" i="388"/>
  <c r="AW417" i="388"/>
  <c r="AW409" i="388"/>
  <c r="AW405" i="388"/>
  <c r="AW387" i="388"/>
  <c r="AW379" i="388"/>
  <c r="AW361" i="388"/>
  <c r="AW357" i="388"/>
  <c r="AW349" i="388"/>
  <c r="AW340" i="388"/>
  <c r="AW318" i="388"/>
  <c r="AW307" i="388"/>
  <c r="AW293" i="388"/>
  <c r="AW281" i="388"/>
  <c r="AW273" i="388"/>
  <c r="AW261" i="388"/>
  <c r="AW249" i="388"/>
  <c r="AW220" i="388"/>
  <c r="AW212" i="388"/>
  <c r="AW208" i="388"/>
  <c r="AW193" i="388"/>
  <c r="AW185" i="388"/>
  <c r="AW180" i="388"/>
  <c r="AW171" i="388"/>
  <c r="AW162" i="388"/>
  <c r="AW154" i="388"/>
  <c r="AS135" i="388"/>
  <c r="AS127" i="388"/>
  <c r="AU99" i="388"/>
  <c r="AU94" i="388"/>
  <c r="AU90" i="388"/>
  <c r="AS42" i="388"/>
  <c r="AS38" i="388"/>
  <c r="AS16" i="388"/>
  <c r="AU971" i="388"/>
  <c r="AU967" i="388"/>
  <c r="AU962" i="388"/>
  <c r="AU948" i="388"/>
  <c r="AU944" i="388"/>
  <c r="AU940" i="388"/>
  <c r="AW936" i="388"/>
  <c r="AW932" i="388"/>
  <c r="AU928" i="388"/>
  <c r="AT924" i="388"/>
  <c r="AU916" i="388"/>
  <c r="AU912" i="388"/>
  <c r="AR908" i="388"/>
  <c r="AW902" i="388"/>
  <c r="AU895" i="388"/>
  <c r="AW889" i="388"/>
  <c r="AU885" i="388"/>
  <c r="AU881" i="388"/>
  <c r="AR876" i="388"/>
  <c r="AR872" i="388"/>
  <c r="AR868" i="388"/>
  <c r="AR864" i="388"/>
  <c r="AR860" i="388"/>
  <c r="AR855" i="388"/>
  <c r="AR851" i="388"/>
  <c r="AW845" i="388"/>
  <c r="AU830" i="388"/>
  <c r="AU825" i="388"/>
  <c r="AU821" i="388"/>
  <c r="AW817" i="388"/>
  <c r="AU813" i="388"/>
  <c r="AW809" i="388"/>
  <c r="AW805" i="388"/>
  <c r="AW801" i="388"/>
  <c r="AW797" i="388"/>
  <c r="AW793" i="388"/>
  <c r="AW789" i="388"/>
  <c r="AW785" i="388"/>
  <c r="AW781" i="388"/>
  <c r="AW777" i="388"/>
  <c r="AW773" i="388"/>
  <c r="AW769" i="388"/>
  <c r="AW765" i="388"/>
  <c r="AW761" i="388"/>
  <c r="AW757" i="388"/>
  <c r="AW752" i="388"/>
  <c r="AW746" i="388"/>
  <c r="AW741" i="388"/>
  <c r="AW737" i="388"/>
  <c r="AW727" i="388"/>
  <c r="AU723" i="388"/>
  <c r="AU719" i="388"/>
  <c r="AW713" i="388"/>
  <c r="AW709" i="388"/>
  <c r="AU705" i="388"/>
  <c r="AW699" i="388"/>
  <c r="AW694" i="388"/>
  <c r="AU678" i="388"/>
  <c r="AU674" i="388"/>
  <c r="AU670" i="388"/>
  <c r="AU664" i="388"/>
  <c r="AW659" i="388"/>
  <c r="AW655" i="388"/>
  <c r="AU647" i="388"/>
  <c r="AU643" i="388"/>
  <c r="AU639" i="388"/>
  <c r="AW635" i="388"/>
  <c r="AW594" i="388"/>
  <c r="AS590" i="388"/>
  <c r="AS586" i="388"/>
  <c r="AU574" i="388"/>
  <c r="AU566" i="388"/>
  <c r="AU562" i="388"/>
  <c r="AU558" i="388"/>
  <c r="AS554" i="388"/>
  <c r="AU550" i="388"/>
  <c r="AU546" i="388"/>
  <c r="AU542" i="388"/>
  <c r="AU538" i="388"/>
  <c r="AU534" i="388"/>
  <c r="AU526" i="388"/>
  <c r="AU514" i="388"/>
  <c r="AS508" i="388"/>
  <c r="AW501" i="388"/>
  <c r="AW497" i="388"/>
  <c r="AR493" i="388"/>
  <c r="AR489" i="388"/>
  <c r="AR485" i="388"/>
  <c r="AR480" i="388"/>
  <c r="AR474" i="388"/>
  <c r="AR470" i="388"/>
  <c r="AU466" i="388"/>
  <c r="AW460" i="388"/>
  <c r="AW456" i="388"/>
  <c r="AW435" i="388"/>
  <c r="AW431" i="388"/>
  <c r="AW427" i="388"/>
  <c r="AW423" i="388"/>
  <c r="AW419" i="388"/>
  <c r="AW415" i="388"/>
  <c r="AW411" i="388"/>
  <c r="AW407" i="388"/>
  <c r="AW403" i="388"/>
  <c r="AW389" i="388"/>
  <c r="AW385" i="388"/>
  <c r="AW381" i="388"/>
  <c r="AW377" i="388"/>
  <c r="AW363" i="388"/>
  <c r="AW359" i="388"/>
  <c r="AW355" i="388"/>
  <c r="AW351" i="388"/>
  <c r="AW347" i="388"/>
  <c r="AW342" i="388"/>
  <c r="AW338" i="388"/>
  <c r="AW320" i="388"/>
  <c r="AW316" i="388"/>
  <c r="AW312" i="388"/>
  <c r="AW295" i="388"/>
  <c r="AW291" i="388"/>
  <c r="AW287" i="388"/>
  <c r="AW283" i="388"/>
  <c r="AW279" i="388"/>
  <c r="AW275" i="388"/>
  <c r="AW271" i="388"/>
  <c r="AW263" i="388"/>
  <c r="AW259" i="388"/>
  <c r="AW255" i="388"/>
  <c r="AW251" i="388"/>
  <c r="AW247" i="388"/>
  <c r="AW239" i="388"/>
  <c r="AW235" i="388"/>
  <c r="AW231" i="388"/>
  <c r="AU227" i="388"/>
  <c r="AW223" i="388"/>
  <c r="AW218" i="388"/>
  <c r="AW214" i="388"/>
  <c r="AW210" i="388"/>
  <c r="AW206" i="388"/>
  <c r="AW191" i="388"/>
  <c r="AU187" i="388"/>
  <c r="AW182" i="388"/>
  <c r="AW178" i="388"/>
  <c r="AW173" i="388"/>
  <c r="AU168" i="388"/>
  <c r="AW164" i="388"/>
  <c r="AW160" i="388"/>
  <c r="AW156" i="388"/>
  <c r="AW152" i="388"/>
  <c r="AW148" i="388"/>
  <c r="AW144" i="388"/>
  <c r="AW140" i="388"/>
  <c r="AS125" i="388"/>
  <c r="AW120" i="388"/>
  <c r="AW114" i="388"/>
  <c r="AW110" i="388"/>
  <c r="AW106" i="388"/>
  <c r="AS101" i="388"/>
  <c r="AU97" i="388"/>
  <c r="AU92" i="388"/>
  <c r="AS87" i="388"/>
  <c r="AS83" i="388"/>
  <c r="AS79" i="388"/>
  <c r="AS48" i="388"/>
  <c r="AS40" i="388"/>
  <c r="AU36" i="388"/>
  <c r="AU32" i="388"/>
  <c r="AU28" i="388"/>
  <c r="AU18" i="388"/>
  <c r="AT13" i="388"/>
  <c r="AU970" i="388"/>
  <c r="AU943" i="388"/>
  <c r="AU927" i="388"/>
  <c r="AU923" i="388"/>
  <c r="AW919" i="388"/>
  <c r="AU915" i="388"/>
  <c r="AU911" i="388"/>
  <c r="AW907" i="388"/>
  <c r="AU900" i="388"/>
  <c r="AW893" i="388"/>
  <c r="AW888" i="388"/>
  <c r="AW880" i="388"/>
  <c r="AR871" i="388"/>
  <c r="AR867" i="388"/>
  <c r="AR863" i="388"/>
  <c r="AR859" i="388"/>
  <c r="AR854" i="388"/>
  <c r="AW844" i="388"/>
  <c r="AU833" i="388"/>
  <c r="AU828" i="388"/>
  <c r="AU824" i="388"/>
  <c r="AU820" i="388"/>
  <c r="AW816" i="388"/>
  <c r="AV812" i="388"/>
  <c r="AW808" i="388"/>
  <c r="AW804" i="388"/>
  <c r="AW800" i="388"/>
  <c r="AW796" i="388"/>
  <c r="AU792" i="388"/>
  <c r="AU788" i="388"/>
  <c r="AU784" i="388"/>
  <c r="AU780" i="388"/>
  <c r="AU776" i="388"/>
  <c r="AW768" i="388"/>
  <c r="AW764" i="388"/>
  <c r="AW760" i="388"/>
  <c r="AW749" i="388"/>
  <c r="AW745" i="388"/>
  <c r="AW736" i="388"/>
  <c r="AW726" i="388"/>
  <c r="AU722" i="388"/>
  <c r="AR718" i="388"/>
  <c r="AW712" i="388"/>
  <c r="AW708" i="388"/>
  <c r="AU704" i="388"/>
  <c r="AW698" i="388"/>
  <c r="AW692" i="388"/>
  <c r="AU677" i="388"/>
  <c r="AU673" i="388"/>
  <c r="AU669" i="388"/>
  <c r="AW662" i="388"/>
  <c r="AW658" i="388"/>
  <c r="AW654" i="388"/>
  <c r="AU650" i="388"/>
  <c r="AU646" i="388"/>
  <c r="AU642" i="388"/>
  <c r="AU638" i="388"/>
  <c r="AW634" i="388"/>
  <c r="AW593" i="388"/>
  <c r="AS589" i="388"/>
  <c r="AS585" i="388"/>
  <c r="AW581" i="388"/>
  <c r="AS577" i="388"/>
  <c r="AW573" i="388"/>
  <c r="AU565" i="388"/>
  <c r="AU561" i="388"/>
  <c r="AV561" i="388" s="1"/>
  <c r="AU557" i="388"/>
  <c r="AU553" i="388"/>
  <c r="AU549" i="388"/>
  <c r="AU545" i="388"/>
  <c r="AU541" i="388"/>
  <c r="AU537" i="388"/>
  <c r="AW533" i="388"/>
  <c r="AU525" i="388"/>
  <c r="AW517" i="388"/>
  <c r="AS507" i="388"/>
  <c r="AW500" i="388"/>
  <c r="AW496" i="388"/>
  <c r="AR492" i="388"/>
  <c r="AR488" i="388"/>
  <c r="AR484" i="388"/>
  <c r="AR479" i="388"/>
  <c r="AR473" i="388"/>
  <c r="AR469" i="388"/>
  <c r="AU465" i="388"/>
  <c r="AW459" i="388"/>
  <c r="AW455" i="388"/>
  <c r="AW434" i="388"/>
  <c r="AW430" i="388"/>
  <c r="AW426" i="388"/>
  <c r="AW422" i="388"/>
  <c r="AW418" i="388"/>
  <c r="AU414" i="388"/>
  <c r="AW410" i="388"/>
  <c r="AW406" i="388"/>
  <c r="AW392" i="388"/>
  <c r="AW388" i="388"/>
  <c r="AW384" i="388"/>
  <c r="AW380" i="388"/>
  <c r="AU376" i="388"/>
  <c r="AW362" i="388"/>
  <c r="AW358" i="388"/>
  <c r="AW354" i="388"/>
  <c r="AW350" i="388"/>
  <c r="AW346" i="388"/>
  <c r="AW341" i="388"/>
  <c r="AW337" i="388"/>
  <c r="AW319" i="388"/>
  <c r="AW315" i="388"/>
  <c r="AW311" i="388"/>
  <c r="AW304" i="388"/>
  <c r="AW294" i="388"/>
  <c r="AW290" i="388"/>
  <c r="AW286" i="388"/>
  <c r="AW282" i="388"/>
  <c r="AW278" i="388"/>
  <c r="AW274" i="388"/>
  <c r="AW268" i="388"/>
  <c r="AW262" i="388"/>
  <c r="AW258" i="388"/>
  <c r="AW254" i="388"/>
  <c r="AW250" i="388"/>
  <c r="AW246" i="388"/>
  <c r="AW238" i="388"/>
  <c r="AW234" i="388"/>
  <c r="AW230" i="388"/>
  <c r="AW226" i="388"/>
  <c r="AW221" i="388"/>
  <c r="AW217" i="388"/>
  <c r="AW213" i="388"/>
  <c r="AW209" i="388"/>
  <c r="AW205" i="388"/>
  <c r="AW194" i="388"/>
  <c r="AW190" i="388"/>
  <c r="AW186" i="388"/>
  <c r="AW181" i="388"/>
  <c r="AW177" i="388"/>
  <c r="AW172" i="388"/>
  <c r="AW163" i="388"/>
  <c r="AW159" i="388"/>
  <c r="AW155" i="388"/>
  <c r="AW151" i="388"/>
  <c r="AW147" i="388"/>
  <c r="AW143" i="388"/>
  <c r="AU136" i="388"/>
  <c r="AU128" i="388"/>
  <c r="AS124" i="388"/>
  <c r="AW117" i="388"/>
  <c r="AW113" i="388"/>
  <c r="AW109" i="388"/>
  <c r="AW105" i="388"/>
  <c r="AU100" i="388"/>
  <c r="AU96" i="388"/>
  <c r="AU91" i="388"/>
  <c r="AS86" i="388"/>
  <c r="AS82" i="388"/>
  <c r="AS78" i="388"/>
  <c r="AT74" i="388"/>
  <c r="AT47" i="388"/>
  <c r="AT43" i="388"/>
  <c r="AT39" i="388"/>
  <c r="AU35" i="388"/>
  <c r="AU31" i="388"/>
  <c r="AU27" i="388"/>
  <c r="AU17" i="388"/>
  <c r="AS12" i="388"/>
  <c r="AW237" i="388"/>
  <c r="AU965" i="388"/>
  <c r="AU947" i="388"/>
  <c r="AW935" i="388"/>
  <c r="AR884" i="388"/>
  <c r="AU969" i="388"/>
  <c r="AU964" i="388"/>
  <c r="AU946" i="388"/>
  <c r="AW938" i="388"/>
  <c r="AW930" i="388"/>
  <c r="AW914" i="388"/>
  <c r="AW906" i="388"/>
  <c r="AT891" i="388"/>
  <c r="AU883" i="388"/>
  <c r="AR874" i="388"/>
  <c r="AR866" i="388"/>
  <c r="AR858" i="388"/>
  <c r="AW847" i="388"/>
  <c r="AU832" i="388"/>
  <c r="AU827" i="388"/>
  <c r="AU819" i="388"/>
  <c r="AW815" i="388"/>
  <c r="AW807" i="388"/>
  <c r="AW799" i="388"/>
  <c r="AW791" i="388"/>
  <c r="AW783" i="388"/>
  <c r="AW771" i="388"/>
  <c r="AW763" i="388"/>
  <c r="AW755" i="388"/>
  <c r="AW744" i="388"/>
  <c r="AW735" i="388"/>
  <c r="AW725" i="388"/>
  <c r="AW717" i="388"/>
  <c r="AW707" i="388"/>
  <c r="AW697" i="388"/>
  <c r="AU676" i="388"/>
  <c r="AU672" i="388"/>
  <c r="AW661" i="388"/>
  <c r="AW657" i="388"/>
  <c r="AU649" i="388"/>
  <c r="AU641" i="388"/>
  <c r="AW596" i="388"/>
  <c r="AS588" i="388"/>
  <c r="AS584" i="388"/>
  <c r="AS576" i="388"/>
  <c r="AU564" i="388"/>
  <c r="AU560" i="388"/>
  <c r="AU552" i="388"/>
  <c r="AU544" i="388"/>
  <c r="AS529" i="388"/>
  <c r="AW499" i="388"/>
  <c r="AR491" i="388"/>
  <c r="AR483" i="388"/>
  <c r="AU468" i="388"/>
  <c r="AW458" i="388"/>
  <c r="AW433" i="388"/>
  <c r="AW425" i="388"/>
  <c r="AW413" i="388"/>
  <c r="AW391" i="388"/>
  <c r="AW383" i="388"/>
  <c r="AW375" i="388"/>
  <c r="AW353" i="388"/>
  <c r="AW344" i="388"/>
  <c r="AU336" i="388"/>
  <c r="AW314" i="388"/>
  <c r="AW297" i="388"/>
  <c r="AW289" i="388"/>
  <c r="AW285" i="388"/>
  <c r="AW277" i="388"/>
  <c r="AW266" i="388"/>
  <c r="AW257" i="388"/>
  <c r="AW253" i="388"/>
  <c r="AW245" i="388"/>
  <c r="AW233" i="388"/>
  <c r="AW229" i="388"/>
  <c r="AW225" i="388"/>
  <c r="AW216" i="388"/>
  <c r="AW204" i="388"/>
  <c r="AW189" i="388"/>
  <c r="AW176" i="388"/>
  <c r="AW166" i="388"/>
  <c r="AW158" i="388"/>
  <c r="AU150" i="388"/>
  <c r="AW142" i="388"/>
  <c r="AS131" i="388"/>
  <c r="AW122" i="388"/>
  <c r="AW116" i="388"/>
  <c r="AW112" i="388"/>
  <c r="AW104" i="388"/>
  <c r="AS85" i="388"/>
  <c r="AS81" i="388"/>
  <c r="AS77" i="388"/>
  <c r="AU34" i="388"/>
  <c r="AU30" i="388"/>
  <c r="AT20" i="388"/>
  <c r="AU972" i="388"/>
  <c r="AU968" i="388"/>
  <c r="AU963" i="388"/>
  <c r="AU945" i="388"/>
  <c r="AU941" i="388"/>
  <c r="AW937" i="388"/>
  <c r="AU933" i="388"/>
  <c r="AW929" i="388"/>
  <c r="AU925" i="388"/>
  <c r="AW921" i="388"/>
  <c r="AW917" i="388"/>
  <c r="AW913" i="388"/>
  <c r="AU905" i="388"/>
  <c r="AW890" i="388"/>
  <c r="AU886" i="388"/>
  <c r="AU882" i="388"/>
  <c r="AR877" i="388"/>
  <c r="AR873" i="388"/>
  <c r="AR869" i="388"/>
  <c r="AR865" i="388"/>
  <c r="AR861" i="388"/>
  <c r="AR857" i="388"/>
  <c r="AR852" i="388"/>
  <c r="AW846" i="388"/>
  <c r="AU842" i="388"/>
  <c r="AU831" i="388"/>
  <c r="AU826" i="388"/>
  <c r="AU822" i="388"/>
  <c r="AU818" i="388"/>
  <c r="AW814" i="388"/>
  <c r="AW810" i="388"/>
  <c r="AW806" i="388"/>
  <c r="AW802" i="388"/>
  <c r="AU798" i="388"/>
  <c r="AU794" i="388"/>
  <c r="AW790" i="388"/>
  <c r="AU786" i="388"/>
  <c r="AW782" i="388"/>
  <c r="AW778" i="388"/>
  <c r="AW774" i="388"/>
  <c r="AW770" i="388"/>
  <c r="AW766" i="388"/>
  <c r="AW762" i="388"/>
  <c r="AW758" i="388"/>
  <c r="AW754" i="388"/>
  <c r="AU742" i="388"/>
  <c r="AW738" i="388"/>
  <c r="AW724" i="388"/>
  <c r="AR716" i="388"/>
  <c r="AU710" i="388"/>
  <c r="AW706" i="388"/>
  <c r="AW700" i="388"/>
  <c r="AW695" i="388"/>
  <c r="AW690" i="388"/>
  <c r="AU675" i="388"/>
  <c r="AU671" i="388"/>
  <c r="AU666" i="388"/>
  <c r="AW660" i="388"/>
  <c r="AW656" i="388"/>
  <c r="AU644" i="388"/>
  <c r="AU640" i="388"/>
  <c r="AW636" i="388"/>
  <c r="AW595" i="388"/>
  <c r="AS591" i="388"/>
  <c r="AS587" i="388"/>
  <c r="AS583" i="388"/>
  <c r="AS579" i="388"/>
  <c r="AW575" i="388"/>
  <c r="AU567" i="388"/>
  <c r="AU563" i="388"/>
  <c r="AU559" i="388"/>
  <c r="AU555" i="388"/>
  <c r="AU551" i="388"/>
  <c r="AU547" i="388"/>
  <c r="AU543" i="388"/>
  <c r="AU539" i="388"/>
  <c r="AS535" i="388"/>
  <c r="AS528" i="388"/>
  <c r="AW519" i="388"/>
  <c r="AW515" i="388"/>
  <c r="AS509" i="388"/>
  <c r="AS505" i="388"/>
  <c r="AW498" i="388"/>
  <c r="AW494" i="388"/>
  <c r="AR490" i="388"/>
  <c r="AR486" i="388"/>
  <c r="AR482" i="388"/>
  <c r="AR475" i="388"/>
  <c r="AR471" i="388"/>
  <c r="AU467" i="388"/>
  <c r="AW461" i="388"/>
  <c r="AW457" i="388"/>
  <c r="AW453" i="388"/>
  <c r="AW432" i="388"/>
  <c r="AW428" i="388"/>
  <c r="AW424" i="388"/>
  <c r="AW420" i="388"/>
  <c r="AW416" i="388"/>
  <c r="AW412" i="388"/>
  <c r="AW408" i="388"/>
  <c r="AW404" i="388"/>
  <c r="AW390" i="388"/>
  <c r="AW386" i="388"/>
  <c r="AW382" i="388"/>
  <c r="AW378" i="388"/>
  <c r="AW364" i="388"/>
  <c r="AW360" i="388"/>
  <c r="AW356" i="388"/>
  <c r="AW352" i="388"/>
  <c r="AW348" i="388"/>
  <c r="AW343" i="388"/>
  <c r="AU339" i="388"/>
  <c r="AW321" i="388"/>
  <c r="AW317" i="388"/>
  <c r="AW313" i="388"/>
  <c r="AW306" i="388"/>
  <c r="AW296" i="388"/>
  <c r="AW292" i="388"/>
  <c r="AW288" i="388"/>
  <c r="AW284" i="388"/>
  <c r="AW280" i="388"/>
  <c r="AW276" i="388"/>
  <c r="AW272" i="388"/>
  <c r="AW265" i="388"/>
  <c r="AW260" i="388"/>
  <c r="AW256" i="388"/>
  <c r="AW252" i="388"/>
  <c r="AW248" i="388"/>
  <c r="AW244" i="388"/>
  <c r="AW236" i="388"/>
  <c r="AW232" i="388"/>
  <c r="AW228" i="388"/>
  <c r="AW224" i="388"/>
  <c r="AW219" i="388"/>
  <c r="AW215" i="388"/>
  <c r="AW211" i="388"/>
  <c r="AW207" i="388"/>
  <c r="AW203" i="388"/>
  <c r="AW192" i="388"/>
  <c r="AW188" i="388"/>
  <c r="AW184" i="388"/>
  <c r="AW179" i="388"/>
  <c r="AW174" i="388"/>
  <c r="AU170" i="388"/>
  <c r="AW165" i="388"/>
  <c r="AW161" i="388"/>
  <c r="AW157" i="388"/>
  <c r="AW153" i="388"/>
  <c r="AU149" i="388"/>
  <c r="AW145" i="388"/>
  <c r="AW134" i="388"/>
  <c r="AS130" i="388"/>
  <c r="AU126" i="388"/>
  <c r="AW121" i="388"/>
  <c r="AW115" i="388"/>
  <c r="AW111" i="388"/>
  <c r="AW107" i="388"/>
  <c r="AU102" i="388"/>
  <c r="AU98" i="388"/>
  <c r="AU93" i="388"/>
  <c r="AS84" i="388"/>
  <c r="AS80" i="388"/>
  <c r="AS76" i="388"/>
  <c r="AT49" i="388"/>
  <c r="AS45" i="388"/>
  <c r="AT41" i="388"/>
  <c r="AU37" i="388"/>
  <c r="AU33" i="388"/>
  <c r="AU29" i="388"/>
  <c r="AT23" i="388"/>
  <c r="AS15" i="388"/>
  <c r="AT10" i="388"/>
  <c r="AU195" i="388"/>
  <c r="AV1298" i="388"/>
  <c r="AY772" i="388"/>
  <c r="AU772" i="388"/>
  <c r="AV720" i="388"/>
  <c r="AW720" i="388"/>
  <c r="AY835" i="388"/>
  <c r="AU835" i="388"/>
  <c r="AV1299" i="388"/>
  <c r="AV1076" i="388"/>
  <c r="AV1388" i="388"/>
  <c r="AV1300" i="388"/>
  <c r="AS523" i="388"/>
  <c r="AS1496" i="388"/>
  <c r="AS1517" i="388"/>
  <c r="AS1501" i="388"/>
  <c r="AS909" i="388"/>
  <c r="AS897" i="388"/>
  <c r="AS652" i="388"/>
  <c r="AS73" i="388"/>
  <c r="AS1471" i="388"/>
  <c r="AS651" i="388"/>
  <c r="AS578" i="388"/>
  <c r="AS1499" i="388"/>
  <c r="AS1490" i="388"/>
  <c r="AS1470" i="388"/>
  <c r="AS1182" i="388"/>
  <c r="AS931" i="388"/>
  <c r="AU756" i="388"/>
  <c r="AS521" i="388"/>
  <c r="AS511" i="388"/>
  <c r="AS19" i="388"/>
  <c r="AS582" i="388"/>
  <c r="AS522" i="388"/>
  <c r="AS518" i="388"/>
  <c r="AU305" i="388"/>
  <c r="AT89" i="388"/>
  <c r="AS1502" i="388"/>
  <c r="AS1498" i="388"/>
  <c r="AS1463" i="388"/>
  <c r="AS653" i="388"/>
  <c r="AS520" i="388"/>
  <c r="AS516" i="388"/>
  <c r="AS510" i="388"/>
  <c r="AS22" i="388"/>
  <c r="AW167" i="388"/>
  <c r="AW146" i="388"/>
  <c r="AR850" i="388"/>
  <c r="AW141" i="388"/>
  <c r="AW108" i="388"/>
  <c r="AW843" i="388"/>
  <c r="AR975" i="388" l="1"/>
  <c r="AW975" i="388"/>
  <c r="AW1524" i="388" s="1"/>
  <c r="AU1522" i="388"/>
  <c r="G14" i="316" s="1"/>
  <c r="AY1522" i="388"/>
  <c r="I18" i="317" s="1"/>
  <c r="AV1259" i="388"/>
  <c r="AV1257" i="388"/>
  <c r="AV1092" i="388"/>
  <c r="AY115" i="388"/>
  <c r="AY157" i="388"/>
  <c r="AY215" i="388"/>
  <c r="AY272" i="388"/>
  <c r="AY343" i="388"/>
  <c r="AY412" i="388"/>
  <c r="AV539" i="388"/>
  <c r="AV591" i="388"/>
  <c r="AY695" i="388"/>
  <c r="AY758" i="388"/>
  <c r="AY806" i="388"/>
  <c r="AY846" i="388"/>
  <c r="AY917" i="388"/>
  <c r="AV963" i="388"/>
  <c r="AY122" i="388"/>
  <c r="AY233" i="388"/>
  <c r="AY297" i="388"/>
  <c r="AV468" i="388"/>
  <c r="AV584" i="388"/>
  <c r="AY725" i="388"/>
  <c r="AY935" i="388"/>
  <c r="AV74" i="388"/>
  <c r="AV91" i="388"/>
  <c r="AY151" i="388"/>
  <c r="AY213" i="388"/>
  <c r="AY230" i="388"/>
  <c r="AY286" i="388"/>
  <c r="AY358" i="388"/>
  <c r="AY384" i="388"/>
  <c r="AY459" i="388"/>
  <c r="AV507" i="388"/>
  <c r="AV537" i="388"/>
  <c r="AV589" i="388"/>
  <c r="AY658" i="388"/>
  <c r="AY708" i="388"/>
  <c r="AY816" i="388"/>
  <c r="AY144" i="388"/>
  <c r="AY206" i="388"/>
  <c r="AY259" i="388"/>
  <c r="AY338" i="388"/>
  <c r="AY381" i="388"/>
  <c r="AY407" i="388"/>
  <c r="AY456" i="388"/>
  <c r="AV550" i="388"/>
  <c r="AY594" i="388"/>
  <c r="AV670" i="388"/>
  <c r="AY761" i="388"/>
  <c r="AY793" i="388"/>
  <c r="AY809" i="388"/>
  <c r="AV881" i="388"/>
  <c r="AY902" i="388"/>
  <c r="AY936" i="388"/>
  <c r="AY162" i="388"/>
  <c r="AY193" i="388"/>
  <c r="AY249" i="388"/>
  <c r="AY293" i="388"/>
  <c r="AY387" i="388"/>
  <c r="AY421" i="388"/>
  <c r="AV524" i="388"/>
  <c r="AV556" i="388"/>
  <c r="AY637" i="388"/>
  <c r="AV775" i="388"/>
  <c r="AY899" i="388"/>
  <c r="AV942" i="388"/>
  <c r="AV939" i="388"/>
  <c r="AY108" i="388"/>
  <c r="AY167" i="388"/>
  <c r="AV835" i="388"/>
  <c r="AV772" i="388"/>
  <c r="AY195" i="388"/>
  <c r="AV23" i="388"/>
  <c r="AV41" i="388"/>
  <c r="AV80" i="388"/>
  <c r="AV102" i="388"/>
  <c r="AY121" i="388"/>
  <c r="AY145" i="388"/>
  <c r="AY161" i="388"/>
  <c r="AY179" i="388"/>
  <c r="AY203" i="388"/>
  <c r="AY219" i="388"/>
  <c r="AY236" i="388"/>
  <c r="AY256" i="388"/>
  <c r="AY276" i="388"/>
  <c r="AY292" i="388"/>
  <c r="AY317" i="388"/>
  <c r="AY348" i="388"/>
  <c r="AY364" i="388"/>
  <c r="AY390" i="388"/>
  <c r="AY416" i="388"/>
  <c r="AY432" i="388"/>
  <c r="AV467" i="388"/>
  <c r="AY498" i="388"/>
  <c r="AY519" i="388"/>
  <c r="AV543" i="388"/>
  <c r="AV559" i="388"/>
  <c r="AV579" i="388"/>
  <c r="AY595" i="388"/>
  <c r="AV671" i="388"/>
  <c r="AY700" i="388"/>
  <c r="AV742" i="388"/>
  <c r="AY762" i="388"/>
  <c r="AY778" i="388"/>
  <c r="AV794" i="388"/>
  <c r="AY810" i="388"/>
  <c r="AV826" i="388"/>
  <c r="AY890" i="388"/>
  <c r="AY921" i="388"/>
  <c r="AY937" i="388"/>
  <c r="AV968" i="388"/>
  <c r="AV34" i="388"/>
  <c r="AY104" i="388"/>
  <c r="AV131" i="388"/>
  <c r="AY166" i="388"/>
  <c r="AY216" i="388"/>
  <c r="AY245" i="388"/>
  <c r="AY277" i="388"/>
  <c r="AY314" i="388"/>
  <c r="AY375" i="388"/>
  <c r="AY425" i="388"/>
  <c r="AY499" i="388"/>
  <c r="AV560" i="388"/>
  <c r="AV588" i="388"/>
  <c r="AY657" i="388"/>
  <c r="AY697" i="388"/>
  <c r="AY735" i="388"/>
  <c r="AY771" i="388"/>
  <c r="AY807" i="388"/>
  <c r="AV832" i="388"/>
  <c r="AV883" i="388"/>
  <c r="AY930" i="388"/>
  <c r="AV969" i="388"/>
  <c r="AV947" i="388"/>
  <c r="AV17" i="388"/>
  <c r="AV78" i="388"/>
  <c r="AV96" i="388"/>
  <c r="AY113" i="388"/>
  <c r="AV136" i="388"/>
  <c r="AY155" i="388"/>
  <c r="AY177" i="388"/>
  <c r="AY194" i="388"/>
  <c r="AY217" i="388"/>
  <c r="AY234" i="388"/>
  <c r="AY254" i="388"/>
  <c r="AY274" i="388"/>
  <c r="AY290" i="388"/>
  <c r="AY315" i="388"/>
  <c r="AY346" i="388"/>
  <c r="AY362" i="388"/>
  <c r="AY388" i="388"/>
  <c r="AV414" i="388"/>
  <c r="AY430" i="388"/>
  <c r="AV465" i="388"/>
  <c r="AY517" i="388"/>
  <c r="AV541" i="388"/>
  <c r="AV557" i="388"/>
  <c r="AV577" i="388"/>
  <c r="AY593" i="388"/>
  <c r="AV646" i="388"/>
  <c r="AY662" i="388"/>
  <c r="AY692" i="388"/>
  <c r="AY712" i="388"/>
  <c r="AY726" i="388"/>
  <c r="AY745" i="388"/>
  <c r="AY768" i="388"/>
  <c r="AV788" i="388"/>
  <c r="AY804" i="388"/>
  <c r="AV820" i="388"/>
  <c r="AY844" i="388"/>
  <c r="AY888" i="388"/>
  <c r="AV911" i="388"/>
  <c r="AV927" i="388"/>
  <c r="AV18" i="388"/>
  <c r="AV40" i="388"/>
  <c r="AV87" i="388"/>
  <c r="AY106" i="388"/>
  <c r="AV125" i="388"/>
  <c r="AY148" i="388"/>
  <c r="AY164" i="388"/>
  <c r="AY182" i="388"/>
  <c r="AY210" i="388"/>
  <c r="AV227" i="388"/>
  <c r="AY247" i="388"/>
  <c r="AY263" i="388"/>
  <c r="AY283" i="388"/>
  <c r="AY312" i="388"/>
  <c r="AY342" i="388"/>
  <c r="AY359" i="388"/>
  <c r="AY385" i="388"/>
  <c r="AY411" i="388"/>
  <c r="AY427" i="388"/>
  <c r="AY460" i="388"/>
  <c r="AV508" i="388"/>
  <c r="AV538" i="388"/>
  <c r="AV554" i="388"/>
  <c r="AV574" i="388"/>
  <c r="AY635" i="388"/>
  <c r="AY655" i="388"/>
  <c r="AV674" i="388"/>
  <c r="AV705" i="388"/>
  <c r="AV723" i="388"/>
  <c r="AY746" i="388"/>
  <c r="AY765" i="388"/>
  <c r="AY781" i="388"/>
  <c r="AY797" i="388"/>
  <c r="AV813" i="388"/>
  <c r="AV830" i="388"/>
  <c r="AV885" i="388"/>
  <c r="AV924" i="388"/>
  <c r="AV940" i="388"/>
  <c r="AV967" i="388"/>
  <c r="AV42" i="388"/>
  <c r="AV127" i="388"/>
  <c r="AY171" i="388"/>
  <c r="AY208" i="388"/>
  <c r="AY261" i="388"/>
  <c r="AY307" i="388"/>
  <c r="AY357" i="388"/>
  <c r="AY405" i="388"/>
  <c r="AY429" i="388"/>
  <c r="AV536" i="388"/>
  <c r="AV572" i="388"/>
  <c r="AV645" i="388"/>
  <c r="AY711" i="388"/>
  <c r="AY748" i="388"/>
  <c r="AY779" i="388"/>
  <c r="AY811" i="388"/>
  <c r="AV910" i="388"/>
  <c r="AV961" i="388"/>
  <c r="AY305" i="388"/>
  <c r="AV37" i="388"/>
  <c r="AY134" i="388"/>
  <c r="AY192" i="388"/>
  <c r="AY252" i="388"/>
  <c r="AY288" i="388"/>
  <c r="AY386" i="388"/>
  <c r="AY461" i="388"/>
  <c r="AY494" i="388"/>
  <c r="AV555" i="388"/>
  <c r="AV644" i="388"/>
  <c r="AY774" i="388"/>
  <c r="AV822" i="388"/>
  <c r="AV30" i="388"/>
  <c r="AY204" i="388"/>
  <c r="AV649" i="388"/>
  <c r="AV676" i="388"/>
  <c r="AY763" i="388"/>
  <c r="AY799" i="388"/>
  <c r="AV827" i="388"/>
  <c r="AY914" i="388"/>
  <c r="AV12" i="388"/>
  <c r="AV128" i="388"/>
  <c r="AY190" i="388"/>
  <c r="AY268" i="388"/>
  <c r="AY341" i="388"/>
  <c r="AY426" i="388"/>
  <c r="AV553" i="388"/>
  <c r="AV784" i="388"/>
  <c r="AV833" i="388"/>
  <c r="AY907" i="388"/>
  <c r="AV36" i="388"/>
  <c r="AY120" i="388"/>
  <c r="AY178" i="388"/>
  <c r="AY239" i="388"/>
  <c r="AY295" i="388"/>
  <c r="AY501" i="388"/>
  <c r="AV803" i="388"/>
  <c r="AY141" i="388"/>
  <c r="AV305" i="388"/>
  <c r="AV756" i="388"/>
  <c r="AV195" i="388"/>
  <c r="AV29" i="388"/>
  <c r="AV45" i="388"/>
  <c r="AV84" i="388"/>
  <c r="AY107" i="388"/>
  <c r="AV126" i="388"/>
  <c r="AV149" i="388"/>
  <c r="AY165" i="388"/>
  <c r="AY184" i="388"/>
  <c r="AY207" i="388"/>
  <c r="AY224" i="388"/>
  <c r="AY244" i="388"/>
  <c r="AY260" i="388"/>
  <c r="AY280" i="388"/>
  <c r="AY296" i="388"/>
  <c r="AY321" i="388"/>
  <c r="AY352" i="388"/>
  <c r="AY378" i="388"/>
  <c r="AY404" i="388"/>
  <c r="AY420" i="388"/>
  <c r="AY453" i="388"/>
  <c r="AV528" i="388"/>
  <c r="AV547" i="388"/>
  <c r="AV563" i="388"/>
  <c r="AV583" i="388"/>
  <c r="AY636" i="388"/>
  <c r="AY656" i="388"/>
  <c r="AV675" i="388"/>
  <c r="AY706" i="388"/>
  <c r="AY724" i="388"/>
  <c r="AY747" i="388"/>
  <c r="AY766" i="388"/>
  <c r="AY782" i="388"/>
  <c r="AV798" i="388"/>
  <c r="AY814" i="388"/>
  <c r="AV831" i="388"/>
  <c r="AV905" i="388"/>
  <c r="AV925" i="388"/>
  <c r="AV941" i="388"/>
  <c r="AV972" i="388"/>
  <c r="AV77" i="388"/>
  <c r="AY112" i="388"/>
  <c r="AY142" i="388"/>
  <c r="AY176" i="388"/>
  <c r="AY225" i="388"/>
  <c r="AY253" i="388"/>
  <c r="AY285" i="388"/>
  <c r="AV336" i="388"/>
  <c r="AY383" i="388"/>
  <c r="AY433" i="388"/>
  <c r="AV529" i="388"/>
  <c r="AV564" i="388"/>
  <c r="AY596" i="388"/>
  <c r="AY661" i="388"/>
  <c r="AY707" i="388"/>
  <c r="AY744" i="388"/>
  <c r="AY783" i="388"/>
  <c r="AY815" i="388"/>
  <c r="AY847" i="388"/>
  <c r="AV891" i="388"/>
  <c r="AY938" i="388"/>
  <c r="AV965" i="388"/>
  <c r="AV27" i="388"/>
  <c r="AV43" i="388"/>
  <c r="AV100" i="388"/>
  <c r="AY117" i="388"/>
  <c r="AY143" i="388"/>
  <c r="AY159" i="388"/>
  <c r="AY181" i="388"/>
  <c r="AY205" i="388"/>
  <c r="AY221" i="388"/>
  <c r="AY238" i="388"/>
  <c r="AY258" i="388"/>
  <c r="AY278" i="388"/>
  <c r="AY294" i="388"/>
  <c r="AY319" i="388"/>
  <c r="AY350" i="388"/>
  <c r="AV376" i="388"/>
  <c r="AY392" i="388"/>
  <c r="AY418" i="388"/>
  <c r="AY434" i="388"/>
  <c r="AY496" i="388"/>
  <c r="AV525" i="388"/>
  <c r="AV545" i="388"/>
  <c r="AY581" i="388"/>
  <c r="AY634" i="388"/>
  <c r="AV650" i="388"/>
  <c r="AV669" i="388"/>
  <c r="AY698" i="388"/>
  <c r="AY736" i="388"/>
  <c r="AY749" i="388"/>
  <c r="AV776" i="388"/>
  <c r="AV792" i="388"/>
  <c r="AY808" i="388"/>
  <c r="AV824" i="388"/>
  <c r="AY893" i="388"/>
  <c r="AV915" i="388"/>
  <c r="AV943" i="388"/>
  <c r="AV28" i="388"/>
  <c r="AV48" i="388"/>
  <c r="AV92" i="388"/>
  <c r="AY110" i="388"/>
  <c r="AY152" i="388"/>
  <c r="AV168" i="388"/>
  <c r="AV187" i="388"/>
  <c r="AY214" i="388"/>
  <c r="AY231" i="388"/>
  <c r="AY251" i="388"/>
  <c r="AY271" i="388"/>
  <c r="AY287" i="388"/>
  <c r="AY316" i="388"/>
  <c r="AY347" i="388"/>
  <c r="AY363" i="388"/>
  <c r="AY389" i="388"/>
  <c r="AY415" i="388"/>
  <c r="AY431" i="388"/>
  <c r="AV466" i="388"/>
  <c r="AV514" i="388"/>
  <c r="AV542" i="388"/>
  <c r="AV558" i="388"/>
  <c r="AV586" i="388"/>
  <c r="AV639" i="388"/>
  <c r="AY659" i="388"/>
  <c r="AV678" i="388"/>
  <c r="AY709" i="388"/>
  <c r="AY727" i="388"/>
  <c r="AY752" i="388"/>
  <c r="AY769" i="388"/>
  <c r="AY785" i="388"/>
  <c r="AY801" i="388"/>
  <c r="AY817" i="388"/>
  <c r="AY845" i="388"/>
  <c r="AY889" i="388"/>
  <c r="AV928" i="388"/>
  <c r="AV944" i="388"/>
  <c r="AV971" i="388"/>
  <c r="AV90" i="388"/>
  <c r="AV135" i="388"/>
  <c r="AY180" i="388"/>
  <c r="AY212" i="388"/>
  <c r="AY273" i="388"/>
  <c r="AY318" i="388"/>
  <c r="AY361" i="388"/>
  <c r="AY409" i="388"/>
  <c r="AY454" i="388"/>
  <c r="AY495" i="388"/>
  <c r="AV540" i="388"/>
  <c r="AY580" i="388"/>
  <c r="AV668" i="388"/>
  <c r="AV721" i="388"/>
  <c r="AY759" i="388"/>
  <c r="AY787" i="388"/>
  <c r="AV823" i="388"/>
  <c r="AV926" i="388"/>
  <c r="AY756" i="388"/>
  <c r="AY720" i="388"/>
  <c r="AV33" i="388"/>
  <c r="AV93" i="388"/>
  <c r="AV130" i="388"/>
  <c r="AV170" i="388"/>
  <c r="AY211" i="388"/>
  <c r="AY228" i="388"/>
  <c r="AY265" i="388"/>
  <c r="AY284" i="388"/>
  <c r="AY306" i="388"/>
  <c r="AV339" i="388"/>
  <c r="AY356" i="388"/>
  <c r="AY382" i="388"/>
  <c r="AY408" i="388"/>
  <c r="AY424" i="388"/>
  <c r="AY457" i="388"/>
  <c r="AV535" i="388"/>
  <c r="AV551" i="388"/>
  <c r="AV567" i="388"/>
  <c r="AV587" i="388"/>
  <c r="AV640" i="388"/>
  <c r="AY660" i="388"/>
  <c r="AY690" i="388"/>
  <c r="AV710" i="388"/>
  <c r="AY734" i="388"/>
  <c r="AY754" i="388"/>
  <c r="AY770" i="388"/>
  <c r="AV786" i="388"/>
  <c r="AY802" i="388"/>
  <c r="AV818" i="388"/>
  <c r="AV842" i="388"/>
  <c r="AV882" i="388"/>
  <c r="AY913" i="388"/>
  <c r="AY929" i="388"/>
  <c r="AV945" i="388"/>
  <c r="AV20" i="388"/>
  <c r="AV81" i="388"/>
  <c r="AY116" i="388"/>
  <c r="AV150" i="388"/>
  <c r="AY189" i="388"/>
  <c r="AY229" i="388"/>
  <c r="AY257" i="388"/>
  <c r="AY289" i="388"/>
  <c r="AY344" i="388"/>
  <c r="AY391" i="388"/>
  <c r="AY458" i="388"/>
  <c r="AV544" i="388"/>
  <c r="AV641" i="388"/>
  <c r="AV672" i="388"/>
  <c r="AY717" i="388"/>
  <c r="AY755" i="388"/>
  <c r="AY791" i="388"/>
  <c r="AV819" i="388"/>
  <c r="AY906" i="388"/>
  <c r="AV946" i="388"/>
  <c r="AY237" i="388"/>
  <c r="AV31" i="388"/>
  <c r="AV47" i="388"/>
  <c r="AV86" i="388"/>
  <c r="AY105" i="388"/>
  <c r="AY147" i="388"/>
  <c r="AY163" i="388"/>
  <c r="AY186" i="388"/>
  <c r="AY209" i="388"/>
  <c r="AY226" i="388"/>
  <c r="AY246" i="388"/>
  <c r="AY262" i="388"/>
  <c r="AY282" i="388"/>
  <c r="AY304" i="388"/>
  <c r="AY337" i="388"/>
  <c r="AY354" i="388"/>
  <c r="AY380" i="388"/>
  <c r="AY406" i="388"/>
  <c r="AY422" i="388"/>
  <c r="AY455" i="388"/>
  <c r="AY500" i="388"/>
  <c r="AY533" i="388"/>
  <c r="AV549" i="388"/>
  <c r="AV565" i="388"/>
  <c r="AV585" i="388"/>
  <c r="AV638" i="388"/>
  <c r="AY654" i="388"/>
  <c r="AV673" i="388"/>
  <c r="AV704" i="388"/>
  <c r="AY760" i="388"/>
  <c r="AV780" i="388"/>
  <c r="AY796" i="388"/>
  <c r="AV828" i="388"/>
  <c r="AV900" i="388"/>
  <c r="AY919" i="388"/>
  <c r="AV970" i="388"/>
  <c r="AV32" i="388"/>
  <c r="AV79" i="388"/>
  <c r="AV97" i="388"/>
  <c r="AY114" i="388"/>
  <c r="AY140" i="388"/>
  <c r="AY156" i="388"/>
  <c r="AY173" i="388"/>
  <c r="AY191" i="388"/>
  <c r="AY218" i="388"/>
  <c r="AY235" i="388"/>
  <c r="AY255" i="388"/>
  <c r="AY275" i="388"/>
  <c r="AY291" i="388"/>
  <c r="AY320" i="388"/>
  <c r="AY351" i="388"/>
  <c r="AY377" i="388"/>
  <c r="AY403" i="388"/>
  <c r="AY419" i="388"/>
  <c r="AY435" i="388"/>
  <c r="AY497" i="388"/>
  <c r="AV526" i="388"/>
  <c r="AV546" i="388"/>
  <c r="AV562" i="388"/>
  <c r="AV590" i="388"/>
  <c r="AV643" i="388"/>
  <c r="AV664" i="388"/>
  <c r="AY694" i="388"/>
  <c r="AY713" i="388"/>
  <c r="AY737" i="388"/>
  <c r="AY757" i="388"/>
  <c r="AY773" i="388"/>
  <c r="AY789" i="388"/>
  <c r="AY805" i="388"/>
  <c r="AV821" i="388"/>
  <c r="AV895" i="388"/>
  <c r="AV912" i="388"/>
  <c r="AY932" i="388"/>
  <c r="AV948" i="388"/>
  <c r="AV16" i="388"/>
  <c r="AV94" i="388"/>
  <c r="AY154" i="388"/>
  <c r="AY185" i="388"/>
  <c r="AY220" i="388"/>
  <c r="AY281" i="388"/>
  <c r="AY340" i="388"/>
  <c r="AY379" i="388"/>
  <c r="AY417" i="388"/>
  <c r="AY462" i="388"/>
  <c r="AV506" i="388"/>
  <c r="AV548" i="388"/>
  <c r="AY592" i="388"/>
  <c r="AY691" i="388"/>
  <c r="AY767" i="388"/>
  <c r="AY795" i="388"/>
  <c r="AV887" i="388"/>
  <c r="AV934" i="388"/>
  <c r="AV49" i="388"/>
  <c r="AY111" i="388"/>
  <c r="AY153" i="388"/>
  <c r="AY188" i="388"/>
  <c r="AY248" i="388"/>
  <c r="AY843" i="388"/>
  <c r="AY146" i="388"/>
  <c r="AV15" i="388"/>
  <c r="AV98" i="388"/>
  <c r="AY174" i="388"/>
  <c r="AY232" i="388"/>
  <c r="AY313" i="388"/>
  <c r="AY360" i="388"/>
  <c r="AY428" i="388"/>
  <c r="AY515" i="388"/>
  <c r="AY575" i="388"/>
  <c r="AV666" i="388"/>
  <c r="AY738" i="388"/>
  <c r="AY790" i="388"/>
  <c r="AV886" i="388"/>
  <c r="AV933" i="388"/>
  <c r="AV85" i="388"/>
  <c r="AY158" i="388"/>
  <c r="AY266" i="388"/>
  <c r="AY353" i="388"/>
  <c r="AY413" i="388"/>
  <c r="AV552" i="388"/>
  <c r="AV964" i="388"/>
  <c r="AV35" i="388"/>
  <c r="AY109" i="388"/>
  <c r="AY172" i="388"/>
  <c r="AY250" i="388"/>
  <c r="AY311" i="388"/>
  <c r="AY410" i="388"/>
  <c r="AY573" i="388"/>
  <c r="AV642" i="388"/>
  <c r="AV677" i="388"/>
  <c r="AV722" i="388"/>
  <c r="AY764" i="388"/>
  <c r="AY800" i="388"/>
  <c r="AY880" i="388"/>
  <c r="AV923" i="388"/>
  <c r="AV13" i="388"/>
  <c r="AV83" i="388"/>
  <c r="AY160" i="388"/>
  <c r="AY223" i="388"/>
  <c r="AY279" i="388"/>
  <c r="AY355" i="388"/>
  <c r="AY423" i="388"/>
  <c r="AV534" i="388"/>
  <c r="AV566" i="388"/>
  <c r="AV647" i="388"/>
  <c r="AY699" i="388"/>
  <c r="AV719" i="388"/>
  <c r="AY777" i="388"/>
  <c r="AV825" i="388"/>
  <c r="AV916" i="388"/>
  <c r="AV962" i="388"/>
  <c r="AV99" i="388"/>
  <c r="AY349" i="388"/>
  <c r="AV703" i="388"/>
  <c r="AV505" i="388"/>
  <c r="AV39" i="388"/>
  <c r="AV960" i="388"/>
  <c r="AV82" i="388"/>
  <c r="AV9" i="388"/>
  <c r="AV509" i="388"/>
  <c r="AV576" i="388"/>
  <c r="AV76" i="388"/>
  <c r="AV101" i="388"/>
  <c r="AV38" i="388"/>
  <c r="AY741" i="388"/>
  <c r="AV10" i="388"/>
  <c r="AV124" i="388"/>
  <c r="AV520" i="388"/>
  <c r="AV1502" i="388"/>
  <c r="AV518" i="388"/>
  <c r="AV511" i="388"/>
  <c r="AV931" i="388"/>
  <c r="AV1499" i="388"/>
  <c r="AV73" i="388"/>
  <c r="AV1501" i="388"/>
  <c r="AV22" i="388"/>
  <c r="AV653" i="388"/>
  <c r="AV89" i="388"/>
  <c r="AV522" i="388"/>
  <c r="AV521" i="388"/>
  <c r="AV1182" i="388"/>
  <c r="AV578" i="388"/>
  <c r="AV652" i="388"/>
  <c r="AV1517" i="388"/>
  <c r="AV510" i="388"/>
  <c r="AV1463" i="388"/>
  <c r="AV582" i="388"/>
  <c r="AV1470" i="388"/>
  <c r="AV651" i="388"/>
  <c r="AV897" i="388"/>
  <c r="AV1496" i="388"/>
  <c r="AV516" i="388"/>
  <c r="AV1498" i="388"/>
  <c r="AV19" i="388"/>
  <c r="AV1490" i="388"/>
  <c r="AV1471" i="388"/>
  <c r="AV909" i="388"/>
  <c r="AV523" i="388"/>
  <c r="AY975" i="388" l="1"/>
  <c r="I16" i="317" s="1"/>
  <c r="I20" i="317" s="1"/>
  <c r="I24" i="317" s="1"/>
  <c r="H18" i="317"/>
  <c r="F16" i="317"/>
  <c r="AR1524" i="388"/>
  <c r="E11" i="389" s="1"/>
  <c r="AY1524" i="388"/>
  <c r="D18" i="317"/>
  <c r="AQ137" i="388" l="1"/>
  <c r="AQ975" i="388" s="1"/>
  <c r="B137" i="388"/>
  <c r="A10" i="389"/>
  <c r="A11" i="389" s="1"/>
  <c r="A12" i="389" s="1"/>
  <c r="A13" i="389" s="1"/>
  <c r="A14" i="389" s="1"/>
  <c r="A15" i="389" s="1"/>
  <c r="A16" i="389" s="1"/>
  <c r="A17" i="389" s="1"/>
  <c r="A18" i="389" s="1"/>
  <c r="A19" i="389" s="1"/>
  <c r="A20" i="389" s="1"/>
  <c r="A21" i="389" s="1"/>
  <c r="A22" i="389" s="1"/>
  <c r="A23" i="389" s="1"/>
  <c r="A24" i="389" s="1"/>
  <c r="A25" i="389" s="1"/>
  <c r="A26" i="389" s="1"/>
  <c r="A27" i="389" s="1"/>
  <c r="A28" i="389" s="1"/>
  <c r="A29" i="389" s="1"/>
  <c r="A30" i="389" s="1"/>
  <c r="A31" i="389" s="1"/>
  <c r="A32" i="389" s="1"/>
  <c r="A33" i="389" s="1"/>
  <c r="A34" i="389" s="1"/>
  <c r="A35" i="389" s="1"/>
  <c r="A36" i="389" s="1"/>
  <c r="AU137" i="388" l="1"/>
  <c r="AU975" i="388" s="1"/>
  <c r="D16" i="317" l="1"/>
  <c r="AV137" i="388"/>
  <c r="AU1524" i="388" l="1"/>
  <c r="E21" i="389" s="1"/>
  <c r="G12" i="316"/>
  <c r="H16" i="317"/>
  <c r="H20" i="317" s="1"/>
  <c r="AH877" i="388" l="1"/>
  <c r="H877" i="388" s="1"/>
  <c r="D877" i="388" s="1"/>
  <c r="AK1287" i="388"/>
  <c r="K1287" i="388" s="1"/>
  <c r="D1287" i="388" s="1"/>
  <c r="AH876" i="388"/>
  <c r="H876" i="388" s="1"/>
  <c r="D876" i="388" s="1"/>
  <c r="AM424" i="388" l="1"/>
  <c r="L424" i="388" s="1"/>
  <c r="AL1287" i="388"/>
  <c r="AH718" i="388"/>
  <c r="H718" i="388" s="1"/>
  <c r="D718" i="388" s="1"/>
  <c r="AM251" i="388"/>
  <c r="AO251" i="388" s="1"/>
  <c r="N424" i="388" l="1"/>
  <c r="D424" i="388" s="1"/>
  <c r="AO424" i="388"/>
  <c r="L251" i="388"/>
  <c r="N251" i="388" l="1"/>
  <c r="D251" i="388" s="1"/>
  <c r="AK1518" i="388" l="1"/>
  <c r="AJ25" i="388" l="1"/>
  <c r="AL25" i="388" s="1"/>
  <c r="AK1080" i="388"/>
  <c r="AL1080" i="388" s="1"/>
  <c r="AK798" i="388"/>
  <c r="K798" i="388" s="1"/>
  <c r="D798" i="388" s="1"/>
  <c r="AN1334" i="388"/>
  <c r="M1334" i="388" s="1"/>
  <c r="AN1200" i="388"/>
  <c r="M1200" i="388" s="1"/>
  <c r="AK803" i="388"/>
  <c r="K803" i="388" s="1"/>
  <c r="D803" i="388" s="1"/>
  <c r="AK1515" i="388"/>
  <c r="AL1515" i="388" s="1"/>
  <c r="AH715" i="388"/>
  <c r="H715" i="388" s="1"/>
  <c r="D715" i="388" s="1"/>
  <c r="AM430" i="388"/>
  <c r="AO430" i="388" s="1"/>
  <c r="AK1244" i="388"/>
  <c r="K1244" i="388" s="1"/>
  <c r="D1244" i="388" s="1"/>
  <c r="AN1087" i="388"/>
  <c r="M1087" i="388" s="1"/>
  <c r="AK1081" i="388"/>
  <c r="AL1081" i="388" s="1"/>
  <c r="AM303" i="388"/>
  <c r="AL1518" i="388"/>
  <c r="K1518" i="388"/>
  <c r="D1518" i="388" s="1"/>
  <c r="AM434" i="388"/>
  <c r="AM392" i="388"/>
  <c r="AM433" i="388"/>
  <c r="AM391" i="388"/>
  <c r="AM314" i="388"/>
  <c r="AH740" i="388"/>
  <c r="H740" i="388" s="1"/>
  <c r="D740" i="388" s="1"/>
  <c r="AM390" i="388"/>
  <c r="AM435" i="388"/>
  <c r="N1200" i="388" l="1"/>
  <c r="D1200" i="388" s="1"/>
  <c r="N1334" i="388"/>
  <c r="D1334" i="388" s="1"/>
  <c r="N1087" i="388"/>
  <c r="D1087" i="388" s="1"/>
  <c r="J25" i="388"/>
  <c r="D25" i="388" s="1"/>
  <c r="AJ1096" i="388"/>
  <c r="J1096" i="388" s="1"/>
  <c r="D1096" i="388" s="1"/>
  <c r="AO1334" i="388"/>
  <c r="K1515" i="388"/>
  <c r="D1515" i="388" s="1"/>
  <c r="AL798" i="388"/>
  <c r="AL803" i="388"/>
  <c r="K1080" i="388"/>
  <c r="D1080" i="388" s="1"/>
  <c r="AO1200" i="388"/>
  <c r="L430" i="388"/>
  <c r="AO1087" i="388"/>
  <c r="AL1244" i="388"/>
  <c r="K1081" i="388"/>
  <c r="D1081" i="388" s="1"/>
  <c r="AO303" i="388"/>
  <c r="L303" i="388"/>
  <c r="AO390" i="388"/>
  <c r="L390" i="388"/>
  <c r="AO314" i="388"/>
  <c r="L314" i="388"/>
  <c r="AO392" i="388"/>
  <c r="L392" i="388"/>
  <c r="AO433" i="388"/>
  <c r="L433" i="388"/>
  <c r="AO435" i="388"/>
  <c r="L435" i="388"/>
  <c r="AO434" i="388"/>
  <c r="L434" i="388"/>
  <c r="AO391" i="388"/>
  <c r="L391" i="388"/>
  <c r="AM237" i="388"/>
  <c r="AL1096" i="388" l="1"/>
  <c r="N391" i="388"/>
  <c r="D391" i="388" s="1"/>
  <c r="N435" i="388"/>
  <c r="D435" i="388" s="1"/>
  <c r="N392" i="388"/>
  <c r="D392" i="388" s="1"/>
  <c r="N390" i="388"/>
  <c r="D390" i="388" s="1"/>
  <c r="N430" i="388"/>
  <c r="D430" i="388" s="1"/>
  <c r="N434" i="388"/>
  <c r="D434" i="388" s="1"/>
  <c r="N433" i="388"/>
  <c r="D433" i="388" s="1"/>
  <c r="N314" i="388"/>
  <c r="D314" i="388" s="1"/>
  <c r="N303" i="388"/>
  <c r="D303" i="388" s="1"/>
  <c r="AO237" i="388"/>
  <c r="L237" i="388"/>
  <c r="N237" i="388" l="1"/>
  <c r="D237" i="388" s="1"/>
  <c r="AM699" i="388" l="1"/>
  <c r="AN1359" i="388"/>
  <c r="AM700" i="388"/>
  <c r="AM698" i="388"/>
  <c r="AM799" i="388"/>
  <c r="AM462" i="388"/>
  <c r="AM801" i="388"/>
  <c r="AM254" i="388"/>
  <c r="AM697" i="388"/>
  <c r="AO801" i="388" l="1"/>
  <c r="L801" i="388"/>
  <c r="AO700" i="388"/>
  <c r="L700" i="388"/>
  <c r="AO462" i="388"/>
  <c r="L462" i="388"/>
  <c r="AO1359" i="388"/>
  <c r="M1359" i="388"/>
  <c r="AO697" i="388"/>
  <c r="L697" i="388"/>
  <c r="AO799" i="388"/>
  <c r="L799" i="388"/>
  <c r="AO699" i="388"/>
  <c r="L699" i="388"/>
  <c r="AO254" i="388"/>
  <c r="L254" i="388"/>
  <c r="AO698" i="388"/>
  <c r="L698" i="388"/>
  <c r="N254" i="388" l="1"/>
  <c r="D254" i="388" s="1"/>
  <c r="N799" i="388"/>
  <c r="D799" i="388" s="1"/>
  <c r="N1359" i="388"/>
  <c r="D1359" i="388" s="1"/>
  <c r="N700" i="388"/>
  <c r="D700" i="388" s="1"/>
  <c r="N698" i="388"/>
  <c r="D698" i="388" s="1"/>
  <c r="N697" i="388"/>
  <c r="D697" i="388" s="1"/>
  <c r="N801" i="388"/>
  <c r="D801" i="388" s="1"/>
  <c r="N699" i="388"/>
  <c r="D699" i="388" s="1"/>
  <c r="N462" i="388"/>
  <c r="D462" i="388" s="1"/>
  <c r="AM761" i="388"/>
  <c r="AM315" i="388"/>
  <c r="AM763" i="388"/>
  <c r="AO315" i="388" l="1"/>
  <c r="L315" i="388"/>
  <c r="AO763" i="388"/>
  <c r="L763" i="388"/>
  <c r="AO761" i="388"/>
  <c r="L761" i="388"/>
  <c r="N761" i="388" l="1"/>
  <c r="D761" i="388" s="1"/>
  <c r="N315" i="388"/>
  <c r="D315" i="388" s="1"/>
  <c r="N763" i="388"/>
  <c r="D763" i="388" s="1"/>
  <c r="AM797" i="388" l="1"/>
  <c r="AN1164" i="388"/>
  <c r="AM760" i="388"/>
  <c r="AO760" i="388" l="1"/>
  <c r="L760" i="388"/>
  <c r="AO1164" i="388"/>
  <c r="M1164" i="388"/>
  <c r="AO797" i="388"/>
  <c r="L797" i="388"/>
  <c r="N1164" i="388" l="1"/>
  <c r="D1164" i="388" s="1"/>
  <c r="N797" i="388"/>
  <c r="D797" i="388" s="1"/>
  <c r="N760" i="388"/>
  <c r="D760" i="388" s="1"/>
  <c r="AM432" i="388" l="1"/>
  <c r="AM389" i="388"/>
  <c r="AM762" i="388"/>
  <c r="AN1193" i="388"/>
  <c r="AM771" i="388"/>
  <c r="AK137" i="388"/>
  <c r="AM744" i="388"/>
  <c r="AM796" i="388"/>
  <c r="AM812" i="388"/>
  <c r="AM148" i="388"/>
  <c r="AM759" i="388"/>
  <c r="AM362" i="388"/>
  <c r="AI1110" i="388" l="1"/>
  <c r="AL1110" i="388" s="1"/>
  <c r="AI1109" i="388"/>
  <c r="I1109" i="388" s="1"/>
  <c r="D1109" i="388" s="1"/>
  <c r="AO759" i="388"/>
  <c r="L759" i="388"/>
  <c r="AO796" i="388"/>
  <c r="L796" i="388"/>
  <c r="AO762" i="388"/>
  <c r="L762" i="388"/>
  <c r="AL137" i="388"/>
  <c r="K137" i="388"/>
  <c r="D137" i="388" s="1"/>
  <c r="AO772" i="388"/>
  <c r="AK772" i="388"/>
  <c r="AO432" i="388"/>
  <c r="L432" i="388"/>
  <c r="AO362" i="388"/>
  <c r="L362" i="388"/>
  <c r="AO148" i="388"/>
  <c r="L148" i="388"/>
  <c r="AO812" i="388"/>
  <c r="L812" i="388"/>
  <c r="AO771" i="388"/>
  <c r="L771" i="388"/>
  <c r="AO1193" i="388"/>
  <c r="M1193" i="388"/>
  <c r="AO389" i="388"/>
  <c r="L389" i="388"/>
  <c r="AO744" i="388"/>
  <c r="L744" i="388"/>
  <c r="AL1109" i="388"/>
  <c r="AO835" i="388"/>
  <c r="AK835" i="388"/>
  <c r="N389" i="388" l="1"/>
  <c r="D389" i="388" s="1"/>
  <c r="N771" i="388"/>
  <c r="D771" i="388" s="1"/>
  <c r="N148" i="388"/>
  <c r="D148" i="388" s="1"/>
  <c r="N432" i="388"/>
  <c r="D432" i="388" s="1"/>
  <c r="N796" i="388"/>
  <c r="D796" i="388" s="1"/>
  <c r="N744" i="388"/>
  <c r="D744" i="388" s="1"/>
  <c r="N1193" i="388"/>
  <c r="D1193" i="388" s="1"/>
  <c r="N812" i="388"/>
  <c r="D812" i="388" s="1"/>
  <c r="N362" i="388"/>
  <c r="D362" i="388" s="1"/>
  <c r="N762" i="388"/>
  <c r="D762" i="388" s="1"/>
  <c r="N759" i="388"/>
  <c r="D759" i="388" s="1"/>
  <c r="I1110" i="388"/>
  <c r="D1110" i="388" s="1"/>
  <c r="K835" i="388"/>
  <c r="D835" i="388" s="1"/>
  <c r="AL835" i="388"/>
  <c r="K772" i="388"/>
  <c r="D772" i="388" s="1"/>
  <c r="AL772" i="388"/>
  <c r="AN1519" i="388" l="1"/>
  <c r="AM501" i="388"/>
  <c r="AM317" i="388"/>
  <c r="AO1519" i="388" l="1"/>
  <c r="M1519" i="388"/>
  <c r="AO501" i="388"/>
  <c r="L501" i="388"/>
  <c r="AO317" i="388"/>
  <c r="L317" i="388"/>
  <c r="N1519" i="388" l="1"/>
  <c r="D1519" i="388" s="1"/>
  <c r="N501" i="388"/>
  <c r="D501" i="388" s="1"/>
  <c r="N317" i="388"/>
  <c r="D317" i="388" s="1"/>
  <c r="AK677" i="388" l="1"/>
  <c r="AK676" i="388"/>
  <c r="AK678" i="388"/>
  <c r="AL676" i="388" l="1"/>
  <c r="K676" i="388"/>
  <c r="D676" i="388" s="1"/>
  <c r="AL678" i="388"/>
  <c r="K678" i="388"/>
  <c r="D678" i="388" s="1"/>
  <c r="AL677" i="388"/>
  <c r="K677" i="388"/>
  <c r="D677" i="388" s="1"/>
  <c r="AM169" i="388"/>
  <c r="AM313" i="388"/>
  <c r="AK1293" i="388"/>
  <c r="AK18" i="388"/>
  <c r="AK27" i="388"/>
  <c r="AM250" i="388"/>
  <c r="AK31" i="388"/>
  <c r="AN1265" i="388"/>
  <c r="AK28" i="388"/>
  <c r="AM157" i="388"/>
  <c r="AK948" i="388"/>
  <c r="AL948" i="388" l="1"/>
  <c r="K948" i="388"/>
  <c r="D948" i="388" s="1"/>
  <c r="AO1265" i="388"/>
  <c r="M1265" i="388"/>
  <c r="AL720" i="388"/>
  <c r="AM720" i="388"/>
  <c r="AO157" i="388"/>
  <c r="L157" i="388"/>
  <c r="AL31" i="388"/>
  <c r="K31" i="388"/>
  <c r="D31" i="388" s="1"/>
  <c r="AL18" i="388"/>
  <c r="K18" i="388"/>
  <c r="D18" i="388" s="1"/>
  <c r="AO250" i="388"/>
  <c r="L250" i="388"/>
  <c r="AL1293" i="388"/>
  <c r="K1293" i="388"/>
  <c r="D1293" i="388" s="1"/>
  <c r="AL28" i="388"/>
  <c r="K28" i="388"/>
  <c r="D28" i="388" s="1"/>
  <c r="AL27" i="388"/>
  <c r="K27" i="388"/>
  <c r="D27" i="388" s="1"/>
  <c r="AO313" i="388"/>
  <c r="L313" i="388"/>
  <c r="AO169" i="388"/>
  <c r="L169" i="388"/>
  <c r="N169" i="388" l="1"/>
  <c r="D169" i="388" s="1"/>
  <c r="N157" i="388"/>
  <c r="D157" i="388" s="1"/>
  <c r="N1265" i="388"/>
  <c r="D1265" i="388" s="1"/>
  <c r="N313" i="388"/>
  <c r="D313" i="388" s="1"/>
  <c r="N250" i="388"/>
  <c r="D250" i="388" s="1"/>
  <c r="L720" i="388"/>
  <c r="AO720" i="388"/>
  <c r="N720" i="388" l="1"/>
  <c r="D720" i="388" s="1"/>
  <c r="AK664" i="388"/>
  <c r="AM192" i="388"/>
  <c r="AO192" i="388" l="1"/>
  <c r="L192" i="388"/>
  <c r="AL664" i="388"/>
  <c r="K664" i="388"/>
  <c r="D664" i="388" s="1"/>
  <c r="N192" i="388" l="1"/>
  <c r="D192" i="388" s="1"/>
  <c r="AK981" i="388"/>
  <c r="AH985" i="388"/>
  <c r="H985" i="388" s="1"/>
  <c r="D985" i="388" s="1"/>
  <c r="AH989" i="388"/>
  <c r="H989" i="388" s="1"/>
  <c r="D989" i="388" s="1"/>
  <c r="AH993" i="388"/>
  <c r="H993" i="388" s="1"/>
  <c r="D993" i="388" s="1"/>
  <c r="AH999" i="388"/>
  <c r="H999" i="388" s="1"/>
  <c r="D999" i="388" s="1"/>
  <c r="AK1002" i="388"/>
  <c r="AK1006" i="388"/>
  <c r="AH1008" i="388"/>
  <c r="H1008" i="388" s="1"/>
  <c r="D1008" i="388" s="1"/>
  <c r="AH1010" i="388"/>
  <c r="H1010" i="388" s="1"/>
  <c r="D1010" i="388" s="1"/>
  <c r="AH1015" i="388"/>
  <c r="H1015" i="388" s="1"/>
  <c r="D1015" i="388" s="1"/>
  <c r="AH1025" i="388"/>
  <c r="H1025" i="388" s="1"/>
  <c r="D1025" i="388" s="1"/>
  <c r="AH1029" i="388"/>
  <c r="H1029" i="388" s="1"/>
  <c r="D1029" i="388" s="1"/>
  <c r="AK1039" i="388"/>
  <c r="AN1043" i="388"/>
  <c r="AK1049" i="388"/>
  <c r="AK1052" i="388"/>
  <c r="AK1054" i="388"/>
  <c r="AK1056" i="388"/>
  <c r="AK1058" i="388"/>
  <c r="AK1061" i="388"/>
  <c r="AK1067" i="388"/>
  <c r="AK1069" i="388"/>
  <c r="AK1074" i="388"/>
  <c r="AI1078" i="388"/>
  <c r="AH1111" i="388"/>
  <c r="H1111" i="388" s="1"/>
  <c r="D1111" i="388" s="1"/>
  <c r="AN1115" i="388"/>
  <c r="AN1119" i="388"/>
  <c r="AN1123" i="388"/>
  <c r="AN1125" i="388"/>
  <c r="AN1131" i="388"/>
  <c r="AN1134" i="388"/>
  <c r="AN1139" i="388"/>
  <c r="AN1148" i="388"/>
  <c r="AK1154" i="388"/>
  <c r="AN1156" i="388"/>
  <c r="AN1158" i="388"/>
  <c r="AN1161" i="388"/>
  <c r="AN1163" i="388"/>
  <c r="AN1171" i="388"/>
  <c r="AN1184" i="388"/>
  <c r="AN1190" i="388"/>
  <c r="AN1194" i="388"/>
  <c r="AN1197" i="388"/>
  <c r="AN1201" i="388"/>
  <c r="AN1205" i="388"/>
  <c r="AN1213" i="388"/>
  <c r="AN1216" i="388"/>
  <c r="AN1219" i="388"/>
  <c r="AN1222" i="388"/>
  <c r="AN1226" i="388"/>
  <c r="AN1230" i="388"/>
  <c r="AN1233" i="388"/>
  <c r="AN1235" i="388"/>
  <c r="AK1240" i="388"/>
  <c r="AN1242" i="388"/>
  <c r="AK1246" i="388"/>
  <c r="AN1250" i="388"/>
  <c r="AN1258" i="388"/>
  <c r="AN1260" i="388"/>
  <c r="AN1264" i="388"/>
  <c r="AK1268" i="388"/>
  <c r="AK1272" i="388"/>
  <c r="AK1275" i="388"/>
  <c r="AK1279" i="388"/>
  <c r="AK1283" i="388"/>
  <c r="AK1294" i="388"/>
  <c r="AI1302" i="388"/>
  <c r="AJ1305" i="388"/>
  <c r="AN1307" i="388"/>
  <c r="AN1311" i="388"/>
  <c r="AN1314" i="388"/>
  <c r="AN1317" i="388"/>
  <c r="AK1322" i="388"/>
  <c r="AN1336" i="388"/>
  <c r="AN1341" i="388"/>
  <c r="AK1348" i="388"/>
  <c r="AN1353" i="388"/>
  <c r="AN1357" i="388"/>
  <c r="AK1361" i="388"/>
  <c r="AK1372" i="388"/>
  <c r="AN1387" i="388"/>
  <c r="AK1391" i="388"/>
  <c r="AK1393" i="388"/>
  <c r="AK1397" i="388"/>
  <c r="AK1401" i="388"/>
  <c r="AK1407" i="388"/>
  <c r="AI1411" i="388"/>
  <c r="AH1452" i="388"/>
  <c r="H1452" i="388" s="1"/>
  <c r="D1452" i="388" s="1"/>
  <c r="AN1455" i="388"/>
  <c r="AN1457" i="388"/>
  <c r="AH1460" i="388"/>
  <c r="H1460" i="388" s="1"/>
  <c r="D1460" i="388" s="1"/>
  <c r="AK1465" i="388"/>
  <c r="AK1482" i="388"/>
  <c r="AN1483" i="388"/>
  <c r="AN1487" i="388"/>
  <c r="AK1488" i="388"/>
  <c r="AK1494" i="388"/>
  <c r="AI1500" i="388"/>
  <c r="AK1503" i="388"/>
  <c r="AK1509" i="388"/>
  <c r="AM660" i="388"/>
  <c r="AM695" i="388"/>
  <c r="AH977" i="388"/>
  <c r="H977" i="388" s="1"/>
  <c r="D977" i="388" s="1"/>
  <c r="AH980" i="388"/>
  <c r="H980" i="388" s="1"/>
  <c r="D980" i="388" s="1"/>
  <c r="AH983" i="388"/>
  <c r="H983" i="388" s="1"/>
  <c r="D983" i="388" s="1"/>
  <c r="AH990" i="388"/>
  <c r="H990" i="388" s="1"/>
  <c r="D990" i="388" s="1"/>
  <c r="AH994" i="388"/>
  <c r="H994" i="388" s="1"/>
  <c r="D994" i="388" s="1"/>
  <c r="AH997" i="388"/>
  <c r="H997" i="388" s="1"/>
  <c r="D997" i="388" s="1"/>
  <c r="AK1003" i="388"/>
  <c r="AH1009" i="388"/>
  <c r="H1009" i="388" s="1"/>
  <c r="D1009" i="388" s="1"/>
  <c r="AH1014" i="388"/>
  <c r="H1014" i="388" s="1"/>
  <c r="D1014" i="388" s="1"/>
  <c r="AH1016" i="388"/>
  <c r="H1016" i="388" s="1"/>
  <c r="D1016" i="388" s="1"/>
  <c r="AH1021" i="388"/>
  <c r="H1021" i="388" s="1"/>
  <c r="D1021" i="388" s="1"/>
  <c r="AH1023" i="388"/>
  <c r="H1023" i="388" s="1"/>
  <c r="D1023" i="388" s="1"/>
  <c r="AH1026" i="388"/>
  <c r="H1026" i="388" s="1"/>
  <c r="D1026" i="388" s="1"/>
  <c r="AH1031" i="388"/>
  <c r="H1031" i="388" s="1"/>
  <c r="D1031" i="388" s="1"/>
  <c r="AK1040" i="388"/>
  <c r="AN1044" i="388"/>
  <c r="AN1050" i="388"/>
  <c r="AK1053" i="388"/>
  <c r="AN1059" i="388"/>
  <c r="AK1062" i="388"/>
  <c r="AK1064" i="388"/>
  <c r="AK1068" i="388"/>
  <c r="AK1070" i="388"/>
  <c r="AK1072" i="388"/>
  <c r="AK1075" i="388"/>
  <c r="AK1079" i="388"/>
  <c r="AH1112" i="388"/>
  <c r="H1112" i="388" s="1"/>
  <c r="D1112" i="388" s="1"/>
  <c r="AN1116" i="388"/>
  <c r="AN1120" i="388"/>
  <c r="AN1126" i="388"/>
  <c r="AN1132" i="388"/>
  <c r="AN1135" i="388"/>
  <c r="AN1140" i="388"/>
  <c r="AN1143" i="388"/>
  <c r="AN1145" i="388"/>
  <c r="AN1149" i="388"/>
  <c r="AN1150" i="388"/>
  <c r="AN1155" i="388"/>
  <c r="AN1159" i="388"/>
  <c r="AN1162" i="388"/>
  <c r="AN1165" i="388"/>
  <c r="AN1168" i="388"/>
  <c r="AN1172" i="388"/>
  <c r="AN1174" i="388"/>
  <c r="AN1186" i="388"/>
  <c r="AN1191" i="388"/>
  <c r="AN1198" i="388"/>
  <c r="AN1207" i="388"/>
  <c r="AN1208" i="388"/>
  <c r="AN1212" i="388"/>
  <c r="AN1217" i="388"/>
  <c r="AN1220" i="388"/>
  <c r="AN1223" i="388"/>
  <c r="AN1227" i="388"/>
  <c r="AN1231" i="388"/>
  <c r="AN1234" i="388"/>
  <c r="AN1248" i="388"/>
  <c r="AN1251" i="388"/>
  <c r="AN1261" i="388"/>
  <c r="AK1269" i="388"/>
  <c r="AK1276" i="388"/>
  <c r="AK1280" i="388"/>
  <c r="AK1285" i="388"/>
  <c r="AK1295" i="388"/>
  <c r="AJ1299" i="388"/>
  <c r="AK1312" i="388"/>
  <c r="AK1319" i="388"/>
  <c r="AK1323" i="388"/>
  <c r="AN1325" i="388"/>
  <c r="AN1329" i="388"/>
  <c r="AK1347" i="388"/>
  <c r="AK1349" i="388"/>
  <c r="AK1354" i="388"/>
  <c r="AN1358" i="388"/>
  <c r="AN1360" i="388"/>
  <c r="AI1388" i="388"/>
  <c r="AK1394" i="388"/>
  <c r="AK1398" i="388"/>
  <c r="AK1402" i="388"/>
  <c r="AK1408" i="388"/>
  <c r="AI1412" i="388"/>
  <c r="AH1453" i="388"/>
  <c r="H1453" i="388" s="1"/>
  <c r="D1453" i="388" s="1"/>
  <c r="AJ1461" i="388"/>
  <c r="AH1468" i="388"/>
  <c r="H1468" i="388" s="1"/>
  <c r="D1468" i="388" s="1"/>
  <c r="AK1477" i="388"/>
  <c r="AN1478" i="388"/>
  <c r="AK1489" i="388"/>
  <c r="AK1506" i="388"/>
  <c r="AN1510" i="388"/>
  <c r="AN1514" i="388"/>
  <c r="AH716" i="388"/>
  <c r="H716" i="388" s="1"/>
  <c r="D716" i="388" s="1"/>
  <c r="AH978" i="388"/>
  <c r="H978" i="388" s="1"/>
  <c r="D978" i="388" s="1"/>
  <c r="AK991" i="388"/>
  <c r="AH995" i="388"/>
  <c r="H995" i="388" s="1"/>
  <c r="D995" i="388" s="1"/>
  <c r="AH1000" i="388"/>
  <c r="H1000" i="388" s="1"/>
  <c r="D1000" i="388" s="1"/>
  <c r="AK1004" i="388"/>
  <c r="AH1011" i="388"/>
  <c r="H1011" i="388" s="1"/>
  <c r="D1011" i="388" s="1"/>
  <c r="AH1012" i="388"/>
  <c r="H1012" i="388" s="1"/>
  <c r="D1012" i="388" s="1"/>
  <c r="AH1017" i="388"/>
  <c r="H1017" i="388" s="1"/>
  <c r="D1017" i="388" s="1"/>
  <c r="AH1022" i="388"/>
  <c r="H1022" i="388" s="1"/>
  <c r="D1022" i="388" s="1"/>
  <c r="AH1024" i="388"/>
  <c r="H1024" i="388" s="1"/>
  <c r="D1024" i="388" s="1"/>
  <c r="AH1027" i="388"/>
  <c r="H1027" i="388" s="1"/>
  <c r="D1027" i="388" s="1"/>
  <c r="AH1032" i="388"/>
  <c r="H1032" i="388" s="1"/>
  <c r="D1032" i="388" s="1"/>
  <c r="AN1036" i="388"/>
  <c r="AK1041" i="388"/>
  <c r="AN1045" i="388"/>
  <c r="AK1047" i="388"/>
  <c r="AK1051" i="388"/>
  <c r="AK1057" i="388"/>
  <c r="AK1060" i="388"/>
  <c r="AK1063" i="388"/>
  <c r="AK1065" i="388"/>
  <c r="AI1076" i="388"/>
  <c r="AH1113" i="388"/>
  <c r="H1113" i="388" s="1"/>
  <c r="D1113" i="388" s="1"/>
  <c r="AN1117" i="388"/>
  <c r="AN1121" i="388"/>
  <c r="AN1136" i="388"/>
  <c r="AN1141" i="388"/>
  <c r="AN1144" i="388"/>
  <c r="AN1146" i="388"/>
  <c r="AN1151" i="388"/>
  <c r="AN1157" i="388"/>
  <c r="AN1160" i="388"/>
  <c r="AN1166" i="388"/>
  <c r="AN1169" i="388"/>
  <c r="AN1173" i="388"/>
  <c r="AN1175" i="388"/>
  <c r="AN1185" i="388"/>
  <c r="AN1187" i="388"/>
  <c r="AN1188" i="388"/>
  <c r="AN1192" i="388"/>
  <c r="AN1196" i="388"/>
  <c r="AN1199" i="388"/>
  <c r="AN1202" i="388"/>
  <c r="AN1204" i="388"/>
  <c r="AN1206" i="388"/>
  <c r="AN1211" i="388"/>
  <c r="AN1215" i="388"/>
  <c r="AN1218" i="388"/>
  <c r="AN1224" i="388"/>
  <c r="AN1228" i="388"/>
  <c r="AN1236" i="388"/>
  <c r="AN1238" i="388"/>
  <c r="AN1241" i="388"/>
  <c r="AN1245" i="388"/>
  <c r="AK1247" i="388"/>
  <c r="AN1252" i="388"/>
  <c r="AN1254" i="388"/>
  <c r="AN1256" i="388"/>
  <c r="AK1259" i="388"/>
  <c r="AN1262" i="388"/>
  <c r="AK1270" i="388"/>
  <c r="AK1273" i="388"/>
  <c r="AK1277" i="388"/>
  <c r="AK1281" i="388"/>
  <c r="AK1284" i="388"/>
  <c r="AK1286" i="388"/>
  <c r="AK1292" i="388"/>
  <c r="AK1296" i="388"/>
  <c r="AI1300" i="388"/>
  <c r="AJ1304" i="388"/>
  <c r="AN1306" i="388"/>
  <c r="AK1313" i="388"/>
  <c r="AN1315" i="388"/>
  <c r="AN1326" i="388"/>
  <c r="AN1333" i="388"/>
  <c r="AN1337" i="388"/>
  <c r="AN1342" i="388"/>
  <c r="AK1344" i="388"/>
  <c r="AN1352" i="388"/>
  <c r="AK1355" i="388"/>
  <c r="AN1370" i="388"/>
  <c r="AN1384" i="388"/>
  <c r="AI1389" i="388"/>
  <c r="AK1390" i="388"/>
  <c r="AK1395" i="388"/>
  <c r="AK1403" i="388"/>
  <c r="AK1405" i="388"/>
  <c r="AK1409" i="388"/>
  <c r="AK1413" i="388"/>
  <c r="AK1466" i="388"/>
  <c r="AN1480" i="388"/>
  <c r="AN1484" i="388"/>
  <c r="AN1491" i="388"/>
  <c r="AK1507" i="388"/>
  <c r="AN1511" i="388"/>
  <c r="AH484" i="388"/>
  <c r="H484" i="388" s="1"/>
  <c r="D484" i="388" s="1"/>
  <c r="AK885" i="388"/>
  <c r="AH979" i="388"/>
  <c r="H979" i="388" s="1"/>
  <c r="D979" i="388" s="1"/>
  <c r="AH982" i="388"/>
  <c r="H982" i="388" s="1"/>
  <c r="D982" i="388" s="1"/>
  <c r="AH984" i="388"/>
  <c r="H984" i="388" s="1"/>
  <c r="D984" i="388" s="1"/>
  <c r="AH988" i="388"/>
  <c r="H988" i="388" s="1"/>
  <c r="D988" i="388" s="1"/>
  <c r="AK992" i="388"/>
  <c r="AH996" i="388"/>
  <c r="H996" i="388" s="1"/>
  <c r="D996" i="388" s="1"/>
  <c r="AH998" i="388"/>
  <c r="H998" i="388" s="1"/>
  <c r="D998" i="388" s="1"/>
  <c r="AK1001" i="388"/>
  <c r="AK1005" i="388"/>
  <c r="AH1007" i="388"/>
  <c r="H1007" i="388" s="1"/>
  <c r="D1007" i="388" s="1"/>
  <c r="AH1013" i="388"/>
  <c r="H1013" i="388" s="1"/>
  <c r="D1013" i="388" s="1"/>
  <c r="AH1018" i="388"/>
  <c r="H1018" i="388" s="1"/>
  <c r="D1018" i="388" s="1"/>
  <c r="AH1028" i="388"/>
  <c r="H1028" i="388" s="1"/>
  <c r="D1028" i="388" s="1"/>
  <c r="AN1038" i="388"/>
  <c r="AN1042" i="388"/>
  <c r="AN1046" i="388"/>
  <c r="AK1048" i="388"/>
  <c r="AN1055" i="388"/>
  <c r="AN1066" i="388"/>
  <c r="AK1071" i="388"/>
  <c r="AK1073" i="388"/>
  <c r="AK1077" i="388"/>
  <c r="AN1084" i="388"/>
  <c r="AN1118" i="388"/>
  <c r="AN1122" i="388"/>
  <c r="AN1124" i="388"/>
  <c r="AN1128" i="388"/>
  <c r="AN1129" i="388"/>
  <c r="AN1133" i="388"/>
  <c r="AN1138" i="388"/>
  <c r="AN1142" i="388"/>
  <c r="AN1147" i="388"/>
  <c r="AN1152" i="388"/>
  <c r="AN1167" i="388"/>
  <c r="AN1170" i="388"/>
  <c r="AN1176" i="388"/>
  <c r="AN1183" i="388"/>
  <c r="AN1189" i="388"/>
  <c r="AN1203" i="388"/>
  <c r="AN1209" i="388"/>
  <c r="AN1210" i="388"/>
  <c r="AN1214" i="388"/>
  <c r="AN1225" i="388"/>
  <c r="AN1229" i="388"/>
  <c r="AN1237" i="388"/>
  <c r="AK1239" i="388"/>
  <c r="AN1249" i="388"/>
  <c r="AN1253" i="388"/>
  <c r="AN1255" i="388"/>
  <c r="AK1257" i="388"/>
  <c r="AN1263" i="388"/>
  <c r="AK1271" i="388"/>
  <c r="AK1274" i="388"/>
  <c r="AK1278" i="388"/>
  <c r="AK1282" i="388"/>
  <c r="AK1297" i="388"/>
  <c r="AI1298" i="388"/>
  <c r="AI1301" i="388"/>
  <c r="AJ1303" i="388"/>
  <c r="AN1309" i="388"/>
  <c r="AK1310" i="388"/>
  <c r="AN1316" i="388"/>
  <c r="AK1318" i="388"/>
  <c r="AJ1320" i="388"/>
  <c r="AK1321" i="388"/>
  <c r="AN1324" i="388"/>
  <c r="AN1335" i="388"/>
  <c r="AK1338" i="388"/>
  <c r="AN1340" i="388"/>
  <c r="AN1343" i="388"/>
  <c r="AK1346" i="388"/>
  <c r="AN1356" i="388"/>
  <c r="AN1371" i="388"/>
  <c r="AN1385" i="388"/>
  <c r="AN1386" i="388"/>
  <c r="AK1392" i="388"/>
  <c r="AK1396" i="388"/>
  <c r="AK1399" i="388"/>
  <c r="AK1404" i="388"/>
  <c r="AK1406" i="388"/>
  <c r="AK1410" i="388"/>
  <c r="AN1454" i="388"/>
  <c r="AN1456" i="388"/>
  <c r="AK1467" i="388"/>
  <c r="AK1476" i="388"/>
  <c r="AH1493" i="388"/>
  <c r="H1493" i="388" s="1"/>
  <c r="D1493" i="388" s="1"/>
  <c r="AN1497" i="388"/>
  <c r="AK1508" i="388"/>
  <c r="AK1512" i="388"/>
  <c r="AN1516" i="388"/>
  <c r="AN1522" i="388" l="1"/>
  <c r="C23" i="19"/>
  <c r="D61" i="6"/>
  <c r="AI1101" i="388"/>
  <c r="AL1101" i="388" s="1"/>
  <c r="AI1090" i="388"/>
  <c r="I1090" i="388" s="1"/>
  <c r="D1090" i="388" s="1"/>
  <c r="AJ1105" i="388"/>
  <c r="J1105" i="388" s="1"/>
  <c r="D1105" i="388" s="1"/>
  <c r="AI1100" i="388"/>
  <c r="I1100" i="388" s="1"/>
  <c r="D1100" i="388" s="1"/>
  <c r="AJ1095" i="388"/>
  <c r="AL1095" i="388" s="1"/>
  <c r="AI1091" i="388"/>
  <c r="AL1091" i="388" s="1"/>
  <c r="AI1097" i="388"/>
  <c r="AL1097" i="388" s="1"/>
  <c r="AI1099" i="388"/>
  <c r="I1099" i="388" s="1"/>
  <c r="D1099" i="388" s="1"/>
  <c r="AI1093" i="388"/>
  <c r="I1093" i="388" s="1"/>
  <c r="D1093" i="388" s="1"/>
  <c r="AI1104" i="388"/>
  <c r="I1104" i="388" s="1"/>
  <c r="D1104" i="388" s="1"/>
  <c r="AI1089" i="388"/>
  <c r="I1089" i="388" s="1"/>
  <c r="D1089" i="388" s="1"/>
  <c r="AJ1107" i="388"/>
  <c r="J1107" i="388" s="1"/>
  <c r="D1107" i="388" s="1"/>
  <c r="AI1103" i="388"/>
  <c r="AL1103" i="388" s="1"/>
  <c r="AI1106" i="388"/>
  <c r="I1106" i="388" s="1"/>
  <c r="D1106" i="388" s="1"/>
  <c r="AI1102" i="388"/>
  <c r="I1102" i="388" s="1"/>
  <c r="D1102" i="388" s="1"/>
  <c r="AI1098" i="388"/>
  <c r="I1098" i="388" s="1"/>
  <c r="D1098" i="388" s="1"/>
  <c r="AI1094" i="388"/>
  <c r="I1094" i="388" s="1"/>
  <c r="D1094" i="388" s="1"/>
  <c r="I1300" i="388"/>
  <c r="D1300" i="388" s="1"/>
  <c r="I1076" i="388"/>
  <c r="D1076" i="388" s="1"/>
  <c r="I1388" i="388"/>
  <c r="D1388" i="388" s="1"/>
  <c r="J1299" i="388"/>
  <c r="D1299" i="388" s="1"/>
  <c r="AL1512" i="388"/>
  <c r="K1512" i="388"/>
  <c r="D1512" i="388" s="1"/>
  <c r="AL1321" i="388"/>
  <c r="K1321" i="388"/>
  <c r="D1321" i="388" s="1"/>
  <c r="AL1310" i="388"/>
  <c r="K1310" i="388"/>
  <c r="D1310" i="388" s="1"/>
  <c r="AL1303" i="388"/>
  <c r="J1303" i="388"/>
  <c r="D1303" i="388" s="1"/>
  <c r="AO1255" i="388"/>
  <c r="M1255" i="388"/>
  <c r="AO1249" i="388"/>
  <c r="M1249" i="388"/>
  <c r="AL1239" i="388"/>
  <c r="K1239" i="388"/>
  <c r="D1239" i="388" s="1"/>
  <c r="AO1133" i="388"/>
  <c r="M1133" i="388"/>
  <c r="AO1128" i="388"/>
  <c r="M1128" i="388"/>
  <c r="AO1122" i="388"/>
  <c r="M1122" i="388"/>
  <c r="AO1084" i="388"/>
  <c r="M1084" i="388"/>
  <c r="AL1073" i="388"/>
  <c r="K1073" i="388"/>
  <c r="D1073" i="388" s="1"/>
  <c r="AL1048" i="388"/>
  <c r="K1048" i="388"/>
  <c r="D1048" i="388" s="1"/>
  <c r="AO1042" i="388"/>
  <c r="M1042" i="388"/>
  <c r="AL1507" i="388"/>
  <c r="K1507" i="388"/>
  <c r="D1507" i="388" s="1"/>
  <c r="AL1344" i="388"/>
  <c r="K1344" i="388"/>
  <c r="D1344" i="388" s="1"/>
  <c r="AL1313" i="388"/>
  <c r="K1313" i="388"/>
  <c r="D1313" i="388" s="1"/>
  <c r="AL1304" i="388"/>
  <c r="J1304" i="388"/>
  <c r="D1304" i="388" s="1"/>
  <c r="AL1259" i="388"/>
  <c r="K1259" i="388"/>
  <c r="D1259" i="388" s="1"/>
  <c r="AO1254" i="388"/>
  <c r="M1254" i="388"/>
  <c r="AO1236" i="388"/>
  <c r="M1236" i="388"/>
  <c r="AO1228" i="388"/>
  <c r="M1228" i="388"/>
  <c r="AO1215" i="388"/>
  <c r="M1215" i="388"/>
  <c r="AO1144" i="388"/>
  <c r="M1144" i="388"/>
  <c r="AO1117" i="388"/>
  <c r="M1117" i="388"/>
  <c r="AL1004" i="388"/>
  <c r="K1004" i="388"/>
  <c r="D1004" i="388" s="1"/>
  <c r="AL1461" i="388"/>
  <c r="J1461" i="388"/>
  <c r="D1461" i="388" s="1"/>
  <c r="AO1358" i="388"/>
  <c r="M1358" i="388"/>
  <c r="AO1325" i="388"/>
  <c r="M1325" i="388"/>
  <c r="AL1285" i="388"/>
  <c r="K1285" i="388"/>
  <c r="D1285" i="388" s="1"/>
  <c r="AL1269" i="388"/>
  <c r="K1269" i="388"/>
  <c r="D1269" i="388" s="1"/>
  <c r="AO1251" i="388"/>
  <c r="M1251" i="388"/>
  <c r="AO1212" i="388"/>
  <c r="M1212" i="388"/>
  <c r="AO1207" i="388"/>
  <c r="M1207" i="388"/>
  <c r="AO1191" i="388"/>
  <c r="M1191" i="388"/>
  <c r="AO1150" i="388"/>
  <c r="M1150" i="388"/>
  <c r="AO1145" i="388"/>
  <c r="M1145" i="388"/>
  <c r="AO1140" i="388"/>
  <c r="M1140" i="388"/>
  <c r="AO1132" i="388"/>
  <c r="M1132" i="388"/>
  <c r="AO1120" i="388"/>
  <c r="M1120" i="388"/>
  <c r="AL1079" i="388"/>
  <c r="K1079" i="388"/>
  <c r="D1079" i="388" s="1"/>
  <c r="AL1072" i="388"/>
  <c r="K1072" i="388"/>
  <c r="D1072" i="388" s="1"/>
  <c r="AL1068" i="388"/>
  <c r="K1068" i="388"/>
  <c r="D1068" i="388" s="1"/>
  <c r="AL1062" i="388"/>
  <c r="K1062" i="388"/>
  <c r="D1062" i="388" s="1"/>
  <c r="AO1050" i="388"/>
  <c r="M1050" i="388"/>
  <c r="AO695" i="388"/>
  <c r="L695" i="388"/>
  <c r="AL1503" i="388"/>
  <c r="K1503" i="388"/>
  <c r="D1503" i="388" s="1"/>
  <c r="AL1488" i="388"/>
  <c r="K1488" i="388"/>
  <c r="D1488" i="388" s="1"/>
  <c r="AO1483" i="388"/>
  <c r="M1483" i="388"/>
  <c r="AL1407" i="388"/>
  <c r="K1407" i="388"/>
  <c r="D1407" i="388" s="1"/>
  <c r="AL1397" i="388"/>
  <c r="K1397" i="388"/>
  <c r="D1397" i="388" s="1"/>
  <c r="AL1391" i="388"/>
  <c r="K1391" i="388"/>
  <c r="D1391" i="388" s="1"/>
  <c r="AL1348" i="388"/>
  <c r="K1348" i="388"/>
  <c r="D1348" i="388" s="1"/>
  <c r="AO1341" i="388"/>
  <c r="M1341" i="388"/>
  <c r="AL1322" i="388"/>
  <c r="K1322" i="388"/>
  <c r="D1322" i="388" s="1"/>
  <c r="AO1317" i="388"/>
  <c r="M1317" i="388"/>
  <c r="AO1311" i="388"/>
  <c r="M1311" i="388"/>
  <c r="AO1235" i="388"/>
  <c r="M1235" i="388"/>
  <c r="AO1230" i="388"/>
  <c r="M1230" i="388"/>
  <c r="AO1222" i="388"/>
  <c r="M1222" i="388"/>
  <c r="AO1216" i="388"/>
  <c r="M1216" i="388"/>
  <c r="AO1163" i="388"/>
  <c r="M1163" i="388"/>
  <c r="AO1158" i="388"/>
  <c r="M1158" i="388"/>
  <c r="AL1154" i="388"/>
  <c r="K1154" i="388"/>
  <c r="D1154" i="388" s="1"/>
  <c r="AL1074" i="388"/>
  <c r="K1074" i="388"/>
  <c r="D1074" i="388" s="1"/>
  <c r="AL1058" i="388"/>
  <c r="K1058" i="388"/>
  <c r="D1058" i="388" s="1"/>
  <c r="AL1054" i="388"/>
  <c r="K1054" i="388"/>
  <c r="D1054" i="388" s="1"/>
  <c r="AL1049" i="388"/>
  <c r="K1049" i="388"/>
  <c r="D1049" i="388" s="1"/>
  <c r="AL1002" i="388"/>
  <c r="K1002" i="388"/>
  <c r="D1002" i="388" s="1"/>
  <c r="AL1476" i="388"/>
  <c r="K1476" i="388"/>
  <c r="D1476" i="388" s="1"/>
  <c r="AO1454" i="388"/>
  <c r="M1454" i="388"/>
  <c r="AL1410" i="388"/>
  <c r="K1410" i="388"/>
  <c r="D1410" i="388" s="1"/>
  <c r="AL1404" i="388"/>
  <c r="K1404" i="388"/>
  <c r="D1404" i="388" s="1"/>
  <c r="AL1396" i="388"/>
  <c r="K1396" i="388"/>
  <c r="D1396" i="388" s="1"/>
  <c r="AO1385" i="388"/>
  <c r="M1385" i="388"/>
  <c r="AO1371" i="388"/>
  <c r="M1371" i="388"/>
  <c r="AO1356" i="388"/>
  <c r="M1356" i="388"/>
  <c r="AL1346" i="388"/>
  <c r="K1346" i="388"/>
  <c r="D1346" i="388" s="1"/>
  <c r="AO1340" i="388"/>
  <c r="M1340" i="388"/>
  <c r="AO1335" i="388"/>
  <c r="M1335" i="388"/>
  <c r="AL1320" i="388"/>
  <c r="J1320" i="388"/>
  <c r="D1320" i="388" s="1"/>
  <c r="AO1316" i="388"/>
  <c r="M1316" i="388"/>
  <c r="AL1278" i="388"/>
  <c r="K1278" i="388"/>
  <c r="D1278" i="388" s="1"/>
  <c r="AL1271" i="388"/>
  <c r="K1271" i="388"/>
  <c r="D1271" i="388" s="1"/>
  <c r="AO1229" i="388"/>
  <c r="M1229" i="388"/>
  <c r="AO1209" i="388"/>
  <c r="M1209" i="388"/>
  <c r="AO1183" i="388"/>
  <c r="M1183" i="388"/>
  <c r="AO1170" i="388"/>
  <c r="M1170" i="388"/>
  <c r="AO1152" i="388"/>
  <c r="M1152" i="388"/>
  <c r="AO1142" i="388"/>
  <c r="M1142" i="388"/>
  <c r="AO1066" i="388"/>
  <c r="M1066" i="388"/>
  <c r="AL1005" i="388"/>
  <c r="K1005" i="388"/>
  <c r="D1005" i="388" s="1"/>
  <c r="AO1491" i="388"/>
  <c r="M1491" i="388"/>
  <c r="AO1480" i="388"/>
  <c r="M1480" i="388"/>
  <c r="AL1409" i="388"/>
  <c r="K1409" i="388"/>
  <c r="D1409" i="388" s="1"/>
  <c r="AL1403" i="388"/>
  <c r="K1403" i="388"/>
  <c r="D1403" i="388" s="1"/>
  <c r="AL1390" i="388"/>
  <c r="K1390" i="388"/>
  <c r="D1390" i="388" s="1"/>
  <c r="AO1370" i="388"/>
  <c r="M1370" i="388"/>
  <c r="AL1355" i="388"/>
  <c r="K1355" i="388"/>
  <c r="D1355" i="388" s="1"/>
  <c r="AO1337" i="388"/>
  <c r="M1337" i="388"/>
  <c r="AL1292" i="388"/>
  <c r="K1292" i="388"/>
  <c r="D1292" i="388" s="1"/>
  <c r="AL1284" i="388"/>
  <c r="K1284" i="388"/>
  <c r="D1284" i="388" s="1"/>
  <c r="AL1277" i="388"/>
  <c r="K1277" i="388"/>
  <c r="D1277" i="388" s="1"/>
  <c r="AL1270" i="388"/>
  <c r="K1270" i="388"/>
  <c r="D1270" i="388" s="1"/>
  <c r="AO1245" i="388"/>
  <c r="M1245" i="388"/>
  <c r="AO1218" i="388"/>
  <c r="M1218" i="388"/>
  <c r="AO1204" i="388"/>
  <c r="M1204" i="388"/>
  <c r="AO1199" i="388"/>
  <c r="M1199" i="388"/>
  <c r="AO1192" i="388"/>
  <c r="M1192" i="388"/>
  <c r="AO1187" i="388"/>
  <c r="M1187" i="388"/>
  <c r="AO1173" i="388"/>
  <c r="M1173" i="388"/>
  <c r="AO1166" i="388"/>
  <c r="M1166" i="388"/>
  <c r="AO1157" i="388"/>
  <c r="M1157" i="388"/>
  <c r="AL1065" i="388"/>
  <c r="K1065" i="388"/>
  <c r="D1065" i="388" s="1"/>
  <c r="AL1060" i="388"/>
  <c r="K1060" i="388"/>
  <c r="D1060" i="388" s="1"/>
  <c r="AL1047" i="388"/>
  <c r="K1047" i="388"/>
  <c r="D1047" i="388" s="1"/>
  <c r="AL1041" i="388"/>
  <c r="K1041" i="388"/>
  <c r="D1041" i="388" s="1"/>
  <c r="AO1514" i="388"/>
  <c r="M1514" i="388"/>
  <c r="AL1506" i="388"/>
  <c r="K1506" i="388"/>
  <c r="D1506" i="388" s="1"/>
  <c r="AL1412" i="388"/>
  <c r="I1412" i="388"/>
  <c r="D1412" i="388" s="1"/>
  <c r="AL1402" i="388"/>
  <c r="K1402" i="388"/>
  <c r="D1402" i="388" s="1"/>
  <c r="AL1394" i="388"/>
  <c r="K1394" i="388"/>
  <c r="D1394" i="388" s="1"/>
  <c r="AL1349" i="388"/>
  <c r="K1349" i="388"/>
  <c r="D1349" i="388" s="1"/>
  <c r="AL1312" i="388"/>
  <c r="K1312" i="388"/>
  <c r="D1312" i="388" s="1"/>
  <c r="AL1276" i="388"/>
  <c r="K1276" i="388"/>
  <c r="D1276" i="388" s="1"/>
  <c r="AO1261" i="388"/>
  <c r="M1261" i="388"/>
  <c r="AO1234" i="388"/>
  <c r="M1234" i="388"/>
  <c r="AO1227" i="388"/>
  <c r="M1227" i="388"/>
  <c r="AO1220" i="388"/>
  <c r="M1220" i="388"/>
  <c r="AO1198" i="388"/>
  <c r="M1198" i="388"/>
  <c r="AO1174" i="388"/>
  <c r="M1174" i="388"/>
  <c r="AO1168" i="388"/>
  <c r="M1168" i="388"/>
  <c r="AO1162" i="388"/>
  <c r="M1162" i="388"/>
  <c r="AO1126" i="388"/>
  <c r="M1126" i="388"/>
  <c r="AL1040" i="388"/>
  <c r="K1040" i="388"/>
  <c r="D1040" i="388" s="1"/>
  <c r="AL1003" i="388"/>
  <c r="K1003" i="388"/>
  <c r="D1003" i="388" s="1"/>
  <c r="AO660" i="388"/>
  <c r="L660" i="388"/>
  <c r="AL1465" i="388"/>
  <c r="K1465" i="388"/>
  <c r="D1465" i="388" s="1"/>
  <c r="AO1455" i="388"/>
  <c r="M1455" i="388"/>
  <c r="AL1361" i="388"/>
  <c r="K1361" i="388"/>
  <c r="D1361" i="388" s="1"/>
  <c r="AO1357" i="388"/>
  <c r="M1357" i="388"/>
  <c r="AO1307" i="388"/>
  <c r="M1307" i="388"/>
  <c r="AL1279" i="388"/>
  <c r="K1279" i="388"/>
  <c r="D1279" i="388" s="1"/>
  <c r="AL1272" i="388"/>
  <c r="K1272" i="388"/>
  <c r="D1272" i="388" s="1"/>
  <c r="AO1264" i="388"/>
  <c r="M1264" i="388"/>
  <c r="AO1258" i="388"/>
  <c r="M1258" i="388"/>
  <c r="AL1246" i="388"/>
  <c r="K1246" i="388"/>
  <c r="D1246" i="388" s="1"/>
  <c r="AL1240" i="388"/>
  <c r="K1240" i="388"/>
  <c r="D1240" i="388" s="1"/>
  <c r="AO1213" i="388"/>
  <c r="M1213" i="388"/>
  <c r="AO1201" i="388"/>
  <c r="M1201" i="388"/>
  <c r="AO1194" i="388"/>
  <c r="M1194" i="388"/>
  <c r="AO1171" i="388"/>
  <c r="M1171" i="388"/>
  <c r="AO1139" i="388"/>
  <c r="M1139" i="388"/>
  <c r="AO1125" i="388"/>
  <c r="M1125" i="388"/>
  <c r="AO1119" i="388"/>
  <c r="M1119" i="388"/>
  <c r="AL1069" i="388"/>
  <c r="K1069" i="388"/>
  <c r="D1069" i="388" s="1"/>
  <c r="AO1043" i="388"/>
  <c r="M1043" i="388"/>
  <c r="AL981" i="388"/>
  <c r="K981" i="388"/>
  <c r="D981" i="388" s="1"/>
  <c r="AO1516" i="388"/>
  <c r="M1516" i="388"/>
  <c r="AL1508" i="388"/>
  <c r="K1508" i="388"/>
  <c r="D1508" i="388" s="1"/>
  <c r="AO1497" i="388"/>
  <c r="M1497" i="388"/>
  <c r="AL1467" i="388"/>
  <c r="K1467" i="388"/>
  <c r="D1467" i="388" s="1"/>
  <c r="AO1386" i="388"/>
  <c r="M1386" i="388"/>
  <c r="AO1324" i="388"/>
  <c r="M1324" i="388"/>
  <c r="AO1309" i="388"/>
  <c r="M1309" i="388"/>
  <c r="AL1301" i="388"/>
  <c r="I1301" i="388"/>
  <c r="D1301" i="388" s="1"/>
  <c r="AL1298" i="388"/>
  <c r="I1298" i="388"/>
  <c r="D1298" i="388" s="1"/>
  <c r="AL1297" i="388"/>
  <c r="K1297" i="388"/>
  <c r="D1297" i="388" s="1"/>
  <c r="AL1257" i="388"/>
  <c r="K1257" i="388"/>
  <c r="D1257" i="388" s="1"/>
  <c r="AO1253" i="388"/>
  <c r="M1253" i="388"/>
  <c r="AO1210" i="388"/>
  <c r="M1210" i="388"/>
  <c r="AO1203" i="388"/>
  <c r="M1203" i="388"/>
  <c r="AO1129" i="388"/>
  <c r="M1129" i="388"/>
  <c r="AO1124" i="388"/>
  <c r="M1124" i="388"/>
  <c r="AO1118" i="388"/>
  <c r="M1118" i="388"/>
  <c r="AL1077" i="388"/>
  <c r="K1077" i="388"/>
  <c r="D1077" i="388" s="1"/>
  <c r="AL1071" i="388"/>
  <c r="K1071" i="388"/>
  <c r="D1071" i="388" s="1"/>
  <c r="AO1055" i="388"/>
  <c r="M1055" i="388"/>
  <c r="AO1046" i="388"/>
  <c r="M1046" i="388"/>
  <c r="AO1038" i="388"/>
  <c r="M1038" i="388"/>
  <c r="AL885" i="388"/>
  <c r="K885" i="388"/>
  <c r="D885" i="388" s="1"/>
  <c r="AO1511" i="388"/>
  <c r="M1511" i="388"/>
  <c r="AO1484" i="388"/>
  <c r="M1484" i="388"/>
  <c r="AL1466" i="388"/>
  <c r="K1466" i="388"/>
  <c r="D1466" i="388" s="1"/>
  <c r="AO1342" i="388"/>
  <c r="M1342" i="388"/>
  <c r="AO1333" i="388"/>
  <c r="M1333" i="388"/>
  <c r="AO1315" i="388"/>
  <c r="M1315" i="388"/>
  <c r="AO1306" i="388"/>
  <c r="M1306" i="388"/>
  <c r="AO1262" i="388"/>
  <c r="M1262" i="388"/>
  <c r="AO1256" i="388"/>
  <c r="M1256" i="388"/>
  <c r="AO1252" i="388"/>
  <c r="M1252" i="388"/>
  <c r="AO1238" i="388"/>
  <c r="M1238" i="388"/>
  <c r="AO1224" i="388"/>
  <c r="M1224" i="388"/>
  <c r="AO1211" i="388"/>
  <c r="M1211" i="388"/>
  <c r="AO1146" i="388"/>
  <c r="M1146" i="388"/>
  <c r="AO1141" i="388"/>
  <c r="M1141" i="388"/>
  <c r="AO1136" i="388"/>
  <c r="M1136" i="388"/>
  <c r="AO1121" i="388"/>
  <c r="M1121" i="388"/>
  <c r="AL1489" i="388"/>
  <c r="K1489" i="388"/>
  <c r="D1489" i="388" s="1"/>
  <c r="AL1477" i="388"/>
  <c r="K1477" i="388"/>
  <c r="D1477" i="388" s="1"/>
  <c r="AL1354" i="388"/>
  <c r="K1354" i="388"/>
  <c r="D1354" i="388" s="1"/>
  <c r="AO1329" i="388"/>
  <c r="M1329" i="388"/>
  <c r="AL1323" i="388"/>
  <c r="K1323" i="388"/>
  <c r="D1323" i="388" s="1"/>
  <c r="AL1319" i="388"/>
  <c r="K1319" i="388"/>
  <c r="D1319" i="388" s="1"/>
  <c r="AO1248" i="388"/>
  <c r="M1248" i="388"/>
  <c r="AO1208" i="388"/>
  <c r="M1208" i="388"/>
  <c r="AO1186" i="388"/>
  <c r="M1186" i="388"/>
  <c r="AO1155" i="388"/>
  <c r="M1155" i="388"/>
  <c r="AO1149" i="388"/>
  <c r="M1149" i="388"/>
  <c r="AO1143" i="388"/>
  <c r="M1143" i="388"/>
  <c r="AO1135" i="388"/>
  <c r="M1135" i="388"/>
  <c r="AO1116" i="388"/>
  <c r="M1116" i="388"/>
  <c r="AL1075" i="388"/>
  <c r="K1075" i="388"/>
  <c r="D1075" i="388" s="1"/>
  <c r="AL1070" i="388"/>
  <c r="K1070" i="388"/>
  <c r="D1070" i="388" s="1"/>
  <c r="AL1064" i="388"/>
  <c r="K1064" i="388"/>
  <c r="D1064" i="388" s="1"/>
  <c r="AO1059" i="388"/>
  <c r="M1059" i="388"/>
  <c r="AL1053" i="388"/>
  <c r="K1053" i="388"/>
  <c r="D1053" i="388" s="1"/>
  <c r="AL1509" i="388"/>
  <c r="K1509" i="388"/>
  <c r="D1509" i="388" s="1"/>
  <c r="AL1500" i="388"/>
  <c r="I1500" i="388"/>
  <c r="D1500" i="388" s="1"/>
  <c r="AO1487" i="388"/>
  <c r="M1487" i="388"/>
  <c r="AL1482" i="388"/>
  <c r="K1482" i="388"/>
  <c r="D1482" i="388" s="1"/>
  <c r="AL1411" i="388"/>
  <c r="I1411" i="388"/>
  <c r="D1411" i="388" s="1"/>
  <c r="AL1401" i="388"/>
  <c r="K1401" i="388"/>
  <c r="D1401" i="388" s="1"/>
  <c r="AL1393" i="388"/>
  <c r="K1393" i="388"/>
  <c r="D1393" i="388" s="1"/>
  <c r="AO1387" i="388"/>
  <c r="M1387" i="388"/>
  <c r="AL1372" i="388"/>
  <c r="K1372" i="388"/>
  <c r="D1372" i="388" s="1"/>
  <c r="AO1314" i="388"/>
  <c r="M1314" i="388"/>
  <c r="AL1294" i="388"/>
  <c r="K1294" i="388"/>
  <c r="D1294" i="388" s="1"/>
  <c r="AO1233" i="388"/>
  <c r="M1233" i="388"/>
  <c r="AO1226" i="388"/>
  <c r="M1226" i="388"/>
  <c r="AO1219" i="388"/>
  <c r="M1219" i="388"/>
  <c r="AO1161" i="388"/>
  <c r="M1161" i="388"/>
  <c r="AO1156" i="388"/>
  <c r="M1156" i="388"/>
  <c r="AO1131" i="388"/>
  <c r="M1131" i="388"/>
  <c r="AL1078" i="388"/>
  <c r="I1078" i="388"/>
  <c r="D1078" i="388" s="1"/>
  <c r="AL1061" i="388"/>
  <c r="K1061" i="388"/>
  <c r="D1061" i="388" s="1"/>
  <c r="AL1056" i="388"/>
  <c r="K1056" i="388"/>
  <c r="D1056" i="388" s="1"/>
  <c r="AL1052" i="388"/>
  <c r="K1052" i="388"/>
  <c r="D1052" i="388" s="1"/>
  <c r="AL1006" i="388"/>
  <c r="K1006" i="388"/>
  <c r="D1006" i="388" s="1"/>
  <c r="AO1456" i="388"/>
  <c r="M1456" i="388"/>
  <c r="AL1406" i="388"/>
  <c r="K1406" i="388"/>
  <c r="D1406" i="388" s="1"/>
  <c r="AL1399" i="388"/>
  <c r="K1399" i="388"/>
  <c r="D1399" i="388" s="1"/>
  <c r="AL1392" i="388"/>
  <c r="K1392" i="388"/>
  <c r="D1392" i="388" s="1"/>
  <c r="AO1343" i="388"/>
  <c r="M1343" i="388"/>
  <c r="AL1338" i="388"/>
  <c r="K1338" i="388"/>
  <c r="D1338" i="388" s="1"/>
  <c r="AL1318" i="388"/>
  <c r="K1318" i="388"/>
  <c r="D1318" i="388" s="1"/>
  <c r="AL1282" i="388"/>
  <c r="K1282" i="388"/>
  <c r="D1282" i="388" s="1"/>
  <c r="AL1274" i="388"/>
  <c r="K1274" i="388"/>
  <c r="D1274" i="388" s="1"/>
  <c r="AO1263" i="388"/>
  <c r="M1263" i="388"/>
  <c r="AO1237" i="388"/>
  <c r="M1237" i="388"/>
  <c r="AO1225" i="388"/>
  <c r="M1225" i="388"/>
  <c r="AO1214" i="388"/>
  <c r="M1214" i="388"/>
  <c r="AO1189" i="388"/>
  <c r="M1189" i="388"/>
  <c r="AO1176" i="388"/>
  <c r="M1176" i="388"/>
  <c r="AO1167" i="388"/>
  <c r="M1167" i="388"/>
  <c r="AO1147" i="388"/>
  <c r="M1147" i="388"/>
  <c r="AO1138" i="388"/>
  <c r="M1138" i="388"/>
  <c r="AL1001" i="388"/>
  <c r="K1001" i="388"/>
  <c r="D1001" i="388" s="1"/>
  <c r="AL992" i="388"/>
  <c r="K992" i="388"/>
  <c r="D992" i="388" s="1"/>
  <c r="AL1413" i="388"/>
  <c r="K1413" i="388"/>
  <c r="D1413" i="388" s="1"/>
  <c r="AL1405" i="388"/>
  <c r="K1405" i="388"/>
  <c r="D1405" i="388" s="1"/>
  <c r="AL1395" i="388"/>
  <c r="K1395" i="388"/>
  <c r="D1395" i="388" s="1"/>
  <c r="AL1389" i="388"/>
  <c r="I1389" i="388"/>
  <c r="D1389" i="388" s="1"/>
  <c r="AO1384" i="388"/>
  <c r="M1384" i="388"/>
  <c r="AO1352" i="388"/>
  <c r="M1352" i="388"/>
  <c r="AO1326" i="388"/>
  <c r="M1326" i="388"/>
  <c r="AL1296" i="388"/>
  <c r="K1296" i="388"/>
  <c r="D1296" i="388" s="1"/>
  <c r="AL1286" i="388"/>
  <c r="K1286" i="388"/>
  <c r="D1286" i="388" s="1"/>
  <c r="AL1281" i="388"/>
  <c r="K1281" i="388"/>
  <c r="D1281" i="388" s="1"/>
  <c r="AL1273" i="388"/>
  <c r="K1273" i="388"/>
  <c r="D1273" i="388" s="1"/>
  <c r="AL1247" i="388"/>
  <c r="K1247" i="388"/>
  <c r="D1247" i="388" s="1"/>
  <c r="AO1241" i="388"/>
  <c r="M1241" i="388"/>
  <c r="AO1206" i="388"/>
  <c r="M1206" i="388"/>
  <c r="AO1202" i="388"/>
  <c r="M1202" i="388"/>
  <c r="AO1196" i="388"/>
  <c r="M1196" i="388"/>
  <c r="AO1188" i="388"/>
  <c r="M1188" i="388"/>
  <c r="AO1185" i="388"/>
  <c r="M1185" i="388"/>
  <c r="AO1175" i="388"/>
  <c r="M1175" i="388"/>
  <c r="AO1169" i="388"/>
  <c r="M1169" i="388"/>
  <c r="AO1160" i="388"/>
  <c r="M1160" i="388"/>
  <c r="AO1151" i="388"/>
  <c r="M1151" i="388"/>
  <c r="AL1063" i="388"/>
  <c r="K1063" i="388"/>
  <c r="D1063" i="388" s="1"/>
  <c r="AL1057" i="388"/>
  <c r="K1057" i="388"/>
  <c r="D1057" i="388" s="1"/>
  <c r="AL1051" i="388"/>
  <c r="K1051" i="388"/>
  <c r="D1051" i="388" s="1"/>
  <c r="AO1045" i="388"/>
  <c r="M1045" i="388"/>
  <c r="AO1036" i="388"/>
  <c r="M1036" i="388"/>
  <c r="AL991" i="388"/>
  <c r="K991" i="388"/>
  <c r="D991" i="388" s="1"/>
  <c r="AO1510" i="388"/>
  <c r="M1510" i="388"/>
  <c r="AO1478" i="388"/>
  <c r="M1478" i="388"/>
  <c r="AL1408" i="388"/>
  <c r="K1408" i="388"/>
  <c r="D1408" i="388" s="1"/>
  <c r="AL1398" i="388"/>
  <c r="K1398" i="388"/>
  <c r="D1398" i="388" s="1"/>
  <c r="AO1360" i="388"/>
  <c r="M1360" i="388"/>
  <c r="AL1347" i="388"/>
  <c r="K1347" i="388"/>
  <c r="D1347" i="388" s="1"/>
  <c r="AL1295" i="388"/>
  <c r="K1295" i="388"/>
  <c r="D1295" i="388" s="1"/>
  <c r="AL1280" i="388"/>
  <c r="K1280" i="388"/>
  <c r="D1280" i="388" s="1"/>
  <c r="AO1231" i="388"/>
  <c r="M1231" i="388"/>
  <c r="AO1223" i="388"/>
  <c r="M1223" i="388"/>
  <c r="AO1217" i="388"/>
  <c r="M1217" i="388"/>
  <c r="AO1172" i="388"/>
  <c r="M1172" i="388"/>
  <c r="AO1165" i="388"/>
  <c r="M1165" i="388"/>
  <c r="AO1159" i="388"/>
  <c r="M1159" i="388"/>
  <c r="AO1044" i="388"/>
  <c r="M1044" i="388"/>
  <c r="AL1494" i="388"/>
  <c r="K1494" i="388"/>
  <c r="D1494" i="388" s="1"/>
  <c r="AO1457" i="388"/>
  <c r="M1457" i="388"/>
  <c r="AO1353" i="388"/>
  <c r="M1353" i="388"/>
  <c r="AO1336" i="388"/>
  <c r="M1336" i="388"/>
  <c r="AL1305" i="388"/>
  <c r="J1305" i="388"/>
  <c r="D1305" i="388" s="1"/>
  <c r="AL1302" i="388"/>
  <c r="I1302" i="388"/>
  <c r="D1302" i="388" s="1"/>
  <c r="AL1283" i="388"/>
  <c r="K1283" i="388"/>
  <c r="D1283" i="388" s="1"/>
  <c r="AL1275" i="388"/>
  <c r="K1275" i="388"/>
  <c r="D1275" i="388" s="1"/>
  <c r="AL1268" i="388"/>
  <c r="K1268" i="388"/>
  <c r="D1268" i="388" s="1"/>
  <c r="AO1260" i="388"/>
  <c r="M1260" i="388"/>
  <c r="AO1250" i="388"/>
  <c r="M1250" i="388"/>
  <c r="AO1242" i="388"/>
  <c r="M1242" i="388"/>
  <c r="AO1205" i="388"/>
  <c r="M1205" i="388"/>
  <c r="AO1197" i="388"/>
  <c r="M1197" i="388"/>
  <c r="AO1190" i="388"/>
  <c r="M1190" i="388"/>
  <c r="AO1184" i="388"/>
  <c r="M1184" i="388"/>
  <c r="AO1148" i="388"/>
  <c r="M1148" i="388"/>
  <c r="AO1134" i="388"/>
  <c r="M1134" i="388"/>
  <c r="AO1123" i="388"/>
  <c r="M1123" i="388"/>
  <c r="AO1115" i="388"/>
  <c r="M1115" i="388"/>
  <c r="AL1067" i="388"/>
  <c r="K1067" i="388"/>
  <c r="D1067" i="388" s="1"/>
  <c r="AL1039" i="388"/>
  <c r="K1039" i="388"/>
  <c r="D1039" i="388" s="1"/>
  <c r="AL1299" i="388"/>
  <c r="AL1300" i="388"/>
  <c r="AL1076" i="388"/>
  <c r="AL1388" i="388"/>
  <c r="AI1471" i="388"/>
  <c r="D74" i="6" s="1"/>
  <c r="AI1502" i="388"/>
  <c r="D75" i="6" s="1"/>
  <c r="AI1470" i="388"/>
  <c r="D86" i="6" s="1"/>
  <c r="AI1499" i="388"/>
  <c r="D83" i="6" s="1"/>
  <c r="AI1501" i="388"/>
  <c r="D77" i="6" s="1"/>
  <c r="AI1498" i="388"/>
  <c r="D76" i="6" s="1"/>
  <c r="AI1490" i="388"/>
  <c r="D78" i="6" s="1"/>
  <c r="AI1182" i="388"/>
  <c r="AI1517" i="388"/>
  <c r="D82" i="6" s="1"/>
  <c r="AI1463" i="388"/>
  <c r="AI1496" i="388"/>
  <c r="AH976" i="388"/>
  <c r="AH1522" i="388" s="1"/>
  <c r="AK1414" i="388"/>
  <c r="AK1522" i="388" s="1"/>
  <c r="AO1522" i="388" l="1"/>
  <c r="D85" i="6"/>
  <c r="I1496" i="388"/>
  <c r="D1496" i="388" s="1"/>
  <c r="N1123" i="388"/>
  <c r="D1123" i="388" s="1"/>
  <c r="N1148" i="388"/>
  <c r="D1148" i="388" s="1"/>
  <c r="N1190" i="388"/>
  <c r="D1190" i="388" s="1"/>
  <c r="N1205" i="388"/>
  <c r="D1205" i="388" s="1"/>
  <c r="N1250" i="388"/>
  <c r="D1250" i="388" s="1"/>
  <c r="N1353" i="388"/>
  <c r="D1353" i="388" s="1"/>
  <c r="N1159" i="388"/>
  <c r="D1159" i="388" s="1"/>
  <c r="N1172" i="388"/>
  <c r="D1172" i="388" s="1"/>
  <c r="N1223" i="388"/>
  <c r="D1223" i="388" s="1"/>
  <c r="N1478" i="388"/>
  <c r="D1478" i="388" s="1"/>
  <c r="N1045" i="388"/>
  <c r="D1045" i="388" s="1"/>
  <c r="N1151" i="388"/>
  <c r="D1151" i="388" s="1"/>
  <c r="N1169" i="388"/>
  <c r="D1169" i="388" s="1"/>
  <c r="N1185" i="388"/>
  <c r="D1185" i="388" s="1"/>
  <c r="N1196" i="388"/>
  <c r="D1196" i="388" s="1"/>
  <c r="N1206" i="388"/>
  <c r="D1206" i="388" s="1"/>
  <c r="N1352" i="388"/>
  <c r="D1352" i="388" s="1"/>
  <c r="N1138" i="388"/>
  <c r="D1138" i="388" s="1"/>
  <c r="N1167" i="388"/>
  <c r="D1167" i="388" s="1"/>
  <c r="N1189" i="388"/>
  <c r="D1189" i="388" s="1"/>
  <c r="N1225" i="388"/>
  <c r="D1225" i="388" s="1"/>
  <c r="N1263" i="388"/>
  <c r="D1263" i="388" s="1"/>
  <c r="N1156" i="388"/>
  <c r="D1156" i="388" s="1"/>
  <c r="N1219" i="388"/>
  <c r="D1219" i="388" s="1"/>
  <c r="N1233" i="388"/>
  <c r="D1233" i="388" s="1"/>
  <c r="N1314" i="388"/>
  <c r="D1314" i="388" s="1"/>
  <c r="N1387" i="388"/>
  <c r="D1387" i="388" s="1"/>
  <c r="N1135" i="388"/>
  <c r="D1135" i="388" s="1"/>
  <c r="N1149" i="388"/>
  <c r="D1149" i="388" s="1"/>
  <c r="N1186" i="388"/>
  <c r="D1186" i="388" s="1"/>
  <c r="N1248" i="388"/>
  <c r="D1248" i="388" s="1"/>
  <c r="N1136" i="388"/>
  <c r="D1136" i="388" s="1"/>
  <c r="N1146" i="388"/>
  <c r="D1146" i="388" s="1"/>
  <c r="N1224" i="388"/>
  <c r="D1224" i="388" s="1"/>
  <c r="N1252" i="388"/>
  <c r="D1252" i="388" s="1"/>
  <c r="N1262" i="388"/>
  <c r="D1262" i="388" s="1"/>
  <c r="N1315" i="388"/>
  <c r="D1315" i="388" s="1"/>
  <c r="N1342" i="388"/>
  <c r="D1342" i="388" s="1"/>
  <c r="N1484" i="388"/>
  <c r="D1484" i="388" s="1"/>
  <c r="N1046" i="388"/>
  <c r="D1046" i="388" s="1"/>
  <c r="N1118" i="388"/>
  <c r="D1118" i="388" s="1"/>
  <c r="N1129" i="388"/>
  <c r="D1129" i="388" s="1"/>
  <c r="N1210" i="388"/>
  <c r="D1210" i="388" s="1"/>
  <c r="N1309" i="388"/>
  <c r="D1309" i="388" s="1"/>
  <c r="N1386" i="388"/>
  <c r="D1386" i="388" s="1"/>
  <c r="N1497" i="388"/>
  <c r="D1497" i="388" s="1"/>
  <c r="N1516" i="388"/>
  <c r="D1516" i="388" s="1"/>
  <c r="N1043" i="388"/>
  <c r="D1043" i="388" s="1"/>
  <c r="N1119" i="388"/>
  <c r="D1119" i="388" s="1"/>
  <c r="N1139" i="388"/>
  <c r="D1139" i="388" s="1"/>
  <c r="N1194" i="388"/>
  <c r="D1194" i="388" s="1"/>
  <c r="N1213" i="388"/>
  <c r="D1213" i="388" s="1"/>
  <c r="N1264" i="388"/>
  <c r="D1264" i="388" s="1"/>
  <c r="N1357" i="388"/>
  <c r="D1357" i="388" s="1"/>
  <c r="N1455" i="388"/>
  <c r="D1455" i="388" s="1"/>
  <c r="N660" i="388"/>
  <c r="D660" i="388" s="1"/>
  <c r="N1162" i="388"/>
  <c r="D1162" i="388" s="1"/>
  <c r="N1174" i="388"/>
  <c r="D1174" i="388" s="1"/>
  <c r="N1220" i="388"/>
  <c r="D1220" i="388" s="1"/>
  <c r="N1234" i="388"/>
  <c r="D1234" i="388" s="1"/>
  <c r="N1157" i="388"/>
  <c r="D1157" i="388" s="1"/>
  <c r="N1173" i="388"/>
  <c r="D1173" i="388" s="1"/>
  <c r="N1192" i="388"/>
  <c r="D1192" i="388" s="1"/>
  <c r="N1204" i="388"/>
  <c r="D1204" i="388" s="1"/>
  <c r="N1245" i="388"/>
  <c r="D1245" i="388" s="1"/>
  <c r="N1491" i="388"/>
  <c r="D1491" i="388" s="1"/>
  <c r="N1066" i="388"/>
  <c r="D1066" i="388" s="1"/>
  <c r="N1152" i="388"/>
  <c r="D1152" i="388" s="1"/>
  <c r="N1183" i="388"/>
  <c r="D1183" i="388" s="1"/>
  <c r="N1229" i="388"/>
  <c r="D1229" i="388" s="1"/>
  <c r="N1340" i="388"/>
  <c r="D1340" i="388" s="1"/>
  <c r="N1356" i="388"/>
  <c r="D1356" i="388" s="1"/>
  <c r="N1385" i="388"/>
  <c r="D1385" i="388" s="1"/>
  <c r="N1454" i="388"/>
  <c r="D1454" i="388" s="1"/>
  <c r="N1158" i="388"/>
  <c r="D1158" i="388" s="1"/>
  <c r="N1216" i="388"/>
  <c r="D1216" i="388" s="1"/>
  <c r="N1230" i="388"/>
  <c r="D1230" i="388" s="1"/>
  <c r="N1311" i="388"/>
  <c r="D1311" i="388" s="1"/>
  <c r="N1483" i="388"/>
  <c r="D1483" i="388" s="1"/>
  <c r="N1050" i="388"/>
  <c r="D1050" i="388" s="1"/>
  <c r="N1132" i="388"/>
  <c r="D1132" i="388" s="1"/>
  <c r="N1145" i="388"/>
  <c r="D1145" i="388" s="1"/>
  <c r="N1191" i="388"/>
  <c r="D1191" i="388" s="1"/>
  <c r="N1212" i="388"/>
  <c r="D1212" i="388" s="1"/>
  <c r="N1325" i="388"/>
  <c r="D1325" i="388" s="1"/>
  <c r="N1117" i="388"/>
  <c r="D1117" i="388" s="1"/>
  <c r="N1215" i="388"/>
  <c r="D1215" i="388" s="1"/>
  <c r="N1236" i="388"/>
  <c r="D1236" i="388" s="1"/>
  <c r="N1084" i="388"/>
  <c r="D1084" i="388" s="1"/>
  <c r="N1128" i="388"/>
  <c r="D1128" i="388" s="1"/>
  <c r="N1255" i="388"/>
  <c r="D1255" i="388" s="1"/>
  <c r="N1115" i="388"/>
  <c r="D1115" i="388" s="1"/>
  <c r="N1134" i="388"/>
  <c r="D1134" i="388" s="1"/>
  <c r="N1184" i="388"/>
  <c r="D1184" i="388" s="1"/>
  <c r="N1197" i="388"/>
  <c r="D1197" i="388" s="1"/>
  <c r="N1242" i="388"/>
  <c r="D1242" i="388" s="1"/>
  <c r="N1260" i="388"/>
  <c r="D1260" i="388" s="1"/>
  <c r="N1336" i="388"/>
  <c r="D1336" i="388" s="1"/>
  <c r="N1457" i="388"/>
  <c r="D1457" i="388" s="1"/>
  <c r="N1044" i="388"/>
  <c r="D1044" i="388" s="1"/>
  <c r="N1165" i="388"/>
  <c r="D1165" i="388" s="1"/>
  <c r="N1217" i="388"/>
  <c r="D1217" i="388" s="1"/>
  <c r="N1231" i="388"/>
  <c r="D1231" i="388" s="1"/>
  <c r="N1360" i="388"/>
  <c r="D1360" i="388" s="1"/>
  <c r="N1510" i="388"/>
  <c r="D1510" i="388" s="1"/>
  <c r="N1036" i="388"/>
  <c r="D1036" i="388" s="1"/>
  <c r="N1160" i="388"/>
  <c r="D1160" i="388" s="1"/>
  <c r="N1175" i="388"/>
  <c r="D1175" i="388" s="1"/>
  <c r="N1188" i="388"/>
  <c r="D1188" i="388" s="1"/>
  <c r="N1202" i="388"/>
  <c r="D1202" i="388" s="1"/>
  <c r="N1241" i="388"/>
  <c r="D1241" i="388" s="1"/>
  <c r="N1326" i="388"/>
  <c r="D1326" i="388" s="1"/>
  <c r="N1384" i="388"/>
  <c r="D1384" i="388" s="1"/>
  <c r="N1147" i="388"/>
  <c r="D1147" i="388" s="1"/>
  <c r="N1176" i="388"/>
  <c r="D1176" i="388" s="1"/>
  <c r="N1214" i="388"/>
  <c r="D1214" i="388" s="1"/>
  <c r="N1237" i="388"/>
  <c r="D1237" i="388" s="1"/>
  <c r="N1343" i="388"/>
  <c r="D1343" i="388" s="1"/>
  <c r="N1456" i="388"/>
  <c r="D1456" i="388" s="1"/>
  <c r="N1131" i="388"/>
  <c r="D1131" i="388" s="1"/>
  <c r="N1161" i="388"/>
  <c r="D1161" i="388" s="1"/>
  <c r="N1226" i="388"/>
  <c r="D1226" i="388" s="1"/>
  <c r="N1487" i="388"/>
  <c r="D1487" i="388" s="1"/>
  <c r="N1059" i="388"/>
  <c r="D1059" i="388" s="1"/>
  <c r="N1116" i="388"/>
  <c r="D1116" i="388" s="1"/>
  <c r="N1143" i="388"/>
  <c r="D1143" i="388" s="1"/>
  <c r="N1155" i="388"/>
  <c r="D1155" i="388" s="1"/>
  <c r="N1208" i="388"/>
  <c r="D1208" i="388" s="1"/>
  <c r="N1329" i="388"/>
  <c r="D1329" i="388" s="1"/>
  <c r="N1121" i="388"/>
  <c r="D1121" i="388" s="1"/>
  <c r="N1141" i="388"/>
  <c r="D1141" i="388" s="1"/>
  <c r="N1211" i="388"/>
  <c r="D1211" i="388" s="1"/>
  <c r="N1238" i="388"/>
  <c r="D1238" i="388" s="1"/>
  <c r="N1256" i="388"/>
  <c r="D1256" i="388" s="1"/>
  <c r="N1306" i="388"/>
  <c r="D1306" i="388" s="1"/>
  <c r="N1333" i="388"/>
  <c r="D1333" i="388" s="1"/>
  <c r="N1511" i="388"/>
  <c r="D1511" i="388" s="1"/>
  <c r="N1038" i="388"/>
  <c r="D1038" i="388" s="1"/>
  <c r="N1055" i="388"/>
  <c r="D1055" i="388" s="1"/>
  <c r="N1124" i="388"/>
  <c r="D1124" i="388" s="1"/>
  <c r="N1203" i="388"/>
  <c r="D1203" i="388" s="1"/>
  <c r="N1253" i="388"/>
  <c r="D1253" i="388" s="1"/>
  <c r="N1324" i="388"/>
  <c r="D1324" i="388" s="1"/>
  <c r="N1125" i="388"/>
  <c r="D1125" i="388" s="1"/>
  <c r="N1171" i="388"/>
  <c r="D1171" i="388" s="1"/>
  <c r="N1201" i="388"/>
  <c r="D1201" i="388" s="1"/>
  <c r="N1258" i="388"/>
  <c r="D1258" i="388" s="1"/>
  <c r="N1307" i="388"/>
  <c r="D1307" i="388" s="1"/>
  <c r="N1126" i="388"/>
  <c r="D1126" i="388" s="1"/>
  <c r="N1168" i="388"/>
  <c r="D1168" i="388" s="1"/>
  <c r="N1198" i="388"/>
  <c r="D1198" i="388" s="1"/>
  <c r="N1227" i="388"/>
  <c r="D1227" i="388" s="1"/>
  <c r="N1261" i="388"/>
  <c r="D1261" i="388" s="1"/>
  <c r="N1514" i="388"/>
  <c r="D1514" i="388" s="1"/>
  <c r="N1166" i="388"/>
  <c r="D1166" i="388" s="1"/>
  <c r="N1187" i="388"/>
  <c r="D1187" i="388" s="1"/>
  <c r="N1199" i="388"/>
  <c r="D1199" i="388" s="1"/>
  <c r="N1218" i="388"/>
  <c r="D1218" i="388" s="1"/>
  <c r="N1337" i="388"/>
  <c r="D1337" i="388" s="1"/>
  <c r="N1370" i="388"/>
  <c r="D1370" i="388" s="1"/>
  <c r="N1480" i="388"/>
  <c r="D1480" i="388" s="1"/>
  <c r="N1142" i="388"/>
  <c r="D1142" i="388" s="1"/>
  <c r="N1170" i="388"/>
  <c r="D1170" i="388" s="1"/>
  <c r="N1209" i="388"/>
  <c r="D1209" i="388" s="1"/>
  <c r="N1316" i="388"/>
  <c r="D1316" i="388" s="1"/>
  <c r="N1335" i="388"/>
  <c r="D1335" i="388" s="1"/>
  <c r="N1371" i="388"/>
  <c r="D1371" i="388" s="1"/>
  <c r="N1163" i="388"/>
  <c r="D1163" i="388" s="1"/>
  <c r="N1222" i="388"/>
  <c r="D1222" i="388" s="1"/>
  <c r="N1235" i="388"/>
  <c r="D1235" i="388" s="1"/>
  <c r="N1317" i="388"/>
  <c r="D1317" i="388" s="1"/>
  <c r="N1341" i="388"/>
  <c r="D1341" i="388" s="1"/>
  <c r="N695" i="388"/>
  <c r="D695" i="388" s="1"/>
  <c r="N1120" i="388"/>
  <c r="D1120" i="388" s="1"/>
  <c r="N1140" i="388"/>
  <c r="D1140" i="388" s="1"/>
  <c r="N1150" i="388"/>
  <c r="D1150" i="388" s="1"/>
  <c r="N1207" i="388"/>
  <c r="D1207" i="388" s="1"/>
  <c r="N1251" i="388"/>
  <c r="D1251" i="388" s="1"/>
  <c r="N1358" i="388"/>
  <c r="D1358" i="388" s="1"/>
  <c r="N1144" i="388"/>
  <c r="D1144" i="388" s="1"/>
  <c r="N1228" i="388"/>
  <c r="D1228" i="388" s="1"/>
  <c r="N1254" i="388"/>
  <c r="D1254" i="388" s="1"/>
  <c r="N1042" i="388"/>
  <c r="D1042" i="388" s="1"/>
  <c r="N1122" i="388"/>
  <c r="D1122" i="388" s="1"/>
  <c r="N1133" i="388"/>
  <c r="D1133" i="388" s="1"/>
  <c r="N1249" i="388"/>
  <c r="D1249" i="388" s="1"/>
  <c r="AL1090" i="388"/>
  <c r="AL1104" i="388"/>
  <c r="AL1099" i="388"/>
  <c r="AL1098" i="388"/>
  <c r="AL1106" i="388"/>
  <c r="AL1105" i="388"/>
  <c r="AL1100" i="388"/>
  <c r="AL1094" i="388"/>
  <c r="AL1089" i="388"/>
  <c r="AL1102" i="388"/>
  <c r="AL1093" i="388"/>
  <c r="I1091" i="388"/>
  <c r="D1091" i="388" s="1"/>
  <c r="I1101" i="388"/>
  <c r="D1101" i="388" s="1"/>
  <c r="AL1107" i="388"/>
  <c r="J1095" i="388"/>
  <c r="D1095" i="388" s="1"/>
  <c r="I1103" i="388"/>
  <c r="D1103" i="388" s="1"/>
  <c r="I1097" i="388"/>
  <c r="D1097" i="388" s="1"/>
  <c r="I1182" i="388"/>
  <c r="D1182" i="388" s="1"/>
  <c r="I1499" i="388"/>
  <c r="D1499" i="388" s="1"/>
  <c r="I1490" i="388"/>
  <c r="D1490" i="388" s="1"/>
  <c r="I1470" i="388"/>
  <c r="D1470" i="388" s="1"/>
  <c r="H976" i="388"/>
  <c r="D976" i="388" s="1"/>
  <c r="I1463" i="388"/>
  <c r="D1463" i="388" s="1"/>
  <c r="I1498" i="388"/>
  <c r="D1498" i="388" s="1"/>
  <c r="I1502" i="388"/>
  <c r="D1502" i="388" s="1"/>
  <c r="AL1414" i="388"/>
  <c r="K1414" i="388"/>
  <c r="D1414" i="388" s="1"/>
  <c r="I1517" i="388"/>
  <c r="D1517" i="388" s="1"/>
  <c r="I1501" i="388"/>
  <c r="D1501" i="388" s="1"/>
  <c r="I1471" i="388"/>
  <c r="D1471" i="388" s="1"/>
  <c r="AL1517" i="388"/>
  <c r="AL1501" i="388"/>
  <c r="AL1471" i="388"/>
  <c r="AL1182" i="388"/>
  <c r="AL1499" i="388"/>
  <c r="AL1496" i="388"/>
  <c r="AL1490" i="388"/>
  <c r="AL1470" i="388"/>
  <c r="AL1463" i="388"/>
  <c r="AL1498" i="388"/>
  <c r="AL1502" i="388"/>
  <c r="AN1524" i="388"/>
  <c r="I16" i="219"/>
  <c r="F16" i="219" l="1"/>
  <c r="H16" i="219"/>
  <c r="G14" i="220"/>
  <c r="AS959" i="388" l="1"/>
  <c r="AJ959" i="388" l="1"/>
  <c r="C26" i="19" s="1"/>
  <c r="AT959" i="388"/>
  <c r="AV959" i="388" l="1"/>
  <c r="B4" i="220" l="1"/>
  <c r="AT26" i="388" l="1"/>
  <c r="AJ26" i="388"/>
  <c r="J26" i="388" s="1"/>
  <c r="AS26" i="388"/>
  <c r="AI26" i="388"/>
  <c r="AS1462" i="388"/>
  <c r="AS1330" i="388"/>
  <c r="AS75" i="388"/>
  <c r="AS1181" i="388"/>
  <c r="AS918" i="388"/>
  <c r="AS1328" i="388"/>
  <c r="AS46" i="388"/>
  <c r="AS21" i="388"/>
  <c r="AS1331" i="388"/>
  <c r="AS24" i="388"/>
  <c r="AS1350" i="388"/>
  <c r="AS922" i="388"/>
  <c r="AS1492" i="388"/>
  <c r="AS1327" i="388"/>
  <c r="AS44" i="388"/>
  <c r="AS1365" i="388"/>
  <c r="AT1328" i="388"/>
  <c r="AT46" i="388"/>
  <c r="AT21" i="388"/>
  <c r="AT1331" i="388"/>
  <c r="AT24" i="388"/>
  <c r="AT1462" i="388"/>
  <c r="AT44" i="388"/>
  <c r="AT1365" i="388"/>
  <c r="AT75" i="388"/>
  <c r="AT1181" i="388"/>
  <c r="AT1350" i="388"/>
  <c r="AT922" i="388"/>
  <c r="AT1492" i="388"/>
  <c r="AT1327" i="388"/>
  <c r="AT11" i="388"/>
  <c r="AT1330" i="388"/>
  <c r="AT918" i="388"/>
  <c r="AI21" i="388"/>
  <c r="D39" i="6" s="1"/>
  <c r="I1366" i="388"/>
  <c r="AI1350" i="388"/>
  <c r="I1350" i="388" s="1"/>
  <c r="AI1328" i="388"/>
  <c r="I1328" i="388" s="1"/>
  <c r="AI1365" i="388"/>
  <c r="I1365" i="388" s="1"/>
  <c r="AI1330" i="388"/>
  <c r="I1330" i="388" s="1"/>
  <c r="AI1492" i="388"/>
  <c r="I1492" i="388" s="1"/>
  <c r="AI1092" i="388"/>
  <c r="AI1181" i="388"/>
  <c r="AI1462" i="388"/>
  <c r="I1462" i="388" s="1"/>
  <c r="AI1327" i="388"/>
  <c r="I1327" i="388" s="1"/>
  <c r="J21" i="388"/>
  <c r="AJ1350" i="388"/>
  <c r="J1350" i="388" s="1"/>
  <c r="J1366" i="388"/>
  <c r="AJ1462" i="388"/>
  <c r="J1462" i="388" s="1"/>
  <c r="AJ1327" i="388"/>
  <c r="J1327" i="388" s="1"/>
  <c r="AJ1328" i="388"/>
  <c r="J1328" i="388" s="1"/>
  <c r="AJ1365" i="388"/>
  <c r="J1365" i="388" s="1"/>
  <c r="AJ1330" i="388"/>
  <c r="J1330" i="388" s="1"/>
  <c r="AJ1492" i="388"/>
  <c r="J1492" i="388" s="1"/>
  <c r="AJ1092" i="388"/>
  <c r="AJ1181" i="388"/>
  <c r="C27" i="19" s="1"/>
  <c r="C1535" i="388"/>
  <c r="AS1522" i="388" l="1"/>
  <c r="AS975" i="388"/>
  <c r="AT975" i="388"/>
  <c r="E12" i="316" s="1"/>
  <c r="D1365" i="388"/>
  <c r="D1328" i="388"/>
  <c r="D1327" i="388"/>
  <c r="D1492" i="388"/>
  <c r="D1350" i="388"/>
  <c r="D1462" i="388"/>
  <c r="D1330" i="388"/>
  <c r="D1366" i="388"/>
  <c r="AT1522" i="388"/>
  <c r="I1092" i="388"/>
  <c r="J1092" i="388"/>
  <c r="AV1332" i="388"/>
  <c r="D59" i="6"/>
  <c r="AV26" i="388"/>
  <c r="I26" i="388"/>
  <c r="D26" i="388" s="1"/>
  <c r="AL26" i="388"/>
  <c r="I1181" i="388"/>
  <c r="I21" i="388"/>
  <c r="D21" i="388" s="1"/>
  <c r="J1181" i="388"/>
  <c r="AV1492" i="388"/>
  <c r="AV1365" i="388"/>
  <c r="AV1331" i="388"/>
  <c r="AV1366" i="388"/>
  <c r="AV11" i="388"/>
  <c r="AV1350" i="388"/>
  <c r="AV46" i="388"/>
  <c r="AV75" i="388"/>
  <c r="AV1327" i="388"/>
  <c r="AV24" i="388"/>
  <c r="AV1328" i="388"/>
  <c r="AV1330" i="388"/>
  <c r="AV918" i="388"/>
  <c r="AV44" i="388"/>
  <c r="AV922" i="388"/>
  <c r="AV21" i="388"/>
  <c r="AV1181" i="388"/>
  <c r="AV1462" i="388"/>
  <c r="AL1092" i="388"/>
  <c r="AL1328" i="388"/>
  <c r="AL21" i="388"/>
  <c r="AL1462" i="388"/>
  <c r="AL1330" i="388"/>
  <c r="AL1350" i="388"/>
  <c r="AL1181" i="388"/>
  <c r="AL1365" i="388"/>
  <c r="AL1366" i="388"/>
  <c r="AL1327" i="388"/>
  <c r="AL1492" i="388"/>
  <c r="AS1524" i="388" l="1"/>
  <c r="AV975" i="388"/>
  <c r="D1181" i="388"/>
  <c r="D1092" i="388"/>
  <c r="AV1522" i="388"/>
  <c r="E14" i="316"/>
  <c r="J1332" i="388"/>
  <c r="D1332" i="388" s="1"/>
  <c r="AL1332" i="388"/>
  <c r="G16" i="317"/>
  <c r="K16" i="317" s="1"/>
  <c r="D12" i="316"/>
  <c r="D14" i="316"/>
  <c r="D16" i="316" l="1"/>
  <c r="AT1524" i="388"/>
  <c r="G18" i="317"/>
  <c r="AV1524" i="388"/>
  <c r="AU1526" i="388" s="1"/>
  <c r="AT1531" i="388" s="1"/>
  <c r="AU1531" i="388" s="1"/>
  <c r="E15" i="389"/>
  <c r="E17" i="389" l="1"/>
  <c r="E19" i="389" s="1"/>
  <c r="E23" i="389" s="1"/>
  <c r="G20" i="317"/>
  <c r="K18" i="317"/>
  <c r="AS1526" i="388"/>
  <c r="AT1529" i="388" s="1"/>
  <c r="AU1529" i="388" s="1"/>
  <c r="AT1526" i="388"/>
  <c r="AT1530" i="388" s="1"/>
  <c r="E25" i="389" l="1"/>
  <c r="E32" i="389"/>
  <c r="E30" i="389"/>
  <c r="AU1530" i="388"/>
  <c r="AU1532" i="388" s="1"/>
  <c r="AT1532" i="388"/>
  <c r="E29" i="389" l="1"/>
  <c r="E34" i="389"/>
  <c r="E33" i="389" s="1"/>
  <c r="E31" i="389"/>
  <c r="E35" i="389" l="1"/>
  <c r="A22" i="220" l="1"/>
  <c r="A23" i="220"/>
  <c r="A21" i="316" l="1"/>
  <c r="A20" i="316"/>
  <c r="F19" i="316"/>
  <c r="A19" i="316"/>
  <c r="A18" i="316"/>
  <c r="A17" i="316"/>
  <c r="A16" i="316"/>
  <c r="A15" i="316"/>
  <c r="A14" i="316"/>
  <c r="A13" i="316"/>
  <c r="A12" i="316"/>
  <c r="A25" i="317"/>
  <c r="A24" i="317"/>
  <c r="A23" i="317"/>
  <c r="A22" i="317"/>
  <c r="A21" i="317"/>
  <c r="A20" i="317"/>
  <c r="A19" i="317"/>
  <c r="A18" i="317"/>
  <c r="A17" i="317"/>
  <c r="A16" i="317"/>
  <c r="G19" i="316" l="1"/>
  <c r="H19" i="316" s="1"/>
  <c r="A3" i="220" l="1"/>
  <c r="A12" i="220"/>
  <c r="A13" i="220"/>
  <c r="A14" i="220"/>
  <c r="A15" i="220"/>
  <c r="A16" i="220"/>
  <c r="A17" i="220"/>
  <c r="A18" i="220"/>
  <c r="A19" i="220"/>
  <c r="F19" i="220"/>
  <c r="G19" i="220" s="1"/>
  <c r="H19" i="220" s="1"/>
  <c r="A20" i="220"/>
  <c r="A21" i="220"/>
  <c r="A14" i="219"/>
  <c r="A15" i="219"/>
  <c r="A16" i="219"/>
  <c r="A17" i="219"/>
  <c r="A18" i="219"/>
  <c r="A19" i="219"/>
  <c r="A20" i="219"/>
  <c r="A21" i="219"/>
  <c r="A22" i="219"/>
  <c r="A23" i="219"/>
  <c r="A10" i="6"/>
  <c r="A34" i="6"/>
  <c r="A47" i="6"/>
  <c r="A90" i="6"/>
  <c r="A91" i="6" s="1"/>
  <c r="A92" i="6" s="1"/>
  <c r="A93" i="6" s="1"/>
  <c r="A94" i="6" s="1"/>
  <c r="A95" i="6" s="1"/>
  <c r="A96" i="6" s="1"/>
  <c r="A98" i="6"/>
  <c r="A99" i="6" s="1"/>
  <c r="A100" i="6" s="1"/>
  <c r="A101" i="6" s="1"/>
  <c r="A102" i="6" s="1"/>
  <c r="A49" i="6" l="1"/>
  <c r="D49" i="6" s="1"/>
  <c r="A35" i="6"/>
  <c r="F20" i="317"/>
  <c r="F24" i="317" s="1"/>
  <c r="D20" i="317"/>
  <c r="D24" i="317" s="1"/>
  <c r="A50" i="6" l="1"/>
  <c r="D50" i="6" s="1"/>
  <c r="A36" i="6"/>
  <c r="A51" i="6" l="1"/>
  <c r="D51" i="6" s="1"/>
  <c r="A37" i="6"/>
  <c r="D37" i="6" s="1"/>
  <c r="A52" i="6" l="1"/>
  <c r="D52" i="6" s="1"/>
  <c r="A56" i="6"/>
  <c r="D56" i="6" s="1"/>
  <c r="A38" i="6"/>
  <c r="H24" i="317"/>
  <c r="A58" i="6" l="1"/>
  <c r="D58" i="6" s="1"/>
  <c r="K22" i="317"/>
  <c r="A60" i="6" l="1"/>
  <c r="D60" i="6" s="1"/>
  <c r="K20" i="219"/>
  <c r="A62" i="6" l="1"/>
  <c r="D62" i="6" s="1"/>
  <c r="D101" i="6" l="1"/>
  <c r="A63" i="6"/>
  <c r="D63" i="6" s="1"/>
  <c r="A64" i="6" l="1"/>
  <c r="D64" i="6" s="1"/>
  <c r="A65" i="6" l="1"/>
  <c r="D65" i="6" s="1"/>
  <c r="A66" i="6" l="1"/>
  <c r="D66" i="6" s="1"/>
  <c r="A67" i="6" l="1"/>
  <c r="D67" i="6" s="1"/>
  <c r="E16" i="316"/>
  <c r="E21" i="316" l="1"/>
  <c r="A72" i="6"/>
  <c r="D72" i="6" s="1"/>
  <c r="A73" i="6" l="1"/>
  <c r="D73" i="6" s="1"/>
  <c r="A88" i="6" l="1"/>
  <c r="D88" i="6" s="1"/>
  <c r="G16" i="316" l="1"/>
  <c r="G21" i="316" s="1"/>
  <c r="F14" i="316"/>
  <c r="H14" i="316" s="1"/>
  <c r="D21" i="316" l="1"/>
  <c r="F12" i="316"/>
  <c r="H12" i="316" l="1"/>
  <c r="F16" i="316"/>
  <c r="F21" i="316" s="1"/>
  <c r="H16" i="316" l="1"/>
  <c r="H21" i="316" s="1"/>
  <c r="G24" i="317" l="1"/>
  <c r="K20" i="317" l="1"/>
  <c r="K24" i="317" s="1"/>
  <c r="AM129" i="388" l="1"/>
  <c r="AI124" i="388"/>
  <c r="AK98" i="388"/>
  <c r="AK92" i="388"/>
  <c r="AK971" i="388"/>
  <c r="AK943" i="388"/>
  <c r="AK923" i="388"/>
  <c r="AM919" i="388"/>
  <c r="AK883" i="388"/>
  <c r="AH878" i="388"/>
  <c r="H878" i="388" s="1"/>
  <c r="D878" i="388" s="1"/>
  <c r="AH872" i="388"/>
  <c r="H872" i="388" s="1"/>
  <c r="D872" i="388" s="1"/>
  <c r="AH868" i="388"/>
  <c r="H868" i="388" s="1"/>
  <c r="D868" i="388" s="1"/>
  <c r="AH864" i="388"/>
  <c r="H864" i="388" s="1"/>
  <c r="D864" i="388" s="1"/>
  <c r="AH860" i="388"/>
  <c r="H860" i="388" s="1"/>
  <c r="D860" i="388" s="1"/>
  <c r="AH855" i="388"/>
  <c r="H855" i="388" s="1"/>
  <c r="D855" i="388" s="1"/>
  <c r="AH851" i="388"/>
  <c r="H851" i="388" s="1"/>
  <c r="D851" i="388" s="1"/>
  <c r="AM845" i="388"/>
  <c r="AK820" i="388"/>
  <c r="AM816" i="388"/>
  <c r="AM811" i="388"/>
  <c r="AM807" i="388"/>
  <c r="AM802" i="388"/>
  <c r="AM793" i="388"/>
  <c r="AM789" i="388"/>
  <c r="AM785" i="388"/>
  <c r="AM781" i="388"/>
  <c r="AM777" i="388"/>
  <c r="AM773" i="388"/>
  <c r="AM767" i="388"/>
  <c r="AM758" i="388"/>
  <c r="AM754" i="388"/>
  <c r="AH747" i="388"/>
  <c r="H747" i="388" s="1"/>
  <c r="D747" i="388" s="1"/>
  <c r="AM741" i="388"/>
  <c r="AM736" i="388"/>
  <c r="AM726" i="388"/>
  <c r="AK670" i="388"/>
  <c r="AK642" i="388"/>
  <c r="AI577" i="388"/>
  <c r="AM573" i="388"/>
  <c r="AK553" i="388"/>
  <c r="AK537" i="388"/>
  <c r="AM533" i="388"/>
  <c r="AI507" i="388"/>
  <c r="AM499" i="388"/>
  <c r="AM495" i="388"/>
  <c r="AH491" i="388"/>
  <c r="H491" i="388" s="1"/>
  <c r="D491" i="388" s="1"/>
  <c r="AH487" i="388"/>
  <c r="H487" i="388" s="1"/>
  <c r="D487" i="388" s="1"/>
  <c r="AH482" i="388"/>
  <c r="H482" i="388" s="1"/>
  <c r="D482" i="388" s="1"/>
  <c r="AH475" i="388"/>
  <c r="H475" i="388" s="1"/>
  <c r="D475" i="388" s="1"/>
  <c r="AH471" i="388"/>
  <c r="H471" i="388" s="1"/>
  <c r="D471" i="388" s="1"/>
  <c r="AK149" i="388"/>
  <c r="AM144" i="388"/>
  <c r="AK830" i="388"/>
  <c r="AK723" i="388"/>
  <c r="AM706" i="388"/>
  <c r="AK195" i="388"/>
  <c r="AM186" i="388"/>
  <c r="AM167" i="388"/>
  <c r="AM154" i="388"/>
  <c r="AM141" i="388"/>
  <c r="AK946" i="388"/>
  <c r="AK910" i="388"/>
  <c r="AM906" i="388"/>
  <c r="AM899" i="388"/>
  <c r="AK832" i="388"/>
  <c r="AK792" i="388"/>
  <c r="AK776" i="388"/>
  <c r="AM770" i="388"/>
  <c r="AM766" i="388"/>
  <c r="AM757" i="388"/>
  <c r="AM752" i="388"/>
  <c r="AM746" i="388"/>
  <c r="AH739" i="388"/>
  <c r="H739" i="388" s="1"/>
  <c r="D739" i="388" s="1"/>
  <c r="AM735" i="388"/>
  <c r="AM725" i="388"/>
  <c r="AK669" i="388"/>
  <c r="AM662" i="388"/>
  <c r="AM657" i="388"/>
  <c r="AK641" i="388"/>
  <c r="AM637" i="388"/>
  <c r="AM596" i="388"/>
  <c r="AM592" i="388"/>
  <c r="AK572" i="388"/>
  <c r="AK552" i="388"/>
  <c r="AK536" i="388"/>
  <c r="AI516" i="388"/>
  <c r="AK305" i="388"/>
  <c r="AM296" i="388"/>
  <c r="AM292" i="388"/>
  <c r="AM288" i="388"/>
  <c r="AM284" i="388"/>
  <c r="AM280" i="388"/>
  <c r="AM276" i="388"/>
  <c r="AM272" i="388"/>
  <c r="AM265" i="388"/>
  <c r="AM260" i="388"/>
  <c r="AM256" i="388"/>
  <c r="AM249" i="388"/>
  <c r="AM245" i="388"/>
  <c r="AM238" i="388"/>
  <c r="AM233" i="388"/>
  <c r="AM229" i="388"/>
  <c r="AM225" i="388"/>
  <c r="AM220" i="388"/>
  <c r="AM216" i="388"/>
  <c r="AM212" i="388"/>
  <c r="AM208" i="388"/>
  <c r="AM204" i="388"/>
  <c r="AM193" i="388"/>
  <c r="AM188" i="388"/>
  <c r="AM184" i="388"/>
  <c r="AM179" i="388"/>
  <c r="AM174" i="388"/>
  <c r="AM117" i="388"/>
  <c r="AM113" i="388"/>
  <c r="AM105" i="388"/>
  <c r="AK30" i="388"/>
  <c r="AK944" i="388"/>
  <c r="AM932" i="388"/>
  <c r="AK786" i="388"/>
  <c r="AM768" i="388"/>
  <c r="AM748" i="388"/>
  <c r="AM717" i="388"/>
  <c r="AM694" i="388"/>
  <c r="AM659" i="388"/>
  <c r="AK969" i="388"/>
  <c r="AK941" i="388"/>
  <c r="AM937" i="388"/>
  <c r="AK905" i="388"/>
  <c r="AK831" i="388"/>
  <c r="AK775" i="388"/>
  <c r="AM769" i="388"/>
  <c r="AM765" i="388"/>
  <c r="AK668" i="388"/>
  <c r="AM661" i="388"/>
  <c r="AM656" i="388"/>
  <c r="AI591" i="388"/>
  <c r="AK567" i="388"/>
  <c r="AK551" i="388"/>
  <c r="AI535" i="388"/>
  <c r="AI505" i="388"/>
  <c r="AM497" i="388"/>
  <c r="AH493" i="388"/>
  <c r="H493" i="388" s="1"/>
  <c r="D493" i="388" s="1"/>
  <c r="AH489" i="388"/>
  <c r="H489" i="388" s="1"/>
  <c r="D489" i="388" s="1"/>
  <c r="AH485" i="388"/>
  <c r="H485" i="388" s="1"/>
  <c r="D485" i="388" s="1"/>
  <c r="AH479" i="388"/>
  <c r="H479" i="388" s="1"/>
  <c r="D479" i="388" s="1"/>
  <c r="AH473" i="388"/>
  <c r="H473" i="388" s="1"/>
  <c r="D473" i="388" s="1"/>
  <c r="AI135" i="388"/>
  <c r="AK94" i="388"/>
  <c r="AK34" i="388"/>
  <c r="AK940" i="388"/>
  <c r="AK710" i="388"/>
  <c r="AK639" i="388"/>
  <c r="AM635" i="388"/>
  <c r="AK566" i="388"/>
  <c r="AK550" i="388"/>
  <c r="AK534" i="388"/>
  <c r="AK514" i="388"/>
  <c r="AK227" i="388"/>
  <c r="AM218" i="388"/>
  <c r="AM214" i="388"/>
  <c r="AM206" i="388"/>
  <c r="AM190" i="388"/>
  <c r="AM181" i="388"/>
  <c r="AM172" i="388"/>
  <c r="AM163" i="388"/>
  <c r="AK93" i="388"/>
  <c r="AK33" i="388"/>
  <c r="AK967" i="388"/>
  <c r="AK939" i="388"/>
  <c r="AM935" i="388"/>
  <c r="AK915" i="388"/>
  <c r="AK833" i="388"/>
  <c r="AK722" i="388"/>
  <c r="AM713" i="388"/>
  <c r="AM709" i="388"/>
  <c r="AM658" i="388"/>
  <c r="AM654" i="388"/>
  <c r="AK638" i="388"/>
  <c r="AM634" i="388"/>
  <c r="AM593" i="388"/>
  <c r="AK565" i="388"/>
  <c r="AK549" i="388"/>
  <c r="AK525" i="388"/>
  <c r="AK467" i="388"/>
  <c r="AM460" i="388"/>
  <c r="AM456" i="388"/>
  <c r="AM431" i="388"/>
  <c r="AM427" i="388"/>
  <c r="AM422" i="388"/>
  <c r="AM418" i="388"/>
  <c r="AI125" i="388"/>
  <c r="AM120" i="388"/>
  <c r="AM114" i="388"/>
  <c r="AM110" i="388"/>
  <c r="AM106" i="388"/>
  <c r="AK813" i="388"/>
  <c r="AK666" i="388"/>
  <c r="AK102" i="388"/>
  <c r="AK970" i="388"/>
  <c r="AK942" i="388"/>
  <c r="AM938" i="388"/>
  <c r="AJ891" i="388"/>
  <c r="AK827" i="388"/>
  <c r="AK788" i="388"/>
  <c r="AK721" i="388"/>
  <c r="AM712" i="388"/>
  <c r="AM708" i="388"/>
  <c r="AI588" i="388"/>
  <c r="AK564" i="388"/>
  <c r="AK548" i="388"/>
  <c r="AI529" i="388"/>
  <c r="AI510" i="388"/>
  <c r="AK170" i="388"/>
  <c r="AM165" i="388"/>
  <c r="AM161" i="388"/>
  <c r="AM156" i="388"/>
  <c r="AM152" i="388"/>
  <c r="AM147" i="388"/>
  <c r="AM143" i="388"/>
  <c r="AK100" i="388"/>
  <c r="AK916" i="388"/>
  <c r="AK643" i="388"/>
  <c r="AM594" i="388"/>
  <c r="AK964" i="388"/>
  <c r="AK933" i="388"/>
  <c r="AM929" i="388"/>
  <c r="AM890" i="388"/>
  <c r="AK826" i="388"/>
  <c r="AK756" i="388"/>
  <c r="AM749" i="388"/>
  <c r="AM745" i="388"/>
  <c r="AM738" i="388"/>
  <c r="AH734" i="388"/>
  <c r="H734" i="388" s="1"/>
  <c r="D734" i="388" s="1"/>
  <c r="AM724" i="388"/>
  <c r="AI652" i="388"/>
  <c r="AM648" i="388"/>
  <c r="AI587" i="388"/>
  <c r="AK563" i="388"/>
  <c r="AK547" i="388"/>
  <c r="AI528" i="388"/>
  <c r="AK465" i="388"/>
  <c r="AM458" i="388"/>
  <c r="AM454" i="388"/>
  <c r="AM386" i="388"/>
  <c r="AM425" i="388"/>
  <c r="AM420" i="388"/>
  <c r="AM416" i="388"/>
  <c r="AM412" i="388"/>
  <c r="AM408" i="388"/>
  <c r="AM404" i="388"/>
  <c r="AM385" i="388"/>
  <c r="AM381" i="388"/>
  <c r="AM377" i="388"/>
  <c r="AM363" i="388"/>
  <c r="L363" i="388" s="1"/>
  <c r="N363" i="388" s="1"/>
  <c r="D363" i="388" s="1"/>
  <c r="AM358" i="388"/>
  <c r="AM354" i="388"/>
  <c r="AM350" i="388"/>
  <c r="AM346" i="388"/>
  <c r="AM341" i="388"/>
  <c r="AM337" i="388"/>
  <c r="AM319" i="388"/>
  <c r="AM311" i="388"/>
  <c r="AM304" i="388"/>
  <c r="AM295" i="388"/>
  <c r="AM291" i="388"/>
  <c r="AM287" i="388"/>
  <c r="AM283" i="388"/>
  <c r="AM279" i="388"/>
  <c r="AM275" i="388"/>
  <c r="AM271" i="388"/>
  <c r="AM263" i="388"/>
  <c r="AM259" i="388"/>
  <c r="AM255" i="388"/>
  <c r="AM248" i="388"/>
  <c r="AM244" i="388"/>
  <c r="AM236" i="388"/>
  <c r="AM232" i="388"/>
  <c r="AM228" i="388"/>
  <c r="AM224" i="388"/>
  <c r="AM219" i="388"/>
  <c r="AM215" i="388"/>
  <c r="AM211" i="388"/>
  <c r="AM207" i="388"/>
  <c r="AM203" i="388"/>
  <c r="AM191" i="388"/>
  <c r="AI131" i="388"/>
  <c r="AK90" i="388"/>
  <c r="AK928" i="388"/>
  <c r="AK912" i="388"/>
  <c r="AM902" i="388"/>
  <c r="AM889" i="388"/>
  <c r="AH884" i="388"/>
  <c r="H884" i="388" s="1"/>
  <c r="D884" i="388" s="1"/>
  <c r="AH869" i="388"/>
  <c r="H869" i="388" s="1"/>
  <c r="D869" i="388" s="1"/>
  <c r="AH865" i="388"/>
  <c r="H865" i="388" s="1"/>
  <c r="D865" i="388" s="1"/>
  <c r="AH861" i="388"/>
  <c r="H861" i="388" s="1"/>
  <c r="D861" i="388" s="1"/>
  <c r="AK675" i="388"/>
  <c r="AI590" i="388"/>
  <c r="AK562" i="388"/>
  <c r="AK546" i="388"/>
  <c r="AK526" i="388"/>
  <c r="AI508" i="388"/>
  <c r="AM500" i="388"/>
  <c r="AM496" i="388"/>
  <c r="AH492" i="388"/>
  <c r="H492" i="388" s="1"/>
  <c r="D492" i="388" s="1"/>
  <c r="AH488" i="388"/>
  <c r="H488" i="388" s="1"/>
  <c r="D488" i="388" s="1"/>
  <c r="AH483" i="388"/>
  <c r="H483" i="388" s="1"/>
  <c r="D483" i="388" s="1"/>
  <c r="AH476" i="388"/>
  <c r="H476" i="388" s="1"/>
  <c r="D476" i="388" s="1"/>
  <c r="AH472" i="388"/>
  <c r="H472" i="388" s="1"/>
  <c r="D472" i="388" s="1"/>
  <c r="AK150" i="388"/>
  <c r="AM145" i="388"/>
  <c r="AK17" i="388"/>
  <c r="AH469" i="388"/>
  <c r="AK962" i="388"/>
  <c r="AK947" i="388"/>
  <c r="AI931" i="388"/>
  <c r="D55" i="6" s="1"/>
  <c r="AK927" i="388"/>
  <c r="AK911" i="388"/>
  <c r="AM907" i="388"/>
  <c r="AK900" i="388"/>
  <c r="AM893" i="388"/>
  <c r="AM888" i="388"/>
  <c r="AK828" i="388"/>
  <c r="AK824" i="388"/>
  <c r="AK705" i="388"/>
  <c r="AM692" i="388"/>
  <c r="AK674" i="388"/>
  <c r="AK650" i="388"/>
  <c r="AK646" i="388"/>
  <c r="AI589" i="388"/>
  <c r="AI585" i="388"/>
  <c r="AM581" i="388"/>
  <c r="AK561" i="388"/>
  <c r="AK557" i="388"/>
  <c r="AK545" i="388"/>
  <c r="AK541" i="388"/>
  <c r="AI521" i="388"/>
  <c r="AM517" i="388"/>
  <c r="AI511" i="388"/>
  <c r="AK414" i="388"/>
  <c r="AM410" i="388"/>
  <c r="AM406" i="388"/>
  <c r="AM388" i="388"/>
  <c r="AM383" i="388"/>
  <c r="AM379" i="388"/>
  <c r="AM375" i="388"/>
  <c r="L375" i="388" s="1"/>
  <c r="N375" i="388" s="1"/>
  <c r="D375" i="388" s="1"/>
  <c r="AM360" i="388"/>
  <c r="AM356" i="388"/>
  <c r="AM352" i="388"/>
  <c r="AM348" i="388"/>
  <c r="AM343" i="388"/>
  <c r="AK339" i="388"/>
  <c r="AM321" i="388"/>
  <c r="AM316" i="388"/>
  <c r="AM306" i="388"/>
  <c r="AM297" i="388"/>
  <c r="AM293" i="388"/>
  <c r="AM289" i="388"/>
  <c r="AM285" i="388"/>
  <c r="AM281" i="388"/>
  <c r="AM277" i="388"/>
  <c r="AM273" i="388"/>
  <c r="AM266" i="388"/>
  <c r="AM261" i="388"/>
  <c r="AM257" i="388"/>
  <c r="AM252" i="388"/>
  <c r="AM246" i="388"/>
  <c r="AM239" i="388"/>
  <c r="AM234" i="388"/>
  <c r="AM230" i="388"/>
  <c r="AM226" i="388"/>
  <c r="AM221" i="388"/>
  <c r="AM217" i="388"/>
  <c r="AM213" i="388"/>
  <c r="AM209" i="388"/>
  <c r="AM205" i="388"/>
  <c r="AM194" i="388"/>
  <c r="AM189" i="388"/>
  <c r="AM185" i="388"/>
  <c r="AM180" i="388"/>
  <c r="AM176" i="388"/>
  <c r="AM171" i="388"/>
  <c r="AM166" i="388"/>
  <c r="AM162" i="388"/>
  <c r="AM158" i="388"/>
  <c r="AM153" i="388"/>
  <c r="AI101" i="388"/>
  <c r="AK97" i="388"/>
  <c r="AK36" i="388"/>
  <c r="AK972" i="388"/>
  <c r="AM936" i="388"/>
  <c r="AJ924" i="388"/>
  <c r="AH908" i="388"/>
  <c r="H908" i="388" s="1"/>
  <c r="D908" i="388" s="1"/>
  <c r="AH873" i="388"/>
  <c r="H873" i="388" s="1"/>
  <c r="D873" i="388" s="1"/>
  <c r="AH857" i="388"/>
  <c r="H857" i="388" s="1"/>
  <c r="D857" i="388" s="1"/>
  <c r="AK794" i="388"/>
  <c r="AM778" i="388"/>
  <c r="AM764" i="388"/>
  <c r="AK742" i="388"/>
  <c r="AK647" i="388"/>
  <c r="AK376" i="388"/>
  <c r="AM307" i="388"/>
  <c r="AM290" i="388"/>
  <c r="AM278" i="388"/>
  <c r="AM268" i="388"/>
  <c r="AM258" i="388"/>
  <c r="AM247" i="388"/>
  <c r="AM235" i="388"/>
  <c r="AM223" i="388"/>
  <c r="AM210" i="388"/>
  <c r="AK965" i="388"/>
  <c r="AI961" i="388"/>
  <c r="AK934" i="388"/>
  <c r="AM930" i="388"/>
  <c r="AK926" i="388"/>
  <c r="AM914" i="388"/>
  <c r="AK887" i="388"/>
  <c r="AK882" i="388"/>
  <c r="AH875" i="388"/>
  <c r="H875" i="388" s="1"/>
  <c r="D875" i="388" s="1"/>
  <c r="AH871" i="388"/>
  <c r="H871" i="388" s="1"/>
  <c r="D871" i="388" s="1"/>
  <c r="AH867" i="388"/>
  <c r="H867" i="388" s="1"/>
  <c r="D867" i="388" s="1"/>
  <c r="AH863" i="388"/>
  <c r="H863" i="388" s="1"/>
  <c r="D863" i="388" s="1"/>
  <c r="AH859" i="388"/>
  <c r="H859" i="388" s="1"/>
  <c r="D859" i="388" s="1"/>
  <c r="AH854" i="388"/>
  <c r="H854" i="388" s="1"/>
  <c r="D854" i="388" s="1"/>
  <c r="AH850" i="388"/>
  <c r="H850" i="388" s="1"/>
  <c r="D850" i="388" s="1"/>
  <c r="AM844" i="388"/>
  <c r="AK823" i="388"/>
  <c r="AK819" i="388"/>
  <c r="AM815" i="388"/>
  <c r="AM810" i="388"/>
  <c r="AM806" i="388"/>
  <c r="AM800" i="388"/>
  <c r="AK784" i="388"/>
  <c r="AK780" i="388"/>
  <c r="AK704" i="388"/>
  <c r="AM691" i="388"/>
  <c r="AK673" i="388"/>
  <c r="AK649" i="388"/>
  <c r="AK645" i="388"/>
  <c r="AI584" i="388"/>
  <c r="AM580" i="388"/>
  <c r="AK560" i="388"/>
  <c r="AK556" i="388"/>
  <c r="AK544" i="388"/>
  <c r="AK540" i="388"/>
  <c r="AK524" i="388"/>
  <c r="AI520" i="388"/>
  <c r="AI506" i="388"/>
  <c r="AM498" i="388"/>
  <c r="AM494" i="388"/>
  <c r="AH490" i="388"/>
  <c r="H490" i="388" s="1"/>
  <c r="D490" i="388" s="1"/>
  <c r="AH486" i="388"/>
  <c r="H486" i="388" s="1"/>
  <c r="D486" i="388" s="1"/>
  <c r="AH480" i="388"/>
  <c r="H480" i="388" s="1"/>
  <c r="D480" i="388" s="1"/>
  <c r="AH474" i="388"/>
  <c r="H474" i="388" s="1"/>
  <c r="D474" i="388" s="1"/>
  <c r="AH470" i="388"/>
  <c r="H470" i="388" s="1"/>
  <c r="D470" i="388" s="1"/>
  <c r="AK466" i="388"/>
  <c r="AM459" i="388"/>
  <c r="AM455" i="388"/>
  <c r="AM429" i="388"/>
  <c r="AM426" i="388"/>
  <c r="AM421" i="388"/>
  <c r="AM417" i="388"/>
  <c r="AM413" i="388"/>
  <c r="AM409" i="388"/>
  <c r="AM405" i="388"/>
  <c r="AM387" i="388"/>
  <c r="AM382" i="388"/>
  <c r="AM378" i="388"/>
  <c r="AM364" i="388"/>
  <c r="L364" i="388" s="1"/>
  <c r="N364" i="388" s="1"/>
  <c r="D364" i="388" s="1"/>
  <c r="AM359" i="388"/>
  <c r="AM355" i="388"/>
  <c r="AM351" i="388"/>
  <c r="AM347" i="388"/>
  <c r="AM342" i="388"/>
  <c r="AM338" i="388"/>
  <c r="AM320" i="388"/>
  <c r="AM312" i="388"/>
  <c r="AK136" i="388"/>
  <c r="AM132" i="388"/>
  <c r="AK128" i="388"/>
  <c r="AK96" i="388"/>
  <c r="AK91" i="388"/>
  <c r="AK968" i="388"/>
  <c r="AK895" i="388"/>
  <c r="AM880" i="388"/>
  <c r="AH852" i="388"/>
  <c r="H852" i="388" s="1"/>
  <c r="D852" i="388" s="1"/>
  <c r="AM846" i="388"/>
  <c r="AK821" i="388"/>
  <c r="AM804" i="388"/>
  <c r="AI582" i="388"/>
  <c r="AK574" i="388"/>
  <c r="AM231" i="388"/>
  <c r="AM177" i="388"/>
  <c r="AM159" i="388"/>
  <c r="AM134" i="388"/>
  <c r="AM111" i="388"/>
  <c r="AI960" i="388"/>
  <c r="AK945" i="388"/>
  <c r="AK925" i="388"/>
  <c r="AM921" i="388"/>
  <c r="AM917" i="388"/>
  <c r="AM913" i="388"/>
  <c r="AI909" i="388"/>
  <c r="D79" i="6" s="1"/>
  <c r="AK886" i="388"/>
  <c r="AK881" i="388"/>
  <c r="AH874" i="388"/>
  <c r="H874" i="388" s="1"/>
  <c r="D874" i="388" s="1"/>
  <c r="AH870" i="388"/>
  <c r="H870" i="388" s="1"/>
  <c r="D870" i="388" s="1"/>
  <c r="AH866" i="388"/>
  <c r="H866" i="388" s="1"/>
  <c r="D866" i="388" s="1"/>
  <c r="AH862" i="388"/>
  <c r="H862" i="388" s="1"/>
  <c r="D862" i="388" s="1"/>
  <c r="AH858" i="388"/>
  <c r="H858" i="388" s="1"/>
  <c r="D858" i="388" s="1"/>
  <c r="AH853" i="388"/>
  <c r="H853" i="388" s="1"/>
  <c r="D853" i="388" s="1"/>
  <c r="AM847" i="388"/>
  <c r="AM843" i="388"/>
  <c r="AK822" i="388"/>
  <c r="AK818" i="388"/>
  <c r="AM814" i="388"/>
  <c r="AM809" i="388"/>
  <c r="AM805" i="388"/>
  <c r="AM795" i="388"/>
  <c r="AM791" i="388"/>
  <c r="AM787" i="388"/>
  <c r="AM783" i="388"/>
  <c r="AM779" i="388"/>
  <c r="AK719" i="388"/>
  <c r="AM711" i="388"/>
  <c r="AM707" i="388"/>
  <c r="AM690" i="388"/>
  <c r="AK672" i="388"/>
  <c r="AK644" i="388"/>
  <c r="AK640" i="388"/>
  <c r="AM636" i="388"/>
  <c r="AM595" i="388"/>
  <c r="AI583" i="388"/>
  <c r="AI579" i="388"/>
  <c r="AM575" i="388"/>
  <c r="AK559" i="388"/>
  <c r="AK555" i="388"/>
  <c r="AK543" i="388"/>
  <c r="AK539" i="388"/>
  <c r="AI523" i="388"/>
  <c r="AM519" i="388"/>
  <c r="AM515" i="388"/>
  <c r="AI509" i="388"/>
  <c r="AK187" i="388"/>
  <c r="AM182" i="388"/>
  <c r="AM178" i="388"/>
  <c r="AM173" i="388"/>
  <c r="AK168" i="388"/>
  <c r="AM164" i="388"/>
  <c r="AM160" i="388"/>
  <c r="AM155" i="388"/>
  <c r="AM151" i="388"/>
  <c r="AM146" i="388"/>
  <c r="AM142" i="388"/>
  <c r="AI127" i="388"/>
  <c r="AM122" i="388"/>
  <c r="AM116" i="388"/>
  <c r="AM112" i="388"/>
  <c r="AM108" i="388"/>
  <c r="AK99" i="388"/>
  <c r="AK963" i="388"/>
  <c r="AK842" i="388"/>
  <c r="AK825" i="388"/>
  <c r="AM817" i="388"/>
  <c r="AM808" i="388"/>
  <c r="AM790" i="388"/>
  <c r="AM782" i="388"/>
  <c r="AM774" i="388"/>
  <c r="AM755" i="388"/>
  <c r="AM737" i="388"/>
  <c r="AM727" i="388"/>
  <c r="AK671" i="388"/>
  <c r="AM655" i="388"/>
  <c r="AI651" i="388"/>
  <c r="AI586" i="388"/>
  <c r="AI578" i="388"/>
  <c r="AK558" i="388"/>
  <c r="AI554" i="388"/>
  <c r="AK542" i="388"/>
  <c r="AK538" i="388"/>
  <c r="AI522" i="388"/>
  <c r="AI518" i="388"/>
  <c r="AK468" i="388"/>
  <c r="AM461" i="388"/>
  <c r="AM457" i="388"/>
  <c r="AM453" i="388"/>
  <c r="AM428" i="388"/>
  <c r="AM423" i="388"/>
  <c r="AM419" i="388"/>
  <c r="AM415" i="388"/>
  <c r="AM411" i="388"/>
  <c r="AM407" i="388"/>
  <c r="AM403" i="388"/>
  <c r="AM384" i="388"/>
  <c r="AM380" i="388"/>
  <c r="AM361" i="388"/>
  <c r="AM357" i="388"/>
  <c r="AM353" i="388"/>
  <c r="AM349" i="388"/>
  <c r="AM344" i="388"/>
  <c r="AM340" i="388"/>
  <c r="AK336" i="388"/>
  <c r="AM318" i="388"/>
  <c r="AM294" i="388"/>
  <c r="AM286" i="388"/>
  <c r="AM282" i="388"/>
  <c r="AM274" i="388"/>
  <c r="AM262" i="388"/>
  <c r="AM253" i="388"/>
  <c r="AM241" i="388"/>
  <c r="AI130" i="388"/>
  <c r="AK126" i="388"/>
  <c r="AM115" i="388"/>
  <c r="AM107" i="388"/>
  <c r="AK37" i="388"/>
  <c r="AK703" i="388"/>
  <c r="AK29" i="388"/>
  <c r="AM104" i="388"/>
  <c r="AH975" i="388" l="1"/>
  <c r="AH1524" i="388" s="1"/>
  <c r="H469" i="388"/>
  <c r="D469" i="388" s="1"/>
  <c r="D25" i="6"/>
  <c r="D47" i="6"/>
  <c r="D14" i="6"/>
  <c r="D26" i="6"/>
  <c r="D31" i="6"/>
  <c r="D18" i="6"/>
  <c r="D28" i="6"/>
  <c r="D15" i="6"/>
  <c r="D36" i="6"/>
  <c r="D16" i="6"/>
  <c r="D34" i="6"/>
  <c r="D22" i="6"/>
  <c r="D17" i="6"/>
  <c r="D35" i="6"/>
  <c r="D21" i="6"/>
  <c r="D32" i="6"/>
  <c r="D33" i="6"/>
  <c r="AI42" i="388"/>
  <c r="AL42" i="388" s="1"/>
  <c r="AJ41" i="388"/>
  <c r="J41" i="388" s="1"/>
  <c r="D41" i="388" s="1"/>
  <c r="AK35" i="388"/>
  <c r="K35" i="388" s="1"/>
  <c r="D35" i="388" s="1"/>
  <c r="AK32" i="388"/>
  <c r="K32" i="388" s="1"/>
  <c r="D32" i="388" s="1"/>
  <c r="AI77" i="388"/>
  <c r="AL77" i="388" s="1"/>
  <c r="AJ13" i="388"/>
  <c r="AL13" i="388" s="1"/>
  <c r="AI81" i="388"/>
  <c r="AL81" i="388" s="1"/>
  <c r="AJ39" i="388"/>
  <c r="AI76" i="388"/>
  <c r="I76" i="388" s="1"/>
  <c r="D76" i="388" s="1"/>
  <c r="AI15" i="388"/>
  <c r="I15" i="388" s="1"/>
  <c r="D15" i="388" s="1"/>
  <c r="AI80" i="388"/>
  <c r="AL80" i="388" s="1"/>
  <c r="AJ23" i="388"/>
  <c r="J23" i="388" s="1"/>
  <c r="D23" i="388" s="1"/>
  <c r="AI19" i="388"/>
  <c r="AI16" i="388"/>
  <c r="AL16" i="388" s="1"/>
  <c r="AI85" i="388"/>
  <c r="AL85" i="388" s="1"/>
  <c r="AJ74" i="388"/>
  <c r="AL74" i="388" s="1"/>
  <c r="AI79" i="388"/>
  <c r="AL79" i="388" s="1"/>
  <c r="AI84" i="388"/>
  <c r="AL84" i="388" s="1"/>
  <c r="AI22" i="388"/>
  <c r="D40" i="6" s="1"/>
  <c r="AJ43" i="388"/>
  <c r="J43" i="388" s="1"/>
  <c r="D43" i="388" s="1"/>
  <c r="AI40" i="388"/>
  <c r="AL40" i="388" s="1"/>
  <c r="AI86" i="388"/>
  <c r="AL86" i="388" s="1"/>
  <c r="AJ47" i="388"/>
  <c r="AL47" i="388" s="1"/>
  <c r="AJ10" i="388"/>
  <c r="AJ49" i="388"/>
  <c r="J49" i="388" s="1"/>
  <c r="D49" i="388" s="1"/>
  <c r="AI38" i="388"/>
  <c r="AJ20" i="388"/>
  <c r="AL20" i="388" s="1"/>
  <c r="AI12" i="388"/>
  <c r="AL12" i="388" s="1"/>
  <c r="AI78" i="388"/>
  <c r="AL78" i="388" s="1"/>
  <c r="AI83" i="388"/>
  <c r="AL83" i="388" s="1"/>
  <c r="AI73" i="388"/>
  <c r="D44" i="6" s="1"/>
  <c r="AI82" i="388"/>
  <c r="AI87" i="388"/>
  <c r="AL87" i="388" s="1"/>
  <c r="AI48" i="388"/>
  <c r="AL48" i="388" s="1"/>
  <c r="I509" i="388"/>
  <c r="D509" i="388" s="1"/>
  <c r="I101" i="388"/>
  <c r="D101" i="388" s="1"/>
  <c r="I505" i="388"/>
  <c r="D505" i="388" s="1"/>
  <c r="I960" i="388"/>
  <c r="D960" i="388" s="1"/>
  <c r="I124" i="388"/>
  <c r="D124" i="388" s="1"/>
  <c r="J891" i="388"/>
  <c r="D891" i="388" s="1"/>
  <c r="AL336" i="388"/>
  <c r="K336" i="388"/>
  <c r="D336" i="388" s="1"/>
  <c r="AO453" i="388"/>
  <c r="L453" i="388"/>
  <c r="AL136" i="388"/>
  <c r="K136" i="388"/>
  <c r="D136" i="388" s="1"/>
  <c r="AO387" i="388"/>
  <c r="L387" i="388"/>
  <c r="AO455" i="388"/>
  <c r="L455" i="388"/>
  <c r="AL524" i="388"/>
  <c r="K524" i="388"/>
  <c r="D524" i="388" s="1"/>
  <c r="AL645" i="388"/>
  <c r="K645" i="388"/>
  <c r="D645" i="388" s="1"/>
  <c r="AO806" i="388"/>
  <c r="L806" i="388"/>
  <c r="AL926" i="388"/>
  <c r="K926" i="388"/>
  <c r="D926" i="388" s="1"/>
  <c r="AL376" i="388"/>
  <c r="K376" i="388"/>
  <c r="D376" i="388" s="1"/>
  <c r="AL97" i="388"/>
  <c r="K97" i="388"/>
  <c r="D97" i="388" s="1"/>
  <c r="AO239" i="388"/>
  <c r="L239" i="388"/>
  <c r="AL339" i="388"/>
  <c r="K339" i="388"/>
  <c r="D339" i="388" s="1"/>
  <c r="AL90" i="388"/>
  <c r="K90" i="388"/>
  <c r="D90" i="388" s="1"/>
  <c r="AL916" i="388"/>
  <c r="K916" i="388"/>
  <c r="D916" i="388" s="1"/>
  <c r="AO107" i="388"/>
  <c r="L107" i="388"/>
  <c r="AO353" i="388"/>
  <c r="L353" i="388"/>
  <c r="I518" i="388"/>
  <c r="D518" i="388" s="1"/>
  <c r="AO790" i="388"/>
  <c r="L790" i="388"/>
  <c r="AL127" i="388"/>
  <c r="I127" i="388"/>
  <c r="D127" i="388" s="1"/>
  <c r="AO575" i="388"/>
  <c r="L575" i="388"/>
  <c r="AO804" i="388"/>
  <c r="L804" i="388"/>
  <c r="AL560" i="388"/>
  <c r="K560" i="388"/>
  <c r="D560" i="388" s="1"/>
  <c r="AL704" i="388"/>
  <c r="K704" i="388"/>
  <c r="D704" i="388" s="1"/>
  <c r="AL823" i="388"/>
  <c r="K823" i="388"/>
  <c r="D823" i="388" s="1"/>
  <c r="AO205" i="388"/>
  <c r="L205" i="388"/>
  <c r="AO281" i="388"/>
  <c r="L281" i="388"/>
  <c r="AO383" i="388"/>
  <c r="L383" i="388"/>
  <c r="AO581" i="388"/>
  <c r="L581" i="388"/>
  <c r="AL900" i="388"/>
  <c r="K900" i="388"/>
  <c r="D900" i="388" s="1"/>
  <c r="AO244" i="388"/>
  <c r="L244" i="388"/>
  <c r="AO304" i="388"/>
  <c r="L304" i="388"/>
  <c r="AO385" i="388"/>
  <c r="L385" i="388"/>
  <c r="AO454" i="388"/>
  <c r="L454" i="388"/>
  <c r="AO745" i="388"/>
  <c r="L745" i="388"/>
  <c r="AL100" i="388"/>
  <c r="K100" i="388"/>
  <c r="D100" i="388" s="1"/>
  <c r="AL588" i="388"/>
  <c r="I588" i="388"/>
  <c r="D588" i="388" s="1"/>
  <c r="AL666" i="388"/>
  <c r="K666" i="388"/>
  <c r="D666" i="388" s="1"/>
  <c r="AO431" i="388"/>
  <c r="L431" i="388"/>
  <c r="AO709" i="388"/>
  <c r="L709" i="388"/>
  <c r="AO172" i="388"/>
  <c r="L172" i="388"/>
  <c r="AL534" i="388"/>
  <c r="K534" i="388"/>
  <c r="D534" i="388" s="1"/>
  <c r="AL567" i="388"/>
  <c r="K567" i="388"/>
  <c r="D567" i="388" s="1"/>
  <c r="AL969" i="388"/>
  <c r="K969" i="388"/>
  <c r="D969" i="388" s="1"/>
  <c r="AL944" i="388"/>
  <c r="K944" i="388"/>
  <c r="D944" i="388" s="1"/>
  <c r="AO208" i="388"/>
  <c r="L208" i="388"/>
  <c r="AO265" i="388"/>
  <c r="L265" i="388"/>
  <c r="AL572" i="388"/>
  <c r="K572" i="388"/>
  <c r="D572" i="388" s="1"/>
  <c r="AO752" i="388"/>
  <c r="L752" i="388"/>
  <c r="AO154" i="388"/>
  <c r="L154" i="388"/>
  <c r="AO706" i="388"/>
  <c r="L706" i="388"/>
  <c r="AL507" i="388"/>
  <c r="I507" i="388"/>
  <c r="D507" i="388" s="1"/>
  <c r="AO754" i="388"/>
  <c r="L754" i="388"/>
  <c r="AO793" i="388"/>
  <c r="L793" i="388"/>
  <c r="AL92" i="388"/>
  <c r="K92" i="388"/>
  <c r="D92" i="388" s="1"/>
  <c r="AL703" i="388"/>
  <c r="K703" i="388"/>
  <c r="D703" i="388" s="1"/>
  <c r="AO115" i="388"/>
  <c r="L115" i="388"/>
  <c r="AO253" i="388"/>
  <c r="L253" i="388"/>
  <c r="AO286" i="388"/>
  <c r="L286" i="388"/>
  <c r="AO340" i="388"/>
  <c r="L340" i="388"/>
  <c r="AO357" i="388"/>
  <c r="L357" i="388"/>
  <c r="AO403" i="388"/>
  <c r="L403" i="388"/>
  <c r="AO419" i="388"/>
  <c r="L419" i="388"/>
  <c r="AO457" i="388"/>
  <c r="L457" i="388"/>
  <c r="I522" i="388"/>
  <c r="D522" i="388" s="1"/>
  <c r="AL558" i="388"/>
  <c r="K558" i="388"/>
  <c r="D558" i="388" s="1"/>
  <c r="AO655" i="388"/>
  <c r="L655" i="388"/>
  <c r="AO755" i="388"/>
  <c r="L755" i="388"/>
  <c r="AO808" i="388"/>
  <c r="L808" i="388"/>
  <c r="AL963" i="388"/>
  <c r="K963" i="388"/>
  <c r="D963" i="388" s="1"/>
  <c r="AO112" i="388"/>
  <c r="L112" i="388"/>
  <c r="AO142" i="388"/>
  <c r="L142" i="388"/>
  <c r="AO160" i="388"/>
  <c r="L160" i="388"/>
  <c r="AO178" i="388"/>
  <c r="L178" i="388"/>
  <c r="AO515" i="388"/>
  <c r="L515" i="388"/>
  <c r="AL543" i="388"/>
  <c r="K543" i="388"/>
  <c r="D543" i="388" s="1"/>
  <c r="AL579" i="388"/>
  <c r="I579" i="388"/>
  <c r="D579" i="388" s="1"/>
  <c r="AL640" i="388"/>
  <c r="K640" i="388"/>
  <c r="D640" i="388" s="1"/>
  <c r="AO707" i="388"/>
  <c r="L707" i="388"/>
  <c r="AO783" i="388"/>
  <c r="L783" i="388"/>
  <c r="AO805" i="388"/>
  <c r="L805" i="388"/>
  <c r="AL822" i="388"/>
  <c r="K822" i="388"/>
  <c r="D822" i="388" s="1"/>
  <c r="AO913" i="388"/>
  <c r="L913" i="388"/>
  <c r="AL945" i="388"/>
  <c r="K945" i="388"/>
  <c r="D945" i="388" s="1"/>
  <c r="AO111" i="388"/>
  <c r="L111" i="388"/>
  <c r="AO231" i="388"/>
  <c r="L231" i="388"/>
  <c r="AL821" i="388"/>
  <c r="K821" i="388"/>
  <c r="D821" i="388" s="1"/>
  <c r="AL895" i="388"/>
  <c r="K895" i="388"/>
  <c r="D895" i="388" s="1"/>
  <c r="AL96" i="388"/>
  <c r="K96" i="388"/>
  <c r="D96" i="388" s="1"/>
  <c r="AO312" i="388"/>
  <c r="L312" i="388"/>
  <c r="AO347" i="388"/>
  <c r="L347" i="388"/>
  <c r="AO364" i="388"/>
  <c r="AO405" i="388"/>
  <c r="L405" i="388"/>
  <c r="AO421" i="388"/>
  <c r="L421" i="388"/>
  <c r="AO459" i="388"/>
  <c r="L459" i="388"/>
  <c r="AO498" i="388"/>
  <c r="L498" i="388"/>
  <c r="AL540" i="388"/>
  <c r="K540" i="388"/>
  <c r="D540" i="388" s="1"/>
  <c r="AL649" i="388"/>
  <c r="K649" i="388"/>
  <c r="D649" i="388" s="1"/>
  <c r="AL780" i="388"/>
  <c r="K780" i="388"/>
  <c r="D780" i="388" s="1"/>
  <c r="AO810" i="388"/>
  <c r="L810" i="388"/>
  <c r="AO844" i="388"/>
  <c r="L844" i="388"/>
  <c r="AL882" i="388"/>
  <c r="K882" i="388"/>
  <c r="D882" i="388" s="1"/>
  <c r="AO930" i="388"/>
  <c r="L930" i="388"/>
  <c r="AO235" i="388"/>
  <c r="L235" i="388"/>
  <c r="AO278" i="388"/>
  <c r="L278" i="388"/>
  <c r="AL647" i="388"/>
  <c r="K647" i="388"/>
  <c r="D647" i="388" s="1"/>
  <c r="AL794" i="388"/>
  <c r="K794" i="388"/>
  <c r="D794" i="388" s="1"/>
  <c r="AL924" i="388"/>
  <c r="J924" i="388"/>
  <c r="D924" i="388" s="1"/>
  <c r="AL36" i="388"/>
  <c r="K36" i="388"/>
  <c r="D36" i="388" s="1"/>
  <c r="AO166" i="388"/>
  <c r="L166" i="388"/>
  <c r="AO185" i="388"/>
  <c r="L185" i="388"/>
  <c r="AO209" i="388"/>
  <c r="L209" i="388"/>
  <c r="AO226" i="388"/>
  <c r="L226" i="388"/>
  <c r="AO246" i="388"/>
  <c r="L246" i="388"/>
  <c r="AO266" i="388"/>
  <c r="L266" i="388"/>
  <c r="AO285" i="388"/>
  <c r="L285" i="388"/>
  <c r="AO306" i="388"/>
  <c r="L306" i="388"/>
  <c r="AO343" i="388"/>
  <c r="L343" i="388"/>
  <c r="AO360" i="388"/>
  <c r="L360" i="388"/>
  <c r="AO388" i="388"/>
  <c r="L388" i="388"/>
  <c r="I511" i="388"/>
  <c r="D511" i="388" s="1"/>
  <c r="AL545" i="388"/>
  <c r="K545" i="388"/>
  <c r="D545" i="388" s="1"/>
  <c r="AL585" i="388"/>
  <c r="I585" i="388"/>
  <c r="D585" i="388" s="1"/>
  <c r="AL674" i="388"/>
  <c r="K674" i="388"/>
  <c r="D674" i="388" s="1"/>
  <c r="AL828" i="388"/>
  <c r="K828" i="388"/>
  <c r="D828" i="388" s="1"/>
  <c r="AO907" i="388"/>
  <c r="L907" i="388"/>
  <c r="AL947" i="388"/>
  <c r="K947" i="388"/>
  <c r="D947" i="388" s="1"/>
  <c r="AL526" i="388"/>
  <c r="K526" i="388"/>
  <c r="D526" i="388" s="1"/>
  <c r="AL675" i="388"/>
  <c r="K675" i="388"/>
  <c r="D675" i="388" s="1"/>
  <c r="AL928" i="388"/>
  <c r="K928" i="388"/>
  <c r="D928" i="388" s="1"/>
  <c r="AL131" i="388"/>
  <c r="I131" i="388"/>
  <c r="D131" i="388" s="1"/>
  <c r="AO211" i="388"/>
  <c r="L211" i="388"/>
  <c r="AO228" i="388"/>
  <c r="L228" i="388"/>
  <c r="AO248" i="388"/>
  <c r="L248" i="388"/>
  <c r="AO271" i="388"/>
  <c r="L271" i="388"/>
  <c r="AO287" i="388"/>
  <c r="L287" i="388"/>
  <c r="AO311" i="388"/>
  <c r="L311" i="388"/>
  <c r="AO346" i="388"/>
  <c r="L346" i="388"/>
  <c r="AO363" i="388"/>
  <c r="AO404" i="388"/>
  <c r="L404" i="388"/>
  <c r="AO420" i="388"/>
  <c r="L420" i="388"/>
  <c r="AO458" i="388"/>
  <c r="L458" i="388"/>
  <c r="AL563" i="388"/>
  <c r="K563" i="388"/>
  <c r="D563" i="388" s="1"/>
  <c r="AO724" i="388"/>
  <c r="L724" i="388"/>
  <c r="AO749" i="388"/>
  <c r="L749" i="388"/>
  <c r="AO143" i="388"/>
  <c r="L143" i="388"/>
  <c r="AO161" i="388"/>
  <c r="L161" i="388"/>
  <c r="AL529" i="388"/>
  <c r="I529" i="388"/>
  <c r="D529" i="388" s="1"/>
  <c r="AL788" i="388"/>
  <c r="K788" i="388"/>
  <c r="D788" i="388" s="1"/>
  <c r="AL942" i="388"/>
  <c r="K942" i="388"/>
  <c r="D942" i="388" s="1"/>
  <c r="AL813" i="388"/>
  <c r="K813" i="388"/>
  <c r="D813" i="388" s="1"/>
  <c r="AO110" i="388"/>
  <c r="L110" i="388"/>
  <c r="AO418" i="388"/>
  <c r="L418" i="388"/>
  <c r="AO456" i="388"/>
  <c r="L456" i="388"/>
  <c r="AL549" i="388"/>
  <c r="K549" i="388"/>
  <c r="D549" i="388" s="1"/>
  <c r="AL638" i="388"/>
  <c r="K638" i="388"/>
  <c r="D638" i="388" s="1"/>
  <c r="AO713" i="388"/>
  <c r="L713" i="388"/>
  <c r="AO935" i="388"/>
  <c r="L935" i="388"/>
  <c r="AL33" i="388"/>
  <c r="K33" i="388"/>
  <c r="D33" i="388" s="1"/>
  <c r="AO181" i="388"/>
  <c r="L181" i="388"/>
  <c r="AO218" i="388"/>
  <c r="L218" i="388"/>
  <c r="AL550" i="388"/>
  <c r="K550" i="388"/>
  <c r="D550" i="388" s="1"/>
  <c r="AL710" i="388"/>
  <c r="K710" i="388"/>
  <c r="D710" i="388" s="1"/>
  <c r="AL94" i="388"/>
  <c r="K94" i="388"/>
  <c r="D94" i="388" s="1"/>
  <c r="AL591" i="388"/>
  <c r="I591" i="388"/>
  <c r="D591" i="388" s="1"/>
  <c r="AO765" i="388"/>
  <c r="L765" i="388"/>
  <c r="AL905" i="388"/>
  <c r="K905" i="388"/>
  <c r="D905" i="388" s="1"/>
  <c r="AO659" i="388"/>
  <c r="L659" i="388"/>
  <c r="AO768" i="388"/>
  <c r="L768" i="388"/>
  <c r="AL30" i="388"/>
  <c r="K30" i="388"/>
  <c r="D30" i="388" s="1"/>
  <c r="AO117" i="388"/>
  <c r="L117" i="388"/>
  <c r="AO188" i="388"/>
  <c r="L188" i="388"/>
  <c r="AO212" i="388"/>
  <c r="L212" i="388"/>
  <c r="AO229" i="388"/>
  <c r="L229" i="388"/>
  <c r="AO249" i="388"/>
  <c r="L249" i="388"/>
  <c r="AO272" i="388"/>
  <c r="L272" i="388"/>
  <c r="AO288" i="388"/>
  <c r="L288" i="388"/>
  <c r="I516" i="388"/>
  <c r="D516" i="388" s="1"/>
  <c r="AO592" i="388"/>
  <c r="L592" i="388"/>
  <c r="AO657" i="388"/>
  <c r="L657" i="388"/>
  <c r="AO735" i="388"/>
  <c r="L735" i="388"/>
  <c r="AO757" i="388"/>
  <c r="L757" i="388"/>
  <c r="AL792" i="388"/>
  <c r="K792" i="388"/>
  <c r="D792" i="388" s="1"/>
  <c r="AL910" i="388"/>
  <c r="K910" i="388"/>
  <c r="D910" i="388" s="1"/>
  <c r="AO167" i="388"/>
  <c r="L167" i="388"/>
  <c r="AL723" i="388"/>
  <c r="K723" i="388"/>
  <c r="D723" i="388" s="1"/>
  <c r="AO533" i="388"/>
  <c r="L533" i="388"/>
  <c r="AL577" i="388"/>
  <c r="I577" i="388"/>
  <c r="D577" i="388" s="1"/>
  <c r="AO736" i="388"/>
  <c r="L736" i="388"/>
  <c r="AO758" i="388"/>
  <c r="L758" i="388"/>
  <c r="AO781" i="388"/>
  <c r="L781" i="388"/>
  <c r="AO802" i="388"/>
  <c r="L802" i="388"/>
  <c r="AL820" i="388"/>
  <c r="K820" i="388"/>
  <c r="D820" i="388" s="1"/>
  <c r="AL943" i="388"/>
  <c r="K943" i="388"/>
  <c r="D943" i="388" s="1"/>
  <c r="AL98" i="388"/>
  <c r="K98" i="388"/>
  <c r="D98" i="388" s="1"/>
  <c r="AL29" i="388"/>
  <c r="K29" i="388"/>
  <c r="D29" i="388" s="1"/>
  <c r="AO241" i="388"/>
  <c r="L241" i="388"/>
  <c r="AO384" i="388"/>
  <c r="L384" i="388"/>
  <c r="AL554" i="388"/>
  <c r="I554" i="388"/>
  <c r="D554" i="388" s="1"/>
  <c r="AO737" i="388"/>
  <c r="L737" i="388"/>
  <c r="AO108" i="388"/>
  <c r="L108" i="388"/>
  <c r="AO173" i="388"/>
  <c r="L173" i="388"/>
  <c r="AO636" i="388"/>
  <c r="L636" i="388"/>
  <c r="AO779" i="388"/>
  <c r="L779" i="388"/>
  <c r="AL818" i="388"/>
  <c r="K818" i="388"/>
  <c r="D818" i="388" s="1"/>
  <c r="AL925" i="388"/>
  <c r="K925" i="388"/>
  <c r="D925" i="388" s="1"/>
  <c r="AO177" i="388"/>
  <c r="L177" i="388"/>
  <c r="AL91" i="388"/>
  <c r="K91" i="388"/>
  <c r="D91" i="388" s="1"/>
  <c r="AO342" i="388"/>
  <c r="L342" i="388"/>
  <c r="AO417" i="388"/>
  <c r="L417" i="388"/>
  <c r="AO494" i="388"/>
  <c r="L494" i="388"/>
  <c r="AO223" i="388"/>
  <c r="L223" i="388"/>
  <c r="AO778" i="388"/>
  <c r="L778" i="388"/>
  <c r="AO162" i="388"/>
  <c r="L162" i="388"/>
  <c r="AO221" i="388"/>
  <c r="L221" i="388"/>
  <c r="AO297" i="388"/>
  <c r="L297" i="388"/>
  <c r="AL414" i="388"/>
  <c r="K414" i="388"/>
  <c r="D414" i="388" s="1"/>
  <c r="AL650" i="388"/>
  <c r="K650" i="388"/>
  <c r="D650" i="388" s="1"/>
  <c r="I931" i="388"/>
  <c r="D931" i="388" s="1"/>
  <c r="AL150" i="388"/>
  <c r="K150" i="388"/>
  <c r="D150" i="388" s="1"/>
  <c r="AL590" i="388"/>
  <c r="I590" i="388"/>
  <c r="D590" i="388" s="1"/>
  <c r="AO207" i="388"/>
  <c r="L207" i="388"/>
  <c r="AO283" i="388"/>
  <c r="L283" i="388"/>
  <c r="AO358" i="388"/>
  <c r="L358" i="388"/>
  <c r="AL547" i="388"/>
  <c r="K547" i="388"/>
  <c r="D547" i="388" s="1"/>
  <c r="AO890" i="388"/>
  <c r="L890" i="388"/>
  <c r="AO156" i="388"/>
  <c r="L156" i="388"/>
  <c r="AL721" i="388"/>
  <c r="K721" i="388"/>
  <c r="D721" i="388" s="1"/>
  <c r="AO106" i="388"/>
  <c r="L106" i="388"/>
  <c r="AL525" i="388"/>
  <c r="K525" i="388"/>
  <c r="D525" i="388" s="1"/>
  <c r="AL915" i="388"/>
  <c r="K915" i="388"/>
  <c r="D915" i="388" s="1"/>
  <c r="AL831" i="388"/>
  <c r="K831" i="388"/>
  <c r="D831" i="388" s="1"/>
  <c r="AO113" i="388"/>
  <c r="L113" i="388"/>
  <c r="AO225" i="388"/>
  <c r="L225" i="388"/>
  <c r="AO284" i="388"/>
  <c r="L284" i="388"/>
  <c r="AL641" i="388"/>
  <c r="K641" i="388"/>
  <c r="D641" i="388" s="1"/>
  <c r="AL776" i="388"/>
  <c r="K776" i="388"/>
  <c r="D776" i="388" s="1"/>
  <c r="AO906" i="388"/>
  <c r="L906" i="388"/>
  <c r="AL149" i="388"/>
  <c r="K149" i="388"/>
  <c r="D149" i="388" s="1"/>
  <c r="AO573" i="388"/>
  <c r="L573" i="388"/>
  <c r="AL923" i="388"/>
  <c r="K923" i="388"/>
  <c r="D923" i="388" s="1"/>
  <c r="AL37" i="388"/>
  <c r="K37" i="388"/>
  <c r="D37" i="388" s="1"/>
  <c r="AL126" i="388"/>
  <c r="K126" i="388"/>
  <c r="D126" i="388" s="1"/>
  <c r="AO262" i="388"/>
  <c r="L262" i="388"/>
  <c r="AO294" i="388"/>
  <c r="L294" i="388"/>
  <c r="AO344" i="388"/>
  <c r="L344" i="388"/>
  <c r="AO361" i="388"/>
  <c r="L361" i="388"/>
  <c r="AO407" i="388"/>
  <c r="L407" i="388"/>
  <c r="AO423" i="388"/>
  <c r="L423" i="388"/>
  <c r="AO461" i="388"/>
  <c r="L461" i="388"/>
  <c r="AL538" i="388"/>
  <c r="K538" i="388"/>
  <c r="D538" i="388" s="1"/>
  <c r="I578" i="388"/>
  <c r="D578" i="388" s="1"/>
  <c r="AL671" i="388"/>
  <c r="K671" i="388"/>
  <c r="D671" i="388" s="1"/>
  <c r="AO774" i="388"/>
  <c r="L774" i="388"/>
  <c r="AO817" i="388"/>
  <c r="L817" i="388"/>
  <c r="AO116" i="388"/>
  <c r="L116" i="388"/>
  <c r="AO146" i="388"/>
  <c r="L146" i="388"/>
  <c r="AO164" i="388"/>
  <c r="L164" i="388"/>
  <c r="AO182" i="388"/>
  <c r="L182" i="388"/>
  <c r="AO519" i="388"/>
  <c r="L519" i="388"/>
  <c r="AL555" i="388"/>
  <c r="K555" i="388"/>
  <c r="D555" i="388" s="1"/>
  <c r="AL583" i="388"/>
  <c r="I583" i="388"/>
  <c r="D583" i="388" s="1"/>
  <c r="AL644" i="388"/>
  <c r="K644" i="388"/>
  <c r="D644" i="388" s="1"/>
  <c r="AO711" i="388"/>
  <c r="L711" i="388"/>
  <c r="AO787" i="388"/>
  <c r="L787" i="388"/>
  <c r="AO809" i="388"/>
  <c r="L809" i="388"/>
  <c r="AO843" i="388"/>
  <c r="L843" i="388"/>
  <c r="AL881" i="388"/>
  <c r="K881" i="388"/>
  <c r="D881" i="388" s="1"/>
  <c r="AO917" i="388"/>
  <c r="L917" i="388"/>
  <c r="AO134" i="388"/>
  <c r="L134" i="388"/>
  <c r="AL574" i="388"/>
  <c r="K574" i="388"/>
  <c r="D574" i="388" s="1"/>
  <c r="AO846" i="388"/>
  <c r="L846" i="388"/>
  <c r="AL968" i="388"/>
  <c r="K968" i="388"/>
  <c r="D968" i="388" s="1"/>
  <c r="AL128" i="388"/>
  <c r="K128" i="388"/>
  <c r="D128" i="388" s="1"/>
  <c r="AO320" i="388"/>
  <c r="L320" i="388"/>
  <c r="AO351" i="388"/>
  <c r="L351" i="388"/>
  <c r="AO378" i="388"/>
  <c r="L378" i="388"/>
  <c r="AO409" i="388"/>
  <c r="L409" i="388"/>
  <c r="AO426" i="388"/>
  <c r="L426" i="388"/>
  <c r="AL466" i="388"/>
  <c r="K466" i="388"/>
  <c r="D466" i="388" s="1"/>
  <c r="AL506" i="388"/>
  <c r="I506" i="388"/>
  <c r="D506" i="388" s="1"/>
  <c r="AL544" i="388"/>
  <c r="K544" i="388"/>
  <c r="D544" i="388" s="1"/>
  <c r="AO580" i="388"/>
  <c r="L580" i="388"/>
  <c r="AL673" i="388"/>
  <c r="K673" i="388"/>
  <c r="D673" i="388" s="1"/>
  <c r="AL784" i="388"/>
  <c r="K784" i="388"/>
  <c r="D784" i="388" s="1"/>
  <c r="AO815" i="388"/>
  <c r="L815" i="388"/>
  <c r="AL887" i="388"/>
  <c r="K887" i="388"/>
  <c r="D887" i="388" s="1"/>
  <c r="AL934" i="388"/>
  <c r="K934" i="388"/>
  <c r="D934" i="388" s="1"/>
  <c r="AO247" i="388"/>
  <c r="L247" i="388"/>
  <c r="AO290" i="388"/>
  <c r="L290" i="388"/>
  <c r="AL742" i="388"/>
  <c r="K742" i="388"/>
  <c r="D742" i="388" s="1"/>
  <c r="AO936" i="388"/>
  <c r="L936" i="388"/>
  <c r="AO153" i="388"/>
  <c r="L153" i="388"/>
  <c r="AO171" i="388"/>
  <c r="L171" i="388"/>
  <c r="AO189" i="388"/>
  <c r="L189" i="388"/>
  <c r="AO213" i="388"/>
  <c r="L213" i="388"/>
  <c r="AO230" i="388"/>
  <c r="L230" i="388"/>
  <c r="AO252" i="388"/>
  <c r="L252" i="388"/>
  <c r="AO273" i="388"/>
  <c r="L273" i="388"/>
  <c r="AO289" i="388"/>
  <c r="L289" i="388"/>
  <c r="AO316" i="388"/>
  <c r="L316" i="388"/>
  <c r="AO348" i="388"/>
  <c r="L348" i="388"/>
  <c r="AO375" i="388"/>
  <c r="AO406" i="388"/>
  <c r="L406" i="388"/>
  <c r="AO517" i="388"/>
  <c r="L517" i="388"/>
  <c r="AL557" i="388"/>
  <c r="K557" i="388"/>
  <c r="D557" i="388" s="1"/>
  <c r="AL589" i="388"/>
  <c r="I589" i="388"/>
  <c r="D589" i="388" s="1"/>
  <c r="AO692" i="388"/>
  <c r="L692" i="388"/>
  <c r="AO888" i="388"/>
  <c r="L888" i="388"/>
  <c r="AL911" i="388"/>
  <c r="K911" i="388"/>
  <c r="D911" i="388" s="1"/>
  <c r="AL962" i="388"/>
  <c r="K962" i="388"/>
  <c r="D962" i="388" s="1"/>
  <c r="AO496" i="388"/>
  <c r="L496" i="388"/>
  <c r="AL546" i="388"/>
  <c r="K546" i="388"/>
  <c r="D546" i="388" s="1"/>
  <c r="AO889" i="388"/>
  <c r="L889" i="388"/>
  <c r="AO191" i="388"/>
  <c r="L191" i="388"/>
  <c r="AO215" i="388"/>
  <c r="L215" i="388"/>
  <c r="AO232" i="388"/>
  <c r="L232" i="388"/>
  <c r="AO255" i="388"/>
  <c r="L255" i="388"/>
  <c r="AO275" i="388"/>
  <c r="L275" i="388"/>
  <c r="AO291" i="388"/>
  <c r="L291" i="388"/>
  <c r="AO319" i="388"/>
  <c r="L319" i="388"/>
  <c r="AO350" i="388"/>
  <c r="L350" i="388"/>
  <c r="AO377" i="388"/>
  <c r="L377" i="388"/>
  <c r="AO408" i="388"/>
  <c r="L408" i="388"/>
  <c r="AO425" i="388"/>
  <c r="L425" i="388"/>
  <c r="AL465" i="388"/>
  <c r="K465" i="388"/>
  <c r="D465" i="388" s="1"/>
  <c r="AL587" i="388"/>
  <c r="I587" i="388"/>
  <c r="D587" i="388" s="1"/>
  <c r="AL756" i="388"/>
  <c r="K756" i="388"/>
  <c r="D756" i="388" s="1"/>
  <c r="AO929" i="388"/>
  <c r="L929" i="388"/>
  <c r="AO594" i="388"/>
  <c r="L594" i="388"/>
  <c r="AO147" i="388"/>
  <c r="L147" i="388"/>
  <c r="AO165" i="388"/>
  <c r="L165" i="388"/>
  <c r="AL548" i="388"/>
  <c r="K548" i="388"/>
  <c r="D548" i="388" s="1"/>
  <c r="AO708" i="388"/>
  <c r="L708" i="388"/>
  <c r="AL827" i="388"/>
  <c r="K827" i="388"/>
  <c r="D827" i="388" s="1"/>
  <c r="AL970" i="388"/>
  <c r="K970" i="388"/>
  <c r="D970" i="388" s="1"/>
  <c r="AO114" i="388"/>
  <c r="L114" i="388"/>
  <c r="AO422" i="388"/>
  <c r="L422" i="388"/>
  <c r="AO460" i="388"/>
  <c r="L460" i="388"/>
  <c r="AL565" i="388"/>
  <c r="K565" i="388"/>
  <c r="D565" i="388" s="1"/>
  <c r="AO654" i="388"/>
  <c r="L654" i="388"/>
  <c r="AL722" i="388"/>
  <c r="K722" i="388"/>
  <c r="D722" i="388" s="1"/>
  <c r="AL939" i="388"/>
  <c r="K939" i="388"/>
  <c r="D939" i="388" s="1"/>
  <c r="AL93" i="388"/>
  <c r="K93" i="388"/>
  <c r="D93" i="388" s="1"/>
  <c r="AO190" i="388"/>
  <c r="L190" i="388"/>
  <c r="AL227" i="388"/>
  <c r="K227" i="388"/>
  <c r="D227" i="388" s="1"/>
  <c r="AL566" i="388"/>
  <c r="K566" i="388"/>
  <c r="D566" i="388" s="1"/>
  <c r="AL940" i="388"/>
  <c r="K940" i="388"/>
  <c r="D940" i="388" s="1"/>
  <c r="AL135" i="388"/>
  <c r="I135" i="388"/>
  <c r="D135" i="388" s="1"/>
  <c r="AL535" i="388"/>
  <c r="I535" i="388"/>
  <c r="D535" i="388" s="1"/>
  <c r="AO656" i="388"/>
  <c r="L656" i="388"/>
  <c r="AO769" i="388"/>
  <c r="L769" i="388"/>
  <c r="AO937" i="388"/>
  <c r="L937" i="388"/>
  <c r="AO694" i="388"/>
  <c r="L694" i="388"/>
  <c r="AL786" i="388"/>
  <c r="K786" i="388"/>
  <c r="D786" i="388" s="1"/>
  <c r="AO174" i="388"/>
  <c r="L174" i="388"/>
  <c r="AO193" i="388"/>
  <c r="L193" i="388"/>
  <c r="AO216" i="388"/>
  <c r="L216" i="388"/>
  <c r="AO233" i="388"/>
  <c r="L233" i="388"/>
  <c r="AO256" i="388"/>
  <c r="L256" i="388"/>
  <c r="AO276" i="388"/>
  <c r="L276" i="388"/>
  <c r="AO292" i="388"/>
  <c r="L292" i="388"/>
  <c r="AL536" i="388"/>
  <c r="K536" i="388"/>
  <c r="D536" i="388" s="1"/>
  <c r="AO596" i="388"/>
  <c r="L596" i="388"/>
  <c r="AO662" i="388"/>
  <c r="L662" i="388"/>
  <c r="AO766" i="388"/>
  <c r="L766" i="388"/>
  <c r="AL832" i="388"/>
  <c r="K832" i="388"/>
  <c r="D832" i="388" s="1"/>
  <c r="AL946" i="388"/>
  <c r="K946" i="388"/>
  <c r="D946" i="388" s="1"/>
  <c r="AO186" i="388"/>
  <c r="L186" i="388"/>
  <c r="AL830" i="388"/>
  <c r="K830" i="388"/>
  <c r="D830" i="388" s="1"/>
  <c r="AO495" i="388"/>
  <c r="L495" i="388"/>
  <c r="AL537" i="388"/>
  <c r="K537" i="388"/>
  <c r="D537" i="388" s="1"/>
  <c r="AL642" i="388"/>
  <c r="K642" i="388"/>
  <c r="D642" i="388" s="1"/>
  <c r="AO741" i="388"/>
  <c r="L741" i="388"/>
  <c r="AO767" i="388"/>
  <c r="L767" i="388"/>
  <c r="AO785" i="388"/>
  <c r="L785" i="388"/>
  <c r="AO807" i="388"/>
  <c r="L807" i="388"/>
  <c r="AO845" i="388"/>
  <c r="L845" i="388"/>
  <c r="AL883" i="388"/>
  <c r="K883" i="388"/>
  <c r="D883" i="388" s="1"/>
  <c r="AL971" i="388"/>
  <c r="K971" i="388"/>
  <c r="D971" i="388" s="1"/>
  <c r="AO282" i="388"/>
  <c r="L282" i="388"/>
  <c r="AO415" i="388"/>
  <c r="L415" i="388"/>
  <c r="I651" i="388"/>
  <c r="D651" i="388" s="1"/>
  <c r="AL842" i="388"/>
  <c r="K842" i="388"/>
  <c r="D842" i="388" s="1"/>
  <c r="AO155" i="388"/>
  <c r="L155" i="388"/>
  <c r="AL539" i="388"/>
  <c r="K539" i="388"/>
  <c r="D539" i="388" s="1"/>
  <c r="AO690" i="388"/>
  <c r="L690" i="388"/>
  <c r="AO795" i="388"/>
  <c r="L795" i="388"/>
  <c r="I909" i="388"/>
  <c r="D909" i="388" s="1"/>
  <c r="AO880" i="388"/>
  <c r="L880" i="388"/>
  <c r="AO359" i="388"/>
  <c r="L359" i="388"/>
  <c r="AL965" i="388"/>
  <c r="K965" i="388"/>
  <c r="D965" i="388" s="1"/>
  <c r="AO268" i="388"/>
  <c r="L268" i="388"/>
  <c r="AO180" i="388"/>
  <c r="L180" i="388"/>
  <c r="AO261" i="388"/>
  <c r="L261" i="388"/>
  <c r="AO356" i="388"/>
  <c r="L356" i="388"/>
  <c r="AL541" i="388"/>
  <c r="K541" i="388"/>
  <c r="D541" i="388" s="1"/>
  <c r="AL824" i="388"/>
  <c r="K824" i="388"/>
  <c r="D824" i="388" s="1"/>
  <c r="AL17" i="388"/>
  <c r="K17" i="388"/>
  <c r="D17" i="388" s="1"/>
  <c r="AL508" i="388"/>
  <c r="I508" i="388"/>
  <c r="D508" i="388" s="1"/>
  <c r="AL912" i="388"/>
  <c r="K912" i="388"/>
  <c r="D912" i="388" s="1"/>
  <c r="AO224" i="388"/>
  <c r="L224" i="388"/>
  <c r="AO263" i="388"/>
  <c r="L263" i="388"/>
  <c r="AO341" i="388"/>
  <c r="L341" i="388"/>
  <c r="AO416" i="388"/>
  <c r="L416" i="388"/>
  <c r="I652" i="388"/>
  <c r="D652" i="388" s="1"/>
  <c r="AL964" i="388"/>
  <c r="K964" i="388"/>
  <c r="D964" i="388" s="1"/>
  <c r="I510" i="388"/>
  <c r="D510" i="388" s="1"/>
  <c r="AO938" i="388"/>
  <c r="L938" i="388"/>
  <c r="AL125" i="388"/>
  <c r="I125" i="388"/>
  <c r="D125" i="388" s="1"/>
  <c r="AO634" i="388"/>
  <c r="L634" i="388"/>
  <c r="AO214" i="388"/>
  <c r="L214" i="388"/>
  <c r="AL639" i="388"/>
  <c r="K639" i="388"/>
  <c r="D639" i="388" s="1"/>
  <c r="AO497" i="388"/>
  <c r="L497" i="388"/>
  <c r="AL668" i="388"/>
  <c r="K668" i="388"/>
  <c r="D668" i="388" s="1"/>
  <c r="AO748" i="388"/>
  <c r="L748" i="388"/>
  <c r="AO184" i="388"/>
  <c r="L184" i="388"/>
  <c r="AO245" i="388"/>
  <c r="L245" i="388"/>
  <c r="AL305" i="388"/>
  <c r="K305" i="388"/>
  <c r="D305" i="388" s="1"/>
  <c r="AO725" i="388"/>
  <c r="L725" i="388"/>
  <c r="AO726" i="388"/>
  <c r="L726" i="388"/>
  <c r="AO777" i="388"/>
  <c r="L777" i="388"/>
  <c r="AO816" i="388"/>
  <c r="L816" i="388"/>
  <c r="AO104" i="388"/>
  <c r="L104" i="388"/>
  <c r="AL130" i="388"/>
  <c r="I130" i="388"/>
  <c r="D130" i="388" s="1"/>
  <c r="AO274" i="388"/>
  <c r="L274" i="388"/>
  <c r="AO318" i="388"/>
  <c r="L318" i="388"/>
  <c r="AO349" i="388"/>
  <c r="L349" i="388"/>
  <c r="AO380" i="388"/>
  <c r="L380" i="388"/>
  <c r="AO411" i="388"/>
  <c r="L411" i="388"/>
  <c r="AO428" i="388"/>
  <c r="L428" i="388"/>
  <c r="AL468" i="388"/>
  <c r="K468" i="388"/>
  <c r="D468" i="388" s="1"/>
  <c r="AL542" i="388"/>
  <c r="K542" i="388"/>
  <c r="D542" i="388" s="1"/>
  <c r="AL586" i="388"/>
  <c r="I586" i="388"/>
  <c r="D586" i="388" s="1"/>
  <c r="AO727" i="388"/>
  <c r="L727" i="388"/>
  <c r="AO782" i="388"/>
  <c r="L782" i="388"/>
  <c r="AL825" i="388"/>
  <c r="K825" i="388"/>
  <c r="D825" i="388" s="1"/>
  <c r="AL99" i="388"/>
  <c r="K99" i="388"/>
  <c r="D99" i="388" s="1"/>
  <c r="AO122" i="388"/>
  <c r="L122" i="388"/>
  <c r="AO151" i="388"/>
  <c r="L151" i="388"/>
  <c r="AL168" i="388"/>
  <c r="K168" i="388"/>
  <c r="D168" i="388" s="1"/>
  <c r="AL187" i="388"/>
  <c r="K187" i="388"/>
  <c r="D187" i="388" s="1"/>
  <c r="I523" i="388"/>
  <c r="D523" i="388" s="1"/>
  <c r="AL559" i="388"/>
  <c r="K559" i="388"/>
  <c r="D559" i="388" s="1"/>
  <c r="AO595" i="388"/>
  <c r="L595" i="388"/>
  <c r="AL672" i="388"/>
  <c r="K672" i="388"/>
  <c r="D672" i="388" s="1"/>
  <c r="AL719" i="388"/>
  <c r="K719" i="388"/>
  <c r="D719" i="388" s="1"/>
  <c r="AO791" i="388"/>
  <c r="L791" i="388"/>
  <c r="AO814" i="388"/>
  <c r="L814" i="388"/>
  <c r="AO847" i="388"/>
  <c r="L847" i="388"/>
  <c r="AL886" i="388"/>
  <c r="K886" i="388"/>
  <c r="D886" i="388" s="1"/>
  <c r="AO921" i="388"/>
  <c r="L921" i="388"/>
  <c r="AO159" i="388"/>
  <c r="L159" i="388"/>
  <c r="I582" i="388"/>
  <c r="D582" i="388" s="1"/>
  <c r="AO132" i="388"/>
  <c r="L132" i="388"/>
  <c r="AO338" i="388"/>
  <c r="L338" i="388"/>
  <c r="AO355" i="388"/>
  <c r="L355" i="388"/>
  <c r="AO382" i="388"/>
  <c r="L382" i="388"/>
  <c r="AO413" i="388"/>
  <c r="L413" i="388"/>
  <c r="AO429" i="388"/>
  <c r="L429" i="388"/>
  <c r="I520" i="388"/>
  <c r="D520" i="388" s="1"/>
  <c r="AL556" i="388"/>
  <c r="K556" i="388"/>
  <c r="D556" i="388" s="1"/>
  <c r="AL584" i="388"/>
  <c r="I584" i="388"/>
  <c r="D584" i="388" s="1"/>
  <c r="AO691" i="388"/>
  <c r="L691" i="388"/>
  <c r="AO800" i="388"/>
  <c r="L800" i="388"/>
  <c r="AL819" i="388"/>
  <c r="K819" i="388"/>
  <c r="D819" i="388" s="1"/>
  <c r="AO914" i="388"/>
  <c r="L914" i="388"/>
  <c r="AL961" i="388"/>
  <c r="I961" i="388"/>
  <c r="D961" i="388" s="1"/>
  <c r="AO210" i="388"/>
  <c r="L210" i="388"/>
  <c r="AO258" i="388"/>
  <c r="L258" i="388"/>
  <c r="AO307" i="388"/>
  <c r="L307" i="388"/>
  <c r="AO764" i="388"/>
  <c r="L764" i="388"/>
  <c r="AL972" i="388"/>
  <c r="K972" i="388"/>
  <c r="D972" i="388" s="1"/>
  <c r="AO158" i="388"/>
  <c r="L158" i="388"/>
  <c r="AO176" i="388"/>
  <c r="L176" i="388"/>
  <c r="AO194" i="388"/>
  <c r="L194" i="388"/>
  <c r="AO217" i="388"/>
  <c r="L217" i="388"/>
  <c r="AO234" i="388"/>
  <c r="L234" i="388"/>
  <c r="AO257" i="388"/>
  <c r="L257" i="388"/>
  <c r="AO277" i="388"/>
  <c r="L277" i="388"/>
  <c r="AO293" i="388"/>
  <c r="L293" i="388"/>
  <c r="AO321" i="388"/>
  <c r="L321" i="388"/>
  <c r="AO352" i="388"/>
  <c r="L352" i="388"/>
  <c r="AO379" i="388"/>
  <c r="L379" i="388"/>
  <c r="AO410" i="388"/>
  <c r="L410" i="388"/>
  <c r="I521" i="388"/>
  <c r="D521" i="388" s="1"/>
  <c r="AL561" i="388"/>
  <c r="K561" i="388"/>
  <c r="D561" i="388" s="1"/>
  <c r="AL646" i="388"/>
  <c r="K646" i="388"/>
  <c r="D646" i="388" s="1"/>
  <c r="AL705" i="388"/>
  <c r="K705" i="388"/>
  <c r="D705" i="388" s="1"/>
  <c r="AO893" i="388"/>
  <c r="L893" i="388"/>
  <c r="AL927" i="388"/>
  <c r="K927" i="388"/>
  <c r="D927" i="388" s="1"/>
  <c r="AO145" i="388"/>
  <c r="L145" i="388"/>
  <c r="AO500" i="388"/>
  <c r="L500" i="388"/>
  <c r="AL562" i="388"/>
  <c r="K562" i="388"/>
  <c r="D562" i="388" s="1"/>
  <c r="AO902" i="388"/>
  <c r="L902" i="388"/>
  <c r="AO203" i="388"/>
  <c r="L203" i="388"/>
  <c r="AO219" i="388"/>
  <c r="L219" i="388"/>
  <c r="AO236" i="388"/>
  <c r="L236" i="388"/>
  <c r="AO259" i="388"/>
  <c r="L259" i="388"/>
  <c r="AO279" i="388"/>
  <c r="L279" i="388"/>
  <c r="AO295" i="388"/>
  <c r="L295" i="388"/>
  <c r="AO337" i="388"/>
  <c r="L337" i="388"/>
  <c r="AO354" i="388"/>
  <c r="L354" i="388"/>
  <c r="AO381" i="388"/>
  <c r="L381" i="388"/>
  <c r="AO412" i="388"/>
  <c r="L412" i="388"/>
  <c r="AO386" i="388"/>
  <c r="L386" i="388"/>
  <c r="AL528" i="388"/>
  <c r="I528" i="388"/>
  <c r="D528" i="388" s="1"/>
  <c r="AO648" i="388"/>
  <c r="L648" i="388"/>
  <c r="AO738" i="388"/>
  <c r="L738" i="388"/>
  <c r="AL826" i="388"/>
  <c r="K826" i="388"/>
  <c r="D826" i="388" s="1"/>
  <c r="AL933" i="388"/>
  <c r="K933" i="388"/>
  <c r="D933" i="388" s="1"/>
  <c r="AL643" i="388"/>
  <c r="K643" i="388"/>
  <c r="D643" i="388" s="1"/>
  <c r="AO152" i="388"/>
  <c r="L152" i="388"/>
  <c r="AL170" i="388"/>
  <c r="K170" i="388"/>
  <c r="D170" i="388" s="1"/>
  <c r="AL564" i="388"/>
  <c r="K564" i="388"/>
  <c r="D564" i="388" s="1"/>
  <c r="AO712" i="388"/>
  <c r="L712" i="388"/>
  <c r="AL102" i="388"/>
  <c r="K102" i="388"/>
  <c r="D102" i="388" s="1"/>
  <c r="AO120" i="388"/>
  <c r="L120" i="388"/>
  <c r="AO427" i="388"/>
  <c r="L427" i="388"/>
  <c r="AL467" i="388"/>
  <c r="K467" i="388"/>
  <c r="D467" i="388" s="1"/>
  <c r="AO593" i="388"/>
  <c r="L593" i="388"/>
  <c r="AO658" i="388"/>
  <c r="L658" i="388"/>
  <c r="AL833" i="388"/>
  <c r="K833" i="388"/>
  <c r="D833" i="388" s="1"/>
  <c r="AL967" i="388"/>
  <c r="K967" i="388"/>
  <c r="D967" i="388" s="1"/>
  <c r="AO163" i="388"/>
  <c r="L163" i="388"/>
  <c r="AO206" i="388"/>
  <c r="L206" i="388"/>
  <c r="AL514" i="388"/>
  <c r="K514" i="388"/>
  <c r="D514" i="388" s="1"/>
  <c r="AO635" i="388"/>
  <c r="L635" i="388"/>
  <c r="AL34" i="388"/>
  <c r="K34" i="388"/>
  <c r="D34" i="388" s="1"/>
  <c r="AL551" i="388"/>
  <c r="K551" i="388"/>
  <c r="D551" i="388" s="1"/>
  <c r="AO661" i="388"/>
  <c r="L661" i="388"/>
  <c r="AL775" i="388"/>
  <c r="K775" i="388"/>
  <c r="D775" i="388" s="1"/>
  <c r="AL941" i="388"/>
  <c r="K941" i="388"/>
  <c r="D941" i="388" s="1"/>
  <c r="AO717" i="388"/>
  <c r="L717" i="388"/>
  <c r="AO932" i="388"/>
  <c r="L932" i="388"/>
  <c r="AO105" i="388"/>
  <c r="L105" i="388"/>
  <c r="AO179" i="388"/>
  <c r="L179" i="388"/>
  <c r="AO204" i="388"/>
  <c r="L204" i="388"/>
  <c r="AO220" i="388"/>
  <c r="L220" i="388"/>
  <c r="AO238" i="388"/>
  <c r="L238" i="388"/>
  <c r="AO260" i="388"/>
  <c r="L260" i="388"/>
  <c r="AO280" i="388"/>
  <c r="L280" i="388"/>
  <c r="AO296" i="388"/>
  <c r="L296" i="388"/>
  <c r="AL552" i="388"/>
  <c r="K552" i="388"/>
  <c r="D552" i="388" s="1"/>
  <c r="AO637" i="388"/>
  <c r="L637" i="388"/>
  <c r="AL669" i="388"/>
  <c r="K669" i="388"/>
  <c r="D669" i="388" s="1"/>
  <c r="AO746" i="388"/>
  <c r="L746" i="388"/>
  <c r="AO770" i="388"/>
  <c r="L770" i="388"/>
  <c r="AO899" i="388"/>
  <c r="L899" i="388"/>
  <c r="AO141" i="388"/>
  <c r="L141" i="388"/>
  <c r="AL195" i="388"/>
  <c r="K195" i="388"/>
  <c r="D195" i="388" s="1"/>
  <c r="AO144" i="388"/>
  <c r="L144" i="388"/>
  <c r="AO499" i="388"/>
  <c r="L499" i="388"/>
  <c r="AL553" i="388"/>
  <c r="K553" i="388"/>
  <c r="D553" i="388" s="1"/>
  <c r="AL670" i="388"/>
  <c r="K670" i="388"/>
  <c r="D670" i="388" s="1"/>
  <c r="AO773" i="388"/>
  <c r="L773" i="388"/>
  <c r="AO789" i="388"/>
  <c r="L789" i="388"/>
  <c r="AO811" i="388"/>
  <c r="L811" i="388"/>
  <c r="AO919" i="388"/>
  <c r="L919" i="388"/>
  <c r="AO129" i="388"/>
  <c r="L129" i="388"/>
  <c r="AL651" i="388"/>
  <c r="AL510" i="388"/>
  <c r="AL931" i="388"/>
  <c r="AL516" i="388"/>
  <c r="AL518" i="388"/>
  <c r="AL909" i="388"/>
  <c r="AL652" i="388"/>
  <c r="AL101" i="388"/>
  <c r="AL505" i="388"/>
  <c r="AL578" i="388"/>
  <c r="AL960" i="388"/>
  <c r="AL124" i="388"/>
  <c r="AL509" i="388"/>
  <c r="AL522" i="388"/>
  <c r="AL511" i="388"/>
  <c r="AL523" i="388"/>
  <c r="AL582" i="388"/>
  <c r="AL520" i="388"/>
  <c r="AL521" i="388"/>
  <c r="AL891" i="388"/>
  <c r="AJ44" i="388"/>
  <c r="AI44" i="388"/>
  <c r="AJ46" i="388"/>
  <c r="J46" i="388" s="1"/>
  <c r="AI46" i="388"/>
  <c r="I46" i="388" s="1"/>
  <c r="AI922" i="388"/>
  <c r="D69" i="6" s="1"/>
  <c r="AJ922" i="388"/>
  <c r="J922" i="388" s="1"/>
  <c r="AI576" i="388"/>
  <c r="AJ24" i="388"/>
  <c r="J24" i="388" s="1"/>
  <c r="AI24" i="388"/>
  <c r="D41" i="6" s="1"/>
  <c r="AI897" i="388"/>
  <c r="D54" i="6" s="1"/>
  <c r="AI653" i="388"/>
  <c r="AI11" i="388"/>
  <c r="AJ11" i="388"/>
  <c r="AJ89" i="388"/>
  <c r="C18" i="19" s="1"/>
  <c r="AJ75" i="388"/>
  <c r="J75" i="388" s="1"/>
  <c r="AI75" i="388"/>
  <c r="D45" i="6" s="1"/>
  <c r="AI959" i="388"/>
  <c r="D70" i="6" s="1"/>
  <c r="AI918" i="388"/>
  <c r="D80" i="6" s="1"/>
  <c r="AJ918" i="388"/>
  <c r="AM121" i="388"/>
  <c r="AM140" i="388"/>
  <c r="AM109" i="388"/>
  <c r="AM133" i="388"/>
  <c r="AL35" i="388" l="1"/>
  <c r="D99" i="6"/>
  <c r="AM975" i="388"/>
  <c r="AJ975" i="388"/>
  <c r="AK975" i="388"/>
  <c r="G12" i="220" s="1"/>
  <c r="G16" i="220" s="1"/>
  <c r="D46" i="388"/>
  <c r="AL15" i="388"/>
  <c r="N129" i="388"/>
  <c r="D129" i="388" s="1"/>
  <c r="N141" i="388"/>
  <c r="D141" i="388" s="1"/>
  <c r="N238" i="388"/>
  <c r="D238" i="388" s="1"/>
  <c r="N105" i="388"/>
  <c r="D105" i="388" s="1"/>
  <c r="N717" i="388"/>
  <c r="D717" i="388" s="1"/>
  <c r="N206" i="388"/>
  <c r="D206" i="388" s="1"/>
  <c r="N658" i="388"/>
  <c r="D658" i="388" s="1"/>
  <c r="N120" i="388"/>
  <c r="D120" i="388" s="1"/>
  <c r="N712" i="388"/>
  <c r="D712" i="388" s="1"/>
  <c r="N648" i="388"/>
  <c r="D648" i="388" s="1"/>
  <c r="N381" i="388"/>
  <c r="D381" i="388" s="1"/>
  <c r="N279" i="388"/>
  <c r="D279" i="388" s="1"/>
  <c r="N203" i="388"/>
  <c r="D203" i="388" s="1"/>
  <c r="N145" i="388"/>
  <c r="D145" i="388" s="1"/>
  <c r="N132" i="388"/>
  <c r="D132" i="388" s="1"/>
  <c r="N411" i="388"/>
  <c r="D411" i="388" s="1"/>
  <c r="N274" i="388"/>
  <c r="D274" i="388" s="1"/>
  <c r="N725" i="388"/>
  <c r="D725" i="388" s="1"/>
  <c r="N748" i="388"/>
  <c r="D748" i="388" s="1"/>
  <c r="N214" i="388"/>
  <c r="D214" i="388" s="1"/>
  <c r="N263" i="388"/>
  <c r="D263" i="388" s="1"/>
  <c r="N261" i="388"/>
  <c r="D261" i="388" s="1"/>
  <c r="N785" i="388"/>
  <c r="D785" i="388" s="1"/>
  <c r="N741" i="388"/>
  <c r="D741" i="388" s="1"/>
  <c r="N766" i="388"/>
  <c r="D766" i="388" s="1"/>
  <c r="N292" i="388"/>
  <c r="D292" i="388" s="1"/>
  <c r="N216" i="388"/>
  <c r="D216" i="388" s="1"/>
  <c r="N694" i="388"/>
  <c r="D694" i="388" s="1"/>
  <c r="N422" i="388"/>
  <c r="D422" i="388" s="1"/>
  <c r="N708" i="388"/>
  <c r="D708" i="388" s="1"/>
  <c r="N408" i="388"/>
  <c r="D408" i="388" s="1"/>
  <c r="N255" i="388"/>
  <c r="D255" i="388" s="1"/>
  <c r="N936" i="388"/>
  <c r="D936" i="388" s="1"/>
  <c r="N410" i="388"/>
  <c r="D410" i="388" s="1"/>
  <c r="N352" i="388"/>
  <c r="D352" i="388" s="1"/>
  <c r="N293" i="388"/>
  <c r="D293" i="388" s="1"/>
  <c r="N257" i="388"/>
  <c r="D257" i="388" s="1"/>
  <c r="N217" i="388"/>
  <c r="D217" i="388" s="1"/>
  <c r="N176" i="388"/>
  <c r="D176" i="388" s="1"/>
  <c r="N307" i="388"/>
  <c r="D307" i="388" s="1"/>
  <c r="N210" i="388"/>
  <c r="D210" i="388" s="1"/>
  <c r="N914" i="388"/>
  <c r="D914" i="388" s="1"/>
  <c r="N800" i="388"/>
  <c r="D800" i="388" s="1"/>
  <c r="N921" i="388"/>
  <c r="D921" i="388" s="1"/>
  <c r="N847" i="388"/>
  <c r="D847" i="388" s="1"/>
  <c r="N791" i="388"/>
  <c r="D791" i="388" s="1"/>
  <c r="N795" i="388"/>
  <c r="D795" i="388" s="1"/>
  <c r="N423" i="388"/>
  <c r="D423" i="388" s="1"/>
  <c r="N361" i="388"/>
  <c r="D361" i="388" s="1"/>
  <c r="N294" i="388"/>
  <c r="D294" i="388" s="1"/>
  <c r="N284" i="388"/>
  <c r="D284" i="388" s="1"/>
  <c r="N113" i="388"/>
  <c r="D113" i="388" s="1"/>
  <c r="N106" i="388"/>
  <c r="D106" i="388" s="1"/>
  <c r="N156" i="388"/>
  <c r="D156" i="388" s="1"/>
  <c r="N283" i="388"/>
  <c r="D283" i="388" s="1"/>
  <c r="N272" i="388"/>
  <c r="D272" i="388" s="1"/>
  <c r="N229" i="388"/>
  <c r="D229" i="388" s="1"/>
  <c r="N188" i="388"/>
  <c r="D188" i="388" s="1"/>
  <c r="N659" i="388"/>
  <c r="D659" i="388" s="1"/>
  <c r="N765" i="388"/>
  <c r="D765" i="388" s="1"/>
  <c r="N181" i="388"/>
  <c r="D181" i="388" s="1"/>
  <c r="N935" i="388"/>
  <c r="D935" i="388" s="1"/>
  <c r="N456" i="388"/>
  <c r="D456" i="388" s="1"/>
  <c r="N110" i="388"/>
  <c r="D110" i="388" s="1"/>
  <c r="N143" i="388"/>
  <c r="D143" i="388" s="1"/>
  <c r="N724" i="388"/>
  <c r="D724" i="388" s="1"/>
  <c r="N458" i="388"/>
  <c r="D458" i="388" s="1"/>
  <c r="N404" i="388"/>
  <c r="D404" i="388" s="1"/>
  <c r="N346" i="388"/>
  <c r="D346" i="388" s="1"/>
  <c r="N287" i="388"/>
  <c r="D287" i="388" s="1"/>
  <c r="N248" i="388"/>
  <c r="D248" i="388" s="1"/>
  <c r="N211" i="388"/>
  <c r="D211" i="388" s="1"/>
  <c r="N388" i="388"/>
  <c r="D388" i="388" s="1"/>
  <c r="N343" i="388"/>
  <c r="D343" i="388" s="1"/>
  <c r="N285" i="388"/>
  <c r="D285" i="388" s="1"/>
  <c r="N246" i="388"/>
  <c r="D246" i="388" s="1"/>
  <c r="N209" i="388"/>
  <c r="D209" i="388" s="1"/>
  <c r="N166" i="388"/>
  <c r="D166" i="388" s="1"/>
  <c r="N235" i="388"/>
  <c r="D235" i="388" s="1"/>
  <c r="N810" i="388"/>
  <c r="D810" i="388" s="1"/>
  <c r="N498" i="388"/>
  <c r="D498" i="388" s="1"/>
  <c r="N421" i="388"/>
  <c r="D421" i="388" s="1"/>
  <c r="N312" i="388"/>
  <c r="D312" i="388" s="1"/>
  <c r="N231" i="388"/>
  <c r="D231" i="388" s="1"/>
  <c r="N783" i="388"/>
  <c r="D783" i="388" s="1"/>
  <c r="N178" i="388"/>
  <c r="D178" i="388" s="1"/>
  <c r="N142" i="388"/>
  <c r="D142" i="388" s="1"/>
  <c r="N755" i="388"/>
  <c r="D755" i="388" s="1"/>
  <c r="N353" i="388"/>
  <c r="D353" i="388" s="1"/>
  <c r="N455" i="388"/>
  <c r="D455" i="388" s="1"/>
  <c r="N789" i="388"/>
  <c r="D789" i="388" s="1"/>
  <c r="N499" i="388"/>
  <c r="D499" i="388" s="1"/>
  <c r="N899" i="388"/>
  <c r="D899" i="388" s="1"/>
  <c r="N637" i="388"/>
  <c r="D637" i="388" s="1"/>
  <c r="N220" i="388"/>
  <c r="D220" i="388" s="1"/>
  <c r="N593" i="388"/>
  <c r="D593" i="388" s="1"/>
  <c r="N152" i="388"/>
  <c r="D152" i="388" s="1"/>
  <c r="N738" i="388"/>
  <c r="D738" i="388" s="1"/>
  <c r="N354" i="388"/>
  <c r="D354" i="388" s="1"/>
  <c r="N259" i="388"/>
  <c r="D259" i="388" s="1"/>
  <c r="N122" i="388"/>
  <c r="D122" i="388" s="1"/>
  <c r="N727" i="388"/>
  <c r="D727" i="388" s="1"/>
  <c r="N428" i="388"/>
  <c r="D428" i="388" s="1"/>
  <c r="N726" i="388"/>
  <c r="D726" i="388" s="1"/>
  <c r="N634" i="388"/>
  <c r="D634" i="388" s="1"/>
  <c r="N341" i="388"/>
  <c r="D341" i="388" s="1"/>
  <c r="N180" i="388"/>
  <c r="D180" i="388" s="1"/>
  <c r="N880" i="388"/>
  <c r="D880" i="388" s="1"/>
  <c r="N282" i="388"/>
  <c r="D282" i="388" s="1"/>
  <c r="N807" i="388"/>
  <c r="D807" i="388" s="1"/>
  <c r="N186" i="388"/>
  <c r="D186" i="388" s="1"/>
  <c r="N662" i="388"/>
  <c r="D662" i="388" s="1"/>
  <c r="N276" i="388"/>
  <c r="D276" i="388" s="1"/>
  <c r="N193" i="388"/>
  <c r="D193" i="388" s="1"/>
  <c r="N937" i="388"/>
  <c r="D937" i="388" s="1"/>
  <c r="N460" i="388"/>
  <c r="D460" i="388" s="1"/>
  <c r="N929" i="388"/>
  <c r="D929" i="388" s="1"/>
  <c r="N425" i="388"/>
  <c r="D425" i="388" s="1"/>
  <c r="N319" i="388"/>
  <c r="D319" i="388" s="1"/>
  <c r="N232" i="388"/>
  <c r="D232" i="388" s="1"/>
  <c r="N888" i="388"/>
  <c r="D888" i="388" s="1"/>
  <c r="N517" i="388"/>
  <c r="D517" i="388" s="1"/>
  <c r="N273" i="388"/>
  <c r="D273" i="388" s="1"/>
  <c r="N189" i="388"/>
  <c r="D189" i="388" s="1"/>
  <c r="N153" i="388"/>
  <c r="D153" i="388" s="1"/>
  <c r="N247" i="388"/>
  <c r="D247" i="388" s="1"/>
  <c r="N580" i="388"/>
  <c r="D580" i="388" s="1"/>
  <c r="N426" i="388"/>
  <c r="D426" i="388" s="1"/>
  <c r="N917" i="388"/>
  <c r="D917" i="388" s="1"/>
  <c r="N787" i="388"/>
  <c r="D787" i="388" s="1"/>
  <c r="N182" i="388"/>
  <c r="D182" i="388" s="1"/>
  <c r="N817" i="388"/>
  <c r="D817" i="388" s="1"/>
  <c r="N162" i="388"/>
  <c r="D162" i="388" s="1"/>
  <c r="N779" i="388"/>
  <c r="D779" i="388" s="1"/>
  <c r="N384" i="388"/>
  <c r="D384" i="388" s="1"/>
  <c r="N758" i="388"/>
  <c r="D758" i="388" s="1"/>
  <c r="N657" i="388"/>
  <c r="D657" i="388" s="1"/>
  <c r="N357" i="388"/>
  <c r="D357" i="388" s="1"/>
  <c r="N706" i="388"/>
  <c r="D706" i="388" s="1"/>
  <c r="N265" i="388"/>
  <c r="D265" i="388" s="1"/>
  <c r="N431" i="388"/>
  <c r="D431" i="388" s="1"/>
  <c r="N745" i="388"/>
  <c r="D745" i="388" s="1"/>
  <c r="N244" i="388"/>
  <c r="D244" i="388" s="1"/>
  <c r="N281" i="388"/>
  <c r="D281" i="388" s="1"/>
  <c r="N790" i="388"/>
  <c r="D790" i="388" s="1"/>
  <c r="N919" i="388"/>
  <c r="D919" i="388" s="1"/>
  <c r="N746" i="388"/>
  <c r="D746" i="388" s="1"/>
  <c r="N296" i="388"/>
  <c r="D296" i="388" s="1"/>
  <c r="N260" i="388"/>
  <c r="D260" i="388" s="1"/>
  <c r="N179" i="388"/>
  <c r="D179" i="388" s="1"/>
  <c r="N932" i="388"/>
  <c r="D932" i="388" s="1"/>
  <c r="N661" i="388"/>
  <c r="D661" i="388" s="1"/>
  <c r="N163" i="388"/>
  <c r="D163" i="388" s="1"/>
  <c r="N427" i="388"/>
  <c r="D427" i="388" s="1"/>
  <c r="N412" i="388"/>
  <c r="D412" i="388" s="1"/>
  <c r="N295" i="388"/>
  <c r="D295" i="388" s="1"/>
  <c r="N219" i="388"/>
  <c r="D219" i="388" s="1"/>
  <c r="N902" i="388"/>
  <c r="D902" i="388" s="1"/>
  <c r="N500" i="388"/>
  <c r="D500" i="388" s="1"/>
  <c r="N429" i="388"/>
  <c r="D429" i="388" s="1"/>
  <c r="N382" i="388"/>
  <c r="D382" i="388" s="1"/>
  <c r="N338" i="388"/>
  <c r="D338" i="388" s="1"/>
  <c r="N380" i="388"/>
  <c r="D380" i="388" s="1"/>
  <c r="N318" i="388"/>
  <c r="D318" i="388" s="1"/>
  <c r="N816" i="388"/>
  <c r="D816" i="388" s="1"/>
  <c r="N184" i="388"/>
  <c r="D184" i="388" s="1"/>
  <c r="N938" i="388"/>
  <c r="D938" i="388" s="1"/>
  <c r="N224" i="388"/>
  <c r="D224" i="388" s="1"/>
  <c r="N356" i="388"/>
  <c r="D356" i="388" s="1"/>
  <c r="N767" i="388"/>
  <c r="D767" i="388" s="1"/>
  <c r="N495" i="388"/>
  <c r="D495" i="388" s="1"/>
  <c r="N233" i="388"/>
  <c r="D233" i="388" s="1"/>
  <c r="N656" i="388"/>
  <c r="D656" i="388" s="1"/>
  <c r="N190" i="388"/>
  <c r="D190" i="388" s="1"/>
  <c r="N654" i="388"/>
  <c r="D654" i="388" s="1"/>
  <c r="N114" i="388"/>
  <c r="D114" i="388" s="1"/>
  <c r="N147" i="388"/>
  <c r="D147" i="388" s="1"/>
  <c r="N377" i="388"/>
  <c r="D377" i="388" s="1"/>
  <c r="N275" i="388"/>
  <c r="D275" i="388" s="1"/>
  <c r="N191" i="388"/>
  <c r="D191" i="388" s="1"/>
  <c r="N316" i="388"/>
  <c r="D316" i="388" s="1"/>
  <c r="N230" i="388"/>
  <c r="D230" i="388" s="1"/>
  <c r="N378" i="388"/>
  <c r="D378" i="388" s="1"/>
  <c r="N320" i="388"/>
  <c r="D320" i="388" s="1"/>
  <c r="N843" i="388"/>
  <c r="D843" i="388" s="1"/>
  <c r="N146" i="388"/>
  <c r="D146" i="388" s="1"/>
  <c r="N297" i="388"/>
  <c r="D297" i="388" s="1"/>
  <c r="N223" i="388"/>
  <c r="D223" i="388" s="1"/>
  <c r="N417" i="388"/>
  <c r="D417" i="388" s="1"/>
  <c r="N173" i="388"/>
  <c r="D173" i="388" s="1"/>
  <c r="N737" i="388"/>
  <c r="D737" i="388" s="1"/>
  <c r="N802" i="388"/>
  <c r="D802" i="388" s="1"/>
  <c r="N757" i="388"/>
  <c r="D757" i="388" s="1"/>
  <c r="N907" i="388"/>
  <c r="D907" i="388" s="1"/>
  <c r="N419" i="388"/>
  <c r="D419" i="388" s="1"/>
  <c r="N286" i="388"/>
  <c r="D286" i="388" s="1"/>
  <c r="N115" i="388"/>
  <c r="D115" i="388" s="1"/>
  <c r="N754" i="388"/>
  <c r="D754" i="388" s="1"/>
  <c r="N752" i="388"/>
  <c r="D752" i="388" s="1"/>
  <c r="N172" i="388"/>
  <c r="D172" i="388" s="1"/>
  <c r="N385" i="388"/>
  <c r="D385" i="388" s="1"/>
  <c r="N581" i="388"/>
  <c r="D581" i="388" s="1"/>
  <c r="N575" i="388"/>
  <c r="D575" i="388" s="1"/>
  <c r="N379" i="388"/>
  <c r="D379" i="388" s="1"/>
  <c r="N321" i="388"/>
  <c r="D321" i="388" s="1"/>
  <c r="N277" i="388"/>
  <c r="D277" i="388" s="1"/>
  <c r="N234" i="388"/>
  <c r="D234" i="388" s="1"/>
  <c r="N194" i="388"/>
  <c r="D194" i="388" s="1"/>
  <c r="N158" i="388"/>
  <c r="D158" i="388" s="1"/>
  <c r="N764" i="388"/>
  <c r="D764" i="388" s="1"/>
  <c r="N258" i="388"/>
  <c r="D258" i="388" s="1"/>
  <c r="N691" i="388"/>
  <c r="D691" i="388" s="1"/>
  <c r="N159" i="388"/>
  <c r="D159" i="388" s="1"/>
  <c r="N814" i="388"/>
  <c r="D814" i="388" s="1"/>
  <c r="N595" i="388"/>
  <c r="D595" i="388" s="1"/>
  <c r="N690" i="388"/>
  <c r="D690" i="388" s="1"/>
  <c r="N155" i="388"/>
  <c r="D155" i="388" s="1"/>
  <c r="N461" i="388"/>
  <c r="D461" i="388" s="1"/>
  <c r="N407" i="388"/>
  <c r="D407" i="388" s="1"/>
  <c r="N344" i="388"/>
  <c r="D344" i="388" s="1"/>
  <c r="N262" i="388"/>
  <c r="D262" i="388" s="1"/>
  <c r="N573" i="388"/>
  <c r="D573" i="388" s="1"/>
  <c r="N906" i="388"/>
  <c r="D906" i="388" s="1"/>
  <c r="N225" i="388"/>
  <c r="D225" i="388" s="1"/>
  <c r="N890" i="388"/>
  <c r="D890" i="388" s="1"/>
  <c r="N358" i="388"/>
  <c r="D358" i="388" s="1"/>
  <c r="N207" i="388"/>
  <c r="D207" i="388" s="1"/>
  <c r="N288" i="388"/>
  <c r="D288" i="388" s="1"/>
  <c r="N249" i="388"/>
  <c r="D249" i="388" s="1"/>
  <c r="N212" i="388"/>
  <c r="D212" i="388" s="1"/>
  <c r="N117" i="388"/>
  <c r="D117" i="388" s="1"/>
  <c r="N768" i="388"/>
  <c r="D768" i="388" s="1"/>
  <c r="N218" i="388"/>
  <c r="D218" i="388" s="1"/>
  <c r="N713" i="388"/>
  <c r="D713" i="388" s="1"/>
  <c r="N418" i="388"/>
  <c r="D418" i="388" s="1"/>
  <c r="N161" i="388"/>
  <c r="D161" i="388" s="1"/>
  <c r="N749" i="388"/>
  <c r="D749" i="388" s="1"/>
  <c r="N420" i="388"/>
  <c r="D420" i="388" s="1"/>
  <c r="N311" i="388"/>
  <c r="D311" i="388" s="1"/>
  <c r="N271" i="388"/>
  <c r="D271" i="388" s="1"/>
  <c r="N228" i="388"/>
  <c r="D228" i="388" s="1"/>
  <c r="N360" i="388"/>
  <c r="D360" i="388" s="1"/>
  <c r="N306" i="388"/>
  <c r="D306" i="388" s="1"/>
  <c r="N266" i="388"/>
  <c r="D266" i="388" s="1"/>
  <c r="N226" i="388"/>
  <c r="D226" i="388" s="1"/>
  <c r="N185" i="388"/>
  <c r="D185" i="388" s="1"/>
  <c r="N278" i="388"/>
  <c r="D278" i="388" s="1"/>
  <c r="N930" i="388"/>
  <c r="D930" i="388" s="1"/>
  <c r="N844" i="388"/>
  <c r="D844" i="388" s="1"/>
  <c r="N459" i="388"/>
  <c r="D459" i="388" s="1"/>
  <c r="N405" i="388"/>
  <c r="D405" i="388" s="1"/>
  <c r="N347" i="388"/>
  <c r="D347" i="388" s="1"/>
  <c r="N111" i="388"/>
  <c r="D111" i="388" s="1"/>
  <c r="N913" i="388"/>
  <c r="D913" i="388" s="1"/>
  <c r="N805" i="388"/>
  <c r="D805" i="388" s="1"/>
  <c r="N707" i="388"/>
  <c r="D707" i="388" s="1"/>
  <c r="N515" i="388"/>
  <c r="D515" i="388" s="1"/>
  <c r="N160" i="388"/>
  <c r="D160" i="388" s="1"/>
  <c r="N112" i="388"/>
  <c r="D112" i="388" s="1"/>
  <c r="N808" i="388"/>
  <c r="D808" i="388" s="1"/>
  <c r="N655" i="388"/>
  <c r="D655" i="388" s="1"/>
  <c r="N107" i="388"/>
  <c r="D107" i="388" s="1"/>
  <c r="N239" i="388"/>
  <c r="D239" i="388" s="1"/>
  <c r="N806" i="388"/>
  <c r="D806" i="388" s="1"/>
  <c r="N387" i="388"/>
  <c r="D387" i="388" s="1"/>
  <c r="N811" i="388"/>
  <c r="D811" i="388" s="1"/>
  <c r="N773" i="388"/>
  <c r="D773" i="388" s="1"/>
  <c r="N144" i="388"/>
  <c r="D144" i="388" s="1"/>
  <c r="N770" i="388"/>
  <c r="D770" i="388" s="1"/>
  <c r="N280" i="388"/>
  <c r="D280" i="388" s="1"/>
  <c r="N204" i="388"/>
  <c r="D204" i="388" s="1"/>
  <c r="N635" i="388"/>
  <c r="D635" i="388" s="1"/>
  <c r="N386" i="388"/>
  <c r="D386" i="388" s="1"/>
  <c r="N337" i="388"/>
  <c r="D337" i="388" s="1"/>
  <c r="N236" i="388"/>
  <c r="D236" i="388" s="1"/>
  <c r="N893" i="388"/>
  <c r="D893" i="388" s="1"/>
  <c r="N413" i="388"/>
  <c r="D413" i="388" s="1"/>
  <c r="N355" i="388"/>
  <c r="D355" i="388" s="1"/>
  <c r="N151" i="388"/>
  <c r="D151" i="388" s="1"/>
  <c r="N782" i="388"/>
  <c r="D782" i="388" s="1"/>
  <c r="N349" i="388"/>
  <c r="D349" i="388" s="1"/>
  <c r="N104" i="388"/>
  <c r="D104" i="388" s="1"/>
  <c r="N777" i="388"/>
  <c r="D777" i="388" s="1"/>
  <c r="N245" i="388"/>
  <c r="D245" i="388" s="1"/>
  <c r="N497" i="388"/>
  <c r="D497" i="388" s="1"/>
  <c r="N416" i="388"/>
  <c r="D416" i="388" s="1"/>
  <c r="N268" i="388"/>
  <c r="D268" i="388" s="1"/>
  <c r="N359" i="388"/>
  <c r="D359" i="388" s="1"/>
  <c r="N415" i="388"/>
  <c r="D415" i="388" s="1"/>
  <c r="N845" i="388"/>
  <c r="D845" i="388" s="1"/>
  <c r="N596" i="388"/>
  <c r="D596" i="388" s="1"/>
  <c r="N256" i="388"/>
  <c r="D256" i="388" s="1"/>
  <c r="N174" i="388"/>
  <c r="D174" i="388" s="1"/>
  <c r="N769" i="388"/>
  <c r="D769" i="388" s="1"/>
  <c r="N165" i="388"/>
  <c r="D165" i="388" s="1"/>
  <c r="N594" i="388"/>
  <c r="D594" i="388" s="1"/>
  <c r="N350" i="388"/>
  <c r="D350" i="388" s="1"/>
  <c r="N291" i="388"/>
  <c r="D291" i="388" s="1"/>
  <c r="N215" i="388"/>
  <c r="D215" i="388" s="1"/>
  <c r="N889" i="388"/>
  <c r="D889" i="388" s="1"/>
  <c r="N496" i="388"/>
  <c r="D496" i="388" s="1"/>
  <c r="N692" i="388"/>
  <c r="D692" i="388" s="1"/>
  <c r="N406" i="388"/>
  <c r="D406" i="388" s="1"/>
  <c r="N348" i="388"/>
  <c r="D348" i="388" s="1"/>
  <c r="N289" i="388"/>
  <c r="D289" i="388" s="1"/>
  <c r="N252" i="388"/>
  <c r="D252" i="388" s="1"/>
  <c r="N213" i="388"/>
  <c r="D213" i="388" s="1"/>
  <c r="N171" i="388"/>
  <c r="D171" i="388" s="1"/>
  <c r="N290" i="388"/>
  <c r="D290" i="388" s="1"/>
  <c r="N815" i="388"/>
  <c r="D815" i="388" s="1"/>
  <c r="N409" i="388"/>
  <c r="D409" i="388" s="1"/>
  <c r="N351" i="388"/>
  <c r="D351" i="388" s="1"/>
  <c r="N846" i="388"/>
  <c r="D846" i="388" s="1"/>
  <c r="N134" i="388"/>
  <c r="D134" i="388" s="1"/>
  <c r="N809" i="388"/>
  <c r="D809" i="388" s="1"/>
  <c r="N711" i="388"/>
  <c r="D711" i="388" s="1"/>
  <c r="N519" i="388"/>
  <c r="D519" i="388" s="1"/>
  <c r="N164" i="388"/>
  <c r="D164" i="388" s="1"/>
  <c r="N116" i="388"/>
  <c r="D116" i="388" s="1"/>
  <c r="N774" i="388"/>
  <c r="D774" i="388" s="1"/>
  <c r="N221" i="388"/>
  <c r="D221" i="388" s="1"/>
  <c r="N778" i="388"/>
  <c r="D778" i="388" s="1"/>
  <c r="N494" i="388"/>
  <c r="D494" i="388" s="1"/>
  <c r="N342" i="388"/>
  <c r="D342" i="388" s="1"/>
  <c r="N177" i="388"/>
  <c r="D177" i="388" s="1"/>
  <c r="N636" i="388"/>
  <c r="D636" i="388" s="1"/>
  <c r="N108" i="388"/>
  <c r="D108" i="388" s="1"/>
  <c r="N241" i="388"/>
  <c r="D241" i="388" s="1"/>
  <c r="N781" i="388"/>
  <c r="D781" i="388" s="1"/>
  <c r="N736" i="388"/>
  <c r="D736" i="388" s="1"/>
  <c r="N533" i="388"/>
  <c r="D533" i="388" s="1"/>
  <c r="N167" i="388"/>
  <c r="D167" i="388" s="1"/>
  <c r="N735" i="388"/>
  <c r="D735" i="388" s="1"/>
  <c r="N592" i="388"/>
  <c r="D592" i="388" s="1"/>
  <c r="N457" i="388"/>
  <c r="D457" i="388" s="1"/>
  <c r="N403" i="388"/>
  <c r="D403" i="388" s="1"/>
  <c r="N340" i="388"/>
  <c r="D340" i="388" s="1"/>
  <c r="N253" i="388"/>
  <c r="D253" i="388" s="1"/>
  <c r="N793" i="388"/>
  <c r="D793" i="388" s="1"/>
  <c r="N154" i="388"/>
  <c r="D154" i="388" s="1"/>
  <c r="N208" i="388"/>
  <c r="D208" i="388" s="1"/>
  <c r="N709" i="388"/>
  <c r="D709" i="388" s="1"/>
  <c r="N454" i="388"/>
  <c r="D454" i="388" s="1"/>
  <c r="N304" i="388"/>
  <c r="D304" i="388" s="1"/>
  <c r="N383" i="388"/>
  <c r="D383" i="388" s="1"/>
  <c r="N205" i="388"/>
  <c r="D205" i="388" s="1"/>
  <c r="N804" i="388"/>
  <c r="D804" i="388" s="1"/>
  <c r="N453" i="388"/>
  <c r="D453" i="388" s="1"/>
  <c r="C25" i="19"/>
  <c r="C22" i="19"/>
  <c r="C16" i="19"/>
  <c r="C21" i="19"/>
  <c r="J13" i="388"/>
  <c r="D13" i="388" s="1"/>
  <c r="I16" i="388"/>
  <c r="D16" i="388" s="1"/>
  <c r="I12" i="388"/>
  <c r="D12" i="388" s="1"/>
  <c r="I40" i="388"/>
  <c r="D40" i="388" s="1"/>
  <c r="AL23" i="388"/>
  <c r="I42" i="388"/>
  <c r="D42" i="388" s="1"/>
  <c r="J74" i="388"/>
  <c r="D74" i="388" s="1"/>
  <c r="I81" i="388"/>
  <c r="D81" i="388" s="1"/>
  <c r="D43" i="6"/>
  <c r="D12" i="6"/>
  <c r="AL82" i="388"/>
  <c r="D46" i="6"/>
  <c r="AL38" i="388"/>
  <c r="D13" i="6"/>
  <c r="I19" i="388"/>
  <c r="D19" i="388" s="1"/>
  <c r="D38" i="6"/>
  <c r="D27" i="6"/>
  <c r="I48" i="388"/>
  <c r="D48" i="388" s="1"/>
  <c r="I83" i="388"/>
  <c r="D83" i="388" s="1"/>
  <c r="AL32" i="388"/>
  <c r="J39" i="388"/>
  <c r="D39" i="388" s="1"/>
  <c r="AL39" i="388"/>
  <c r="I80" i="388"/>
  <c r="D80" i="388" s="1"/>
  <c r="AL10" i="388"/>
  <c r="I79" i="388"/>
  <c r="D79" i="388" s="1"/>
  <c r="I78" i="388"/>
  <c r="D78" i="388" s="1"/>
  <c r="AL49" i="388"/>
  <c r="I84" i="388"/>
  <c r="D84" i="388" s="1"/>
  <c r="I87" i="388"/>
  <c r="D87" i="388" s="1"/>
  <c r="I86" i="388"/>
  <c r="D86" i="388" s="1"/>
  <c r="AL43" i="388"/>
  <c r="AL41" i="388"/>
  <c r="J10" i="388"/>
  <c r="D10" i="388" s="1"/>
  <c r="I73" i="388"/>
  <c r="D73" i="388" s="1"/>
  <c r="AL19" i="388"/>
  <c r="I82" i="388"/>
  <c r="D82" i="388" s="1"/>
  <c r="I38" i="388"/>
  <c r="D38" i="388" s="1"/>
  <c r="I22" i="388"/>
  <c r="D22" i="388" s="1"/>
  <c r="AL76" i="388"/>
  <c r="AL22" i="388"/>
  <c r="J47" i="388"/>
  <c r="D47" i="388" s="1"/>
  <c r="I85" i="388"/>
  <c r="D85" i="388" s="1"/>
  <c r="I77" i="388"/>
  <c r="D77" i="388" s="1"/>
  <c r="J20" i="388"/>
  <c r="D20" i="388" s="1"/>
  <c r="AL73" i="388"/>
  <c r="I959" i="388"/>
  <c r="J959" i="388"/>
  <c r="J11" i="388"/>
  <c r="I44" i="388"/>
  <c r="J44" i="388"/>
  <c r="I918" i="388"/>
  <c r="AO140" i="388"/>
  <c r="L140" i="388"/>
  <c r="I653" i="388"/>
  <c r="D653" i="388" s="1"/>
  <c r="AO133" i="388"/>
  <c r="L133" i="388"/>
  <c r="AO121" i="388"/>
  <c r="L121" i="388"/>
  <c r="J89" i="388"/>
  <c r="D89" i="388" s="1"/>
  <c r="I897" i="388"/>
  <c r="D897" i="388" s="1"/>
  <c r="I24" i="388"/>
  <c r="D24" i="388" s="1"/>
  <c r="I576" i="388"/>
  <c r="D576" i="388" s="1"/>
  <c r="I922" i="388"/>
  <c r="D922" i="388" s="1"/>
  <c r="AO109" i="388"/>
  <c r="L109" i="388"/>
  <c r="J918" i="388"/>
  <c r="I75" i="388"/>
  <c r="D75" i="388" s="1"/>
  <c r="I11" i="388"/>
  <c r="AL653" i="388"/>
  <c r="AL897" i="388"/>
  <c r="AL576" i="388"/>
  <c r="AL89" i="388"/>
  <c r="C11" i="389"/>
  <c r="F14" i="219"/>
  <c r="AL44" i="388"/>
  <c r="AL918" i="388"/>
  <c r="AL11" i="388"/>
  <c r="AL959" i="388"/>
  <c r="AL24" i="388"/>
  <c r="AL46" i="388"/>
  <c r="AL75" i="388"/>
  <c r="AI45" i="388"/>
  <c r="D42" i="6" s="1"/>
  <c r="AL922" i="388"/>
  <c r="D98" i="6" l="1"/>
  <c r="D97" i="6"/>
  <c r="AO975" i="388"/>
  <c r="D11" i="388"/>
  <c r="D959" i="388"/>
  <c r="D918" i="388"/>
  <c r="D44" i="388"/>
  <c r="C28" i="19"/>
  <c r="N109" i="388"/>
  <c r="D109" i="388" s="1"/>
  <c r="N121" i="388"/>
  <c r="D121" i="388" s="1"/>
  <c r="N140" i="388"/>
  <c r="D140" i="388" s="1"/>
  <c r="N133" i="388"/>
  <c r="D133" i="388" s="1"/>
  <c r="F18" i="219"/>
  <c r="F22" i="219" s="1"/>
  <c r="I45" i="388"/>
  <c r="D45" i="388" s="1"/>
  <c r="AL45" i="388"/>
  <c r="E12" i="220"/>
  <c r="AM1524" i="388"/>
  <c r="AO1524" i="388" s="1"/>
  <c r="I14" i="219"/>
  <c r="I18" i="219" s="1"/>
  <c r="I22" i="219" s="1"/>
  <c r="AK1524" i="388"/>
  <c r="C21" i="389" s="1"/>
  <c r="H14" i="219"/>
  <c r="G21" i="220" l="1"/>
  <c r="H18" i="219"/>
  <c r="H22" i="219" s="1"/>
  <c r="D14" i="219" l="1"/>
  <c r="AI9" i="388" l="1"/>
  <c r="AI975" i="388" s="1"/>
  <c r="D10" i="6" l="1"/>
  <c r="I9" i="388"/>
  <c r="D9" i="388" s="1"/>
  <c r="AL9" i="388"/>
  <c r="AL975" i="388" s="1"/>
  <c r="D12" i="220" l="1"/>
  <c r="F12" i="220" s="1"/>
  <c r="G14" i="219"/>
  <c r="K14" i="219" s="1"/>
  <c r="H12" i="220" l="1"/>
  <c r="AJ1331" i="388" l="1"/>
  <c r="AJ1522" i="388" s="1"/>
  <c r="C17" i="19" l="1"/>
  <c r="AJ1524" i="388"/>
  <c r="D16" i="219"/>
  <c r="J1331" i="388"/>
  <c r="AI1331" i="388"/>
  <c r="AI1522" i="388" s="1"/>
  <c r="AI1524" i="388" s="1"/>
  <c r="I1331" i="388" l="1"/>
  <c r="C15" i="389"/>
  <c r="D11" i="6"/>
  <c r="E14" i="220"/>
  <c r="E16" i="220" s="1"/>
  <c r="E21" i="220" s="1"/>
  <c r="C19" i="19"/>
  <c r="C30" i="19" s="1"/>
  <c r="AL1331" i="388"/>
  <c r="AL1522" i="388" s="1"/>
  <c r="AL1524" i="388" s="1"/>
  <c r="D18" i="219"/>
  <c r="D22" i="219" s="1"/>
  <c r="D96" i="6" l="1"/>
  <c r="D1331" i="388"/>
  <c r="A7" i="388"/>
  <c r="C17" i="389"/>
  <c r="C19" i="389" s="1"/>
  <c r="C23" i="389" s="1"/>
  <c r="C25" i="389" s="1"/>
  <c r="D14" i="220"/>
  <c r="F14" i="220" s="1"/>
  <c r="G16" i="219"/>
  <c r="K16" i="219" s="1"/>
  <c r="H14" i="220" l="1"/>
  <c r="H16" i="220" s="1"/>
  <c r="F16" i="220"/>
  <c r="F21" i="220" s="1"/>
  <c r="AJ1526" i="388"/>
  <c r="AM1530" i="388" s="1"/>
  <c r="AN1530" i="388" s="1"/>
  <c r="D16" i="220"/>
  <c r="D21" i="220" s="1"/>
  <c r="G18" i="219"/>
  <c r="G22" i="219" s="1"/>
  <c r="K18" i="219"/>
  <c r="K22" i="219" s="1"/>
  <c r="H21" i="220" l="1"/>
  <c r="C34" i="389"/>
  <c r="C30" i="389"/>
  <c r="C29" i="389" s="1"/>
  <c r="C32" i="389"/>
  <c r="AK1526" i="388"/>
  <c r="AM1531" i="388" s="1"/>
  <c r="AN1531" i="388" s="1"/>
  <c r="AI1526" i="388"/>
  <c r="AM1529" i="388" s="1"/>
  <c r="AN1529" i="388" s="1"/>
  <c r="C31" i="389" l="1"/>
  <c r="AN1532" i="388"/>
  <c r="AM1532" i="388"/>
  <c r="C33" i="389" l="1"/>
  <c r="D91" i="6" l="1"/>
  <c r="D92" i="6" s="1"/>
  <c r="C31" i="19"/>
  <c r="C35" i="389" l="1"/>
  <c r="C32" i="19"/>
  <c r="D100" i="6"/>
  <c r="D102" i="6" s="1"/>
  <c r="E23" i="220" l="1"/>
  <c r="D94" i="6"/>
  <c r="D23" i="220" l="1"/>
  <c r="F23" i="220" l="1"/>
</calcChain>
</file>

<file path=xl/comments1.xml><?xml version="1.0" encoding="utf-8"?>
<comments xmlns="http://schemas.openxmlformats.org/spreadsheetml/2006/main">
  <authors>
    <author>hlee</author>
    <author>Susan Free</author>
  </authors>
  <commentList>
    <comment ref="C36" authorId="0" shapeId="0">
      <text>
        <r>
          <rPr>
            <b/>
            <sz val="8"/>
            <color indexed="81"/>
            <rFont val="Tahoma"/>
            <family val="2"/>
          </rPr>
          <t>UPDATE:</t>
        </r>
        <r>
          <rPr>
            <sz val="8"/>
            <color indexed="81"/>
            <rFont val="Tahoma"/>
            <family val="2"/>
          </rPr>
          <t xml:space="preserve"> "AFUDC_WUTC"  schedule I</t>
        </r>
      </text>
    </comment>
    <comment ref="B89" authorId="1" shapeId="0">
      <text>
        <r>
          <rPr>
            <b/>
            <sz val="8"/>
            <color indexed="81"/>
            <rFont val="Tahoma"/>
            <family val="2"/>
          </rPr>
          <t>Susan Free:</t>
        </r>
        <r>
          <rPr>
            <sz val="8"/>
            <color indexed="81"/>
            <rFont val="Tahoma"/>
            <family val="2"/>
          </rPr>
          <t xml:space="preserve">
Accounts 18230181 and 22100691 were added to SAP in July 2003.  Previously, the AMA balance was determined  for Rate Base purposes from a schedule provided by Treasury.  Because there is not enough history in SAP to calculate a proper AMA balance, the old method of determination will be used through July 2004 at which time 13 months will have been recognized in SAP.</t>
        </r>
      </text>
    </comment>
  </commentList>
</comments>
</file>

<file path=xl/sharedStrings.xml><?xml version="1.0" encoding="utf-8"?>
<sst xmlns="http://schemas.openxmlformats.org/spreadsheetml/2006/main" count="2716" uniqueCount="1883">
  <si>
    <t xml:space="preserve">  </t>
  </si>
  <si>
    <t>DFIT - FAS 133 CFH TLOCK LT</t>
  </si>
  <si>
    <t>28200151</t>
  </si>
  <si>
    <t>35-1</t>
  </si>
  <si>
    <t>Env Rem - Bay Station (Elliot Ave) MGP</t>
  </si>
  <si>
    <t>SFAS 123R Tax Windfall Benefit</t>
  </si>
  <si>
    <t>ARO-Electric Colstrip 1 &amp; 2 ash pond ca</t>
  </si>
  <si>
    <t>101 / 102 / 230XXXX1</t>
  </si>
  <si>
    <t>101 / 253XXXX3</t>
  </si>
  <si>
    <t>114XXXX1</t>
  </si>
  <si>
    <t>1822XXX1</t>
  </si>
  <si>
    <t>1823XXX1</t>
  </si>
  <si>
    <t>115XXXX1</t>
  </si>
  <si>
    <t>235XXXX1</t>
  </si>
  <si>
    <t>252XXXX1</t>
  </si>
  <si>
    <t>28200121, 161/28300341</t>
  </si>
  <si>
    <t>283XXXXX</t>
  </si>
  <si>
    <t>Encogen Storeroom</t>
  </si>
  <si>
    <t>Env Rem - Tacoma Tide Flats Remediation Costs</t>
  </si>
  <si>
    <t>Upper Baker - FERC License Fees</t>
  </si>
  <si>
    <t>Residential Single Family Elec Customer</t>
  </si>
  <si>
    <t>Residential Plat Elec Customer Advances</t>
  </si>
  <si>
    <t>Accum Amort Acq Adj. DuPont - Electric</t>
  </si>
  <si>
    <t>Default Payroll Withholding - S/B $0.00</t>
  </si>
  <si>
    <t>Average</t>
  </si>
  <si>
    <t>Non</t>
  </si>
  <si>
    <t>Sum of All</t>
  </si>
  <si>
    <t>Invested</t>
  </si>
  <si>
    <t>Operating</t>
  </si>
  <si>
    <t>Working</t>
  </si>
  <si>
    <t>Category</t>
  </si>
  <si>
    <t>Capital</t>
  </si>
  <si>
    <t>Investment</t>
  </si>
  <si>
    <t>Components</t>
  </si>
  <si>
    <t>a</t>
  </si>
  <si>
    <t>b</t>
  </si>
  <si>
    <t>c</t>
  </si>
  <si>
    <t>d (see page 2)</t>
  </si>
  <si>
    <t>e</t>
  </si>
  <si>
    <t>f</t>
  </si>
  <si>
    <t>g = sum c thru f</t>
  </si>
  <si>
    <t>Total Assets</t>
  </si>
  <si>
    <t>Total Liabilities</t>
  </si>
  <si>
    <t>Total per Trial Balance</t>
  </si>
  <si>
    <t>Reclassify Gas Merchandising Inventory</t>
  </si>
  <si>
    <t>Totals used in Ratebase / Working Capital</t>
  </si>
  <si>
    <t>d = b + c</t>
  </si>
  <si>
    <t>f = d + e</t>
  </si>
  <si>
    <t>Reclassify Electric WUTC AFUDC Reg Asset</t>
  </si>
  <si>
    <t>Gas Rate Base</t>
  </si>
  <si>
    <t>Electric Rate Base</t>
  </si>
  <si>
    <t>Allowance for Working Capital</t>
  </si>
  <si>
    <t>Total Gas Rate Base</t>
  </si>
  <si>
    <t>Elec-RWIP-CED3 C.O.R./Salvage-PP</t>
  </si>
  <si>
    <t>Common-RWIP-RET1 C.O.R./Salvage PP</t>
  </si>
  <si>
    <t>DFIT Summit Landlord Incentive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</si>
  <si>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</si>
  <si>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</si>
  <si>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</si>
  <si>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</si>
  <si>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Colstrip 3 &amp; 4 Final Reclamation Liability</t>
  </si>
  <si>
    <t>LNG - Gig Harbor</t>
  </si>
  <si>
    <t>AD&amp;D Insurance - CIGNA</t>
  </si>
  <si>
    <t>2007 Cashiers Overages</t>
  </si>
  <si>
    <t>LTD Insurance - Hartford</t>
  </si>
  <si>
    <t>Common Plant-Allocation to Electric</t>
  </si>
  <si>
    <t>Accum Depreciation Non-legal Cost of Removal</t>
  </si>
  <si>
    <t>Def FIT Deferred Compensation</t>
  </si>
  <si>
    <t>401(k) Plan EE</t>
  </si>
  <si>
    <t>Loan Payback 401(k)</t>
  </si>
  <si>
    <t>Env Rem - UG Tank -Poulsbo Service Cent</t>
  </si>
  <si>
    <t>Salvation Army Donations</t>
  </si>
  <si>
    <t>Ratebase</t>
  </si>
  <si>
    <t>7.20% Med Term Notes C - Due 12/22/25</t>
  </si>
  <si>
    <t>6e</t>
  </si>
  <si>
    <t>Wells Fargo Bank - Commercial Paper</t>
  </si>
  <si>
    <t>Fuel Stock - Whitehorn #1</t>
  </si>
  <si>
    <t>Fuel Stock - Frederickson #1</t>
  </si>
  <si>
    <t>Unearned Revenue - Miscellaneous</t>
  </si>
  <si>
    <t>Electric - Gross PCA</t>
  </si>
  <si>
    <t>Fuel Stock - Pooled CT Non-Core Gas Inv</t>
  </si>
  <si>
    <t>Def FIT - White River Water Right</t>
  </si>
  <si>
    <t>29.1</t>
  </si>
  <si>
    <t>26b</t>
  </si>
  <si>
    <t>Prepaid - INSSINC - Futrak Maintenance</t>
  </si>
  <si>
    <t>PCA YR #8 Gross</t>
  </si>
  <si>
    <t>PCA YR #8  Gross - Contra</t>
  </si>
  <si>
    <t>Def FIT - Mint Farm EqOS</t>
  </si>
  <si>
    <t>Accrued Int 7.20% Notes Due Dec &amp; Jun</t>
  </si>
  <si>
    <t>Cash-Key Bank- SAP Credit Balance Refun</t>
  </si>
  <si>
    <t>Customer Advances for Construction</t>
  </si>
  <si>
    <t>Wash St Annual Filing Fee</t>
  </si>
  <si>
    <t>Env Rem - Gas Works Remediation Costs</t>
  </si>
  <si>
    <t>Common Accum Amort-Allocation to Electric</t>
  </si>
  <si>
    <t>Chelan PUD Contract Initiation</t>
  </si>
  <si>
    <t>Deferred Credit - Green Power Tariff</t>
  </si>
  <si>
    <t>Dental Insurance - WDS</t>
  </si>
  <si>
    <t>6a</t>
  </si>
  <si>
    <t>Env Rem - UG Tank - Whidbey Is. (Future</t>
  </si>
  <si>
    <t>PCA YR #3 Gross - Contra</t>
  </si>
  <si>
    <t>26a</t>
  </si>
  <si>
    <t>Cashiers Shortages - CLX</t>
  </si>
  <si>
    <t>Prepaid Subscrptns</t>
  </si>
  <si>
    <t>White River Land Sales Costs</t>
  </si>
  <si>
    <t>A/P - Gas Pipeline Liability</t>
  </si>
  <si>
    <t>Def FIT Pension</t>
  </si>
  <si>
    <t>Def FIT Bond Related</t>
  </si>
  <si>
    <t xml:space="preserve">Gas-RWIP-RET1 C.O.R./Salvage PP    </t>
  </si>
  <si>
    <t xml:space="preserve">Non-Utility Property - PP </t>
  </si>
  <si>
    <t xml:space="preserve">Redmond Ridge Soil Mgmt Agmt    </t>
  </si>
  <si>
    <t>PCA YR #4  Gross</t>
  </si>
  <si>
    <t>PCA YR #4 Gross - Contra</t>
  </si>
  <si>
    <t>Def FIT - Wind Loss Settlement Agreemen</t>
  </si>
  <si>
    <t>37h</t>
  </si>
  <si>
    <t>8.40% Cap Trst - Unamort Reacq Debt</t>
  </si>
  <si>
    <t>Clay Basin Gas Storage - 00925</t>
  </si>
  <si>
    <t>A/R - Miscellaneous - CLX</t>
  </si>
  <si>
    <t>Common Accum Depr-Allocation to Electric</t>
  </si>
  <si>
    <t>GAS</t>
  </si>
  <si>
    <t>Customer Accounts Receivable</t>
  </si>
  <si>
    <t>Buckley Ph II Burn Pile &amp; Wood Debris E</t>
  </si>
  <si>
    <t>Colstrip 500KV Transmission O&amp;M Operati</t>
  </si>
  <si>
    <t>Deferred Compensation - Salary Deferred</t>
  </si>
  <si>
    <t>Puget Western - Retained Earnings</t>
  </si>
  <si>
    <t>Accrued FICA - Company</t>
  </si>
  <si>
    <t xml:space="preserve"> </t>
  </si>
  <si>
    <t>Def Debits - Misc Def Debits</t>
  </si>
  <si>
    <t>Generating Plant Expenses</t>
  </si>
  <si>
    <t>$200M VRN - Amort of Debt Retirement</t>
  </si>
  <si>
    <t>A/P - Secondary Power Payable</t>
  </si>
  <si>
    <t>Def FIT - FAS 109</t>
  </si>
  <si>
    <t>Notes Rec - Intolight</t>
  </si>
  <si>
    <t>Unearned Easement Revenue</t>
  </si>
  <si>
    <t>ARO-Hopkins Ridge</t>
  </si>
  <si>
    <t>PSE Transmission Contra - Merchant Deposit</t>
  </si>
  <si>
    <t>Deferred Pole Contact Compliance Payment</t>
  </si>
  <si>
    <t>RB-Consv Pre91 Tax Settlmt - Accum Def Inc Tax</t>
  </si>
  <si>
    <t>Customer Deposits - Electric</t>
  </si>
  <si>
    <t>Residential Exchange</t>
  </si>
  <si>
    <t>Cust Advances for Construction</t>
  </si>
  <si>
    <t>Major Projects - Property Tax Expense</t>
  </si>
  <si>
    <t>Def Inc Tax - Pre 1981 Additions</t>
  </si>
  <si>
    <t>Def Inc Tax - Post 1980 Additions</t>
  </si>
  <si>
    <t>Liberalized Depreciation Total Accum. Def. FIT - Liberalized</t>
  </si>
  <si>
    <t>7.00% MTN Series B Due 3/9/29 - Accrued</t>
  </si>
  <si>
    <t>8.4%WING MTN SERIES A DUE 1/13/2022 (rd</t>
  </si>
  <si>
    <t>PCA Customer Portion</t>
  </si>
  <si>
    <t xml:space="preserve">Unclaimed Vendor Payments - California  </t>
  </si>
  <si>
    <t>Unclaimed Property - Customer Refunds - California</t>
  </si>
  <si>
    <t xml:space="preserve">Deferred Tax - Common Depreciation  </t>
  </si>
  <si>
    <t>Payroll - Life Insurance Payable- Retir</t>
  </si>
  <si>
    <t>Snoqualmie #2 - FERC License Fees</t>
  </si>
  <si>
    <t>Total Profit/Loss Current Year</t>
  </si>
  <si>
    <t>Unappropriated Retained Earnings</t>
  </si>
  <si>
    <t>Prepmts - All Risk Property Insurance</t>
  </si>
  <si>
    <t>Prepmts - M&amp;M Consulting Fee</t>
  </si>
  <si>
    <t>Electric - Construction Work in Progres</t>
  </si>
  <si>
    <t>Unclaimed Property - Customer Refunds</t>
  </si>
  <si>
    <t>Unclaimed Property - Payroll Checks</t>
  </si>
  <si>
    <t>A/P - Power Cost</t>
  </si>
  <si>
    <t>Electric - Colstrip Def Depr FERC Adj - Reg A</t>
  </si>
  <si>
    <t>Electric - BPA Power Exch Invstmt - Reg Asset</t>
  </si>
  <si>
    <t>Electric - BPA Power Exch Inv Amort - Reg Ass</t>
  </si>
  <si>
    <t>12</t>
  </si>
  <si>
    <t>Def Inc Tax - Energy Conservation &amp; FAS 133</t>
  </si>
  <si>
    <t>Fuel Stock - Propane SWARR Station</t>
  </si>
  <si>
    <t>Temporary Cash Investments-Taxable</t>
  </si>
  <si>
    <t>6b</t>
  </si>
  <si>
    <t>7.15% Med Term Notes C - Due 12/19/25</t>
  </si>
  <si>
    <t>Prepaid - Freddy 1 Capital FFH</t>
  </si>
  <si>
    <t>Prepaid - Freddy 1 Expense FFH</t>
  </si>
  <si>
    <t>Prepaid - Freddy 1 Inventory</t>
  </si>
  <si>
    <t>Prepmts - Interest</t>
  </si>
  <si>
    <t xml:space="preserve">Puget Sound Energy, Inc. </t>
  </si>
  <si>
    <t>Reconciliation between Balance Sheet and Combined Working Capital / Ratebase</t>
  </si>
  <si>
    <t xml:space="preserve">Components of Operating Investment included in Reconciliation </t>
  </si>
  <si>
    <t>Property Taxes - Washington - Electric</t>
  </si>
  <si>
    <t>Property Taxes - Montana - Electric</t>
  </si>
  <si>
    <t>Property Taxes - Washington - Gas</t>
  </si>
  <si>
    <t>Tenino Service Center - UG Tank - Env</t>
  </si>
  <si>
    <t>White River Plant Costs Reg Asset</t>
  </si>
  <si>
    <t>Payroll - Medical Insurance Payable- Re</t>
  </si>
  <si>
    <t>7.02% Med Term Notes due 12/01/27</t>
  </si>
  <si>
    <t>6.74% Med Term Notes - Due 06/15/18</t>
  </si>
  <si>
    <t>Electric - Payroll Deductions - IBEW Union Du</t>
  </si>
  <si>
    <t>Accounts Payable - BillServ NSF's and A</t>
  </si>
  <si>
    <t>6.274% Senior Notes Due 3/15/2037 - Unamortized Debt Expense</t>
  </si>
  <si>
    <t>6.274% Senior Notes Due 3/15/2037</t>
  </si>
  <si>
    <t>Defrrd Tax Asset - SFAS 158 Qualified P</t>
  </si>
  <si>
    <t>Defrrd Tax Asset - SFAS 158 SERP</t>
  </si>
  <si>
    <t>Defrrd Tax Asset - SFAS 158 Postrtrmnt</t>
  </si>
  <si>
    <t>Cash-Key Bank- Checkfree</t>
  </si>
  <si>
    <t>Account Description</t>
  </si>
  <si>
    <t>8.231% Trust Preferred Notes - Amort of</t>
  </si>
  <si>
    <t>Env Rem - WSDOT Upland Remediation Costs</t>
  </si>
  <si>
    <t>Env Rem - WSDOT Thea Foss Remediation Costs</t>
  </si>
  <si>
    <t>Env Rem - Quendall Terminal Remediation</t>
  </si>
  <si>
    <t>ARO - Gas Mains</t>
  </si>
  <si>
    <t xml:space="preserve">   Accumulated Depreciation and Other Liabilities</t>
  </si>
  <si>
    <t>Deferred Taxes WNP#3</t>
  </si>
  <si>
    <t>DFIT - 2006 Storm Excess Costs</t>
  </si>
  <si>
    <t>5.875% PCB Series 1993-Unamort Loss on</t>
  </si>
  <si>
    <t>Electric - Plant Acq Adj. Milwaukee RR</t>
  </si>
  <si>
    <t>Electric - Plant Acq Adj. DuPont</t>
  </si>
  <si>
    <t>Elec-Accum Depreciation -PP</t>
  </si>
  <si>
    <t>GAS-Accum Depreciation -PP</t>
  </si>
  <si>
    <t>ARO - Transmission Wood Poles to Short Term</t>
  </si>
  <si>
    <t>ARO - Distribution Wood Poles Short Term</t>
  </si>
  <si>
    <t>ARO - Electric Short Term</t>
  </si>
  <si>
    <t>ARO - Gas Short Term</t>
  </si>
  <si>
    <t>Cash Discount Clearing</t>
  </si>
  <si>
    <t>37g</t>
  </si>
  <si>
    <t>Def FIT - ARO</t>
  </si>
  <si>
    <t>Electric - Plant Material &amp; Supplies</t>
  </si>
  <si>
    <t>Gas - Plant Material &amp; Supplies</t>
  </si>
  <si>
    <t>PSE Low Income Program Costs - Electric</t>
  </si>
  <si>
    <t>PSE Low Income Program Costs - Gas</t>
  </si>
  <si>
    <t>Non-Op</t>
  </si>
  <si>
    <t>Accum Amortization Colstrip-Common FERC</t>
  </si>
  <si>
    <t>Colstrip Def Depr FERC Adj - Reg</t>
  </si>
  <si>
    <t>1</t>
  </si>
  <si>
    <t>16</t>
  </si>
  <si>
    <t>16a</t>
  </si>
  <si>
    <t>Common - Const Completed Non Classified</t>
  </si>
  <si>
    <t>Electric Conservation not in RB</t>
  </si>
  <si>
    <t>Federal Income Tax Withheld - Employee</t>
  </si>
  <si>
    <t>Injuries / Damages</t>
  </si>
  <si>
    <t>37f</t>
  </si>
  <si>
    <t>22</t>
  </si>
  <si>
    <t>White River Safety &amp; Regulatory - UE-040641 - Post Jan 15, 2004</t>
  </si>
  <si>
    <t>White River Water Rights - UE-040641 - Post Jan 15, 2004</t>
  </si>
  <si>
    <t>6h</t>
  </si>
  <si>
    <t>Goldendale Deferral -UE-070533</t>
  </si>
  <si>
    <t>37i</t>
  </si>
  <si>
    <t>A/P - Salary Month End Payroll Accrual</t>
  </si>
  <si>
    <t>Puget Sound Energy</t>
  </si>
  <si>
    <t>Washington Unemployment Tax - Employer</t>
  </si>
  <si>
    <t>37d</t>
  </si>
  <si>
    <t>Gas Stored at JP Reservoir - Noncurrent</t>
  </si>
  <si>
    <t xml:space="preserve">Common Plant-Allocation to Gas </t>
  </si>
  <si>
    <t>Employee Incentive Plan Clearing</t>
  </si>
  <si>
    <t>Incentive Pay Liability</t>
  </si>
  <si>
    <t>8.25% WNG MTN SERIES A DUE 8/12/22, rde</t>
  </si>
  <si>
    <t>Unamort Loss on Reacquired Debt - 1995</t>
  </si>
  <si>
    <t>Dividends on Common Stock (Gas History)</t>
  </si>
  <si>
    <t>Dividends on Preferred Stock (Gas History)</t>
  </si>
  <si>
    <t>Env Rem - Swarr Station</t>
  </si>
  <si>
    <t>Interest Curr Comm.- Unrcvd Purch Gas C</t>
  </si>
  <si>
    <t>Interest Curr Demand-Unrcvd Purch Gas C</t>
  </si>
  <si>
    <t>Residential Exchange - Misc Deferred De</t>
  </si>
  <si>
    <t>Accrued WA City B &amp; O Taxes</t>
  </si>
  <si>
    <t>Current Demand Def - Unrec Purch Gas Costs</t>
  </si>
  <si>
    <t>Notes Rec - BOA Keyport Lighting &amp; Capa</t>
  </si>
  <si>
    <t>7.00% MTN Series B Due 3/9/29</t>
  </si>
  <si>
    <t>DFIT - FAS 133 LT Asset - Electric</t>
  </si>
  <si>
    <t>JO1 Job Orders Temporary Facilities</t>
  </si>
  <si>
    <t>OWIP - Electric - Non-Temp Facility &amp; Damage</t>
  </si>
  <si>
    <t>7.00% MTN Series B Due 3/9/29 - Unamort</t>
  </si>
  <si>
    <t>Property Taxes - Oregon - Electric</t>
  </si>
  <si>
    <t>Approp RE - Fed Amort Reserve - Snoqualmie</t>
  </si>
  <si>
    <t>White River Relicensing - UE-040641</t>
  </si>
  <si>
    <t>White River Water Rights - UE-040641</t>
  </si>
  <si>
    <t>Env Rem - Lower Baker Power Plant Site</t>
  </si>
  <si>
    <t>Env Rem - Snoqualmie Hydro Generation</t>
  </si>
  <si>
    <t>Env Rem - Lower Baker Power Plant Site- Future Costs</t>
  </si>
  <si>
    <t>Prepaid SAP Support</t>
  </si>
  <si>
    <t>Env Rem - Chehalis Remediation Costs</t>
  </si>
  <si>
    <t>Electric-Accum Amortization - PP</t>
  </si>
  <si>
    <t>GAS-Accum Amortization - PP</t>
  </si>
  <si>
    <t>Common-Accum Amortization - PP</t>
  </si>
  <si>
    <t>Provision for Non-Utility Property - PP</t>
  </si>
  <si>
    <t>6c</t>
  </si>
  <si>
    <t>35a</t>
  </si>
  <si>
    <t>Prepayments - Licensing Fees (Vehicles)</t>
  </si>
  <si>
    <t>Prepaid Edison Electric Institute dues</t>
  </si>
  <si>
    <t>Common DFIT Summit Purchase Opt Buyout - Elec</t>
  </si>
  <si>
    <t>Def FIT FAS 106 Retirement Benefits</t>
  </si>
  <si>
    <t>Def FIT - Demand Charges</t>
  </si>
  <si>
    <t>Def FIT - JP Storage 263A</t>
  </si>
  <si>
    <t>Def FIT Indirect Cost Adj - Electric</t>
  </si>
  <si>
    <t>Electric Portion of Common Deferred Taxes</t>
  </si>
  <si>
    <t>CIAC - 1986 Changes - Accum Def Income Tax</t>
  </si>
  <si>
    <t>CIAC - 7/1/87 - Accum Def Income Tax</t>
  </si>
  <si>
    <t>Vacation Pay - Accum Def Inc Taxes</t>
  </si>
  <si>
    <t>Unearned Revenue - Pole Contacts</t>
  </si>
  <si>
    <t>Curr Commodity Def - Unrec Purch Gas Costs</t>
  </si>
  <si>
    <t>Emp Rec / Payroll Advances &amp; Misc - OARM</t>
  </si>
  <si>
    <t>DFIT - FAS 133 LT Liability - Gas</t>
  </si>
  <si>
    <t>SGS-2 Gas Stored Underground</t>
  </si>
  <si>
    <t>Prepaid- Transmission software</t>
  </si>
  <si>
    <t>7.02% MT Note Issued - Unamort Debt Expen</t>
  </si>
  <si>
    <t>6.8% PCB Series 1992-Unamort Loss on Re</t>
  </si>
  <si>
    <t>$250M 30 Year Senior Notes</t>
  </si>
  <si>
    <t>Deferred FIT - Horizon Wind Energy Paym</t>
  </si>
  <si>
    <t>A/P - Financial Swap payable</t>
  </si>
  <si>
    <t>Electric Plant in Service</t>
  </si>
  <si>
    <t>Electric Plant Aquisition Adjustment</t>
  </si>
  <si>
    <t>8.39%WNG MTN SERIES A DUE 1/13/2022 (rd</t>
  </si>
  <si>
    <t>Accounts Payable - APS NSF's and Adj-Ke</t>
  </si>
  <si>
    <t>A/P - BPA Transmission Payable</t>
  </si>
  <si>
    <t>A/P - Firm Contract Power Payable</t>
  </si>
  <si>
    <t>Fuel Stock - Colstrip 3&amp;4 Fuel</t>
  </si>
  <si>
    <t>Trading Floor FERC Fees Payable</t>
  </si>
  <si>
    <t>PCA Company Portion - contra</t>
  </si>
  <si>
    <t>White River Relicensing - UE-040641 - Post Jan 15, 2004</t>
  </si>
  <si>
    <t>Gas</t>
  </si>
  <si>
    <t>Electric</t>
  </si>
  <si>
    <t>Med Term Notes - C - Unamort Debt Expense</t>
  </si>
  <si>
    <t>White River Deferred Plant Costs</t>
  </si>
  <si>
    <t>37c</t>
  </si>
  <si>
    <t>DFIT - FAS 133 Asset - PGA</t>
  </si>
  <si>
    <t>Microsoft Maintenance Contract</t>
  </si>
  <si>
    <t>Deferred Losses post 5/31/08 Property Sales - Gas</t>
  </si>
  <si>
    <t>Deferred Gains post  5/31/08 Property Sales - Gas</t>
  </si>
  <si>
    <t>Snoqualmie #1 - FERC License Fees</t>
  </si>
  <si>
    <t>US Bank - Damage Claims 1771847</t>
  </si>
  <si>
    <t>Def Losses fr Disposition of Utility Pl</t>
  </si>
  <si>
    <t>ARO - Distribution Wood Poles</t>
  </si>
  <si>
    <t>Gas Conservation - Tracker Programs</t>
  </si>
  <si>
    <t>Electric - Plant in Service - PP</t>
  </si>
  <si>
    <t>Gas - Plant in Service - PP</t>
  </si>
  <si>
    <t>Common - Plant in Service - PP</t>
  </si>
  <si>
    <t>Electric - Plant Held for Future Use -</t>
  </si>
  <si>
    <t>Gas - Plant Held for Future Use - PP</t>
  </si>
  <si>
    <t>Electric Plant - NOT CLASSIFIED - PP</t>
  </si>
  <si>
    <t>Gas - Plant - NOT CLASSIFIED - PP</t>
  </si>
  <si>
    <t>Gas - Construction Work in Progress - P</t>
  </si>
  <si>
    <t>A/R - Snohomish PUD - Beverly Park Subs</t>
  </si>
  <si>
    <t>Real Estate Reimbursable Projects</t>
  </si>
  <si>
    <t>SEP Pension &amp; Benefit Plant Liabiltiy</t>
  </si>
  <si>
    <t>Post Retriement Benefit Plan Benefit</t>
  </si>
  <si>
    <t>PGA  Amort - Dommod</t>
  </si>
  <si>
    <t>Contributions in Aid of Construction - Accum. Def. FIT.</t>
  </si>
  <si>
    <t>Residential Exchange - Other Deferred C</t>
  </si>
  <si>
    <t>6.724% MTN due 6/15/2036 - Unamort Debt Expense</t>
  </si>
  <si>
    <t>Fuel Stock - Crystal Mountain</t>
  </si>
  <si>
    <t>Line 41</t>
  </si>
  <si>
    <t>PCA Company Portion</t>
  </si>
  <si>
    <t>Prepaid - Goldendale Expense Maintenanc</t>
  </si>
  <si>
    <t>DFIT - Interest Chelan PUD Reg Asset</t>
  </si>
  <si>
    <t>Landlord Incentive Bldg B - Floor 4</t>
  </si>
  <si>
    <t>Hopkins II Wake Effect Settlement</t>
  </si>
  <si>
    <t>DFIT - FAS 133 LT Liability - Electric</t>
  </si>
  <si>
    <t>Plant Materials - Colstrip 3 &amp; 4</t>
  </si>
  <si>
    <t>Freddie #1 Operating Advance</t>
  </si>
  <si>
    <t>Contra Low Income Program - Electric</t>
  </si>
  <si>
    <t>Contra Low Income Program - Gas</t>
  </si>
  <si>
    <t>Env Rem - Gas Historical Actual Ins Recoverie</t>
  </si>
  <si>
    <t>Federal Excise Tax - Fuel/Drayage Veh</t>
  </si>
  <si>
    <t>Prepmts - Puget Auto / General Liability</t>
  </si>
  <si>
    <t>Prepaid - Goldendale Capital Maintenanc</t>
  </si>
  <si>
    <t>PCA YR #9 Gross</t>
  </si>
  <si>
    <t>PCA YR #9  Gross - Contra</t>
  </si>
  <si>
    <t>DFIT - FAS 133 Liability - PGA  LT</t>
  </si>
  <si>
    <t>International Paper - Westcoast Capacity Agreement</t>
  </si>
  <si>
    <t>Proceeds from CWA for White River Plant Sale</t>
  </si>
  <si>
    <t>Wild Horse US Treasury Grant</t>
  </si>
  <si>
    <t>Transmission Services Deposits</t>
  </si>
  <si>
    <t>Electric - Premium on Cap Stock - Common</t>
  </si>
  <si>
    <t>CIAC after 10/8/76 - Accum Def Income Tax</t>
  </si>
  <si>
    <t>GST on Gas Sales from PSE</t>
  </si>
  <si>
    <t>DFIT - FAS 133 ST Liability - Gas</t>
  </si>
  <si>
    <t>PSE Operating Credit Agreement</t>
  </si>
  <si>
    <t>PSE Hedging Credit Agreement</t>
  </si>
  <si>
    <t>Suntrust Bank - Commercial Paper</t>
  </si>
  <si>
    <t>18</t>
  </si>
  <si>
    <t>9-5/8% Series 9/15/94 - Unam Loss Reacq Debt</t>
  </si>
  <si>
    <t>Env Rem - South Seattle GS</t>
  </si>
  <si>
    <t>White River Salvage</t>
  </si>
  <si>
    <t>BPA Power Exch Invstmt - Reg Asset</t>
  </si>
  <si>
    <t>6.724% 30 Year Notes Due 6/15/2036</t>
  </si>
  <si>
    <t>Accrued Interest on PE Note</t>
  </si>
  <si>
    <t>Accrued Interest - 6.724% Notes Due 6/1</t>
  </si>
  <si>
    <t>PCA YR #2  Gross</t>
  </si>
  <si>
    <t>PCA YR #2 Gross - Contra</t>
  </si>
  <si>
    <t>CLX Balance Transfer</t>
  </si>
  <si>
    <t>7.19% WNG Series B due 8/18/2023</t>
  </si>
  <si>
    <t>Gas - Payroll Deductions - UA Union Dues</t>
  </si>
  <si>
    <t>PTO / Holiday / etc - Clearing</t>
  </si>
  <si>
    <t>PSE Ben Protect Trust-Bank of NY Money</t>
  </si>
  <si>
    <t>Medical Aid - Supplemental</t>
  </si>
  <si>
    <t>Gas - Common Stock Expense</t>
  </si>
  <si>
    <t>Electric - Common Stock Expense</t>
  </si>
  <si>
    <t>ARO - Transmission Wood Poles</t>
  </si>
  <si>
    <t>J Harvey Const Encroach. Dep/BPA Kitsap</t>
  </si>
  <si>
    <t>Common - Plant - NOT CLASSIFIED - PP</t>
  </si>
  <si>
    <t>BPA RES JD Wind Deposit</t>
  </si>
  <si>
    <t>Prepaid - PowerPlant Maintenance Contra</t>
  </si>
  <si>
    <t>Redmond West on Willows - Landlord Ince</t>
  </si>
  <si>
    <t>Common-Accum Depreciation -PP</t>
  </si>
  <si>
    <t>Prepaid American Gas Association Dues</t>
  </si>
  <si>
    <t>Article 602 - Terrestrial Enhance &amp; Research Fund O&amp;M</t>
  </si>
  <si>
    <t>DFIT - White River Reg Asset</t>
  </si>
  <si>
    <t>Deferred FIT - PCA Customer Portion</t>
  </si>
  <si>
    <t>Cons Costs NIRB - 1998 Conservation Rider</t>
  </si>
  <si>
    <t>FAS 109 Taxes</t>
  </si>
  <si>
    <t>Gardiner Property Deferred Loss</t>
  </si>
  <si>
    <t>Def Tax Colstrip Reclamation Electric</t>
  </si>
  <si>
    <t>Elec-Accum Amortization</t>
  </si>
  <si>
    <t>Common - Plant Held for Future Use - PP</t>
  </si>
  <si>
    <t>LTC Insurance - UNUM</t>
  </si>
  <si>
    <t>Unamortized Gain from Disp Allowance - Colstr</t>
  </si>
  <si>
    <t>Electric Rate Base Change</t>
  </si>
  <si>
    <t>PGA  Amort - Demand</t>
  </si>
  <si>
    <t>Prepmts - Heavy Vehicle Licenses</t>
  </si>
  <si>
    <t>Net Operating Investment</t>
  </si>
  <si>
    <t>6f</t>
  </si>
  <si>
    <t>Rule 7A Cust Adv With Tax (Kitt) (9-1-0</t>
  </si>
  <si>
    <t>Total Rate Base</t>
  </si>
  <si>
    <t>Contra Accum Depreciation Non-legal Cost of Remova</t>
  </si>
  <si>
    <t>White River Land Reg Asset</t>
  </si>
  <si>
    <t>SFAS 71 - Snoqualmie License Expenses</t>
  </si>
  <si>
    <t>Other Investment Life Insurance</t>
  </si>
  <si>
    <t>Accrued Int Bank Notes - Domestic</t>
  </si>
  <si>
    <t>ARO-Electric Colstrip 3 &amp; 4 ash pond ca</t>
  </si>
  <si>
    <t>Total Working Capital</t>
  </si>
  <si>
    <t>Rate Base Line No.</t>
  </si>
  <si>
    <t>Plant Materials - Colstrip 1 &amp; 2</t>
  </si>
  <si>
    <t>Miscellaneous Paid in Capital</t>
  </si>
  <si>
    <t>White River Safety &amp; Regulatory - UE-040641</t>
  </si>
  <si>
    <t>Liquefied Natural Gas Stored</t>
  </si>
  <si>
    <t>37e</t>
  </si>
  <si>
    <t>Excess Premium - Preferred Stock</t>
  </si>
  <si>
    <t>Unappropriated Retained Earnings (Elect Histo</t>
  </si>
  <si>
    <t>Invest in Assoc.-Other than Rainier Receivables</t>
  </si>
  <si>
    <t>Common Accumulated Depreciation-Allocation to Gas</t>
  </si>
  <si>
    <t>Accumulated Provision for Depreciation</t>
  </si>
  <si>
    <t>6d</t>
  </si>
  <si>
    <t>White River Deferred Relicensing &amp; CWIP</t>
  </si>
  <si>
    <t>PCA YR #7 Gross</t>
  </si>
  <si>
    <t>PCA YR #7  Gross - Contra</t>
  </si>
  <si>
    <t>ARO-Wild Horse Wind</t>
  </si>
  <si>
    <t>NERC Standards Compliance Loss Reserve</t>
  </si>
  <si>
    <t>Accrued Env. Remediation - Crystal Mountain</t>
  </si>
  <si>
    <t>37a</t>
  </si>
  <si>
    <t>37b</t>
  </si>
  <si>
    <t>Merrill Lynch - Commercial Paper</t>
  </si>
  <si>
    <t>Plant Material &amp; Supplies</t>
  </si>
  <si>
    <t>TOTAL ASSETS</t>
  </si>
  <si>
    <t>6</t>
  </si>
  <si>
    <t>A/P Liability - Credit Balance Refund</t>
  </si>
  <si>
    <t>Def Rev Sch85 Lifetime O&amp;M on Increm Li</t>
  </si>
  <si>
    <t>Accumulated Amort Acqu Adj. - Encogen</t>
  </si>
  <si>
    <t>Gas Stored Underground - Non current</t>
  </si>
  <si>
    <t>Advance/Down Payments</t>
  </si>
  <si>
    <t>Accrued Interest - Transm Deposits</t>
  </si>
  <si>
    <t>NewRule 7 Refund zero consump cust adva</t>
  </si>
  <si>
    <t>Colstrip 1&amp;2 Operating Advance</t>
  </si>
  <si>
    <t>Colstrip 3&amp;4 Operating Advance</t>
  </si>
  <si>
    <t>Non-Residential Elec Customer Advances</t>
  </si>
  <si>
    <t>PSE Merchant Deposit - Transmission</t>
  </si>
  <si>
    <t>Low Income Program - Gas</t>
  </si>
  <si>
    <t>Lower Baker - FERC License Fees</t>
  </si>
  <si>
    <t>Undistributed Stores Expense</t>
  </si>
  <si>
    <t>Undistributed Substation Equipment Stor</t>
  </si>
  <si>
    <t>Gas - Premium on Cap Stock - Common</t>
  </si>
  <si>
    <t>Gas Utility Plant in Service</t>
  </si>
  <si>
    <t xml:space="preserve">     No.</t>
  </si>
  <si>
    <t>2c</t>
  </si>
  <si>
    <t>7c</t>
  </si>
  <si>
    <t>Description</t>
  </si>
  <si>
    <t>Average Invested Capital</t>
  </si>
  <si>
    <t>Adjustments to Retained Earnings</t>
  </si>
  <si>
    <t>Env Rem - Olympia ( Columbia Street) MGP</t>
  </si>
  <si>
    <t>8.231% Capital Trust I Pfd Stock Due 6/1/2</t>
  </si>
  <si>
    <t>SGS-1 Gas Stored Underground</t>
  </si>
  <si>
    <t>BPA Power Exch Inv Amortization - Reg Asset</t>
  </si>
  <si>
    <t>Electric - Def AFUDC - Regulatory Asset</t>
  </si>
  <si>
    <t>Montana State Electric Energy Producer Tax</t>
  </si>
  <si>
    <t>Corp License Tax - Montana</t>
  </si>
  <si>
    <t>9.14% Med Term Notes Due 06/15/18- Unam Loss</t>
  </si>
  <si>
    <t>Premium on Cap Stock - Common Stock</t>
  </si>
  <si>
    <t>Approp RE - Fed Amort Reserve - Baker</t>
  </si>
  <si>
    <t>Petty Cash</t>
  </si>
  <si>
    <t>JO2 Job Orders Non-Temp Facilities</t>
  </si>
  <si>
    <t>ZCLM Damage Claim Orders</t>
  </si>
  <si>
    <t>Fuel Stock - Encogen Oil</t>
  </si>
  <si>
    <t>Common Plant Held for Fut Use-Alloc to Electric</t>
  </si>
  <si>
    <t>Electric - Const Completed Non Classified</t>
  </si>
  <si>
    <t>108XXXX1</t>
  </si>
  <si>
    <t>Elec-Accum Depreciation</t>
  </si>
  <si>
    <t>108XXXX3</t>
  </si>
  <si>
    <t>111XXXX1</t>
  </si>
  <si>
    <t>Payroll - 401k company match</t>
  </si>
  <si>
    <t>39</t>
  </si>
  <si>
    <t>Severance Payable</t>
  </si>
  <si>
    <t>Deferred Taxes</t>
  </si>
  <si>
    <t>Rule 7 Cust Adv With Tax (9-1-03)</t>
  </si>
  <si>
    <t>Developers Deposit Rule 7 (9-1-03)</t>
  </si>
  <si>
    <t>Env Rem - Bellingham Manufactured Gas Site</t>
  </si>
  <si>
    <t>Env Rem - Bellingham Mfd Gas Site (Future Cost Est</t>
  </si>
  <si>
    <t>Electric - Town of Concrete Funding - BakLicImp</t>
  </si>
  <si>
    <t>Electric - Upper Skagit Tribe MOU - BakLicImp</t>
  </si>
  <si>
    <t>Electric - Sauk-Suiattle Agmt - BakLicImp</t>
  </si>
  <si>
    <t>Electric - Swinomish Tribe Agmt - BakLicImp</t>
  </si>
  <si>
    <t>Mint Farm - Electric Plant Acquisition Adjustments</t>
  </si>
  <si>
    <t>Prepaid - Mint Farm Capital FFH</t>
  </si>
  <si>
    <t>Prepaid - Mint Farm Expense FFH</t>
  </si>
  <si>
    <t>Prepaid - Mint Farm Inventory</t>
  </si>
  <si>
    <t>Baker License O&amp;M Liability</t>
  </si>
  <si>
    <t>DFIT - Westcoast Capacity Assignment - Electric</t>
  </si>
  <si>
    <t>Accum Amort Acquis Adjust - Mint Farm</t>
  </si>
  <si>
    <t>Fuel Stock-CT Non-Core Gas @ JacksonPrairie-CONTRA</t>
  </si>
  <si>
    <t>Misc Def Cr - MNT Equity Offset CarryC - UE-082128</t>
  </si>
  <si>
    <t>DFIT - Electric Conservation</t>
  </si>
  <si>
    <t>Qualified Pension Plan Liability</t>
  </si>
  <si>
    <t>SFAS 71 - Baker License Expenses</t>
  </si>
  <si>
    <t>21</t>
  </si>
  <si>
    <t>APUA - Damage Claims</t>
  </si>
  <si>
    <t>GR/IR Clearing Account</t>
  </si>
  <si>
    <t>Fuel Stock - Colstrip 1&amp;2 Propane</t>
  </si>
  <si>
    <t>Customer Deposits/Advances</t>
  </si>
  <si>
    <t>DFIT - FAS 133 ST Liability - Electric</t>
  </si>
  <si>
    <t>6g</t>
  </si>
  <si>
    <t>Prepaid - Goldendale Inventory</t>
  </si>
  <si>
    <t>Cabot Gas Contract - Accum Def Inc Taxe</t>
  </si>
  <si>
    <t>WHR Land Sales Cost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</si>
  <si>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</si>
  <si>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</si>
  <si>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</si>
  <si>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</si>
  <si>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</si>
  <si>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</si>
  <si>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6k</t>
  </si>
  <si>
    <t>18606XX</t>
  </si>
  <si>
    <t>WHE Deferred Costs-UE-090704</t>
  </si>
  <si>
    <t>Prepmts - FERC Annual Land Use - Lower Baker</t>
  </si>
  <si>
    <t>Prepmts - FERC Annual Land Use - Upper Baker</t>
  </si>
  <si>
    <t>WHR-Processing Costs-Readying For Sale</t>
  </si>
  <si>
    <t>Article 503 - Elk Habitat Capital Fund</t>
  </si>
  <si>
    <t>Article 502 - Forest Habitat Capital Fund</t>
  </si>
  <si>
    <t>Article 504 - Wetland Habitat Capital Fund</t>
  </si>
  <si>
    <t>Article 505 - Aquatic Riparian Habitat Capital Fund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</si>
  <si>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</si>
  <si>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</si>
  <si>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</si>
  <si>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</si>
  <si>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</si>
  <si>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</si>
  <si>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</si>
  <si>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Montana Unemployment Tax Withheld - Employee</t>
  </si>
  <si>
    <t>PCA YR #6 Gross</t>
  </si>
  <si>
    <t>6.74% MT Notes Due 06/15/18 - Unamort Debt Ex</t>
  </si>
  <si>
    <t>Cash - State Bank - Concrete</t>
  </si>
  <si>
    <t>Total</t>
  </si>
  <si>
    <t>Acquisition Adjustment - Encogen</t>
  </si>
  <si>
    <t>Refundable GST on PSE Gas Purchase</t>
  </si>
  <si>
    <t>Env Rem - Buckely Headworks Site Est Fu</t>
  </si>
  <si>
    <t>11</t>
  </si>
  <si>
    <t>FICA Tax Withheld - Employee</t>
  </si>
  <si>
    <t>Washington State &amp; Local Sales Tax Collected</t>
  </si>
  <si>
    <t>Prepaid- Miscellaneous</t>
  </si>
  <si>
    <t>Electric - Gross PCA - Contra</t>
  </si>
  <si>
    <t>Working Capital- Rate Base</t>
  </si>
  <si>
    <t>PCA YR #6  Gross # Contra</t>
  </si>
  <si>
    <t>Env Rem - Talbot Hill Substation and Switchyard</t>
  </si>
  <si>
    <t>Cash Credit Card Receipts - Billmatrix</t>
  </si>
  <si>
    <t>Low Income Agency Admin Fees - Common</t>
  </si>
  <si>
    <t>Env Rem - North Tacoma Gate Station</t>
  </si>
  <si>
    <t>Env Rem - North Seattle Gate Station</t>
  </si>
  <si>
    <t>Env Rem - Covington Gate Station</t>
  </si>
  <si>
    <t>Notes Receivable Line Extensions in CLX</t>
  </si>
  <si>
    <t>5.757% MTN due 10/1/2039 - Unamort Debt Expense</t>
  </si>
  <si>
    <t>5.757% Senior Notes Due 10/01/39</t>
  </si>
  <si>
    <t>Env Rem - Talbot Hill Subs &amp; Switchyard -Fut Cost Est.</t>
  </si>
  <si>
    <t>Env Rem - Duwamish River Site (Future Cost Est.)</t>
  </si>
  <si>
    <t>DFIT Charitable Contribution Carryforward</t>
  </si>
  <si>
    <t>Lower Snake River BPA Tranmission Interest Receivable</t>
  </si>
  <si>
    <t>A/P Frederickson #1 Vouchers</t>
  </si>
  <si>
    <t>Jackson Prairie / NW Pipeline - Other A/R</t>
  </si>
  <si>
    <t>Jackson Prairie / WWP - Other A/R</t>
  </si>
  <si>
    <t>Inventory - Pre-Capitalized Material</t>
  </si>
  <si>
    <t xml:space="preserve">   Total Plant in Service and Other Assets</t>
  </si>
  <si>
    <t>DFIT - FAS 133 Frwd Swap Int LT</t>
  </si>
  <si>
    <t>Colstrip 3 &amp; 4 Deferred Inc Tax</t>
  </si>
  <si>
    <t>Def FIT Bond Redemption Costs</t>
  </si>
  <si>
    <t>124001X1</t>
  </si>
  <si>
    <t>Conservation Rate Base</t>
  </si>
  <si>
    <t>PCA YR #5  Gross</t>
  </si>
  <si>
    <t>PCA YR #5 Gross - Contra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</si>
  <si>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</si>
  <si>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</si>
  <si>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</si>
  <si>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</si>
  <si>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Electric - Plant Held for Future Use</t>
  </si>
  <si>
    <t>Electric - Colstrip Common FERC Adj - Reg Ass</t>
  </si>
  <si>
    <t>UG950288 DSM Tracker Balance</t>
  </si>
  <si>
    <t>Deferred Interchange Power</t>
  </si>
  <si>
    <t>Gas - Misc Def Debits</t>
  </si>
  <si>
    <t>Electric - WUTC SQI Penalty</t>
  </si>
  <si>
    <t>A/P - Hourly Month End Payroll Accrual</t>
  </si>
  <si>
    <t>Env Rem - Everett Remediation Costs</t>
  </si>
  <si>
    <t>Construction Support Clearing - Common</t>
  </si>
  <si>
    <t>Misc Payroll Deductions</t>
  </si>
  <si>
    <t>A/P - Gas Purchases</t>
  </si>
  <si>
    <t>Accrued Int 7.15% Notes Due Dec &amp; Jun</t>
  </si>
  <si>
    <t>Cash-Key Bank-Payroll 190994701174</t>
  </si>
  <si>
    <t>Accrual - 401(k) Match on Incentive Pla</t>
  </si>
  <si>
    <t>PCA Customer Portion - Interest</t>
  </si>
  <si>
    <t>Deferred Inc Tax - Liberalized Deprec</t>
  </si>
  <si>
    <t>Gas - Unbilled Revenue</t>
  </si>
  <si>
    <t>Energy Storage</t>
  </si>
  <si>
    <t>Accum Amort Acq Adj. Milwaukee RR - Electric</t>
  </si>
  <si>
    <t>Accrued WA State &amp; Local Use Tax</t>
  </si>
  <si>
    <t>Land Transportation Clearing</t>
  </si>
  <si>
    <t>Employee Related Taxes Clearing</t>
  </si>
  <si>
    <t>Employee Benefits Clearing</t>
  </si>
  <si>
    <t>DFIT - FAS 133 ST Asset - Electric</t>
  </si>
  <si>
    <t>17</t>
  </si>
  <si>
    <t>PSE Building (B) - Landlord Incentives</t>
  </si>
  <si>
    <t>Deferred FIT - FAS 133 Fwd Swap Long Term</t>
  </si>
  <si>
    <t>OCI - Forward Swap 9/13/06</t>
  </si>
  <si>
    <t>Working Capital</t>
  </si>
  <si>
    <t>Dividends Declared - Common Stock</t>
  </si>
  <si>
    <t>Total Average Invested Capital</t>
  </si>
  <si>
    <t xml:space="preserve">           </t>
  </si>
  <si>
    <t>WECO - Vouchers Payable</t>
  </si>
  <si>
    <t>Summit Purchase Buyout - Electric</t>
  </si>
  <si>
    <t>Summit Purchase Buyout - Gas</t>
  </si>
  <si>
    <t>12/13/2006 Storm - 10 yr Amort</t>
  </si>
  <si>
    <t>Env Rem - Electron Flume Site</t>
  </si>
  <si>
    <t>34</t>
  </si>
  <si>
    <t>Low Income Program - Electric</t>
  </si>
  <si>
    <t>DFIT - FAS 133 ST Asset - Gas</t>
  </si>
  <si>
    <t>Env Rem - Duwamish River Site (former G</t>
  </si>
  <si>
    <t>Payroll - Misc Payable Deductions-good</t>
  </si>
  <si>
    <t>PCA YR #3  Gross</t>
  </si>
  <si>
    <t>Common - Construction Work in Progress</t>
  </si>
  <si>
    <t>Accum Amort Acq Adj - Electric</t>
  </si>
  <si>
    <t>LT Incentive Plan for Sr Mgmt</t>
  </si>
  <si>
    <t>Unclaimed Vendor Payments</t>
  </si>
  <si>
    <t>Federal Unemployment Tax - Employer</t>
  </si>
  <si>
    <t>PSE Building (A) - Landlord Incentives</t>
  </si>
  <si>
    <t>Gas - WUTC SQI Penalty</t>
  </si>
  <si>
    <t>DFIT - FAS 133 LT Asset - Gas</t>
  </si>
  <si>
    <t>Liability Reserve - Gas</t>
  </si>
  <si>
    <t>Prepaid NW Gas Association Dues</t>
  </si>
  <si>
    <t>Prepaid - Future Year Expenses</t>
  </si>
  <si>
    <t>ARO - Frederickson</t>
  </si>
  <si>
    <t>Fuel Stock - Colstrip 1&amp;2</t>
  </si>
  <si>
    <t>Fuel Stock - Colstrip 3&amp;4</t>
  </si>
  <si>
    <t>AETNA II Lawsuit unallocated proceeds -</t>
  </si>
  <si>
    <t>7.05% PCB Series 1991A-Unamort Loss on</t>
  </si>
  <si>
    <t>7.25% PCB Series 1991B-Unamort Loss on</t>
  </si>
  <si>
    <t>5.197% Snr Notes Due 10/01/15 - Unamort Debt Expense</t>
  </si>
  <si>
    <t xml:space="preserve">    Line</t>
  </si>
  <si>
    <t>Colstrip Common FERC Adj - Reg Asset</t>
  </si>
  <si>
    <t>Approp RE - Fed Amort Reserve - Snoqual</t>
  </si>
  <si>
    <t>Cust Advances for  Const Posted 9/1</t>
  </si>
  <si>
    <t>A/P - PURPA Power Payable</t>
  </si>
  <si>
    <t>A/P - Combustion Turbine Fuel Payable</t>
  </si>
  <si>
    <t>A/P - Transmission Payable (Non-BPA)</t>
  </si>
  <si>
    <t>401(k) 1% Company Contribution</t>
  </si>
  <si>
    <t>Fuel Stock - Fredonia 1&amp;2</t>
  </si>
  <si>
    <t>Low Income Grants - Electric</t>
  </si>
  <si>
    <t>Low Income Grants - Gas</t>
  </si>
  <si>
    <t>Low Income Agency Admin Fees - Electric</t>
  </si>
  <si>
    <t>Low Income Agency Admin Fees - Gas</t>
  </si>
  <si>
    <t>Federal Income Taxes</t>
  </si>
  <si>
    <t>Gross Utility Plant in Service</t>
  </si>
  <si>
    <t>Less Accum Dep and Amort</t>
  </si>
  <si>
    <t>Prepmts - Puget Workman's Comp - Aegis</t>
  </si>
  <si>
    <t>6.974% Jr Sub Notes (Hybrid) due 6/1/20</t>
  </si>
  <si>
    <t>WUTC-AFUDC</t>
  </si>
  <si>
    <t>Life Insurance - Hartford</t>
  </si>
  <si>
    <t>Snoqualmie License O&amp;M Liability</t>
  </si>
  <si>
    <t>Account</t>
  </si>
  <si>
    <t>AMA</t>
  </si>
  <si>
    <t>Rate Base</t>
  </si>
  <si>
    <t>1995 Conservation Trust Rate Base</t>
  </si>
  <si>
    <t>Excess Def Taxes - Centralia Sale</t>
  </si>
  <si>
    <t>15</t>
  </si>
  <si>
    <t>5</t>
  </si>
  <si>
    <t>4</t>
  </si>
  <si>
    <t>5.483% Senior Notes due 6/1/2035</t>
  </si>
  <si>
    <t>Whitehorn - Electric Plant Acquisition</t>
  </si>
  <si>
    <t>Accum Amort Acquis Adjust - Whitehorn</t>
  </si>
  <si>
    <t>Common Stock Issued - PSE 0.01 Par</t>
  </si>
  <si>
    <t>ELEC</t>
  </si>
  <si>
    <t>6i</t>
  </si>
  <si>
    <t>18230381/18230391</t>
  </si>
  <si>
    <t>Mint Farm Deferral</t>
  </si>
  <si>
    <t>Capitalized OH</t>
  </si>
  <si>
    <t>DFFIT SSCM INT - ELEC</t>
  </si>
  <si>
    <t>Prepmnts - Areva Software Support Servi</t>
  </si>
  <si>
    <t>Env Rem - Verbeek Properties Remediation Costs</t>
  </si>
  <si>
    <t>Wells Fargo Direct Debit</t>
  </si>
  <si>
    <t>Prepaid- D&amp;O Insurance (annual)</t>
  </si>
  <si>
    <t>A/R State and City Tax Receivable</t>
  </si>
  <si>
    <t>10</t>
  </si>
  <si>
    <t>6j</t>
  </si>
  <si>
    <t>1340xxxx</t>
  </si>
  <si>
    <t>BPA Deposits</t>
  </si>
  <si>
    <t>DFIT-BNP Electric</t>
  </si>
  <si>
    <t>26c</t>
  </si>
  <si>
    <t>DFIT- BNP Electric</t>
  </si>
  <si>
    <t>Customer Deposits</t>
  </si>
  <si>
    <t>DFIT- Int'l Paper West Coast Capacity Agreement</t>
  </si>
  <si>
    <t>Cash - Key Bank Tri Ad Flex Spending</t>
  </si>
  <si>
    <t>Prepayments - Treasury Licensing Fees</t>
  </si>
  <si>
    <t>Prepmts - Colstrip 3&amp;4 Lime Contract -</t>
  </si>
  <si>
    <t>6l</t>
  </si>
  <si>
    <t>Mint Farm Deferral - UE-090704</t>
  </si>
  <si>
    <t>Deferred Losses post 10/31/09 Property Sales - Electric</t>
  </si>
  <si>
    <t>Deferred Gains post 10/31/09 Property Sales - Electric</t>
  </si>
  <si>
    <t>BNP Westcoast Pipeline Capacity-Non Core Gas</t>
  </si>
  <si>
    <t>FBE Westcoast Pipeline Capacity- Non Core Gas</t>
  </si>
  <si>
    <t>DFIT - FIT MF UE090704</t>
  </si>
  <si>
    <t>37j</t>
  </si>
  <si>
    <t>37k</t>
  </si>
  <si>
    <t>DFIT Mint Fam Costs-UE-090704</t>
  </si>
  <si>
    <t>DFIT  Wild Horse  Costs-UE-090704</t>
  </si>
  <si>
    <t>Derivatives in Retained Earnings - Electric</t>
  </si>
  <si>
    <t>Def FIT - Production Tax Credit-OLD</t>
  </si>
  <si>
    <t>Def FIT - Production Tax Credit-New</t>
  </si>
  <si>
    <t>5.764% Senior Notes Due 7/15/40</t>
  </si>
  <si>
    <t>PSE Summer 2010 Bonds</t>
  </si>
  <si>
    <t>25400191&amp; 25400201</t>
  </si>
  <si>
    <t>Westcoast Pipeline Capacity Regulatory Liabilities</t>
  </si>
  <si>
    <t>WSU ARRA Weatherization - Electric</t>
  </si>
  <si>
    <t>DFIT Audit Adjustments</t>
  </si>
  <si>
    <t>NOL Carryforward</t>
  </si>
  <si>
    <t>DFIT - AMT Credit Carryforward</t>
  </si>
  <si>
    <t>Lower Snake River Trans Interest Due Customers</t>
  </si>
  <si>
    <t>GAAP Equity Reserve on LSR BPA Trans. Dep.</t>
  </si>
  <si>
    <t>DFIT Staples Loyalty Incentive</t>
  </si>
  <si>
    <t>PTC Deferral Post June 2010</t>
  </si>
  <si>
    <t>Deferred REC Revenue Post Nov. 2009</t>
  </si>
  <si>
    <t>Carrying Costs on PTC's</t>
  </si>
  <si>
    <t>DFIT RECs Post 11/09</t>
  </si>
  <si>
    <t>Radio Spectrum Purchase Escrow</t>
  </si>
  <si>
    <t>PTC Customer Deferral of Pre-July 2010</t>
  </si>
  <si>
    <t>2010 Storm Excess Costs</t>
  </si>
  <si>
    <t>DFIT - PTC Reg Liability</t>
  </si>
  <si>
    <t>CWIP/Retention Clearing (Debit) - Commo</t>
  </si>
  <si>
    <t>DFIT - Land Sales - Gas</t>
  </si>
  <si>
    <t>DFIT - Land Sales to PWI</t>
  </si>
  <si>
    <t>Prepaid - Ecologic Analytics Software 2011</t>
  </si>
  <si>
    <t>Prepaid - OSIsoft Software Renewal 2011</t>
  </si>
  <si>
    <t>2011 PSE Universal Shelf Registration</t>
  </si>
  <si>
    <t>US Treasury Grants in Schedule 95A</t>
  </si>
  <si>
    <t>PCA YR#10 Gross</t>
  </si>
  <si>
    <t>PCA YR#10 Gross - Contra</t>
  </si>
  <si>
    <t>Working Fund - DCG Postage Expenses</t>
  </si>
  <si>
    <t>Cash-Key Bank-DOXO Receipts-5790</t>
  </si>
  <si>
    <t>Prepaid-GE Smallworld Software Support 2011</t>
  </si>
  <si>
    <t>FERC Annual Charge US Lands -ST</t>
  </si>
  <si>
    <t>Bothel Data Center Landlord Incentives</t>
  </si>
  <si>
    <t>$300 Million 5.63% Senior Notes Issue Discount</t>
  </si>
  <si>
    <t>DFIT Bothel Data Ctr. - Ppd Lease Expense</t>
  </si>
  <si>
    <t>Deferred Debits and Credits</t>
  </si>
  <si>
    <t>Deferred FIT FAS 143 Whitehorn 2 &amp;3</t>
  </si>
  <si>
    <t>28300601\28300611\28300661</t>
  </si>
  <si>
    <t>28300631\28300641\28300671</t>
  </si>
  <si>
    <t>Deferred Credit - Carbon Offset Program</t>
  </si>
  <si>
    <t>Notes Rec. - City of Buckley</t>
  </si>
  <si>
    <t>Prepaid-Optimize Networks Steelhead Support</t>
  </si>
  <si>
    <t>Prepaid - Oracle Software Support</t>
  </si>
  <si>
    <t>35a2</t>
  </si>
  <si>
    <t>19000433</t>
  </si>
  <si>
    <t>PGE Klamath Peaker Trans Req Deposit</t>
  </si>
  <si>
    <t>Capital Lease Obligation - Lanis-Gyr</t>
  </si>
  <si>
    <t>Landis-Gyr Capital Lease</t>
  </si>
  <si>
    <t>Env. Rem - Sammamish Substation (Future Cost Est.)</t>
  </si>
  <si>
    <t>Prepaid - CGI Mobile Workforce SW Support</t>
  </si>
  <si>
    <t xml:space="preserve">Env. Rem - Sammamish Substation </t>
  </si>
  <si>
    <t>Oth. Def. Cr. - Landis - Gyr AMR Billing Credits - Elec.</t>
  </si>
  <si>
    <t>Oth. Def. Cr. - Landis - Gyr AMR Billing Credits - Gas</t>
  </si>
  <si>
    <t>DFIT-Landis-Gyr AMR Billing Credits-Gas</t>
  </si>
  <si>
    <t>DFIT-Landis-Gyr AMR Billing Credits-Elec</t>
  </si>
  <si>
    <t>Gas Off System Sales - Other ACDts Rec</t>
  </si>
  <si>
    <t>Sumas Gas Pipeline / SoCDo - Other A/R</t>
  </si>
  <si>
    <t>Power Sales - Other ACDts Rec</t>
  </si>
  <si>
    <t>Transmission - Other ACDts Rec</t>
  </si>
  <si>
    <t>BPA Residential Exchange - Other ACDts Rec</t>
  </si>
  <si>
    <t>Other ACDts Rec - Misc</t>
  </si>
  <si>
    <t>Other ACDts Rec.- Miscellaneous</t>
  </si>
  <si>
    <t>Loans - Exit Payback - Other ACDts Rec</t>
  </si>
  <si>
    <t>Gain on Disp Of Emiss Allow - ACD Def Inc Tax</t>
  </si>
  <si>
    <t>Health/Dependent Spending ACDts - Year 1</t>
  </si>
  <si>
    <t>Health/Dependent Spending ACDts - Year</t>
  </si>
  <si>
    <t>PSE Barclays Op Cr Interest Expense ACD</t>
  </si>
  <si>
    <t>LKE Pacific Trust Deposit - Transformers</t>
  </si>
  <si>
    <t>Env. Rem -Everett Asarco Site</t>
  </si>
  <si>
    <t>US Bank - General Account 1775586</t>
  </si>
  <si>
    <t>Cash-Key Bank-Accounts Payable 19099470</t>
  </si>
  <si>
    <t>Intercompany Accounts receivable</t>
  </si>
  <si>
    <t>Inventory Reserve Account - Pre-Capitalized M</t>
  </si>
  <si>
    <t>Accounts Payable - Vouchers (Electric Sys)</t>
  </si>
  <si>
    <t>Accounts Payable - Payroll (Electric Sys)</t>
  </si>
  <si>
    <t>Accounts Payable Reconcilation Account</t>
  </si>
  <si>
    <t>Accounts Payable - DOXO NSF's and Adj - Key Bank</t>
  </si>
  <si>
    <t>Accounts Payable - Bill Matrix NSFs &amp; Adj. Key Bank</t>
  </si>
  <si>
    <t>Prepaid-Sycamore SW Support</t>
  </si>
  <si>
    <t>Env. Rem. -Pt. Robinson cable station</t>
  </si>
  <si>
    <t>DFIT- Green Gas Attributes</t>
  </si>
  <si>
    <t>LKE Pacific Trust Deposit - Wire &amp; Cable</t>
  </si>
  <si>
    <t>Chelan PUD Contract Prepmt Requirement</t>
  </si>
  <si>
    <t>Prepmt - Chelan PUD - RR Working Capital Charge</t>
  </si>
  <si>
    <t>Prepmt - Chelan PUD - RR Coverage Fund Charge</t>
  </si>
  <si>
    <t>6m</t>
  </si>
  <si>
    <t>37l</t>
  </si>
  <si>
    <t>$250 Million 4.434% Sr Notes due 2041</t>
  </si>
  <si>
    <t>$45 Million 4.70% Sr Notes due 2051</t>
  </si>
  <si>
    <t>$250 Million 4.434% Sr. Notes due 2041</t>
  </si>
  <si>
    <t>$45 Million 4.70% Sr. Notes due 2051</t>
  </si>
  <si>
    <t>DFIT Summit Purchase - Electric</t>
  </si>
  <si>
    <t>Def FIT- Environmental Gas</t>
  </si>
  <si>
    <t>Def FIT - Demand Side Management Gas</t>
  </si>
  <si>
    <t>DFIT Summitt Purchase - Gas</t>
  </si>
  <si>
    <t>Redemption Costs for 9.57% FMB's</t>
  </si>
  <si>
    <t>Working Funds - Mercer Island</t>
  </si>
  <si>
    <t>Regence Self-Insurance IBNR</t>
  </si>
  <si>
    <t>Upper Baker - Unrecovered Plant &amp; Reg. Study Costs</t>
  </si>
  <si>
    <t>Payroll- Giving Campaign</t>
  </si>
  <si>
    <t>6n</t>
  </si>
  <si>
    <t>2012 Storm Excess Costs</t>
  </si>
  <si>
    <t>PCA Yr#11 Gross</t>
  </si>
  <si>
    <t>PCA YR#11 Gross-Contra</t>
  </si>
  <si>
    <t>Prepaid - LSR Leaseholder Minimum Rent</t>
  </si>
  <si>
    <t>Baker SA 318 Law Enforcement Plan</t>
  </si>
  <si>
    <t>ARO - Lower Snake River Wind Facility</t>
  </si>
  <si>
    <t>Prepamnts - Datalink Symantec SW Maintenance</t>
  </si>
  <si>
    <t>White River Proj. - CWA AOA- Reg Asset</t>
  </si>
  <si>
    <t>Env-Rem-City of Olympia vs. PSE (Future Cost Est.)</t>
  </si>
  <si>
    <t>Env-Rem-Whitehorn UST (Future Cost Est.)</t>
  </si>
  <si>
    <t>Accr. Env. Rem. - City of Olympia vs. PSE</t>
  </si>
  <si>
    <t>Accr . Env. Rem. - Whitehorn UST</t>
  </si>
  <si>
    <t>Misc Def Cr. - Equity Reserve on LSR Ph. 1 Fixed Def</t>
  </si>
  <si>
    <t>DFIT - Lower Snake River Deferred Costs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</si>
  <si>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</si>
  <si>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</si>
  <si>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</si>
  <si>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</si>
  <si>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</si>
  <si>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</si>
  <si>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</si>
  <si>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</si>
  <si>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</si>
  <si>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Electric - Accrued Utility Revenue</t>
  </si>
  <si>
    <t>Accrued WA Tax - Unbilled Electric Reve</t>
  </si>
  <si>
    <t>Accrued WA Tax - Unbilled Gas Revenue</t>
  </si>
  <si>
    <t>Accrued WA State B &amp; O Taxes</t>
  </si>
  <si>
    <t>DFIT - Regence Self INS IBNR</t>
  </si>
  <si>
    <t>Env Rem - Swarr Station (Future Cost Est.)</t>
  </si>
  <si>
    <t>Env Rem - North Operating Base (Future Cost Est.)</t>
  </si>
  <si>
    <t>Accr Env Rem - Gas Works Park</t>
  </si>
  <si>
    <t>LSR Deposit Def UE-100882</t>
  </si>
  <si>
    <t>LSR Def Carrying Costs UE-100882</t>
  </si>
  <si>
    <t>Gas Def Property Losses UG-111049</t>
  </si>
  <si>
    <t>Electric Def Property Losses UE-111048</t>
  </si>
  <si>
    <t>Gas Def Property Gains UG-111049</t>
  </si>
  <si>
    <t>Electric Def Property Gains UE-111048</t>
  </si>
  <si>
    <t>Colstrip 1&amp;2 WeCo Coal Reserve Payment UE-111048</t>
  </si>
  <si>
    <t>2010 Storm - 4 Yr Amortization</t>
  </si>
  <si>
    <t>6o</t>
  </si>
  <si>
    <t>REC Proceeds in Rates Sch 137</t>
  </si>
  <si>
    <t>Interest on REC Proceeds Not in Rates</t>
  </si>
  <si>
    <t>LSR Def Phase 1 UE-111048</t>
  </si>
  <si>
    <t>DFIT REC Rate Schedule 137</t>
  </si>
  <si>
    <t>DFIT REC Int on REC Schedule 137</t>
  </si>
  <si>
    <t>DFIT REC Int on REC Not in Rates</t>
  </si>
  <si>
    <t>DFIT - BPA Prepayment LT</t>
  </si>
  <si>
    <t>Def FIT - Bad Debts- Gas</t>
  </si>
  <si>
    <t>Def FIT - Reserve for Injuries and Damage - Gas</t>
  </si>
  <si>
    <t>DEF FIT - Reserve for Injuries and Damage -Electric</t>
  </si>
  <si>
    <t>Def FIT - Bad Debts- Electric</t>
  </si>
  <si>
    <t>DFIT - BPA Transmission Eq Reserve LT</t>
  </si>
  <si>
    <t>Interest On REC Proceeds in Rates</t>
  </si>
  <si>
    <t>18232301 &amp; 311 &amp; 331</t>
  </si>
  <si>
    <t>LSR Deposit Carry Charge &amp; Deferral UE-100882</t>
  </si>
  <si>
    <t>Prepaid - Swinomish Tribal Res 115kv TS</t>
  </si>
  <si>
    <t>Prepaid - Swinomish Tribal Res 115kv TSM -Long Term</t>
  </si>
  <si>
    <t>Prepaid - Checkpoint Structure</t>
  </si>
  <si>
    <t>LSR BPA Bill Credit Holding</t>
  </si>
  <si>
    <t>Interest on Treasury Grant in Sch 95a</t>
  </si>
  <si>
    <t>Prepmt - Chelan PUD - RI Working Capital Charge</t>
  </si>
  <si>
    <t>Prepmt - Chelan PUD - RI Coverage Fund Charge</t>
  </si>
  <si>
    <t>Env Rem-City Of Olympia vs. PSE (Plum St Substation)</t>
  </si>
  <si>
    <t>Prepayment-SAS SW Maintenance Renewal</t>
  </si>
  <si>
    <t>Accum Prov Rates Subject to Refund</t>
  </si>
  <si>
    <t>Redmond West 2nd Amen Tenant Incentives</t>
  </si>
  <si>
    <t>Article 302 - Aesthetics Mgmt O&amp;M</t>
  </si>
  <si>
    <t>Article 304 - Bak Resr Rec Water Safety Pln O&amp;M</t>
  </si>
  <si>
    <t>DFIT - Equity Reserve on LSR</t>
  </si>
  <si>
    <t>Unrealized Gain ST - Core Gas</t>
  </si>
  <si>
    <t>Unrealized Gain LT - Core Gas</t>
  </si>
  <si>
    <t>Unrealized Loss ST - Core Gas</t>
  </si>
  <si>
    <t>Unrealized Loss LT - Core Gas</t>
  </si>
  <si>
    <t>Unrealized Gain ST - Core Pwr/Gas for Pwr</t>
  </si>
  <si>
    <t>Unrealized Gain LT - Core Pwr/Gas for Pwr</t>
  </si>
  <si>
    <t xml:space="preserve">PGA Unrealized Loss </t>
  </si>
  <si>
    <t>PGA Unrealized Gain</t>
  </si>
  <si>
    <t>Unrealized Loss ST - Core Pwr/Gas for Pwr</t>
  </si>
  <si>
    <t>Unrealized Loss LT - Core Pwr/Gas for Pwr</t>
  </si>
  <si>
    <t>Ferndale Land Lease Escrow - 2046</t>
  </si>
  <si>
    <t>Ferndale Cash Advance ( NAES Corporation)</t>
  </si>
  <si>
    <t>16599011 &amp;18232321</t>
  </si>
  <si>
    <t>Prepaid Colstrip 1&amp;2 WECo Coal Resrv Ded.</t>
  </si>
  <si>
    <t>Inventory - Ferndale</t>
  </si>
  <si>
    <t>Ferndale - Electric Plant Acquistion Adjust</t>
  </si>
  <si>
    <t>Accum Amort Acquis Adjust - Ferndale</t>
  </si>
  <si>
    <t>Junior Achievement Pledge-Short Term</t>
  </si>
  <si>
    <t>Junior Acheuivement Pledge-Long Term</t>
  </si>
  <si>
    <t>ARO - Ferndale - Long Term</t>
  </si>
  <si>
    <t>37m</t>
  </si>
  <si>
    <t>6p</t>
  </si>
  <si>
    <t>Equity Resrv on Ferndale Fixed Deferral</t>
  </si>
  <si>
    <t>DFIT - Equity Reserve on Ferndale - Long Term</t>
  </si>
  <si>
    <t>DFIT - Ferndale Purchase Deferrals - Long Term</t>
  </si>
  <si>
    <t>Prepaid - ROW Dist Crossing Rainbow Bridge LT</t>
  </si>
  <si>
    <t>Int. on LSR Treasury Grant in Sch 95A</t>
  </si>
  <si>
    <t>LSR U.S. Treasury Grants</t>
  </si>
  <si>
    <t>Prepaid Linked In Advertising - Short Term</t>
  </si>
  <si>
    <t>Non-Operating</t>
  </si>
  <si>
    <t>Prepaid Prometheus Software Maintenance</t>
  </si>
  <si>
    <t>EMC - SW/HW Maintenance Renewal ST</t>
  </si>
  <si>
    <t>ARO - Crystal Mountain Generator Site</t>
  </si>
  <si>
    <t>Fuel Stock - Ferndale</t>
  </si>
  <si>
    <t>ARO - South King Complex - Long Term</t>
  </si>
  <si>
    <t>Ferndale - Liability Payable ST</t>
  </si>
  <si>
    <t>ARO - Gas Mains - Short Term</t>
  </si>
  <si>
    <t>DFIT - Int LSR Treasury Grant Sch95A - LT</t>
  </si>
  <si>
    <t xml:space="preserve">28300081 &amp; 28300721  </t>
  </si>
  <si>
    <t>DFIT BPA Prepayment &amp; LSR</t>
  </si>
  <si>
    <t>$350M Hedging Credit Facility PSE 2013</t>
  </si>
  <si>
    <t>$650M Liguidity Credit Facility PSE 2013</t>
  </si>
  <si>
    <t>PCA YR#12 Gross</t>
  </si>
  <si>
    <t>PCA YR#12 Gross - Contra</t>
  </si>
  <si>
    <t>Accruals - CIS A/R - Miscellaneous</t>
  </si>
  <si>
    <t>Ppd - Corporation Executive Board (CEB)</t>
  </si>
  <si>
    <t>2009 PSE Operating Facility Unamortized Costs</t>
  </si>
  <si>
    <t>2009 PSE CapEx Facility Unamortized Costs</t>
  </si>
  <si>
    <t>Env. Rem - Gas Works Park (Future Cost Est.)</t>
  </si>
  <si>
    <t>2009 PSE Hedging Facility Unamortized Costs</t>
  </si>
  <si>
    <t>Env Rem-Post Nov 2012 Gas Works Park -</t>
  </si>
  <si>
    <t>Ppd - Annual Credit Rating Fee</t>
  </si>
  <si>
    <t>$650M Liquidity Credit Facility PSE 2013</t>
  </si>
  <si>
    <t>Wind Farm Maintenance Accrual</t>
  </si>
  <si>
    <t>Electric Customer Accounts Receivable</t>
  </si>
  <si>
    <t>Gas Customer Accounts Receivable</t>
  </si>
  <si>
    <t>Cust Accts Recv Unapplied Credits</t>
  </si>
  <si>
    <t>Accruals - Customer Accts Recv Unapplie</t>
  </si>
  <si>
    <t>APUA - Gas Customer Accts Receivable</t>
  </si>
  <si>
    <t>Customer Deposits - Common</t>
  </si>
  <si>
    <t>A/R - Energy Division</t>
  </si>
  <si>
    <t xml:space="preserve">A/R - Damage Claims  </t>
  </si>
  <si>
    <t>A/R Treble Damages - Damage Claims</t>
  </si>
  <si>
    <t>APUA - Electric Customer Accts Receivable</t>
  </si>
  <si>
    <t>APUA - Treble Damage Claims</t>
  </si>
  <si>
    <t>Cust Payment Returns Clarification Acct</t>
  </si>
  <si>
    <t>Common - Accrued Interest Customer Deposits</t>
  </si>
  <si>
    <t>ARO - Meteorological Tower Long Term</t>
  </si>
  <si>
    <t>IBNR for Workers Comp</t>
  </si>
  <si>
    <t>Def Compensation - IBNR</t>
  </si>
  <si>
    <t>Deferred Debit - Carbon Offset Program</t>
  </si>
  <si>
    <t>Gas CuGas - Cust Accounts Receivable CLX</t>
  </si>
  <si>
    <t>12a</t>
  </si>
  <si>
    <t>28a</t>
  </si>
  <si>
    <t>Cash Desk Clearing</t>
  </si>
  <si>
    <t>PSE Help Cash Clearing</t>
  </si>
  <si>
    <t>APUA - Miscellaneous Receivables</t>
  </si>
  <si>
    <t>Conversion - Electric Customer A/R</t>
  </si>
  <si>
    <t>APUA -Energy Diversion</t>
  </si>
  <si>
    <t>18405103</t>
  </si>
  <si>
    <t>18405113</t>
  </si>
  <si>
    <t>A/R - California ISO</t>
  </si>
  <si>
    <t>Prepaid Major Maint Sumas</t>
  </si>
  <si>
    <t>2013 Pollution Control Bonds</t>
  </si>
  <si>
    <t>Equity Reserve on Snoqualmie Deferred Return</t>
  </si>
  <si>
    <t>DFIT - Equity Reserve on Sbnoqualmie OS - LT</t>
  </si>
  <si>
    <t>DFIT - Variable Deferred Cost Snoqualmie LT</t>
  </si>
  <si>
    <t>3.9% Pollution Control Rev Series 2013A Due 3/2031</t>
  </si>
  <si>
    <t>4% Pollution Control Rev Series 2013B Due 3/2031</t>
  </si>
  <si>
    <t>4.0% Pollution Control Rev Series 2013B Due 3/2031</t>
  </si>
  <si>
    <t>Other Special Deposit-BPA TRS - 50MW</t>
  </si>
  <si>
    <t>Prepaid Gas Option</t>
  </si>
  <si>
    <t>MTF 2013 Hot Gas Path Inspection</t>
  </si>
  <si>
    <t>Schedule 140 Prior Year Electric</t>
  </si>
  <si>
    <t>Schedule 140 Prior Year Gas</t>
  </si>
  <si>
    <t>Schedule 140 Current Year Electric</t>
  </si>
  <si>
    <t>Schedule 140 Current Year Gas</t>
  </si>
  <si>
    <t>5.0% PCB Series 2003A Unamort Debt Issue Costs</t>
  </si>
  <si>
    <t>5.10% PCB Series 2003B Unamort Debt Issue Costs</t>
  </si>
  <si>
    <t>Wellness Benefit Program</t>
  </si>
  <si>
    <t>Limited Use Permit Salish Lodge/Snoq Ce</t>
  </si>
  <si>
    <t>Elec Residential Decouping Revenue Undercollected</t>
  </si>
  <si>
    <t>Gas Residential Decouping Revenue Undercollected</t>
  </si>
  <si>
    <t>Elec Non-Residential Decouping Revenue Undercollected</t>
  </si>
  <si>
    <t>Gas Non-Residential Decouping Revenue Undercollected</t>
  </si>
  <si>
    <t>Int. on Elec Residential Decoupl Rev Undercollected</t>
  </si>
  <si>
    <t>Int. on Gas Residential Decoupl Rev Undercollected</t>
  </si>
  <si>
    <t>Int. on Elec Non-Residential Decoupl Rev Undercollected</t>
  </si>
  <si>
    <t>Int. on Gas Non-Residential Decoupl Rev Undercollected</t>
  </si>
  <si>
    <t>Electric Residential Decouping Revenue Overcollect</t>
  </si>
  <si>
    <t>Gas Residential Decouping Revenue Overcollect</t>
  </si>
  <si>
    <t>Gas Non-Residential Decouping Revenue Overcollect</t>
  </si>
  <si>
    <t>Int on Elec Residential Decoupling Rev</t>
  </si>
  <si>
    <t>Equity Reserve on Baker Deferred Return</t>
  </si>
  <si>
    <t>DFIT-Equity Reserve on Baker Project-LT</t>
  </si>
  <si>
    <t>DFIT-Variable Deferred Cost Baker Upgrade_LT</t>
  </si>
  <si>
    <t>Prepaid - Sirus maintenance Contract - Short Term</t>
  </si>
  <si>
    <t>Prepaid - Info Global Solutions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</si>
  <si>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</si>
  <si>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</si>
  <si>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</si>
  <si>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</si>
  <si>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DFIT-Gas Property Tax Tracker Schedule 140 -LT</t>
  </si>
  <si>
    <t>DFIT Electric Property Tax Tracker Schedule 140 - LT</t>
  </si>
  <si>
    <t>Prepaid - GEC/NICE Short Term</t>
  </si>
  <si>
    <t>FAS - 109 Gas</t>
  </si>
  <si>
    <t>Prepaid Platts Subscription - Short Term</t>
  </si>
  <si>
    <t>Prepaid - GEC/NICE - Long Term</t>
  </si>
  <si>
    <t>A/R - PSE Recovery Seeker via Pacific Exchange</t>
  </si>
  <si>
    <t>Electric CWIP - Manual Adjustments</t>
  </si>
  <si>
    <t>GAS CWIP - Manual Adjustments</t>
  </si>
  <si>
    <t>Snoqualmie Deferral -UE-130559</t>
  </si>
  <si>
    <t>Baker Deferral - UE-131387</t>
  </si>
  <si>
    <t>Ferndale Deferral - UE-12843</t>
  </si>
  <si>
    <t>18600001 / 451/ 461</t>
  </si>
  <si>
    <t>18600801 / 811/ 821</t>
  </si>
  <si>
    <t>18600531 / 671/ 691/791</t>
  </si>
  <si>
    <t>Accum Def Inc Tax - Snoqualmie</t>
  </si>
  <si>
    <t>Accum Def Inc Tax - Baker</t>
  </si>
  <si>
    <t>Accum Def Inc Tax - Ferndale</t>
  </si>
  <si>
    <t>Thea Foss Waterway (WADOT Settlement)</t>
  </si>
  <si>
    <t>Everett Washington (WADOT Settlement)</t>
  </si>
  <si>
    <t>Olympia Columbia Street MGP (WADOT Sett</t>
  </si>
  <si>
    <t>Prepaid PSE Building Brokerage Fee - Short Term</t>
  </si>
  <si>
    <t>Prepaid PSE Building Brokerage Fee - Term Term</t>
  </si>
  <si>
    <t>Gas Depr Reserve - Manual Adjustments</t>
  </si>
  <si>
    <t>Gas Plant In Service - Manual Adjustments</t>
  </si>
  <si>
    <t>Dfrd Principal on BioGas in Rates</t>
  </si>
  <si>
    <t>Ferndale Reg Asset UE-130617</t>
  </si>
  <si>
    <t>Baker Reg Asset UE-130617</t>
  </si>
  <si>
    <t>Dfrd Interest on Bogas in Rates</t>
  </si>
  <si>
    <t>Snoqualmie Reg Asset UE-130617</t>
  </si>
  <si>
    <t>Electric Plant In Service -Manual Adjustment</t>
  </si>
  <si>
    <t>Prepaid Voice Print International - Short Term</t>
  </si>
  <si>
    <t>Prepaid Voice Print International - Long Term</t>
  </si>
  <si>
    <t>Elec OMRC Reimbursable by 3rd Party -ST</t>
  </si>
  <si>
    <t>Workers Comp IBNR recoveries</t>
  </si>
  <si>
    <t>CH Biogas Pipeline Imbalance</t>
  </si>
  <si>
    <t>Electric  Depr Reserve - Manual Adjustments</t>
  </si>
  <si>
    <t>Common Depr Reserve - Manual Adjustments</t>
  </si>
  <si>
    <t>DFIT-DFIT NOL Carryforward-ST</t>
  </si>
  <si>
    <t>Group Health Self Insurance IBNR</t>
  </si>
  <si>
    <t>Prepaid RSA - Archer Software Maintenance ST</t>
  </si>
  <si>
    <t>Interest on Elec Schedule 26 Decoupling</t>
  </si>
  <si>
    <t>Interest on Elec Schedule 31 Decoupling</t>
  </si>
  <si>
    <t>Electric Schedule 31 Decoupling Revenue Overcollected</t>
  </si>
  <si>
    <t>Interest on Electric Schedule 31 Decoupling Revenue</t>
  </si>
  <si>
    <t>Electric Schedule 26 Decoupling Revenue Overcollected</t>
  </si>
  <si>
    <t>Interest on Electric Schedule 26 Decoupling Revenue</t>
  </si>
  <si>
    <t>2014 PSE Universal Shelf Registration</t>
  </si>
  <si>
    <t>Electric Schedule 26 Decoupling Revenue Undercollected</t>
  </si>
  <si>
    <t>Electric Schedule 31 Decoupling Revenue Undercollected</t>
  </si>
  <si>
    <t>DFIT-Decoupling Sch 26 &amp; 31</t>
  </si>
  <si>
    <t>PCA YR#13 Gross</t>
  </si>
  <si>
    <t>PCA YR#13 Gross - Contra</t>
  </si>
  <si>
    <t>Prepaid-Corner Stone-Palms Payments-Short Term</t>
  </si>
  <si>
    <t>BPA Hopkins Ridge Transmission Deposit</t>
  </si>
  <si>
    <t>Electric - Incurred EES Costs , But not Paid</t>
  </si>
  <si>
    <t>Gas ROR Over Earning</t>
  </si>
  <si>
    <t>White River Surplus Land Sales</t>
  </si>
  <si>
    <t>MTF ST Full-Scale Inspection 2014</t>
  </si>
  <si>
    <t>Regence Reinsurance Fee 2014-2016</t>
  </si>
  <si>
    <t>Group Health Reinsurance Fee 2014-2016</t>
  </si>
  <si>
    <t>DFIT-Major Inspection-Long Term</t>
  </si>
  <si>
    <t>DFIT-Gas ROR Over Earning-Decoupling Revenue -LT</t>
  </si>
  <si>
    <t>Prepaid- TAIT/Zetron Support Agreement-ST</t>
  </si>
  <si>
    <t>Snoqualmie &amp; Baker Treasury Grants</t>
  </si>
  <si>
    <t>Baker Hydro Grant</t>
  </si>
  <si>
    <t>GLD Steam Turbine Major Inspection 2014</t>
  </si>
  <si>
    <t>2014 PSE Operating Facility Unamortized Costs</t>
  </si>
  <si>
    <t>Deferral Snoqualmie Hydro Grant</t>
  </si>
  <si>
    <t>DFIT- Deferral Snoqualmie Treasury Grant-LT</t>
  </si>
  <si>
    <t>22840331,341, 19003011,25400491</t>
  </si>
  <si>
    <t>Deferral Baker US Treasury Grant</t>
  </si>
  <si>
    <t>Sch 142 Gas Non-Residential to Recover</t>
  </si>
  <si>
    <t>Sch 142 Electric Residential to Return</t>
  </si>
  <si>
    <t>Sch 142 Electric Schedule 26 to Return</t>
  </si>
  <si>
    <t>Sch 142 Elec Schedule 31 to Return to C</t>
  </si>
  <si>
    <t>FRA Unit#2 Combustion Inspection 2014-L</t>
  </si>
  <si>
    <t>FRE U2 Hot Gas Path Inspection 2014-LT</t>
  </si>
  <si>
    <t>DFIT-Int Baker Treasury Grant-LT</t>
  </si>
  <si>
    <t>Goldendale 2014 Combustion Inspection Maint-LT</t>
  </si>
  <si>
    <t>Accr Env Rem - Downtowner Property</t>
  </si>
  <si>
    <t>Snoqualmie U.S. Hydro Grant</t>
  </si>
  <si>
    <t>Prepaid - Structured-Symantac Renewal - Short Term</t>
  </si>
  <si>
    <t>Env. Rem - Downtower Property</t>
  </si>
  <si>
    <t>Accounts Payable - E-Payable Account</t>
  </si>
  <si>
    <t>Env Rem - Downtowner Property (Future Costs)</t>
  </si>
  <si>
    <t>Prepaid - Doble Engineering Equip Lease</t>
  </si>
  <si>
    <t>Prepaid-Doble Energineering Equip Lease-ST</t>
  </si>
  <si>
    <t>Vernell Office Building Direct Leasing</t>
  </si>
  <si>
    <t>PSE 4th Flr Sublease Direct Leasing Cos</t>
  </si>
  <si>
    <t>DFIT - Fwd Swap 09-13-06</t>
  </si>
  <si>
    <t>DFIT Fwd Swap 6-27-06</t>
  </si>
  <si>
    <t>DFIT Treasury Lock 5-24</t>
  </si>
  <si>
    <t>2014 PSE Hedging Facility Unamortized Costs-62%</t>
  </si>
  <si>
    <t>2014 PSE Hedging Facility Unamortized Costs-38%</t>
  </si>
  <si>
    <t>Prepaid- Tensing Annual Maintenance &amp; Support-ST</t>
  </si>
  <si>
    <t>JPUD Gain to Customers-Electric</t>
  </si>
  <si>
    <t>Prepaid-Big 4 Telecommunications Exp- Short-Term</t>
  </si>
  <si>
    <t>CA Income Tax Payable</t>
  </si>
  <si>
    <t>BPA TSR 80368917-Goldendale Deposit</t>
  </si>
  <si>
    <t>Prepaid - TriplePoint - Futrak Maintena</t>
  </si>
  <si>
    <t>Prepaid-TriplePoint-Futrak Maintenance-LT</t>
  </si>
  <si>
    <t>2014 Storm Excess Costs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</si>
  <si>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</si>
  <si>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</si>
  <si>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</si>
  <si>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</si>
  <si>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</si>
  <si>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</si>
  <si>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Colstrip 3&amp;4 2014 Overhaul Costs</t>
  </si>
  <si>
    <t>Electron Unrecovered Loss</t>
  </si>
  <si>
    <t xml:space="preserve">OCI - Fwd Swap 6/27/2006 </t>
  </si>
  <si>
    <t>OCI - Treasury Lock  5-24-05</t>
  </si>
  <si>
    <t>DFIT-Colstrip 3&amp;4 Overhaul Costs-LT</t>
  </si>
  <si>
    <t>Unbilled Accumulated Costs</t>
  </si>
  <si>
    <t>Electric ROR Over Earning-Decoupling</t>
  </si>
  <si>
    <t>California Carbon Obligation</t>
  </si>
  <si>
    <t>Common-Cwip-Manual Adjustments</t>
  </si>
  <si>
    <t>Operating Leases Obligation</t>
  </si>
  <si>
    <t>Operating Leases Oligation</t>
  </si>
  <si>
    <t>California Carbon Allowances -ST</t>
  </si>
  <si>
    <t>DFIT-2014 Storm Excess Costs</t>
  </si>
  <si>
    <t>DFIT - Electron Unrecovered Loss</t>
  </si>
  <si>
    <t>DFIT-Elec ROR Over Earning-Decoupling Revenue-LT</t>
  </si>
  <si>
    <t>Lease Security Deposit-Electric</t>
  </si>
  <si>
    <t>Lease Security Deposit-Common</t>
  </si>
  <si>
    <t>Payroll HSA EE Deduction</t>
  </si>
  <si>
    <t>Payroll HAS ER Contributions</t>
  </si>
  <si>
    <t>Redmond West Tenant Improvement</t>
  </si>
  <si>
    <t>Prepaid - Open Text -ST</t>
  </si>
  <si>
    <t>PCA YR #14 Gross</t>
  </si>
  <si>
    <t>PCA YR #14 Gross - Contra</t>
  </si>
  <si>
    <t>Gas NC manual adjustments</t>
  </si>
  <si>
    <t>Common NC manual adjustments</t>
  </si>
  <si>
    <t>Redmond West Direct Leasing Cost</t>
  </si>
  <si>
    <t>Worker's Comp-Working Fund</t>
  </si>
  <si>
    <t>TOTAL CAPITALIZATION</t>
  </si>
  <si>
    <t>LNG Facility Port of Tacoma Escrow</t>
  </si>
  <si>
    <t>FERN Steam Turbine Major Inspection 201</t>
  </si>
  <si>
    <t>Prepaid Gas Options-LT</t>
  </si>
  <si>
    <t>Prepaid - Workiva Subscription LT</t>
  </si>
  <si>
    <t>Colstrip 1&amp;2 Misc Deferred Debits-LT</t>
  </si>
  <si>
    <t>Colstrip 3&amp;4 Misc Deferred Debits-LT</t>
  </si>
  <si>
    <t>Colstrip 1&amp;2 Major Maintenance UE141141</t>
  </si>
  <si>
    <t>DFIT-Operating Lease Obligation-LT</t>
  </si>
  <si>
    <t>FIT Withholding-Board Member</t>
  </si>
  <si>
    <t>Gas Decoupling GAAP Unearned Revenue</t>
  </si>
  <si>
    <t>DFIT-Electric Decoupling GAAP-Unearned Revenue-LT</t>
  </si>
  <si>
    <t>DFIT-Gas Decoupling GAAP-Unearned Revenue-LT</t>
  </si>
  <si>
    <t>Electric Decoupling GAAP Unearned Revenue</t>
  </si>
  <si>
    <t>Amort $425MM 4.30% Sr Notes due 2045 Is</t>
  </si>
  <si>
    <t>Sch 142 Elec Residential to Recover fro</t>
  </si>
  <si>
    <t>Sch 142 Gas Residential to Recover from</t>
  </si>
  <si>
    <t>Sch 142 Elec Non-Residential to Recover</t>
  </si>
  <si>
    <t>Sch 142 Elec Schedule 26 to Recover fro</t>
  </si>
  <si>
    <t>MNT 2015 Combustion Inspection</t>
  </si>
  <si>
    <t>Env Rem-Quendall Terminal - Remediation</t>
  </si>
  <si>
    <t>$425MM 4.30% Sr Notes Due 2045</t>
  </si>
  <si>
    <t>$425 million 4.30% Senior Notes Discoun</t>
  </si>
  <si>
    <t>Accrued Interest - $425MM 4.30% Sr Note</t>
  </si>
  <si>
    <t>White River accum Depreciation to 1/15/</t>
  </si>
  <si>
    <t>White River accum Amort. from 1/16/04 R</t>
  </si>
  <si>
    <t>Electric - accum Amort Colstrip Common FERC A</t>
  </si>
  <si>
    <t>Vacation Pay - accum Def Inc Taxes</t>
  </si>
  <si>
    <t>Land Sales - accum Def Inc Taxes</t>
  </si>
  <si>
    <t>Non-Qual SRP - Officers - accum Def Inc Taxes</t>
  </si>
  <si>
    <t>Electric - Env Remediation Costs - accum Def</t>
  </si>
  <si>
    <t>Sr Mgmt L-T Incentive Plan - accum Def Inc Ta</t>
  </si>
  <si>
    <t>accum Defer Inv Tax Cr - Gas</t>
  </si>
  <si>
    <t>accum Def Tax Liability - SFAS 109</t>
  </si>
  <si>
    <t>Otr Special Deposits-BPA TSR 81325474</t>
  </si>
  <si>
    <t>En Unit #1 Major Inspection 2015</t>
  </si>
  <si>
    <t>Env Rem-Whitehorn UST</t>
  </si>
  <si>
    <t>Call Prem &amp; Exp for redemp $150MM 5.197</t>
  </si>
  <si>
    <t>Call Prem &amp; Exp for redemp $250MM 6.75%</t>
  </si>
  <si>
    <t>DFIT-Decoupling Gas ROR Over Earning</t>
  </si>
  <si>
    <t>Unapplied Credits-Pledges</t>
  </si>
  <si>
    <t>Unapplied Credits-Customer's Overpaymen</t>
  </si>
  <si>
    <t>CAISO Payable</t>
  </si>
  <si>
    <t>A/P - Biogas Purchases</t>
  </si>
  <si>
    <t>Prepaid-ServiceNow-Maintenance Service Contract-ST</t>
  </si>
  <si>
    <t>ERB</t>
  </si>
  <si>
    <t>GRB</t>
  </si>
  <si>
    <t>A/R - Biogas Sales</t>
  </si>
  <si>
    <t>Prepaid-Colstrip 1&amp;2 Misc- Short Term</t>
  </si>
  <si>
    <t>Prepaid- Colstrip 3&amp;4 Misc - Short Term</t>
  </si>
  <si>
    <t>DFIT - 2015 Storm Excess Costs-LT</t>
  </si>
  <si>
    <t>16504053-Prepaid Enterpr Licens Cisco Telephony Maintan-LT</t>
  </si>
  <si>
    <t>18210311-2015 Storm Excess Costs</t>
  </si>
  <si>
    <t>16502143-Prepaid-Enterpr Licens Cisco Telephony Maintan-ST</t>
  </si>
  <si>
    <t>Treatment</t>
  </si>
  <si>
    <t>Reserve for Suncadia N/R</t>
  </si>
  <si>
    <t>Suncadia N/R agreement</t>
  </si>
  <si>
    <t>Prepaid-Annual Maintan for LogRhythm-ST</t>
  </si>
  <si>
    <t>$425MM 4.30% Sr Notes 2045 Issuance Expense</t>
  </si>
  <si>
    <t>DFIT-Decoupling Electric ROR Over Earning -LT</t>
  </si>
  <si>
    <t>Prepaid-CEB - Annual CIO Membership</t>
  </si>
  <si>
    <t>BLOCKED-Thea Foss Recovery</t>
  </si>
  <si>
    <t>Non-Utility</t>
  </si>
  <si>
    <t>Fuel Stock-CT Non-Core LNG at Plymouth</t>
  </si>
  <si>
    <t>Prepaid - WECC Dues</t>
  </si>
  <si>
    <t>Prepaid - Gas Options - ST</t>
  </si>
  <si>
    <t>Prepaid - Goldendale Capital Maint Majo</t>
  </si>
  <si>
    <t>Prepaid - Goldendale Expense Maint Majo</t>
  </si>
  <si>
    <t>Prepaid - Goldendale Inventory - LT</t>
  </si>
  <si>
    <t>Prepaid - GEC/NICE - ST</t>
  </si>
  <si>
    <t>Prepaid - Workiva Subscription - LT</t>
  </si>
  <si>
    <t>Prepaid - PSE Building Brokerage Fee -</t>
  </si>
  <si>
    <t>Prepaid - Open Text</t>
  </si>
  <si>
    <t>Prepaid - Enterpr Licens Cisco TeleMain</t>
  </si>
  <si>
    <t>Prepaid - GEC/NICE - LT</t>
  </si>
  <si>
    <t>Prepaid - CheckPoint Structure</t>
  </si>
  <si>
    <t>Prepaid - ROW Dis Crossing Rainbow Brid</t>
  </si>
  <si>
    <t>Prepaid - Workiva Subscription - ST</t>
  </si>
  <si>
    <t>Prepaid - Goldendale Inventory - ST</t>
  </si>
  <si>
    <t>Prepaid - Enterprise Licens Cisco Maint</t>
  </si>
  <si>
    <t>Prepaid - Gas Options - LT</t>
  </si>
  <si>
    <t>Prepaid - Freddy 1 Capital FFH - Major</t>
  </si>
  <si>
    <t>Prepaid - Freddy 1 Expense FFH - Major</t>
  </si>
  <si>
    <t>Prepaid - Freddy 1 Inventory - Major Ma</t>
  </si>
  <si>
    <t>Prepaid - Mint Farm Capital FFH - Major</t>
  </si>
  <si>
    <t>Prepaid - Mint Farm Expense FFH - Major</t>
  </si>
  <si>
    <t>Long Term Portion of Prepayment Electri</t>
  </si>
  <si>
    <t>Long Term Portion of Prepayment Gas - C</t>
  </si>
  <si>
    <t>Long Term Portion of Prepayment Common</t>
  </si>
  <si>
    <t>Long Term Portion of Prepayment Gas</t>
  </si>
  <si>
    <t>Prepaid - Peak Reliability</t>
  </si>
  <si>
    <t>Prepaid - CISCO Smartnet (DimensionData</t>
  </si>
  <si>
    <t>PCA YR #15 Gross</t>
  </si>
  <si>
    <t>PCA YR #15 Gross - Contra</t>
  </si>
  <si>
    <t>ENC Unit#2 Major Inspection 2016-LT</t>
  </si>
  <si>
    <t>Dental Insurance - Willamette</t>
  </si>
  <si>
    <t>Prepaid - MCG EAS Hosting</t>
  </si>
  <si>
    <t>Prepaid - SAI Global License - ST</t>
  </si>
  <si>
    <t>Prepaid - SAI Global License - LT</t>
  </si>
  <si>
    <t>Prepaid - ZETRON SW Support Svcs - ST</t>
  </si>
  <si>
    <t>Prepaid - ZETRON SW Support Svcs - LT</t>
  </si>
  <si>
    <t>2016 Storm Excess Costs</t>
  </si>
  <si>
    <t>Env Rem-White Rvr/Buckley Ph I Head Fut</t>
  </si>
  <si>
    <t>WHH Unit 2 Compressor Rebuild</t>
  </si>
  <si>
    <t>Accr Env Rem-White Rvr/Buckley Phase I</t>
  </si>
  <si>
    <t>DFIT - 2016 Storm Excess Costs-LT</t>
  </si>
  <si>
    <t>Env Rem - Electric Flume (Future Cost Est)</t>
  </si>
  <si>
    <t>Accrued Env Rem - White River (Buckley</t>
  </si>
  <si>
    <t>Accrued Env Rem - Olympia UST</t>
  </si>
  <si>
    <t>Accrued Env Rem - Whidbey Island UST</t>
  </si>
  <si>
    <t>Accrued Env Rem - Puyallup Garage</t>
  </si>
  <si>
    <t>Accrued Env Rem - Poulsbo Service Cente</t>
  </si>
  <si>
    <t>Accrued Env Rem - Lower Baker Powerhous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</si>
  <si>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</si>
  <si>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</si>
  <si>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</si>
  <si>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</si>
  <si>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</si>
  <si>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Accr Env. Rem. - Sammamish Substation</t>
  </si>
  <si>
    <t>DBS Non-PO Accrual</t>
  </si>
  <si>
    <t>Accrued Washington Municipal Util Tax - Elect</t>
  </si>
  <si>
    <t>Accrued Washington State Utility Tax - Electr</t>
  </si>
  <si>
    <t>Accrued Washington State Utility Tax - Gas</t>
  </si>
  <si>
    <t>Accrued Washington Municipal Utility Taxes -</t>
  </si>
  <si>
    <t>6.74% Med Term Notes Due 6/15/18 - Accrued In</t>
  </si>
  <si>
    <t>Accrued Int - Bonds 9.14% MTN Due 06/21/01</t>
  </si>
  <si>
    <t>Accrued Interest - 6.274% Senior Notes Due 3/15/2037</t>
  </si>
  <si>
    <t>5.757% Accrued Interest -Senior Notes Due 10/1/2039</t>
  </si>
  <si>
    <t>Accrued WUTC Fee</t>
  </si>
  <si>
    <t>A/R - EES Shopify Credit Card Receivabl</t>
  </si>
  <si>
    <t>Prepaid - TAIT SW Support Svcs - ST</t>
  </si>
  <si>
    <t>Prepaid - TAIT SW Support Svcs - LT</t>
  </si>
  <si>
    <t>Env Rem-White Rvr/Buckley Ph I Headwork</t>
  </si>
  <si>
    <t xml:space="preserve">AMA as of </t>
  </si>
  <si>
    <t xml:space="preserve">END OF PERIOD  as of </t>
  </si>
  <si>
    <t>A/R - Treble Damages - Energy Diversion</t>
  </si>
  <si>
    <t>Blocked-Sch142 ElecSched 31 to RecovfrC</t>
  </si>
  <si>
    <t>Prepaid - ServiceNow Project Portifolio</t>
  </si>
  <si>
    <t>Goldendale 2016 Major Inspection - LT</t>
  </si>
  <si>
    <t>Unamort Gain Reacq Debt- 250M 6.974% MT</t>
  </si>
  <si>
    <t>Prepaid - WWT F5 Support</t>
  </si>
  <si>
    <t>Colstrip 1&amp;2 Non-Recoverable Costs</t>
  </si>
  <si>
    <t>Colstrip 1&amp;2 Non-Recoverable Costs Cont</t>
  </si>
  <si>
    <t>Prepaid - Lenovo Maintenance Renewal</t>
  </si>
  <si>
    <t>Prepaid - OATI Annual Services</t>
  </si>
  <si>
    <t>Prepaid - Coriant America - ST</t>
  </si>
  <si>
    <t>Prepaid - Coriant America - LT</t>
  </si>
  <si>
    <t>Reg Asset - Credit Card Fee Deferral</t>
  </si>
  <si>
    <t>WUTC Greenwood Penalty Accrual</t>
  </si>
  <si>
    <t>APUA - Treble Damages Diversion</t>
  </si>
  <si>
    <t>Printer Capital Lease</t>
  </si>
  <si>
    <t>Construction Support Clearing - Electri</t>
  </si>
  <si>
    <t>Construction Support Clearing - Gas</t>
  </si>
  <si>
    <t>Prepaid - OpenLink Endur</t>
  </si>
  <si>
    <t>Prepaid - Structured Indeni Maintenance</t>
  </si>
  <si>
    <t>PCA YR #16 Gross</t>
  </si>
  <si>
    <t>PCA YR #16 Gross - Contra</t>
  </si>
  <si>
    <t>PCA Fixed Cost Deferral - UE-161112</t>
  </si>
  <si>
    <t>Facility Operations Deferred Debits</t>
  </si>
  <si>
    <t>DFIT-PCA Fixed Cost Deferral LT</t>
  </si>
  <si>
    <t>Accrued - Sale of Transf Frequency Resp</t>
  </si>
  <si>
    <t>Printer Capital Lease Obligation</t>
  </si>
  <si>
    <t>Prepaid - OATI WebTrans</t>
  </si>
  <si>
    <t>2017 Storm Excess Costs</t>
  </si>
  <si>
    <t>DFIT- 2017 Storm - LT</t>
  </si>
  <si>
    <t>Cash Collateral ICE</t>
  </si>
  <si>
    <t>ARO-Colstrip unit 1&amp;2 Ash Pond Capping</t>
  </si>
  <si>
    <t>FSA - Aon Hewitt Pre Funding</t>
  </si>
  <si>
    <t>ARO - Colstrip unit 3&amp;4 Ash Pond Cappin</t>
  </si>
  <si>
    <t>Prepaid - Mint Farm Inventory - ST</t>
  </si>
  <si>
    <t>ENC Steam Turbine Major Maintenance 201</t>
  </si>
  <si>
    <t>FRE U2 Hot Gas Path Inspection 2017-ST</t>
  </si>
  <si>
    <t>ENC Unit#3 Hot Gas Path Maintenance 201</t>
  </si>
  <si>
    <t>Env Rem-City of Olympia vs. PSE - Reimb</t>
  </si>
  <si>
    <t>Env Rem - Gas Works Park Remediation-Re</t>
  </si>
  <si>
    <t>Prepaid - WWT WebEx - ST</t>
  </si>
  <si>
    <t>Prepaid - WWT WebEx - LT</t>
  </si>
  <si>
    <t>SUM Steam Turbine Major Inspection</t>
  </si>
  <si>
    <t>Generating Customer Interconnection - r</t>
  </si>
  <si>
    <t>Accrued - SP consumable charges</t>
  </si>
  <si>
    <t>B&amp;O TAXES WITHOLDING-BOARD MEMBERS</t>
  </si>
  <si>
    <t>Electron Hydro Sale Payments to Tribe</t>
  </si>
  <si>
    <t>Env Rem - Shuffleton</t>
  </si>
  <si>
    <t>MTF Full-Scale Inspection 2017 - ST</t>
  </si>
  <si>
    <t>Prepaid  - L&amp;G AMI Command Center SW He</t>
  </si>
  <si>
    <t>SUM CT Generator Major Inspection</t>
  </si>
  <si>
    <t>MTF 2017 ST Partial Full Scale Inspecti</t>
  </si>
  <si>
    <t>Freddy1 Remaining Estimated FFH Fees</t>
  </si>
  <si>
    <t>Freddy1 2017 CT Major Inspection</t>
  </si>
  <si>
    <t>Freddy1 2017 Steam Turbine Major Inspec</t>
  </si>
  <si>
    <t>Generation Fleet Clearing</t>
  </si>
  <si>
    <t>Misc Corporate Fleet Clearing</t>
  </si>
  <si>
    <t>Gas Operations Fleet Clearing</t>
  </si>
  <si>
    <t>Electric T&amp;D Fleet Clearing</t>
  </si>
  <si>
    <t>REC Inventory Receivable</t>
  </si>
  <si>
    <t>Prepaid - L&amp;G USC 1-Way AMR Head End So</t>
  </si>
  <si>
    <t>Prepaid - Gas Pipeline Annual Use Permi</t>
  </si>
  <si>
    <t>Prepaid - Gartner Subscription</t>
  </si>
  <si>
    <t>Prepaid - CC1210 WWT Data Center - ST</t>
  </si>
  <si>
    <t>Prepaid - Structured Data Center - ST</t>
  </si>
  <si>
    <t>Prepaid - CC1213 WWT Data Center - ST</t>
  </si>
  <si>
    <t>Prepaid - CC1210 WWT Data Center - LT</t>
  </si>
  <si>
    <t>Prepaid - Structured Data Center - LT</t>
  </si>
  <si>
    <t>Prepaid - CC1213 WWT Data Center - LT</t>
  </si>
  <si>
    <t>2016 PSE Universal Shelf Registration</t>
  </si>
  <si>
    <t>Prepaid - Mint Farm Inventory - LT</t>
  </si>
  <si>
    <t>Env Rem – Shuffleton (Fut Cost Est)</t>
  </si>
  <si>
    <t>Env Rem - BHM Central (Fut Cost Est)</t>
  </si>
  <si>
    <t>ARO Tacoma LNG</t>
  </si>
  <si>
    <t>EIM SOC Penalty Accrual</t>
  </si>
  <si>
    <t>Prepaid - Datalink OneCall - ST</t>
  </si>
  <si>
    <t>Prepaid - Datalink OneCall - LT</t>
  </si>
  <si>
    <t>$800M Credit Facility PSE 2017</t>
  </si>
  <si>
    <t>$350M Hedging Facility 2013 Unamort Cos</t>
  </si>
  <si>
    <t>$650M Liquidity Credit Facility 2013 Un</t>
  </si>
  <si>
    <t>Article 602 - O&amp;M Habitat Enhance, Rstr</t>
  </si>
  <si>
    <t>Detail Working Capital Ajustment</t>
  </si>
  <si>
    <t>(a)</t>
  </si>
  <si>
    <t>(b)</t>
  </si>
  <si>
    <t>( c)</t>
  </si>
  <si>
    <t>(d)</t>
  </si>
  <si>
    <t>(e)</t>
  </si>
  <si>
    <t>(f)</t>
  </si>
  <si>
    <t>(g)</t>
  </si>
  <si>
    <t>(h)</t>
  </si>
  <si>
    <t>(i)</t>
  </si>
  <si>
    <t>(j)</t>
  </si>
  <si>
    <t>Current Assets</t>
  </si>
  <si>
    <t>Current Liabilities</t>
  </si>
  <si>
    <t>Total Investments</t>
  </si>
  <si>
    <t xml:space="preserve">Electric-         Rate Base </t>
  </si>
  <si>
    <t>Gas-             Rate Base</t>
  </si>
  <si>
    <t xml:space="preserve">Non-Operating </t>
  </si>
  <si>
    <t>Prepaid -2007 CISCO Smartnet (Dimension</t>
  </si>
  <si>
    <t>March 2010 Bond Issue</t>
  </si>
  <si>
    <t>2011 March Senior Notes</t>
  </si>
  <si>
    <t>Total Assets Plus Liabilities and Capitalization</t>
  </si>
  <si>
    <t>Working Capital Ratio</t>
  </si>
  <si>
    <t>Working Capital Spread</t>
  </si>
  <si>
    <t>Common Allocator</t>
  </si>
  <si>
    <t>Summary Working Capital</t>
  </si>
  <si>
    <t>Line No.</t>
  </si>
  <si>
    <t>Total Electric Rate Base and Operating</t>
  </si>
  <si>
    <t>Total Gas Rate Base and Operating</t>
  </si>
  <si>
    <t>Total Non Operating Investments</t>
  </si>
  <si>
    <t>Look-Up Formula</t>
  </si>
  <si>
    <t>With New Accounts and Coding</t>
  </si>
  <si>
    <t>Accr Env Rem–BHM Central Waterfront Sit (Fut Cost Est)</t>
  </si>
  <si>
    <t>Accr Env Rem - Shuffleton (Fut Cost Est)</t>
  </si>
  <si>
    <t>Prepaid - EIM Annual Hosting Fee</t>
  </si>
  <si>
    <t>Prepaid - Trintech LT</t>
  </si>
  <si>
    <t>Prepaid - Information Handling Service</t>
  </si>
  <si>
    <t>PSE 800M Credit Facility due 2022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</si>
  <si>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</si>
  <si>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</si>
  <si>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</si>
  <si>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</si>
  <si>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</si>
  <si>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</si>
  <si>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</si>
  <si>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</si>
  <si>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Fuel Stock-CT Oil Inventory-CONTRA</t>
  </si>
  <si>
    <t>Credit Card Deferral - UE-170033</t>
  </si>
  <si>
    <t>Credit Card Deferral - UG-170034</t>
  </si>
  <si>
    <t>E Decoup Rev Undercoll - Sch 40</t>
  </si>
  <si>
    <t>E FPC Decoup Rev Undercollect - Sch 40</t>
  </si>
  <si>
    <t>IntE Decoup Rev Undercollect - Sch 40</t>
  </si>
  <si>
    <t>E Decoup Rev Recover - Sch 46 &amp; 49</t>
  </si>
  <si>
    <t>E Decoup Rev Recover - Sch 8 &amp; 24</t>
  </si>
  <si>
    <t>E Decoup Rev Recover - Sch 40</t>
  </si>
  <si>
    <t>G Decoup Rev Recover - Sch 31 &amp; 31T</t>
  </si>
  <si>
    <t>White River Reg Asset UE170033</t>
  </si>
  <si>
    <t>Long-Term Purchased REC Intangible</t>
  </si>
  <si>
    <t>Montana Transition Fund - PTCs</t>
  </si>
  <si>
    <t>Def Property Losses  UE-170033</t>
  </si>
  <si>
    <t>Def Property Losses UG-170034</t>
  </si>
  <si>
    <t>PTC Reg Acct Contra</t>
  </si>
  <si>
    <t>PTCs Transition Fund Contra</t>
  </si>
  <si>
    <t>Deferred PTCs</t>
  </si>
  <si>
    <t>E Decoup Rev Overcollect - Sch 8 &amp; 24</t>
  </si>
  <si>
    <t>E FPC Decoup Rev Overcollect - Sch 7</t>
  </si>
  <si>
    <t>IntE FPC Decoup Rev Overcollect - Sch 7</t>
  </si>
  <si>
    <t>Def Property Gains UE-170033</t>
  </si>
  <si>
    <t>Def Property Gains UG-170034</t>
  </si>
  <si>
    <t>ARC accumulated depreciation since 12/19/17</t>
  </si>
  <si>
    <t>Gas Stored at JP Reservoir- Non Current</t>
  </si>
  <si>
    <t>BPA – St Clair Transmission Credits Receivable</t>
  </si>
  <si>
    <t>2017 Storm Amortization Recovery July 2017-4 Yrs</t>
  </si>
  <si>
    <t>Env Rem Recovery – Gas UG170034</t>
  </si>
  <si>
    <t>Env Rem Recovery – Elec UE170033</t>
  </si>
  <si>
    <t>E Decoup Rev Undercoll - Sch7A,11,25,29,35&amp;43</t>
  </si>
  <si>
    <t>E FPC Decoup Rev Undercollect - Sch 12 &amp; 26</t>
  </si>
  <si>
    <t>G Decoup Rev Undercoll - Sch 41, 41T, 86 &amp; 86T</t>
  </si>
  <si>
    <t>IntE FPC Decoup Rev Undercollect - Sch 12 &amp; 26</t>
  </si>
  <si>
    <t>IntE FPC Decoup Rev Undercollect - Sch 40</t>
  </si>
  <si>
    <t>IntG Decoup Rev Undercoll - Sch 41, 41T, 86 &amp; 86T</t>
  </si>
  <si>
    <t>E Decoup Rev Recover - Sch 7A, 11, 25, 29, 35 &amp; 43</t>
  </si>
  <si>
    <t>G Decoup Rev Recover - Sch 41, 41T, 86 &amp; 86T</t>
  </si>
  <si>
    <t>Env Rem Costs – Gas UG-170034</t>
  </si>
  <si>
    <t>Env Rem Costs – Elec UE-170033</t>
  </si>
  <si>
    <t>A/P – Montana Community Transition Fund</t>
  </si>
  <si>
    <t>Accrued–Sale Trsfrd Frequency Response–SCL Elec</t>
  </si>
  <si>
    <t>E FPC Decoup Rev Overcoll - Sch7A,11,25,29,35&amp;43</t>
  </si>
  <si>
    <t>E FPC Decoup Rev Overcollect - Sch 8 &amp; 24</t>
  </si>
  <si>
    <t>E FPC Decoup Rev Overcollect -  Sch 10 &amp; 31</t>
  </si>
  <si>
    <t>IntE Decoup Rev Overcollect -  Sch 46 &amp; 49</t>
  </si>
  <si>
    <t>G Decoup Rev Overcollect -  Sch 31 &amp; 31T</t>
  </si>
  <si>
    <t>IntE Decoup Rev Overcollect - Sch 8 &amp; 24</t>
  </si>
  <si>
    <t>IntE Decoup Rev Overcoll - Sch7A,11,25,29,35&amp;43</t>
  </si>
  <si>
    <t>IntE FPC Decoup Rev Overcoll -Sch7A,11,25,29,35&amp;43</t>
  </si>
  <si>
    <t>IntE FPC Decoup Rev Overcollect - Sch 8 &amp; 24</t>
  </si>
  <si>
    <t>IntE FPC Decoup Rev Overcollect -  Sch 10 &amp; 31</t>
  </si>
  <si>
    <t>IntG Decoup Rev Overcollect -  Sch 31 &amp; 31T</t>
  </si>
  <si>
    <t>22a</t>
  </si>
  <si>
    <t>108XX999</t>
  </si>
  <si>
    <t>Treasury Grant Accounts 1700033 GRC</t>
  </si>
  <si>
    <t>(k)</t>
  </si>
  <si>
    <t>Printer Capital Lease Obligations - Non Current</t>
  </si>
  <si>
    <t>FAS 109 Tax Reform - Gas</t>
  </si>
  <si>
    <t>FAS 109 Tax Reform - Electric</t>
  </si>
  <si>
    <t>Reg Liability Tax Reform – Property Gas</t>
  </si>
  <si>
    <t>Reg Liability Tax Reform – Non Property Gas</t>
  </si>
  <si>
    <t>Reg Liability Tax Reform – Non Property Elec</t>
  </si>
  <si>
    <t>Reg Liability Tax Reform – Property Elec</t>
  </si>
  <si>
    <t>IntE FPC Decoup Rev Undercollect - Sch</t>
  </si>
  <si>
    <t>DFIT Colstrip ARO</t>
  </si>
  <si>
    <t>DTA PTC Estimated Monetization(Not PTC's)</t>
  </si>
  <si>
    <t>Cash Real Time Clearing</t>
  </si>
  <si>
    <t>Prepaid – Skykomish Ranger District ROW</t>
  </si>
  <si>
    <t>Prepaid - APPS: Ariba Saas</t>
  </si>
  <si>
    <t>Prepaid - INFRA: Adaptive Riverbed</t>
  </si>
  <si>
    <t>Prepaid - INFRA: Nokia</t>
  </si>
  <si>
    <t>Prepaid - BitSight</t>
  </si>
  <si>
    <t>Prepaid - 1205 APPS Schneider Electric</t>
  </si>
  <si>
    <t>Prepaid - 1207 APPS ITTIA Maint</t>
  </si>
  <si>
    <t>Enbala Symphony Software ST</t>
  </si>
  <si>
    <t>Prepaid - Enbala Symphony Software LT</t>
  </si>
  <si>
    <t>PCA YR #17 Gross</t>
  </si>
  <si>
    <t>PCA YR #17 Gross – Contra</t>
  </si>
  <si>
    <t>E Decoup Rev Undercollect - Sch 46 &amp; 49</t>
  </si>
  <si>
    <t>E FPC Decoup Rev Undercollect - Sch 46</t>
  </si>
  <si>
    <t>E Decoup Rev Undercollect - Sch 8 &amp; 24</t>
  </si>
  <si>
    <t>E FPC Decoup Rev Undercollect - Sch 7</t>
  </si>
  <si>
    <t>E FPC Decoup Rev Undercoll - Sch7A,11,2</t>
  </si>
  <si>
    <t>E FPC Decoup Rev Undercollect - Sch 8 &amp;</t>
  </si>
  <si>
    <t>G Decoup Rev Undercollect - Sch 31 &amp; 31</t>
  </si>
  <si>
    <t>IntE Decoup Rev Undercollect - Sch 8 &amp;</t>
  </si>
  <si>
    <t>IntE Decoup Rev Undercoll Sch7A,11,25,2</t>
  </si>
  <si>
    <t>IntE FPC Decoup Undercoll - Sch7A,11,25</t>
  </si>
  <si>
    <t>IntE Decoup Rev Undercollect -  Sch 46</t>
  </si>
  <si>
    <t>IntG Decoup Rev Undercollect - Sch 31 &amp;</t>
  </si>
  <si>
    <t>DTA Montana Transition Fund PTC</t>
  </si>
  <si>
    <t>Deferred PTC Reg Asset Contra Abandonme</t>
  </si>
  <si>
    <t>Deferred Tax Rate Change – Electric</t>
  </si>
  <si>
    <t>Deferred Tax Rate Change - Gas</t>
  </si>
  <si>
    <t>Cash-Key Bank- EES Amazon Receipts</t>
  </si>
  <si>
    <t>Prepaid - APPS: Dataraker SaaS</t>
  </si>
  <si>
    <t>Prepaid - APPS GE Smallworld Maint</t>
  </si>
  <si>
    <t>Prepaid - INFRA: Nice</t>
  </si>
  <si>
    <t>E FPC Decoup Rev Undercollect - Sch 10</t>
  </si>
  <si>
    <t>Accumulated Provision for Rate Refunds</t>
  </si>
  <si>
    <t>Non - Operating</t>
  </si>
  <si>
    <t>AIC</t>
  </si>
  <si>
    <t>W/C</t>
  </si>
  <si>
    <t>Date First Used</t>
  </si>
  <si>
    <t>Prepaid - 1220 APPS MaxAttn SAAS</t>
  </si>
  <si>
    <t>Premium &amp; Expenses for Jr. Subordinated</t>
  </si>
  <si>
    <t>Mizuho Securities - Commercial Paper</t>
  </si>
  <si>
    <t>DTA Provision for Rate Refunds Gas</t>
  </si>
  <si>
    <t>Account Text</t>
  </si>
  <si>
    <t>insert new colmn</t>
  </si>
  <si>
    <t xml:space="preserve">to the left of this </t>
  </si>
  <si>
    <t>column</t>
  </si>
  <si>
    <t>Deferred FIT - Electric ARO</t>
  </si>
  <si>
    <t>Surplus Non-Coded Streetlight Materials</t>
  </si>
  <si>
    <t>Goldendale ST Minor Insp 2018</t>
  </si>
  <si>
    <t>Lines 4-6 &amp; 14-16a</t>
  </si>
  <si>
    <t>Lines 17-21 &amp; 22a</t>
  </si>
  <si>
    <t>Lines 6a-13, 22 &amp; 29.1</t>
  </si>
  <si>
    <t>Lines 23-27.1 &amp; 31-37m</t>
  </si>
  <si>
    <t>Lines 28 &amp; 28a, 30</t>
  </si>
  <si>
    <t>AVERAGE MONTHLY AVERAGE (AMA)</t>
  </si>
  <si>
    <t>END OF PERIOD (EOP)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</si>
  <si>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</si>
  <si>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</si>
  <si>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</si>
  <si>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</si>
  <si>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</si>
  <si>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</si>
  <si>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Prepaid - Datalink SW Maint - LT</t>
  </si>
  <si>
    <t>E FPC Decoup Rev Recover - Sch 46 &amp; 49</t>
  </si>
  <si>
    <t>E FPC Decoup Rev Recover - Sch7A,11,25,</t>
  </si>
  <si>
    <t>E FPC Decoup Rev Recover - Sch 12 &amp; 26</t>
  </si>
  <si>
    <t>E FPC Decoup Rev Recover - Sch 40</t>
  </si>
  <si>
    <t>Block - Clearing-Phone Wireless Billing</t>
  </si>
  <si>
    <t>DTA for Redmond West Tenant Allowances</t>
  </si>
  <si>
    <t>DTA Provision for Rate Refunds Electric</t>
  </si>
  <si>
    <t>Redmond West Tenant Improvement - ST</t>
  </si>
  <si>
    <t>E Decoup Rev Overcoll - Sch 7A, 11, 25,</t>
  </si>
  <si>
    <t>E FPC Decoup Rev Overcollect-  Sch 12 &amp;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</si>
  <si>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</si>
  <si>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</si>
  <si>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</si>
  <si>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</si>
  <si>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10 &amp; 31</t>
  </si>
  <si>
    <t>DTA Provision for Credit Card Deferral</t>
  </si>
  <si>
    <t>DFIT – Goldendale Deferral</t>
  </si>
  <si>
    <t>14601004</t>
  </si>
  <si>
    <t>19000113</t>
  </si>
  <si>
    <t>19000911</t>
  </si>
  <si>
    <t>25300463</t>
  </si>
  <si>
    <t>25400361</t>
  </si>
  <si>
    <t>28300212</t>
  </si>
  <si>
    <t>28300541</t>
  </si>
  <si>
    <t>BREAK DOWN BY CATEGORY</t>
  </si>
  <si>
    <t>Check Totals (Change to correct cell for the month)</t>
  </si>
  <si>
    <t>(EOP)</t>
  </si>
  <si>
    <t>Shaded accounts are new since the 2017 GRC</t>
  </si>
  <si>
    <t>10c</t>
  </si>
  <si>
    <t>Old account, no change = NOT SHADED</t>
  </si>
  <si>
    <t xml:space="preserve">Old account, new coding change = YELLOW </t>
  </si>
  <si>
    <t>New Format From 2017 GRC</t>
  </si>
  <si>
    <t>Prepaid – 1205 APPS NetMotion Maint - S</t>
  </si>
  <si>
    <t>Prepaid - GTZ Sprinklr SaaS – ST</t>
  </si>
  <si>
    <t>Prepaid - GTZ Sprinklr SaaS – LT</t>
  </si>
  <si>
    <t>Prepaid – 1205 APPS NetMotion Maint - L</t>
  </si>
  <si>
    <t>Prepaid - INFRA Palo Alto WF-500 - LT</t>
  </si>
  <si>
    <t>Amort Costs for $600M Sr Notes Due June</t>
  </si>
  <si>
    <t>DTA for Unearned Revenue - Pole Contact</t>
  </si>
  <si>
    <t>$600M Sr. Notes Due June 2048</t>
  </si>
  <si>
    <t>Accrued Interest - $600M Sr Notes Due J</t>
  </si>
  <si>
    <t>Tacoma Agreement LNG</t>
  </si>
  <si>
    <t>E FPC Decoup Rev Return - Sch 8 &amp; 24</t>
  </si>
  <si>
    <t>18100633</t>
  </si>
  <si>
    <t>19001001</t>
  </si>
  <si>
    <t>22100863</t>
  </si>
  <si>
    <t>22600003</t>
  </si>
  <si>
    <t>23701103</t>
  </si>
  <si>
    <t>25300032</t>
  </si>
  <si>
    <t>Cash Collateral NGX</t>
  </si>
  <si>
    <t>Prepaid - GTZ Sitecore SaaS – ST</t>
  </si>
  <si>
    <t>Prepaid - IT Security Tenable – ST</t>
  </si>
  <si>
    <t>Prepaid - INFRA Palo Alto WF-500 – ST</t>
  </si>
  <si>
    <t>Prepaid - AMI Command Ctr Test Sys Host</t>
  </si>
  <si>
    <t>Prepaid - GTZ Sitecore SaaS – LT</t>
  </si>
  <si>
    <t>Payroll - Energy Fund / Salvation Army</t>
  </si>
  <si>
    <t>IC AP - Puget Holding LLC</t>
  </si>
  <si>
    <t>IC AP - Puget Energy, Inc</t>
  </si>
  <si>
    <t>DFIT Provision for Credit Card Deferral</t>
  </si>
  <si>
    <t>10800603</t>
  </si>
  <si>
    <t>23200113</t>
  </si>
  <si>
    <t>23409470</t>
  </si>
  <si>
    <t>23409500</t>
  </si>
  <si>
    <t>28300001</t>
  </si>
  <si>
    <t>Prepaid - Douglas PUD PPA (9/1/18-9/30/</t>
  </si>
  <si>
    <t>Prepaid - 1213 INFRA  Proofpoint Maint</t>
  </si>
  <si>
    <t>Prepaid - 1220 APPS Attunity Maint – ST</t>
  </si>
  <si>
    <t>Prepaid - 1220 APPS Attunity Maint – LT</t>
  </si>
  <si>
    <t>Prepaid - GTZ Spatial Biz SW - LT</t>
  </si>
  <si>
    <t>WHH Generator &amp; Accessory Gear Major</t>
  </si>
  <si>
    <t>DFIT WWU Sponsorship</t>
  </si>
  <si>
    <t>WWU Foundation Pledge – Long Term</t>
  </si>
  <si>
    <t>G Decoup Rev Overcoll - Sch 41, 41T, 86</t>
  </si>
  <si>
    <t>16501173</t>
  </si>
  <si>
    <t>19000253</t>
  </si>
  <si>
    <t>108 PTC Monetized</t>
  </si>
  <si>
    <t>Transition Fund Offset</t>
  </si>
  <si>
    <t>2017 Monetized Transition Fund</t>
  </si>
  <si>
    <t>Monitized PTC Transition Contra</t>
  </si>
  <si>
    <t>Prepaid - GTZ Spatial Biz SW – ST</t>
  </si>
  <si>
    <t>Prepaid - 1213 INFRA VMWare Maint - LT</t>
  </si>
  <si>
    <t>Env Rem-City of Olympia v PSE Plum St S</t>
  </si>
  <si>
    <t>Misc Deferred Debits - Electric</t>
  </si>
  <si>
    <t>Liability Reserve Reimbursements - Gas</t>
  </si>
  <si>
    <t>DFIT - IWM</t>
  </si>
  <si>
    <t>10800651</t>
  </si>
  <si>
    <t>10800791</t>
  </si>
  <si>
    <t>10800861</t>
  </si>
  <si>
    <t>10800931</t>
  </si>
  <si>
    <t>22820022</t>
  </si>
  <si>
    <t>Prepaid - 1256 - BPA Fiber Agreement</t>
  </si>
  <si>
    <t>Prepaid - AMI Advanced Security Softwar</t>
  </si>
  <si>
    <t>Prepaid - GTZ Message BroadCast SaaS</t>
  </si>
  <si>
    <t>Conversion - Gas Customer A/R</t>
  </si>
  <si>
    <t>Article 602 - O&amp;M Cultural Resource Enh</t>
  </si>
  <si>
    <t>IntE FPC Decoup Rev Overcollect-  Sch 1</t>
  </si>
  <si>
    <t>16501233</t>
  </si>
  <si>
    <t>3 subcategories Investments:</t>
  </si>
  <si>
    <t>Cash - Business Customer Payments - U.S</t>
  </si>
  <si>
    <t>Prepaid - INFRA SUSE Maint</t>
  </si>
  <si>
    <t>Electric - Snoqualmie PH #2 Flowline St</t>
  </si>
  <si>
    <t>Oth Def Credit-Staples Loyalty Incentiv</t>
  </si>
  <si>
    <t>13101233</t>
  </si>
  <si>
    <t>16501203</t>
  </si>
  <si>
    <t>18300141</t>
  </si>
  <si>
    <t>25300563</t>
  </si>
  <si>
    <t>(lines 9 / line 15) Total Gas RB / Total Average Investments</t>
  </si>
  <si>
    <t>(lines 7 / line 15) Total Elec RB / Total Average Investments</t>
  </si>
  <si>
    <t>(lines 13 / line 15) Total Non-Oper / Total Average Investments</t>
  </si>
  <si>
    <t>Common plant in service - Manual adj</t>
  </si>
  <si>
    <t>Colstrip Community Fund Escrow Acct</t>
  </si>
  <si>
    <t>Prepaid - Energy Exemplar</t>
  </si>
  <si>
    <t>Prepaid - 1210 INFRA Infoblox Maint</t>
  </si>
  <si>
    <t>Prepaid - CC4580 AutoCAD License Agreem</t>
  </si>
  <si>
    <t>2018 Storm Excess Costs</t>
  </si>
  <si>
    <t>DFIT - LTIP 162m Contra</t>
  </si>
  <si>
    <t>East Building ARO</t>
  </si>
  <si>
    <t>IC AP - Puget LNG</t>
  </si>
  <si>
    <t>DFIT 2018 Storm Excess Costs</t>
  </si>
  <si>
    <t>DFIT Property Tax Electric</t>
  </si>
  <si>
    <t>DFIT Property Tax Gas</t>
  </si>
  <si>
    <t>10100603</t>
  </si>
  <si>
    <t>16501223</t>
  </si>
  <si>
    <t>16501243</t>
  </si>
  <si>
    <t>19000263</t>
  </si>
  <si>
    <t>23002093</t>
  </si>
  <si>
    <t>23402502</t>
  </si>
  <si>
    <t>28300111</t>
  </si>
  <si>
    <t>28300121</t>
  </si>
  <si>
    <t>28300222</t>
  </si>
  <si>
    <t>Other</t>
  </si>
  <si>
    <t>PCA</t>
  </si>
  <si>
    <t>Decoupling</t>
  </si>
  <si>
    <t>PTC's</t>
  </si>
  <si>
    <t>CWIP</t>
  </si>
  <si>
    <t>Colstrip GAAP Acctg</t>
  </si>
  <si>
    <t>Subs</t>
  </si>
  <si>
    <t>COLI</t>
  </si>
  <si>
    <t>Earns Interest</t>
  </si>
  <si>
    <t>Wind T-Grants</t>
  </si>
  <si>
    <t>PGA</t>
  </si>
  <si>
    <t>FAS 133</t>
  </si>
  <si>
    <t>FAS 109</t>
  </si>
  <si>
    <t>Env - FC</t>
  </si>
  <si>
    <t>SERP/LTIP/PRB</t>
  </si>
  <si>
    <t>GAAP Equity Reserves</t>
  </si>
  <si>
    <t>24 Mo. GAAP Reserve</t>
  </si>
  <si>
    <t>Pension</t>
  </si>
  <si>
    <t>LTIP</t>
  </si>
  <si>
    <t>Nets to Zero</t>
  </si>
  <si>
    <t>Prepaid - 1210 INFRA  Smartnet Maint</t>
  </si>
  <si>
    <t>Prepaid - GTZ Avertra Hosting SaaS</t>
  </si>
  <si>
    <t>Prepaid - Infra Bucher&amp;Suter - LT</t>
  </si>
  <si>
    <t>Prepaid - IT SEC BitSight SaaS - LT</t>
  </si>
  <si>
    <t>PCA YR #18 Gross - Contra</t>
  </si>
  <si>
    <t>PCA YR #18 - Gross</t>
  </si>
  <si>
    <t>ROU Asset - LT</t>
  </si>
  <si>
    <t>Finance lease liability - LT</t>
  </si>
  <si>
    <t>Lease Liability - ST</t>
  </si>
  <si>
    <t>Lease Liability - LT</t>
  </si>
  <si>
    <t>15400091</t>
  </si>
  <si>
    <t>16501163</t>
  </si>
  <si>
    <t>16501253</t>
  </si>
  <si>
    <t>18231281</t>
  </si>
  <si>
    <t>18231291</t>
  </si>
  <si>
    <t>22700023</t>
  </si>
  <si>
    <t>25302083</t>
  </si>
  <si>
    <t>Prepaid - Infra Bucher&amp;Suter - ST</t>
  </si>
  <si>
    <t>Prepaid - Infra Turbonomic - ST</t>
  </si>
  <si>
    <t>Prepaid - 1220 APPS Success Factors Saa</t>
  </si>
  <si>
    <t>Prepaid - Infra Turbonomic - LT</t>
  </si>
  <si>
    <t>Payroll - Family Medical Leave</t>
  </si>
  <si>
    <t>Microsoft Special Contract Receivable</t>
  </si>
  <si>
    <t>Prepaid - Infra - eGain</t>
  </si>
  <si>
    <t>Prepaid - Oracle Software Support LT</t>
  </si>
  <si>
    <t>2019 Storm Excess Costs</t>
  </si>
  <si>
    <t>AMI Depreciation Expense Deferral - Gas</t>
  </si>
  <si>
    <t>AMI Depreciation Expense Deferral - Ele</t>
  </si>
  <si>
    <t>EV Deprec. Expense &amp; operating/power co</t>
  </si>
  <si>
    <t>FRA U1 Major O&amp;M Portion</t>
  </si>
  <si>
    <t>AMI Return Deferral - Gas</t>
  </si>
  <si>
    <t>AMI Return Deferral - Electric</t>
  </si>
  <si>
    <t>DFIT AMI Equity Reserve Gas</t>
  </si>
  <si>
    <t>DFIT AMI Equity Reserve Electric</t>
  </si>
  <si>
    <t>LSR Excess Lease Payment Accrual</t>
  </si>
  <si>
    <t>Property Taxes - WA - Gas - PLNG</t>
  </si>
  <si>
    <t>Equity Reserve on AMI Return Deferral -</t>
  </si>
  <si>
    <t>Microsoft Special Contract Regulatory L</t>
  </si>
  <si>
    <t>DFIT Electric Vehicle</t>
  </si>
  <si>
    <t>DFIT AMI Electric</t>
  </si>
  <si>
    <t>DFIT AMI Gas</t>
  </si>
  <si>
    <t>DFIT - 2019 Excess Storm Costs</t>
  </si>
  <si>
    <t>Shaded accounts are new since the 2018 ERF</t>
  </si>
  <si>
    <t>14300951</t>
  </si>
  <si>
    <t>16501283</t>
  </si>
  <si>
    <t>AMI Deferral</t>
  </si>
  <si>
    <t>23600242</t>
  </si>
  <si>
    <t>28300131</t>
  </si>
  <si>
    <t>28300272</t>
  </si>
  <si>
    <t>ASC 842 Leasing</t>
  </si>
  <si>
    <t>6q</t>
  </si>
  <si>
    <t>35a3</t>
  </si>
  <si>
    <t>Prepaid - 1256 Amazon Web Services IAAS</t>
  </si>
  <si>
    <t>EV Carrying charges deferral</t>
  </si>
  <si>
    <t>DFIT Electric Vehicle Equity Reserve</t>
  </si>
  <si>
    <t>Macquarie Sale - Low Income Weatherizat</t>
  </si>
  <si>
    <t>E Decoup Rev Overcollect - Sch 40</t>
  </si>
  <si>
    <t>E FPC Decoup Rev Overcollect - Sch 40</t>
  </si>
  <si>
    <t>16501273</t>
  </si>
  <si>
    <t>18239241</t>
  </si>
  <si>
    <t>19000213</t>
  </si>
  <si>
    <t>25302123</t>
  </si>
  <si>
    <t>11a</t>
  </si>
  <si>
    <t>Other Regulatory Assets - AMI Depreciation Expense Deferral</t>
  </si>
  <si>
    <t>PSE Field Collection Deposits</t>
  </si>
  <si>
    <t>Prepaid - Permits &amp; Fees ST</t>
  </si>
  <si>
    <t>Prepaid - APPS: Enable Now SaaS</t>
  </si>
  <si>
    <t>Prepaid - Permits &amp; Fees LT</t>
  </si>
  <si>
    <t>E FPC Decoup Rev Recover - Sch 8 &amp; 24</t>
  </si>
  <si>
    <t>Env Rem - Poulsbo SVC UST</t>
  </si>
  <si>
    <t>Env Rem - Wenatchee (Future Cost Est)</t>
  </si>
  <si>
    <t>DFIT - Microsoft</t>
  </si>
  <si>
    <t>PGA Supplemental Amort - Commodity</t>
  </si>
  <si>
    <t>Electric - TCJA Over Collection</t>
  </si>
  <si>
    <t>Gas - TCJA Over Collection</t>
  </si>
  <si>
    <t>IntG Decoup Rev Overcoll - Sch 41, 41T,</t>
  </si>
  <si>
    <t>E FPC Decoup Rev Return - Sch 12 &amp; 26</t>
  </si>
  <si>
    <t>G Decoup Rev Return - Sch 31 &amp; 31T</t>
  </si>
  <si>
    <t>G Decoup Rev Return - Sch 41, 41T, 86 &amp;</t>
  </si>
  <si>
    <t>13100423</t>
  </si>
  <si>
    <t>18239201</t>
  </si>
  <si>
    <t>19100192</t>
  </si>
  <si>
    <t>Prepaid - Purchased Electricity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</si>
  <si>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</si>
  <si>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</si>
  <si>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</si>
  <si>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</si>
  <si>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</si>
  <si>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Hardware/Software LT</t>
  </si>
  <si>
    <t>Purchased Transmission Rights - Current</t>
  </si>
  <si>
    <t>Billing Suspense Transactions</t>
  </si>
  <si>
    <t>Purchased Transmission Rights</t>
  </si>
  <si>
    <t>GTZ Deprec Exp Deferral</t>
  </si>
  <si>
    <t>Carrying Charge on GTZ Deferral</t>
  </si>
  <si>
    <t>16501293</t>
  </si>
  <si>
    <t>18400433</t>
  </si>
  <si>
    <t>18602241</t>
  </si>
  <si>
    <t>18603033</t>
  </si>
  <si>
    <t>18603043</t>
  </si>
  <si>
    <t>GTZ</t>
  </si>
  <si>
    <t>AMI Depreciation Expense Def-Gas - Post</t>
  </si>
  <si>
    <t>EV Return on Rate deferral</t>
  </si>
  <si>
    <t>AMI Depreciation Expense Def - Elec - P</t>
  </si>
  <si>
    <t>Env Rem - Wenatchee</t>
  </si>
  <si>
    <t>EV Equity Reserve on Return deferral</t>
  </si>
  <si>
    <t>Bothell Bldg O Landlord Incentives</t>
  </si>
  <si>
    <t>Bothell Bldg G/H Landlord Incentives</t>
  </si>
  <si>
    <t>DFIT AMI Gas Post 07/2019</t>
  </si>
  <si>
    <t>DFIT AMI Electric Post 07/2019</t>
  </si>
  <si>
    <t>DFIT-GTZ Depreciation Deferral pre 06/3</t>
  </si>
  <si>
    <t>18239062</t>
  </si>
  <si>
    <t>18239221</t>
  </si>
  <si>
    <t>25302233</t>
  </si>
  <si>
    <t>25302243</t>
  </si>
  <si>
    <t>28300282</t>
  </si>
  <si>
    <t>28302033</t>
  </si>
  <si>
    <t>Debt Issuance Costs for $450M Sr. Notes</t>
  </si>
  <si>
    <t>Env Rem - Factoria SVC UG Tank</t>
  </si>
  <si>
    <t>2019 Shelf Registration Costs</t>
  </si>
  <si>
    <t>$450M Sr. Note</t>
  </si>
  <si>
    <t>$450 million 3.25% Notes Discount</t>
  </si>
  <si>
    <t>Accrued Interest - $450M Sr Notes Due</t>
  </si>
  <si>
    <t>18239251</t>
  </si>
  <si>
    <t>18603023</t>
  </si>
  <si>
    <t>22100873</t>
  </si>
  <si>
    <t>22600103</t>
  </si>
  <si>
    <t>25301181</t>
  </si>
  <si>
    <t>Monetized PTCs Colstrip 1-4 unrecovered</t>
  </si>
  <si>
    <t>Colstrip 1&amp;2 unrecovered plant offset</t>
  </si>
  <si>
    <t>PTC Interest Liability</t>
  </si>
  <si>
    <t>10800731</t>
  </si>
  <si>
    <t>10800801</t>
  </si>
  <si>
    <t>10800921</t>
  </si>
  <si>
    <t>Notes Rec - UESC Navy Keyport</t>
  </si>
  <si>
    <t>Prepaid - General and Administrative LT</t>
  </si>
  <si>
    <t>Article 507 - Loon Surveys &amp; Non-Game S</t>
  </si>
  <si>
    <t>Green Direct Liquidated Damages</t>
  </si>
  <si>
    <t>12400261</t>
  </si>
  <si>
    <t>24200081</t>
  </si>
  <si>
    <t>25302151</t>
  </si>
  <si>
    <t>Green Direct/not earning interest</t>
  </si>
  <si>
    <t>Env Rem - W Olympia Substation Breakin</t>
  </si>
  <si>
    <t>DFIT - Green Direct Liquidated Damages</t>
  </si>
  <si>
    <t>PGA Supplemental B Amort – Commodity</t>
  </si>
  <si>
    <t>Bellevue Downtown Association</t>
  </si>
  <si>
    <t>19003051</t>
  </si>
  <si>
    <t>19100202</t>
  </si>
  <si>
    <t>AMA (Dec 19)</t>
  </si>
  <si>
    <t>12/31/2019-AMA</t>
  </si>
  <si>
    <t>12/31/2019-EOP</t>
  </si>
  <si>
    <t>108TGrant NLD RCW 80.84</t>
  </si>
  <si>
    <t>Contra Colstrip 1&amp;2 Non-legal T-Grant O</t>
  </si>
  <si>
    <t>Colstrip 1&amp;2 Non-legal RWIP/Salvage</t>
  </si>
  <si>
    <t>Colstrip 1&amp;2–PTC offset unrecovered pla</t>
  </si>
  <si>
    <t>REC Intangible Asset</t>
  </si>
  <si>
    <t>Colstrip 1&amp;2 – Unrecovered Plant at Ret</t>
  </si>
  <si>
    <t>Contra PTCs Monetized for Unrec plant C</t>
  </si>
  <si>
    <t>Env Rem - Factoria Service Cntr (Future</t>
  </si>
  <si>
    <t>Env Rem - W Olympia Sub Breakin (Future</t>
  </si>
  <si>
    <t>Accounts Payable - Microsoft EA</t>
  </si>
  <si>
    <t>Gain on Sale Shuffleton - Electric</t>
  </si>
  <si>
    <t>DFIT – Colstrip 1&amp;2 Retirement</t>
  </si>
  <si>
    <t>10800641</t>
  </si>
  <si>
    <t>10800761</t>
  </si>
  <si>
    <t>10800771</t>
  </si>
  <si>
    <t>10801011</t>
  </si>
  <si>
    <t>18220111</t>
  </si>
  <si>
    <t>18220121</t>
  </si>
  <si>
    <t>18239271</t>
  </si>
  <si>
    <t>22841011</t>
  </si>
  <si>
    <t>22841021</t>
  </si>
  <si>
    <t>23202393</t>
  </si>
  <si>
    <t>25301191</t>
  </si>
  <si>
    <t>25302253</t>
  </si>
  <si>
    <t>25302263</t>
  </si>
  <si>
    <t>`</t>
  </si>
  <si>
    <t>21510023</t>
  </si>
  <si>
    <t>21510033</t>
  </si>
  <si>
    <t>6r</t>
  </si>
  <si>
    <t>37n</t>
  </si>
  <si>
    <r>
      <t>Total Electric and Gas Rate Base (</t>
    </r>
    <r>
      <rPr>
        <sz val="8"/>
        <rFont val="Arial"/>
        <family val="2"/>
      </rPr>
      <t>lines 7 + 9</t>
    </r>
    <r>
      <rPr>
        <b/>
        <sz val="10"/>
        <rFont val="Arial"/>
        <family val="2"/>
      </rPr>
      <t>)</t>
    </r>
  </si>
  <si>
    <r>
      <t xml:space="preserve">Total Rate Base &amp; Non Operating </t>
    </r>
    <r>
      <rPr>
        <sz val="10"/>
        <rFont val="Arial"/>
        <family val="2"/>
      </rPr>
      <t>(</t>
    </r>
    <r>
      <rPr>
        <sz val="8"/>
        <rFont val="Arial"/>
        <family val="2"/>
      </rPr>
      <t>Lines 11+13</t>
    </r>
    <r>
      <rPr>
        <sz val="10"/>
        <rFont val="Arial"/>
        <family val="2"/>
      </rPr>
      <t>)</t>
    </r>
  </si>
  <si>
    <r>
      <t xml:space="preserve">Investor Supplied Working Capital </t>
    </r>
    <r>
      <rPr>
        <sz val="10"/>
        <rFont val="Arial"/>
        <family val="2"/>
      </rPr>
      <t>(</t>
    </r>
    <r>
      <rPr>
        <sz val="8"/>
        <rFont val="Arial"/>
        <family val="2"/>
      </rPr>
      <t>line 3 - line 15</t>
    </r>
    <r>
      <rPr>
        <sz val="10"/>
        <rFont val="Arial"/>
        <family val="2"/>
      </rPr>
      <t>)</t>
    </r>
  </si>
  <si>
    <t>DFIT Shuffleton - Gain on Sale</t>
  </si>
  <si>
    <t>DFIT PTC Monetized</t>
  </si>
  <si>
    <t>DFIT Montana Transition Fund Payment</t>
  </si>
  <si>
    <t>DFIT PTC Interest Expense</t>
  </si>
  <si>
    <t>19000941</t>
  </si>
  <si>
    <t>19000951</t>
  </si>
  <si>
    <t>19000961</t>
  </si>
  <si>
    <t>19000971</t>
  </si>
  <si>
    <t>Created for Colstrip 1 &amp; 2 ARO Cash Spend Offset</t>
  </si>
  <si>
    <t>Accr Env Rem - Wenatchee (Future Cost Est)</t>
  </si>
  <si>
    <t>Accr Env Rem - Factoria Service Center (future Cost)</t>
  </si>
  <si>
    <t>Accr Env Rem - W Olympia Substation Bre (Future Cost)</t>
  </si>
  <si>
    <t>Accr Env Rem - Puyallup Garage Site (Future Cst)</t>
  </si>
  <si>
    <t>4-Factor (Dec 2019 CBR)</t>
  </si>
  <si>
    <t>Dec 31 2019 CBR</t>
  </si>
  <si>
    <t>1080XXXA</t>
  </si>
  <si>
    <t>1080XXXB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</si>
</sst>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mmm\-yy"/>
    <numFmt numFmtId="166" formatCode="#,###_);[Red]\(#,###\)"/>
    <numFmt numFmtId="167" formatCode="0.0%"/>
    <numFmt numFmtId="168" formatCode="mm/dd/yy"/>
    <numFmt numFmtId="169" formatCode="0.000000"/>
    <numFmt numFmtId="170" formatCode="0.00_)"/>
    <numFmt numFmtId="171" formatCode="[$-409]mmm\-yy;@"/>
    <numFmt numFmtId="172" formatCode="[$-409]mmmm\-yy;@"/>
    <numFmt numFmtId="173" formatCode="0000"/>
    <numFmt numFmtId="174" formatCode="000000"/>
    <numFmt numFmtId="175" formatCode="_(&quot;$&quot;* #,##0.0_);_(&quot;$&quot;* \(#,##0.0\);_(&quot;$&quot;* &quot;-&quot;??_);_(@_)"/>
    <numFmt numFmtId="176" formatCode="_(* #,##0.00000_);_(* \(#,##0.00000\);_(* &quot;-&quot;??_);_(@_)"/>
    <numFmt numFmtId="177" formatCode="0.0000000"/>
    <numFmt numFmtId="178" formatCode="d\.mmm\.yy"/>
    <numFmt numFmtId="179" formatCode="#."/>
    <numFmt numFmtId="180" formatCode="_(* ###0_);_(* \(###0\);_(* &quot;-&quot;_);_(@_)"/>
    <numFmt numFmtId="181" formatCode="_([$€-2]* #,##0.00_);_([$€-2]* \(#,##0.00\);_([$€-2]* &quot;-&quot;??_)"/>
    <numFmt numFmtId="182" formatCode="&quot;$&quot;#,##0;\-&quot;$&quot;#,##0"/>
    <numFmt numFmtId="183" formatCode="_(&quot;$&quot;* #,##0.0000_);_(&quot;$&quot;* \(#,##0.0000\);_(&quot;$&quot;* &quot;-&quot;????_);_(@_)"/>
    <numFmt numFmtId="184" formatCode="_(* #,##0.0_);_(* \(#,##0.0\);_(* &quot;-&quot;_);_(@_)"/>
    <numFmt numFmtId="185" formatCode="&quot;$&quot;#,##0.00"/>
    <numFmt numFmtId="186" formatCode="_(&quot;$&quot;* #,##0_);_(&quot;$&quot;* \(#,##0\);_(&quot;$&quot;* &quot;-&quot;??_);_(@_)"/>
  </numFmts>
  <fonts count="18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Helv"/>
    </font>
    <font>
      <b/>
      <i/>
      <sz val="16"/>
      <name val="Helv"/>
    </font>
    <font>
      <sz val="10"/>
      <name val="Univers (WN)"/>
      <family val="2"/>
    </font>
    <font>
      <sz val="9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b/>
      <sz val="8"/>
      <color indexed="81"/>
      <name val="Tahoma"/>
      <family val="2"/>
    </font>
    <font>
      <b/>
      <u val="doubleAccounting"/>
      <sz val="10"/>
      <name val="Arial"/>
      <family val="2"/>
    </font>
    <font>
      <sz val="10"/>
      <color indexed="56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8"/>
      <name val="Helv"/>
    </font>
    <font>
      <sz val="10"/>
      <color indexed="8"/>
      <name val="Arial"/>
      <family val="2"/>
    </font>
    <font>
      <b/>
      <u/>
      <sz val="10"/>
      <name val="Arial"/>
      <family val="2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8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rgb="FF006100"/>
      <name val="Calibri"/>
      <family val="2"/>
      <scheme val="minor"/>
    </font>
    <font>
      <b/>
      <sz val="11"/>
      <color indexed="8"/>
      <name val="Calibri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indexed="20"/>
      <name val="Arial"/>
      <family val="2"/>
    </font>
    <font>
      <sz val="10"/>
      <color rgb="FF0070C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b/>
      <sz val="16"/>
      <color rgb="FFFF0000"/>
      <name val="Arial"/>
      <family val="2"/>
    </font>
    <font>
      <sz val="16"/>
      <color rgb="FFFF0000"/>
      <name val="Arial"/>
      <family val="2"/>
    </font>
    <font>
      <b/>
      <sz val="10"/>
      <color rgb="FF0000CC"/>
      <name val="Arial"/>
      <family val="2"/>
    </font>
    <font>
      <sz val="10"/>
      <color rgb="FF0000CC"/>
      <name val="Arial"/>
      <family val="2"/>
    </font>
    <font>
      <b/>
      <sz val="10"/>
      <color theme="0"/>
      <name val="Arial"/>
      <family val="2"/>
    </font>
    <font>
      <u/>
      <sz val="10"/>
      <name val="Arial"/>
      <family val="2"/>
    </font>
    <font>
      <sz val="9"/>
      <color rgb="FFFF0000"/>
      <name val="Arial"/>
      <family val="2"/>
    </font>
    <font>
      <sz val="11"/>
      <name val="univers (E1)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6"/>
      <color indexed="23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rgb="FFFF0000"/>
      <name val="Calibri"/>
      <family val="2"/>
      <scheme val="minor"/>
    </font>
    <font>
      <sz val="8"/>
      <color rgb="FF0000CC"/>
      <name val="Arial"/>
      <family val="2"/>
    </font>
    <font>
      <b/>
      <u/>
      <sz val="10"/>
      <color rgb="FF0000CC"/>
      <name val="Arial"/>
      <family val="2"/>
    </font>
    <font>
      <b/>
      <sz val="10"/>
      <color rgb="FF006100"/>
      <name val="Calibri"/>
      <family val="2"/>
      <scheme val="minor"/>
    </font>
    <font>
      <sz val="11"/>
      <color theme="1"/>
      <name val="Times New Roman"/>
      <family val="2"/>
    </font>
    <font>
      <sz val="10"/>
      <color rgb="FFFF0000"/>
      <name val="Calibri"/>
      <family val="2"/>
      <scheme val="minor"/>
    </font>
  </fonts>
  <fills count="1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C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46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CC"/>
        <bgColor indexed="64"/>
      </patternFill>
    </fill>
  </fills>
  <borders count="9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 style="thin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582">
    <xf numFmtId="0" fontId="0" fillId="0" borderId="0"/>
    <xf numFmtId="0" fontId="57" fillId="0" borderId="0"/>
    <xf numFmtId="176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177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7" fontId="57" fillId="0" borderId="0">
      <alignment horizontal="left" wrapText="1"/>
    </xf>
    <xf numFmtId="177" fontId="57" fillId="0" borderId="0">
      <alignment horizontal="left" wrapText="1"/>
    </xf>
    <xf numFmtId="177" fontId="57" fillId="0" borderId="0">
      <alignment horizontal="left" wrapText="1"/>
    </xf>
    <xf numFmtId="177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0" fontId="78" fillId="0" borderId="0"/>
    <xf numFmtId="0" fontId="78" fillId="0" borderId="0"/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0" fontId="78" fillId="0" borderId="0"/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0" fontId="78" fillId="0" borderId="0"/>
    <xf numFmtId="0" fontId="78" fillId="0" borderId="0"/>
    <xf numFmtId="176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77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0" fontId="78" fillId="0" borderId="0"/>
    <xf numFmtId="0" fontId="78" fillId="0" borderId="0"/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176" fontId="57" fillId="0" borderId="0">
      <alignment horizontal="left" wrapText="1"/>
    </xf>
    <xf numFmtId="0" fontId="78" fillId="0" borderId="0"/>
    <xf numFmtId="173" fontId="86" fillId="0" borderId="0">
      <alignment horizontal="left"/>
    </xf>
    <xf numFmtId="174" fontId="87" fillId="0" borderId="0">
      <alignment horizontal="left"/>
    </xf>
    <xf numFmtId="0" fontId="112" fillId="31" borderId="0" applyNumberFormat="0" applyBorder="0" applyAlignment="0" applyProtection="0"/>
    <xf numFmtId="0" fontId="112" fillId="31" borderId="0" applyNumberFormat="0" applyBorder="0" applyAlignment="0" applyProtection="0"/>
    <xf numFmtId="0" fontId="112" fillId="31" borderId="0" applyNumberFormat="0" applyBorder="0" applyAlignment="0" applyProtection="0"/>
    <xf numFmtId="0" fontId="112" fillId="32" borderId="0" applyNumberFormat="0" applyBorder="0" applyAlignment="0" applyProtection="0"/>
    <xf numFmtId="0" fontId="112" fillId="32" borderId="0" applyNumberFormat="0" applyBorder="0" applyAlignment="0" applyProtection="0"/>
    <xf numFmtId="0" fontId="112" fillId="32" borderId="0" applyNumberFormat="0" applyBorder="0" applyAlignment="0" applyProtection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8" borderId="0" applyNumberFormat="0" applyBorder="0" applyAlignment="0" applyProtection="0"/>
    <xf numFmtId="0" fontId="112" fillId="38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12" fillId="41" borderId="0" applyNumberFormat="0" applyBorder="0" applyAlignment="0" applyProtection="0"/>
    <xf numFmtId="0" fontId="112" fillId="41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3" fillId="43" borderId="0" applyNumberFormat="0" applyBorder="0" applyAlignment="0" applyProtection="0"/>
    <xf numFmtId="0" fontId="113" fillId="44" borderId="0" applyNumberFormat="0" applyBorder="0" applyAlignment="0" applyProtection="0"/>
    <xf numFmtId="0" fontId="113" fillId="45" borderId="0" applyNumberFormat="0" applyBorder="0" applyAlignment="0" applyProtection="0"/>
    <xf numFmtId="0" fontId="113" fillId="46" borderId="0" applyNumberFormat="0" applyBorder="0" applyAlignment="0" applyProtection="0"/>
    <xf numFmtId="0" fontId="113" fillId="47" borderId="0" applyNumberFormat="0" applyBorder="0" applyAlignment="0" applyProtection="0"/>
    <xf numFmtId="0" fontId="113" fillId="48" borderId="0" applyNumberFormat="0" applyBorder="0" applyAlignment="0" applyProtection="0"/>
    <xf numFmtId="0" fontId="113" fillId="49" borderId="0" applyNumberFormat="0" applyBorder="0" applyAlignment="0" applyProtection="0"/>
    <xf numFmtId="0" fontId="113" fillId="50" borderId="0" applyNumberFormat="0" applyBorder="0" applyAlignment="0" applyProtection="0"/>
    <xf numFmtId="0" fontId="113" fillId="51" borderId="0" applyNumberFormat="0" applyBorder="0" applyAlignment="0" applyProtection="0"/>
    <xf numFmtId="0" fontId="113" fillId="52" borderId="0" applyNumberFormat="0" applyBorder="0" applyAlignment="0" applyProtection="0"/>
    <xf numFmtId="0" fontId="113" fillId="53" borderId="0" applyNumberFormat="0" applyBorder="0" applyAlignment="0" applyProtection="0"/>
    <xf numFmtId="0" fontId="113" fillId="54" borderId="0" applyNumberFormat="0" applyBorder="0" applyAlignment="0" applyProtection="0"/>
    <xf numFmtId="0" fontId="114" fillId="55" borderId="0" applyNumberFormat="0" applyBorder="0" applyAlignment="0" applyProtection="0"/>
    <xf numFmtId="0" fontId="87" fillId="0" borderId="0" applyFont="0" applyFill="0" applyBorder="0" applyAlignment="0" applyProtection="0">
      <alignment horizontal="right"/>
    </xf>
    <xf numFmtId="178" fontId="96" fillId="0" borderId="0" applyFill="0" applyBorder="0" applyAlignment="0"/>
    <xf numFmtId="0" fontId="115" fillId="56" borderId="42" applyNumberFormat="0" applyAlignment="0" applyProtection="0"/>
    <xf numFmtId="0" fontId="116" fillId="57" borderId="43" applyNumberFormat="0" applyAlignment="0" applyProtection="0"/>
    <xf numFmtId="41" fontId="57" fillId="10" borderId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3" fontId="97" fillId="0" borderId="0" applyFont="0" applyFill="0" applyBorder="0" applyAlignment="0" applyProtection="0"/>
    <xf numFmtId="0" fontId="63" fillId="0" borderId="0"/>
    <xf numFmtId="0" fontId="63" fillId="0" borderId="0"/>
    <xf numFmtId="0" fontId="98" fillId="0" borderId="0"/>
    <xf numFmtId="3" fontId="99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99" fillId="0" borderId="0" applyFont="0" applyFill="0" applyBorder="0" applyAlignment="0" applyProtection="0"/>
    <xf numFmtId="179" fontId="100" fillId="0" borderId="0">
      <protection locked="0"/>
    </xf>
    <xf numFmtId="0" fontId="98" fillId="0" borderId="0"/>
    <xf numFmtId="0" fontId="101" fillId="0" borderId="0" applyNumberFormat="0" applyAlignment="0">
      <alignment horizontal="left"/>
    </xf>
    <xf numFmtId="0" fontId="102" fillId="0" borderId="0" applyNumberFormat="0" applyAlignment="0"/>
    <xf numFmtId="0" fontId="63" fillId="0" borderId="0"/>
    <xf numFmtId="0" fontId="98" fillId="0" borderId="0"/>
    <xf numFmtId="0" fontId="63" fillId="0" borderId="0"/>
    <xf numFmtId="0" fontId="98" fillId="0" borderId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57" fillId="0" borderId="0" applyFont="0" applyFill="0" applyBorder="0" applyAlignment="0" applyProtection="0"/>
    <xf numFmtId="180" fontId="5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169" fontId="57" fillId="0" borderId="0"/>
    <xf numFmtId="181" fontId="57" fillId="0" borderId="0" applyFont="0" applyFill="0" applyBorder="0" applyAlignment="0" applyProtection="0">
      <alignment horizontal="left" wrapText="1"/>
    </xf>
    <xf numFmtId="0" fontId="117" fillId="0" borderId="0" applyNumberFormat="0" applyFill="0" applyBorder="0" applyAlignment="0" applyProtection="0"/>
    <xf numFmtId="2" fontId="97" fillId="0" borderId="0" applyFont="0" applyFill="0" applyBorder="0" applyAlignment="0" applyProtection="0"/>
    <xf numFmtId="0" fontId="63" fillId="0" borderId="0"/>
    <xf numFmtId="0" fontId="118" fillId="58" borderId="0" applyNumberFormat="0" applyBorder="0" applyAlignment="0" applyProtection="0"/>
    <xf numFmtId="38" fontId="59" fillId="10" borderId="0" applyNumberFormat="0" applyBorder="0" applyAlignment="0" applyProtection="0"/>
    <xf numFmtId="38" fontId="59" fillId="10" borderId="0" applyNumberFormat="0" applyBorder="0" applyAlignment="0" applyProtection="0"/>
    <xf numFmtId="38" fontId="59" fillId="10" borderId="0" applyNumberFormat="0" applyBorder="0" applyAlignment="0" applyProtection="0"/>
    <xf numFmtId="38" fontId="59" fillId="10" borderId="0" applyNumberFormat="0" applyBorder="0" applyAlignment="0" applyProtection="0"/>
    <xf numFmtId="175" fontId="88" fillId="0" borderId="0" applyNumberFormat="0" applyFill="0" applyBorder="0" applyProtection="0">
      <alignment horizontal="right"/>
    </xf>
    <xf numFmtId="0" fontId="77" fillId="0" borderId="1" applyNumberFormat="0" applyAlignment="0" applyProtection="0">
      <alignment horizontal="left" vertical="center"/>
    </xf>
    <xf numFmtId="0" fontId="77" fillId="0" borderId="2">
      <alignment horizontal="left" vertical="center"/>
    </xf>
    <xf numFmtId="14" fontId="56" fillId="11" borderId="3">
      <alignment horizontal="center" vertical="center" wrapText="1"/>
    </xf>
    <xf numFmtId="0" fontId="119" fillId="0" borderId="44" applyNumberFormat="0" applyFill="0" applyAlignment="0" applyProtection="0"/>
    <xf numFmtId="0" fontId="120" fillId="0" borderId="45" applyNumberFormat="0" applyFill="0" applyAlignment="0" applyProtection="0"/>
    <xf numFmtId="0" fontId="121" fillId="0" borderId="46" applyNumberFormat="0" applyFill="0" applyAlignment="0" applyProtection="0"/>
    <xf numFmtId="0" fontId="121" fillId="0" borderId="0" applyNumberFormat="0" applyFill="0" applyBorder="0" applyAlignment="0" applyProtection="0"/>
    <xf numFmtId="38" fontId="58" fillId="0" borderId="0"/>
    <xf numFmtId="40" fontId="58" fillId="0" borderId="0"/>
    <xf numFmtId="0" fontId="122" fillId="59" borderId="42" applyNumberFormat="0" applyAlignment="0" applyProtection="0"/>
    <xf numFmtId="10" fontId="59" fillId="12" borderId="4" applyNumberFormat="0" applyBorder="0" applyAlignment="0" applyProtection="0"/>
    <xf numFmtId="10" fontId="59" fillId="12" borderId="4" applyNumberFormat="0" applyBorder="0" applyAlignment="0" applyProtection="0"/>
    <xf numFmtId="10" fontId="59" fillId="12" borderId="4" applyNumberFormat="0" applyBorder="0" applyAlignment="0" applyProtection="0"/>
    <xf numFmtId="10" fontId="59" fillId="12" borderId="4" applyNumberFormat="0" applyBorder="0" applyAlignment="0" applyProtection="0"/>
    <xf numFmtId="41" fontId="103" fillId="13" borderId="5">
      <alignment horizontal="left"/>
      <protection locked="0"/>
    </xf>
    <xf numFmtId="10" fontId="103" fillId="13" borderId="5">
      <alignment horizontal="right"/>
      <protection locked="0"/>
    </xf>
    <xf numFmtId="41" fontId="103" fillId="13" borderId="5">
      <alignment horizontal="left"/>
      <protection locked="0"/>
    </xf>
    <xf numFmtId="0" fontId="59" fillId="10" borderId="0"/>
    <xf numFmtId="3" fontId="104" fillId="0" borderId="0" applyFill="0" applyBorder="0" applyAlignment="0" applyProtection="0"/>
    <xf numFmtId="0" fontId="123" fillId="0" borderId="47" applyNumberFormat="0" applyFill="0" applyAlignment="0" applyProtection="0"/>
    <xf numFmtId="44" fontId="56" fillId="0" borderId="6" applyNumberFormat="0" applyFont="0" applyAlignment="0">
      <alignment horizontal="center"/>
    </xf>
    <xf numFmtId="44" fontId="56" fillId="0" borderId="6" applyNumberFormat="0" applyFont="0" applyAlignment="0">
      <alignment horizontal="center"/>
    </xf>
    <xf numFmtId="44" fontId="56" fillId="0" borderId="6" applyNumberFormat="0" applyFont="0" applyAlignment="0">
      <alignment horizontal="center"/>
    </xf>
    <xf numFmtId="44" fontId="56" fillId="0" borderId="6" applyNumberFormat="0" applyFont="0" applyAlignment="0">
      <alignment horizontal="center"/>
    </xf>
    <xf numFmtId="44" fontId="56" fillId="0" borderId="7" applyNumberFormat="0" applyFont="0" applyAlignment="0">
      <alignment horizontal="center"/>
    </xf>
    <xf numFmtId="44" fontId="56" fillId="0" borderId="7" applyNumberFormat="0" applyFont="0" applyAlignment="0">
      <alignment horizontal="center"/>
    </xf>
    <xf numFmtId="44" fontId="56" fillId="0" borderId="7" applyNumberFormat="0" applyFont="0" applyAlignment="0">
      <alignment horizontal="center"/>
    </xf>
    <xf numFmtId="44" fontId="56" fillId="0" borderId="7" applyNumberFormat="0" applyFont="0" applyAlignment="0">
      <alignment horizontal="center"/>
    </xf>
    <xf numFmtId="0" fontId="124" fillId="60" borderId="0" applyNumberFormat="0" applyBorder="0" applyAlignment="0" applyProtection="0"/>
    <xf numFmtId="37" fontId="89" fillId="0" borderId="0"/>
    <xf numFmtId="170" fontId="64" fillId="0" borderId="0"/>
    <xf numFmtId="182" fontId="57" fillId="0" borderId="0"/>
    <xf numFmtId="182" fontId="57" fillId="0" borderId="0"/>
    <xf numFmtId="182" fontId="57" fillId="0" borderId="0"/>
    <xf numFmtId="0" fontId="57" fillId="0" borderId="0"/>
    <xf numFmtId="0" fontId="112" fillId="0" borderId="0"/>
    <xf numFmtId="0" fontId="55" fillId="0" borderId="0"/>
    <xf numFmtId="0" fontId="55" fillId="0" borderId="0"/>
    <xf numFmtId="169" fontId="79" fillId="0" borderId="0">
      <alignment horizontal="left" wrapText="1"/>
    </xf>
    <xf numFmtId="0" fontId="57" fillId="0" borderId="0"/>
    <xf numFmtId="37" fontId="57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57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57" fillId="0" borderId="0"/>
    <xf numFmtId="0" fontId="85" fillId="0" borderId="0"/>
    <xf numFmtId="0" fontId="57" fillId="0" borderId="0"/>
    <xf numFmtId="0" fontId="5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1" fillId="0" borderId="0"/>
    <xf numFmtId="0" fontId="57" fillId="0" borderId="0"/>
    <xf numFmtId="0" fontId="57" fillId="0" borderId="0"/>
    <xf numFmtId="0" fontId="5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2" fillId="0" borderId="0"/>
    <xf numFmtId="0" fontId="112" fillId="0" borderId="0"/>
    <xf numFmtId="0" fontId="65" fillId="0" borderId="0"/>
    <xf numFmtId="0" fontId="80" fillId="0" borderId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82" fillId="61" borderId="48" applyNumberFormat="0" applyFont="0" applyAlignment="0" applyProtection="0"/>
    <xf numFmtId="0" fontId="55" fillId="61" borderId="48" applyNumberFormat="0" applyFont="0" applyAlignment="0" applyProtection="0"/>
    <xf numFmtId="0" fontId="125" fillId="56" borderId="49" applyNumberFormat="0" applyAlignment="0" applyProtection="0"/>
    <xf numFmtId="0" fontId="63" fillId="0" borderId="0"/>
    <xf numFmtId="0" fontId="63" fillId="0" borderId="0"/>
    <xf numFmtId="0" fontId="98" fillId="0" borderId="0"/>
    <xf numFmtId="167" fontId="57" fillId="0" borderId="0" applyFont="0" applyFill="0" applyBorder="0" applyAlignment="0" applyProtection="0"/>
    <xf numFmtId="10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9" fillId="0" borderId="0" applyFont="0" applyFill="0" applyBorder="0" applyAlignment="0" applyProtection="0"/>
    <xf numFmtId="41" fontId="57" fillId="15" borderId="5"/>
    <xf numFmtId="0" fontId="62" fillId="0" borderId="0" applyNumberFormat="0" applyFont="0" applyFill="0" applyBorder="0" applyAlignment="0" applyProtection="0">
      <alignment horizontal="left"/>
    </xf>
    <xf numFmtId="15" fontId="62" fillId="0" borderId="0" applyFont="0" applyFill="0" applyBorder="0" applyAlignment="0" applyProtection="0"/>
    <xf numFmtId="4" fontId="62" fillId="0" borderId="0" applyFont="0" applyFill="0" applyBorder="0" applyAlignment="0" applyProtection="0"/>
    <xf numFmtId="0" fontId="90" fillId="0" borderId="3">
      <alignment horizontal="center"/>
    </xf>
    <xf numFmtId="3" fontId="62" fillId="0" borderId="0" applyFont="0" applyFill="0" applyBorder="0" applyAlignment="0" applyProtection="0"/>
    <xf numFmtId="0" fontId="62" fillId="16" borderId="0" applyNumberFormat="0" applyFont="0" applyBorder="0" applyAlignment="0" applyProtection="0"/>
    <xf numFmtId="0" fontId="98" fillId="0" borderId="0"/>
    <xf numFmtId="3" fontId="105" fillId="0" borderId="0" applyFill="0" applyBorder="0" applyAlignment="0" applyProtection="0"/>
    <xf numFmtId="0" fontId="106" fillId="0" borderId="0"/>
    <xf numFmtId="3" fontId="105" fillId="0" borderId="0" applyFill="0" applyBorder="0" applyAlignment="0" applyProtection="0"/>
    <xf numFmtId="42" fontId="57" fillId="12" borderId="0"/>
    <xf numFmtId="42" fontId="57" fillId="12" borderId="9">
      <alignment vertical="center"/>
    </xf>
    <xf numFmtId="0" fontId="56" fillId="12" borderId="10" applyNumberFormat="0">
      <alignment horizontal="center" vertical="center" wrapText="1"/>
    </xf>
    <xf numFmtId="10" fontId="57" fillId="12" borderId="0"/>
    <xf numFmtId="183" fontId="57" fillId="12" borderId="0"/>
    <xf numFmtId="164" fontId="58" fillId="0" borderId="0" applyBorder="0" applyAlignment="0"/>
    <xf numFmtId="42" fontId="57" fillId="12" borderId="11">
      <alignment horizontal="left"/>
    </xf>
    <xf numFmtId="183" fontId="107" fillId="12" borderId="11">
      <alignment horizontal="left"/>
    </xf>
    <xf numFmtId="164" fontId="58" fillId="0" borderId="0" applyBorder="0" applyAlignment="0"/>
    <xf numFmtId="14" fontId="79" fillId="0" borderId="0" applyNumberFormat="0" applyFill="0" applyBorder="0" applyAlignment="0" applyProtection="0">
      <alignment horizontal="left"/>
    </xf>
    <xf numFmtId="184" fontId="57" fillId="0" borderId="0" applyFont="0" applyFill="0" applyAlignment="0">
      <alignment horizontal="right"/>
    </xf>
    <xf numFmtId="4" fontId="69" fillId="14" borderId="12" applyNumberFormat="0" applyProtection="0">
      <alignment vertical="center"/>
    </xf>
    <xf numFmtId="4" fontId="91" fillId="13" borderId="12" applyNumberFormat="0" applyProtection="0">
      <alignment vertical="center"/>
    </xf>
    <xf numFmtId="4" fontId="69" fillId="13" borderId="12" applyNumberFormat="0" applyProtection="0">
      <alignment horizontal="left" vertical="center" indent="1"/>
    </xf>
    <xf numFmtId="0" fontId="69" fillId="13" borderId="12" applyNumberFormat="0" applyProtection="0">
      <alignment horizontal="left" vertical="top" indent="1"/>
    </xf>
    <xf numFmtId="4" fontId="69" fillId="17" borderId="0" applyNumberFormat="0" applyProtection="0">
      <alignment horizontal="left" vertical="center" indent="1"/>
    </xf>
    <xf numFmtId="0" fontId="57" fillId="18" borderId="0" applyNumberFormat="0" applyProtection="0">
      <alignment horizontal="left" vertical="center" indent="1"/>
    </xf>
    <xf numFmtId="4" fontId="68" fillId="2" borderId="12" applyNumberFormat="0" applyProtection="0">
      <alignment horizontal="right" vertical="center"/>
    </xf>
    <xf numFmtId="4" fontId="68" fillId="3" borderId="12" applyNumberFormat="0" applyProtection="0">
      <alignment horizontal="right" vertical="center"/>
    </xf>
    <xf numFmtId="4" fontId="68" fillId="7" borderId="12" applyNumberFormat="0" applyProtection="0">
      <alignment horizontal="right" vertical="center"/>
    </xf>
    <xf numFmtId="4" fontId="68" fillId="5" borderId="12" applyNumberFormat="0" applyProtection="0">
      <alignment horizontal="right" vertical="center"/>
    </xf>
    <xf numFmtId="4" fontId="68" fillId="6" borderId="12" applyNumberFormat="0" applyProtection="0">
      <alignment horizontal="right" vertical="center"/>
    </xf>
    <xf numFmtId="4" fontId="68" fillId="9" borderId="12" applyNumberFormat="0" applyProtection="0">
      <alignment horizontal="right" vertical="center"/>
    </xf>
    <xf numFmtId="4" fontId="68" fillId="8" borderId="12" applyNumberFormat="0" applyProtection="0">
      <alignment horizontal="right" vertical="center"/>
    </xf>
    <xf numFmtId="4" fontId="68" fillId="19" borderId="12" applyNumberFormat="0" applyProtection="0">
      <alignment horizontal="right" vertical="center"/>
    </xf>
    <xf numFmtId="4" fontId="68" fillId="4" borderId="12" applyNumberFormat="0" applyProtection="0">
      <alignment horizontal="right" vertical="center"/>
    </xf>
    <xf numFmtId="4" fontId="69" fillId="20" borderId="13" applyNumberFormat="0" applyProtection="0">
      <alignment horizontal="left" vertical="center" indent="1"/>
    </xf>
    <xf numFmtId="4" fontId="68" fillId="21" borderId="0" applyNumberFormat="0" applyProtection="0">
      <alignment horizontal="left" vertical="center" indent="1"/>
    </xf>
    <xf numFmtId="4" fontId="92" fillId="22" borderId="0" applyNumberFormat="0" applyProtection="0">
      <alignment horizontal="left" vertical="center" indent="1"/>
    </xf>
    <xf numFmtId="4" fontId="68" fillId="23" borderId="12" applyNumberFormat="0" applyProtection="0">
      <alignment horizontal="right" vertical="center"/>
    </xf>
    <xf numFmtId="4" fontId="68" fillId="21" borderId="0" applyNumberFormat="0" applyProtection="0">
      <alignment horizontal="left" vertical="center" indent="1"/>
    </xf>
    <xf numFmtId="4" fontId="68" fillId="17" borderId="0" applyNumberFormat="0" applyProtection="0">
      <alignment horizontal="left" vertical="center" indent="1"/>
    </xf>
    <xf numFmtId="0" fontId="57" fillId="22" borderId="12" applyNumberFormat="0" applyProtection="0">
      <alignment horizontal="left" vertical="center" indent="1"/>
    </xf>
    <xf numFmtId="0" fontId="57" fillId="22" borderId="12" applyNumberFormat="0" applyProtection="0">
      <alignment horizontal="left" vertical="top" indent="1"/>
    </xf>
    <xf numFmtId="0" fontId="57" fillId="17" borderId="12" applyNumberFormat="0" applyProtection="0">
      <alignment horizontal="left" vertical="center" indent="1"/>
    </xf>
    <xf numFmtId="0" fontId="57" fillId="17" borderId="12" applyNumberFormat="0" applyProtection="0">
      <alignment horizontal="left" vertical="top" indent="1"/>
    </xf>
    <xf numFmtId="0" fontId="57" fillId="24" borderId="12" applyNumberFormat="0" applyProtection="0">
      <alignment horizontal="left" vertical="center" indent="1"/>
    </xf>
    <xf numFmtId="0" fontId="57" fillId="24" borderId="12" applyNumberFormat="0" applyProtection="0">
      <alignment horizontal="left" vertical="top" indent="1"/>
    </xf>
    <xf numFmtId="0" fontId="57" fillId="15" borderId="12" applyNumberFormat="0" applyProtection="0">
      <alignment horizontal="left" vertical="center" indent="1"/>
    </xf>
    <xf numFmtId="0" fontId="57" fillId="15" borderId="12" applyNumberFormat="0" applyProtection="0">
      <alignment horizontal="left" vertical="top" indent="1"/>
    </xf>
    <xf numFmtId="0" fontId="57" fillId="0" borderId="0"/>
    <xf numFmtId="4" fontId="68" fillId="25" borderId="12" applyNumberFormat="0" applyProtection="0">
      <alignment vertical="center"/>
    </xf>
    <xf numFmtId="4" fontId="93" fillId="25" borderId="12" applyNumberFormat="0" applyProtection="0">
      <alignment vertical="center"/>
    </xf>
    <xf numFmtId="4" fontId="68" fillId="25" borderId="12" applyNumberFormat="0" applyProtection="0">
      <alignment horizontal="left" vertical="center" indent="1"/>
    </xf>
    <xf numFmtId="0" fontId="68" fillId="25" borderId="12" applyNumberFormat="0" applyProtection="0">
      <alignment horizontal="left" vertical="top" indent="1"/>
    </xf>
    <xf numFmtId="4" fontId="68" fillId="21" borderId="12" applyNumberFormat="0" applyProtection="0">
      <alignment horizontal="right" vertical="center"/>
    </xf>
    <xf numFmtId="4" fontId="93" fillId="21" borderId="12" applyNumberFormat="0" applyProtection="0">
      <alignment horizontal="right" vertical="center"/>
    </xf>
    <xf numFmtId="4" fontId="68" fillId="23" borderId="12" applyNumberFormat="0" applyProtection="0">
      <alignment horizontal="left" vertical="center" indent="1"/>
    </xf>
    <xf numFmtId="0" fontId="68" fillId="17" borderId="12" applyNumberFormat="0" applyProtection="0">
      <alignment horizontal="left" vertical="top" indent="1"/>
    </xf>
    <xf numFmtId="4" fontId="94" fillId="26" borderId="0" applyNumberFormat="0" applyProtection="0">
      <alignment horizontal="left" vertical="center" indent="1"/>
    </xf>
    <xf numFmtId="4" fontId="71" fillId="21" borderId="12" applyNumberFormat="0" applyProtection="0">
      <alignment horizontal="right" vertical="center"/>
    </xf>
    <xf numFmtId="39" fontId="57" fillId="27" borderId="0"/>
    <xf numFmtId="38" fontId="59" fillId="0" borderId="14"/>
    <xf numFmtId="38" fontId="59" fillId="0" borderId="14"/>
    <xf numFmtId="38" fontId="59" fillId="0" borderId="14"/>
    <xf numFmtId="38" fontId="59" fillId="0" borderId="14"/>
    <xf numFmtId="38" fontId="58" fillId="0" borderId="11"/>
    <xf numFmtId="39" fontId="79" fillId="28" borderId="0"/>
    <xf numFmtId="169" fontId="57" fillId="0" borderId="0">
      <alignment horizontal="left" wrapText="1"/>
    </xf>
    <xf numFmtId="176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169" fontId="57" fillId="0" borderId="0">
      <alignment horizontal="left" wrapText="1"/>
    </xf>
    <xf numFmtId="40" fontId="108" fillId="0" borderId="0" applyBorder="0">
      <alignment horizontal="right"/>
    </xf>
    <xf numFmtId="41" fontId="76" fillId="12" borderId="0">
      <alignment horizontal="left"/>
    </xf>
    <xf numFmtId="0" fontId="95" fillId="0" borderId="0"/>
    <xf numFmtId="0" fontId="83" fillId="0" borderId="0" applyFill="0" applyBorder="0" applyProtection="0">
      <alignment horizontal="left" vertical="top"/>
    </xf>
    <xf numFmtId="0" fontId="126" fillId="0" borderId="0" applyNumberFormat="0" applyFill="0" applyBorder="0" applyAlignment="0" applyProtection="0"/>
    <xf numFmtId="185" fontId="109" fillId="12" borderId="0">
      <alignment horizontal="left" vertical="center"/>
    </xf>
    <xf numFmtId="0" fontId="56" fillId="12" borderId="0">
      <alignment horizontal="left" wrapText="1"/>
    </xf>
    <xf numFmtId="0" fontId="110" fillId="0" borderId="0">
      <alignment horizontal="left" vertical="center"/>
    </xf>
    <xf numFmtId="0" fontId="127" fillId="0" borderId="50" applyNumberFormat="0" applyFill="0" applyAlignment="0" applyProtection="0"/>
    <xf numFmtId="0" fontId="98" fillId="0" borderId="15"/>
    <xf numFmtId="0" fontId="128" fillId="0" borderId="0" applyNumberFormat="0" applyFill="0" applyBorder="0" applyAlignment="0" applyProtection="0"/>
    <xf numFmtId="0" fontId="55" fillId="0" borderId="0"/>
    <xf numFmtId="41" fontId="112" fillId="0" borderId="0" applyFont="0" applyFill="0" applyBorder="0" applyAlignment="0" applyProtection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8" fillId="61" borderId="48" applyNumberFormat="0" applyFont="0" applyAlignment="0" applyProtection="0"/>
    <xf numFmtId="0" fontId="48" fillId="0" borderId="0"/>
    <xf numFmtId="0" fontId="48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32" borderId="0" applyNumberFormat="0" applyBorder="0" applyAlignment="0" applyProtection="0"/>
    <xf numFmtId="0" fontId="48" fillId="38" borderId="0" applyNumberFormat="0" applyBorder="0" applyAlignment="0" applyProtection="0"/>
    <xf numFmtId="0" fontId="48" fillId="33" borderId="0" applyNumberFormat="0" applyBorder="0" applyAlignment="0" applyProtection="0"/>
    <xf numFmtId="0" fontId="48" fillId="39" borderId="0" applyNumberFormat="0" applyBorder="0" applyAlignment="0" applyProtection="0"/>
    <xf numFmtId="0" fontId="48" fillId="34" borderId="0" applyNumberFormat="0" applyBorder="0" applyAlignment="0" applyProtection="0"/>
    <xf numFmtId="0" fontId="48" fillId="40" borderId="0" applyNumberFormat="0" applyBorder="0" applyAlignment="0" applyProtection="0"/>
    <xf numFmtId="0" fontId="48" fillId="35" borderId="0" applyNumberFormat="0" applyBorder="0" applyAlignment="0" applyProtection="0"/>
    <xf numFmtId="0" fontId="48" fillId="41" borderId="0" applyNumberFormat="0" applyBorder="0" applyAlignment="0" applyProtection="0"/>
    <xf numFmtId="0" fontId="48" fillId="36" borderId="0" applyNumberFormat="0" applyBorder="0" applyAlignment="0" applyProtection="0"/>
    <xf numFmtId="0" fontId="48" fillId="42" borderId="0" applyNumberFormat="0" applyBorder="0" applyAlignment="0" applyProtection="0"/>
    <xf numFmtId="0" fontId="47" fillId="0" borderId="0"/>
    <xf numFmtId="0" fontId="47" fillId="0" borderId="0"/>
    <xf numFmtId="0" fontId="47" fillId="61" borderId="48" applyNumberFormat="0" applyFont="0" applyAlignment="0" applyProtection="0"/>
    <xf numFmtId="0" fontId="47" fillId="0" borderId="0"/>
    <xf numFmtId="0" fontId="47" fillId="31" borderId="0" applyNumberFormat="0" applyBorder="0" applyAlignment="0" applyProtection="0"/>
    <xf numFmtId="0" fontId="47" fillId="37" borderId="0" applyNumberFormat="0" applyBorder="0" applyAlignment="0" applyProtection="0"/>
    <xf numFmtId="0" fontId="47" fillId="32" borderId="0" applyNumberFormat="0" applyBorder="0" applyAlignment="0" applyProtection="0"/>
    <xf numFmtId="0" fontId="47" fillId="38" borderId="0" applyNumberFormat="0" applyBorder="0" applyAlignment="0" applyProtection="0"/>
    <xf numFmtId="0" fontId="47" fillId="33" borderId="0" applyNumberFormat="0" applyBorder="0" applyAlignment="0" applyProtection="0"/>
    <xf numFmtId="0" fontId="47" fillId="39" borderId="0" applyNumberFormat="0" applyBorder="0" applyAlignment="0" applyProtection="0"/>
    <xf numFmtId="0" fontId="47" fillId="34" borderId="0" applyNumberFormat="0" applyBorder="0" applyAlignment="0" applyProtection="0"/>
    <xf numFmtId="0" fontId="47" fillId="40" borderId="0" applyNumberFormat="0" applyBorder="0" applyAlignment="0" applyProtection="0"/>
    <xf numFmtId="0" fontId="47" fillId="35" borderId="0" applyNumberFormat="0" applyBorder="0" applyAlignment="0" applyProtection="0"/>
    <xf numFmtId="0" fontId="47" fillId="41" borderId="0" applyNumberFormat="0" applyBorder="0" applyAlignment="0" applyProtection="0"/>
    <xf numFmtId="0" fontId="47" fillId="36" borderId="0" applyNumberFormat="0" applyBorder="0" applyAlignment="0" applyProtection="0"/>
    <xf numFmtId="0" fontId="47" fillId="42" borderId="0" applyNumberFormat="0" applyBorder="0" applyAlignment="0" applyProtection="0"/>
    <xf numFmtId="0" fontId="57" fillId="0" borderId="0"/>
    <xf numFmtId="0" fontId="57" fillId="0" borderId="0"/>
    <xf numFmtId="0" fontId="47" fillId="0" borderId="0"/>
    <xf numFmtId="0" fontId="47" fillId="0" borderId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43" fontId="5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7" fillId="0" borderId="0"/>
    <xf numFmtId="0" fontId="47" fillId="0" borderId="0"/>
    <xf numFmtId="0" fontId="47" fillId="0" borderId="0"/>
    <xf numFmtId="9" fontId="5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43" fontId="57" fillId="0" borderId="0" applyFont="0" applyFill="0" applyBorder="0" applyAlignment="0" applyProtection="0"/>
    <xf numFmtId="0" fontId="47" fillId="0" borderId="0"/>
    <xf numFmtId="0" fontId="47" fillId="0" borderId="0"/>
    <xf numFmtId="0" fontId="57" fillId="0" borderId="0"/>
    <xf numFmtId="41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1" fontId="57" fillId="0" borderId="0" applyFont="0" applyFill="0" applyBorder="0" applyAlignment="0" applyProtection="0"/>
    <xf numFmtId="0" fontId="47" fillId="0" borderId="0"/>
    <xf numFmtId="0" fontId="47" fillId="0" borderId="0"/>
    <xf numFmtId="0" fontId="47" fillId="61" borderId="48" applyNumberFormat="0" applyFont="0" applyAlignment="0" applyProtection="0"/>
    <xf numFmtId="0" fontId="47" fillId="0" borderId="0"/>
    <xf numFmtId="0" fontId="47" fillId="31" borderId="0" applyNumberFormat="0" applyBorder="0" applyAlignment="0" applyProtection="0"/>
    <xf numFmtId="0" fontId="47" fillId="37" borderId="0" applyNumberFormat="0" applyBorder="0" applyAlignment="0" applyProtection="0"/>
    <xf numFmtId="0" fontId="47" fillId="32" borderId="0" applyNumberFormat="0" applyBorder="0" applyAlignment="0" applyProtection="0"/>
    <xf numFmtId="0" fontId="47" fillId="38" borderId="0" applyNumberFormat="0" applyBorder="0" applyAlignment="0" applyProtection="0"/>
    <xf numFmtId="0" fontId="47" fillId="33" borderId="0" applyNumberFormat="0" applyBorder="0" applyAlignment="0" applyProtection="0"/>
    <xf numFmtId="0" fontId="47" fillId="39" borderId="0" applyNumberFormat="0" applyBorder="0" applyAlignment="0" applyProtection="0"/>
    <xf numFmtId="0" fontId="47" fillId="34" borderId="0" applyNumberFormat="0" applyBorder="0" applyAlignment="0" applyProtection="0"/>
    <xf numFmtId="0" fontId="47" fillId="40" borderId="0" applyNumberFormat="0" applyBorder="0" applyAlignment="0" applyProtection="0"/>
    <xf numFmtId="0" fontId="47" fillId="35" borderId="0" applyNumberFormat="0" applyBorder="0" applyAlignment="0" applyProtection="0"/>
    <xf numFmtId="0" fontId="47" fillId="41" borderId="0" applyNumberFormat="0" applyBorder="0" applyAlignment="0" applyProtection="0"/>
    <xf numFmtId="0" fontId="47" fillId="36" borderId="0" applyNumberFormat="0" applyBorder="0" applyAlignment="0" applyProtection="0"/>
    <xf numFmtId="0" fontId="47" fillId="42" borderId="0" applyNumberFormat="0" applyBorder="0" applyAlignment="0" applyProtection="0"/>
    <xf numFmtId="43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47" fillId="0" borderId="0"/>
    <xf numFmtId="9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46" fillId="0" borderId="0"/>
    <xf numFmtId="0" fontId="45" fillId="0" borderId="0"/>
    <xf numFmtId="44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4" fillId="0" borderId="0"/>
    <xf numFmtId="0" fontId="43" fillId="0" borderId="0"/>
    <xf numFmtId="0" fontId="42" fillId="0" borderId="0"/>
    <xf numFmtId="0" fontId="41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43" fontId="28" fillId="0" borderId="0" applyFont="0" applyFill="0" applyBorder="0" applyAlignment="0" applyProtection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4" fontId="140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68" fillId="2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55" fillId="65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68" fillId="3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55" fillId="3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68" fillId="6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55" fillId="6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68" fillId="67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55" fillId="68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68" fillId="6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68" fillId="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55" fillId="6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68" fillId="69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55" fillId="7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68" fillId="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68" fillId="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55" fillId="14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68" fillId="7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55" fillId="2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68" fillId="69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55" fillId="7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68" fillId="68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55" fillId="6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49" fillId="69" borderId="0" applyNumberFormat="0" applyBorder="0" applyAlignment="0" applyProtection="0"/>
    <xf numFmtId="0" fontId="150" fillId="70" borderId="0" applyNumberFormat="0" applyBorder="0" applyAlignment="0" applyProtection="0"/>
    <xf numFmtId="0" fontId="113" fillId="43" borderId="0" applyNumberFormat="0" applyBorder="0" applyAlignment="0" applyProtection="0"/>
    <xf numFmtId="0" fontId="150" fillId="72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49" fillId="3" borderId="0" applyNumberFormat="0" applyBorder="0" applyAlignment="0" applyProtection="0"/>
    <xf numFmtId="0" fontId="150" fillId="9" borderId="0" applyNumberFormat="0" applyBorder="0" applyAlignment="0" applyProtection="0"/>
    <xf numFmtId="0" fontId="113" fillId="44" borderId="0" applyNumberFormat="0" applyBorder="0" applyAlignment="0" applyProtection="0"/>
    <xf numFmtId="0" fontId="150" fillId="3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49" fillId="8" borderId="0" applyNumberFormat="0" applyBorder="0" applyAlignment="0" applyProtection="0"/>
    <xf numFmtId="0" fontId="150" fillId="5" borderId="0" applyNumberFormat="0" applyBorder="0" applyAlignment="0" applyProtection="0"/>
    <xf numFmtId="0" fontId="113" fillId="45" borderId="0" applyNumberFormat="0" applyBorder="0" applyAlignment="0" applyProtection="0"/>
    <xf numFmtId="0" fontId="150" fillId="4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13" fillId="45" borderId="0" applyNumberFormat="0" applyBorder="0" applyAlignment="0" applyProtection="0"/>
    <xf numFmtId="0" fontId="149" fillId="71" borderId="0" applyNumberFormat="0" applyBorder="0" applyAlignment="0" applyProtection="0"/>
    <xf numFmtId="0" fontId="150" fillId="2" borderId="0" applyNumberFormat="0" applyBorder="0" applyAlignment="0" applyProtection="0"/>
    <xf numFmtId="0" fontId="113" fillId="46" borderId="0" applyNumberFormat="0" applyBorder="0" applyAlignment="0" applyProtection="0"/>
    <xf numFmtId="0" fontId="150" fillId="73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13" fillId="46" borderId="0" applyNumberFormat="0" applyBorder="0" applyAlignment="0" applyProtection="0"/>
    <xf numFmtId="0" fontId="149" fillId="69" borderId="0" applyNumberFormat="0" applyBorder="0" applyAlignment="0" applyProtection="0"/>
    <xf numFmtId="0" fontId="150" fillId="70" borderId="0" applyNumberFormat="0" applyBorder="0" applyAlignment="0" applyProtection="0"/>
    <xf numFmtId="0" fontId="113" fillId="47" borderId="0" applyNumberFormat="0" applyBorder="0" applyAlignment="0" applyProtection="0"/>
    <xf numFmtId="0" fontId="150" fillId="74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13" fillId="47" borderId="0" applyNumberFormat="0" applyBorder="0" applyAlignment="0" applyProtection="0"/>
    <xf numFmtId="0" fontId="149" fillId="68" borderId="0" applyNumberFormat="0" applyBorder="0" applyAlignment="0" applyProtection="0"/>
    <xf numFmtId="0" fontId="150" fillId="3" borderId="0" applyNumberFormat="0" applyBorder="0" applyAlignment="0" applyProtection="0"/>
    <xf numFmtId="0" fontId="113" fillId="48" borderId="0" applyNumberFormat="0" applyBorder="0" applyAlignment="0" applyProtection="0"/>
    <xf numFmtId="0" fontId="150" fillId="6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113" fillId="48" borderId="0" applyNumberFormat="0" applyBorder="0" applyAlignment="0" applyProtection="0"/>
    <xf numFmtId="0" fontId="55" fillId="75" borderId="0" applyNumberFormat="0" applyBorder="0" applyAlignment="0" applyProtection="0"/>
    <xf numFmtId="0" fontId="55" fillId="76" borderId="0" applyNumberFormat="0" applyBorder="0" applyAlignment="0" applyProtection="0"/>
    <xf numFmtId="0" fontId="150" fillId="77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50" fillId="78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50" fillId="79" borderId="0" applyNumberFormat="0" applyBorder="0" applyAlignment="0" applyProtection="0"/>
    <xf numFmtId="0" fontId="150" fillId="80" borderId="0" applyNumberFormat="0" applyBorder="0" applyAlignment="0" applyProtection="0"/>
    <xf numFmtId="0" fontId="150" fillId="80" borderId="0" applyNumberFormat="0" applyBorder="0" applyAlignment="0" applyProtection="0"/>
    <xf numFmtId="0" fontId="150" fillId="80" borderId="0" applyNumberFormat="0" applyBorder="0" applyAlignment="0" applyProtection="0"/>
    <xf numFmtId="0" fontId="150" fillId="80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113" fillId="49" borderId="0" applyNumberFormat="0" applyBorder="0" applyAlignment="0" applyProtection="0"/>
    <xf numFmtId="0" fontId="55" fillId="81" borderId="0" applyNumberFormat="0" applyBorder="0" applyAlignment="0" applyProtection="0"/>
    <xf numFmtId="0" fontId="55" fillId="82" borderId="0" applyNumberFormat="0" applyBorder="0" applyAlignment="0" applyProtection="0"/>
    <xf numFmtId="0" fontId="150" fillId="83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50" fillId="7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50" fillId="84" borderId="0" applyNumberFormat="0" applyBorder="0" applyAlignment="0" applyProtection="0"/>
    <xf numFmtId="0" fontId="150" fillId="9" borderId="0" applyNumberFormat="0" applyBorder="0" applyAlignment="0" applyProtection="0"/>
    <xf numFmtId="0" fontId="150" fillId="9" borderId="0" applyNumberFormat="0" applyBorder="0" applyAlignment="0" applyProtection="0"/>
    <xf numFmtId="0" fontId="150" fillId="9" borderId="0" applyNumberFormat="0" applyBorder="0" applyAlignment="0" applyProtection="0"/>
    <xf numFmtId="0" fontId="150" fillId="9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113" fillId="50" borderId="0" applyNumberFormat="0" applyBorder="0" applyAlignment="0" applyProtection="0"/>
    <xf numFmtId="0" fontId="55" fillId="85" borderId="0" applyNumberFormat="0" applyBorder="0" applyAlignment="0" applyProtection="0"/>
    <xf numFmtId="0" fontId="55" fillId="86" borderId="0" applyNumberFormat="0" applyBorder="0" applyAlignment="0" applyProtection="0"/>
    <xf numFmtId="0" fontId="150" fillId="87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50" fillId="8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50" fillId="83" borderId="0" applyNumberFormat="0" applyBorder="0" applyAlignment="0" applyProtection="0"/>
    <xf numFmtId="0" fontId="150" fillId="5" borderId="0" applyNumberFormat="0" applyBorder="0" applyAlignment="0" applyProtection="0"/>
    <xf numFmtId="0" fontId="150" fillId="5" borderId="0" applyNumberFormat="0" applyBorder="0" applyAlignment="0" applyProtection="0"/>
    <xf numFmtId="0" fontId="150" fillId="5" borderId="0" applyNumberFormat="0" applyBorder="0" applyAlignment="0" applyProtection="0"/>
    <xf numFmtId="0" fontId="150" fillId="5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55" fillId="86" borderId="0" applyNumberFormat="0" applyBorder="0" applyAlignment="0" applyProtection="0"/>
    <xf numFmtId="0" fontId="55" fillId="87" borderId="0" applyNumberFormat="0" applyBorder="0" applyAlignment="0" applyProtection="0"/>
    <xf numFmtId="0" fontId="150" fillId="87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50" fillId="73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50" fillId="88" borderId="0" applyNumberFormat="0" applyBorder="0" applyAlignment="0" applyProtection="0"/>
    <xf numFmtId="0" fontId="150" fillId="69" borderId="0" applyNumberFormat="0" applyBorder="0" applyAlignment="0" applyProtection="0"/>
    <xf numFmtId="0" fontId="150" fillId="69" borderId="0" applyNumberFormat="0" applyBorder="0" applyAlignment="0" applyProtection="0"/>
    <xf numFmtId="0" fontId="150" fillId="69" borderId="0" applyNumberFormat="0" applyBorder="0" applyAlignment="0" applyProtection="0"/>
    <xf numFmtId="0" fontId="150" fillId="69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113" fillId="52" borderId="0" applyNumberFormat="0" applyBorder="0" applyAlignment="0" applyProtection="0"/>
    <xf numFmtId="0" fontId="55" fillId="75" borderId="0" applyNumberFormat="0" applyBorder="0" applyAlignment="0" applyProtection="0"/>
    <xf numFmtId="0" fontId="55" fillId="76" borderId="0" applyNumberFormat="0" applyBorder="0" applyAlignment="0" applyProtection="0"/>
    <xf numFmtId="0" fontId="150" fillId="76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50" fillId="74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50" fillId="89" borderId="0" applyNumberFormat="0" applyBorder="0" applyAlignment="0" applyProtection="0"/>
    <xf numFmtId="0" fontId="150" fillId="74" borderId="0" applyNumberFormat="0" applyBorder="0" applyAlignment="0" applyProtection="0"/>
    <xf numFmtId="0" fontId="150" fillId="74" borderId="0" applyNumberFormat="0" applyBorder="0" applyAlignment="0" applyProtection="0"/>
    <xf numFmtId="0" fontId="150" fillId="74" borderId="0" applyNumberFormat="0" applyBorder="0" applyAlignment="0" applyProtection="0"/>
    <xf numFmtId="0" fontId="150" fillId="74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113" fillId="53" borderId="0" applyNumberFormat="0" applyBorder="0" applyAlignment="0" applyProtection="0"/>
    <xf numFmtId="0" fontId="55" fillId="90" borderId="0" applyNumberFormat="0" applyBorder="0" applyAlignment="0" applyProtection="0"/>
    <xf numFmtId="0" fontId="55" fillId="82" borderId="0" applyNumberFormat="0" applyBorder="0" applyAlignment="0" applyProtection="0"/>
    <xf numFmtId="0" fontId="150" fillId="91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50" fillId="9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50" fillId="92" borderId="0" applyNumberFormat="0" applyBorder="0" applyAlignment="0" applyProtection="0"/>
    <xf numFmtId="0" fontId="150" fillId="7" borderId="0" applyNumberFormat="0" applyBorder="0" applyAlignment="0" applyProtection="0"/>
    <xf numFmtId="0" fontId="150" fillId="7" borderId="0" applyNumberFormat="0" applyBorder="0" applyAlignment="0" applyProtection="0"/>
    <xf numFmtId="0" fontId="150" fillId="7" borderId="0" applyNumberFormat="0" applyBorder="0" applyAlignment="0" applyProtection="0"/>
    <xf numFmtId="0" fontId="150" fillId="7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13" fillId="54" borderId="0" applyNumberFormat="0" applyBorder="0" applyAlignment="0" applyProtection="0"/>
    <xf numFmtId="0" fontId="151" fillId="82" borderId="0" applyNumberFormat="0" applyBorder="0" applyAlignment="0" applyProtection="0"/>
    <xf numFmtId="0" fontId="152" fillId="93" borderId="0" applyNumberFormat="0" applyBorder="0" applyAlignment="0" applyProtection="0"/>
    <xf numFmtId="0" fontId="114" fillId="55" borderId="0" applyNumberFormat="0" applyBorder="0" applyAlignment="0" applyProtection="0"/>
    <xf numFmtId="0" fontId="152" fillId="2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14" fillId="55" borderId="0" applyNumberFormat="0" applyBorder="0" applyAlignment="0" applyProtection="0"/>
    <xf numFmtId="0" fontId="153" fillId="94" borderId="66" applyNumberFormat="0" applyAlignment="0" applyProtection="0"/>
    <xf numFmtId="0" fontId="154" fillId="67" borderId="66" applyNumberFormat="0" applyAlignment="0" applyProtection="0"/>
    <xf numFmtId="0" fontId="115" fillId="56" borderId="42" applyNumberFormat="0" applyAlignment="0" applyProtection="0"/>
    <xf numFmtId="0" fontId="155" fillId="71" borderId="66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15" fillId="56" borderId="42" applyNumberFormat="0" applyAlignment="0" applyProtection="0"/>
    <xf numFmtId="0" fontId="156" fillId="83" borderId="67" applyNumberFormat="0" applyAlignment="0" applyProtection="0"/>
    <xf numFmtId="0" fontId="116" fillId="57" borderId="43" applyNumberFormat="0" applyAlignment="0" applyProtection="0"/>
    <xf numFmtId="0" fontId="156" fillId="95" borderId="67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0" fontId="116" fillId="57" borderId="43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133" fillId="96" borderId="0" applyNumberFormat="0" applyBorder="0" applyAlignment="0" applyProtection="0"/>
    <xf numFmtId="0" fontId="133" fillId="97" borderId="0" applyNumberFormat="0" applyBorder="0" applyAlignment="0" applyProtection="0"/>
    <xf numFmtId="0" fontId="133" fillId="98" borderId="0" applyNumberFormat="0" applyBorder="0" applyAlignment="0" applyProtection="0"/>
    <xf numFmtId="0" fontId="1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60" fillId="99" borderId="0" applyNumberFormat="0" applyBorder="0" applyAlignment="0" applyProtection="0"/>
    <xf numFmtId="0" fontId="160" fillId="70" borderId="0" applyNumberFormat="0" applyBorder="0" applyAlignment="0" applyProtection="0"/>
    <xf numFmtId="0" fontId="118" fillId="58" borderId="0" applyNumberFormat="0" applyBorder="0" applyAlignment="0" applyProtection="0"/>
    <xf numFmtId="0" fontId="160" fillId="100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61" fillId="0" borderId="68" applyNumberFormat="0" applyFill="0" applyAlignment="0" applyProtection="0"/>
    <xf numFmtId="0" fontId="161" fillId="0" borderId="69" applyNumberFormat="0" applyFill="0" applyAlignment="0" applyProtection="0"/>
    <xf numFmtId="0" fontId="119" fillId="0" borderId="44" applyNumberFormat="0" applyFill="0" applyAlignment="0" applyProtection="0"/>
    <xf numFmtId="0" fontId="162" fillId="0" borderId="70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19" fillId="0" borderId="44" applyNumberFormat="0" applyFill="0" applyAlignment="0" applyProtection="0"/>
    <xf numFmtId="0" fontId="163" fillId="0" borderId="71" applyNumberFormat="0" applyFill="0" applyAlignment="0" applyProtection="0"/>
    <xf numFmtId="0" fontId="163" fillId="0" borderId="72" applyNumberFormat="0" applyFill="0" applyAlignment="0" applyProtection="0"/>
    <xf numFmtId="0" fontId="120" fillId="0" borderId="45" applyNumberFormat="0" applyFill="0" applyAlignment="0" applyProtection="0"/>
    <xf numFmtId="0" fontId="164" fillId="0" borderId="71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20" fillId="0" borderId="45" applyNumberFormat="0" applyFill="0" applyAlignment="0" applyProtection="0"/>
    <xf numFmtId="0" fontId="165" fillId="0" borderId="73" applyNumberFormat="0" applyFill="0" applyAlignment="0" applyProtection="0"/>
    <xf numFmtId="0" fontId="165" fillId="0" borderId="74" applyNumberFormat="0" applyFill="0" applyAlignment="0" applyProtection="0"/>
    <xf numFmtId="0" fontId="121" fillId="0" borderId="46" applyNumberFormat="0" applyFill="0" applyAlignment="0" applyProtection="0"/>
    <xf numFmtId="0" fontId="166" fillId="0" borderId="75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21" fillId="0" borderId="46" applyNumberFormat="0" applyFill="0" applyAlignment="0" applyProtection="0"/>
    <xf numFmtId="0" fontId="165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67" fillId="68" borderId="66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68" fillId="91" borderId="66" applyNumberFormat="0" applyAlignment="0" applyProtection="0"/>
    <xf numFmtId="0" fontId="167" fillId="14" borderId="66" applyNumberFormat="0" applyAlignment="0" applyProtection="0"/>
    <xf numFmtId="0" fontId="167" fillId="14" borderId="66" applyNumberFormat="0" applyAlignment="0" applyProtection="0"/>
    <xf numFmtId="0" fontId="167" fillId="14" borderId="66" applyNumberFormat="0" applyAlignment="0" applyProtection="0"/>
    <xf numFmtId="0" fontId="167" fillId="14" borderId="66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22" fillId="59" borderId="42" applyNumberFormat="0" applyAlignment="0" applyProtection="0"/>
    <xf numFmtId="0" fontId="169" fillId="0" borderId="76" applyNumberFormat="0" applyFill="0" applyAlignment="0" applyProtection="0"/>
    <xf numFmtId="0" fontId="170" fillId="0" borderId="77" applyNumberFormat="0" applyFill="0" applyAlignment="0" applyProtection="0"/>
    <xf numFmtId="0" fontId="123" fillId="0" borderId="47" applyNumberFormat="0" applyFill="0" applyAlignment="0" applyProtection="0"/>
    <xf numFmtId="0" fontId="171" fillId="0" borderId="78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23" fillId="0" borderId="47" applyNumberFormat="0" applyFill="0" applyAlignment="0" applyProtection="0"/>
    <xf numFmtId="0" fontId="172" fillId="91" borderId="0" applyNumberFormat="0" applyBorder="0" applyAlignment="0" applyProtection="0"/>
    <xf numFmtId="0" fontId="173" fillId="14" borderId="0" applyNumberFormat="0" applyBorder="0" applyAlignment="0" applyProtection="0"/>
    <xf numFmtId="0" fontId="124" fillId="60" borderId="0" applyNumberFormat="0" applyBorder="0" applyAlignment="0" applyProtection="0"/>
    <xf numFmtId="0" fontId="172" fillId="14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2" fillId="0" borderId="0"/>
    <xf numFmtId="0" fontId="79" fillId="0" borderId="0"/>
    <xf numFmtId="0" fontId="79" fillId="0" borderId="0"/>
    <xf numFmtId="0" fontId="7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55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57" fillId="90" borderId="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22" fillId="61" borderId="48" applyNumberFormat="0" applyFont="0" applyAlignment="0" applyProtection="0"/>
    <xf numFmtId="0" fontId="174" fillId="94" borderId="79" applyNumberFormat="0" applyAlignment="0" applyProtection="0"/>
    <xf numFmtId="0" fontId="174" fillId="67" borderId="79" applyNumberFormat="0" applyAlignment="0" applyProtection="0"/>
    <xf numFmtId="0" fontId="125" fillId="56" borderId="49" applyNumberFormat="0" applyAlignment="0" applyProtection="0"/>
    <xf numFmtId="0" fontId="174" fillId="71" borderId="7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0" fontId="125" fillId="56" borderId="49" applyNumberFormat="0" applyAlignment="0" applyProtection="0"/>
    <xf numFmtId="4" fontId="69" fillId="14" borderId="12" applyNumberFormat="0" applyProtection="0">
      <alignment vertical="center"/>
    </xf>
    <xf numFmtId="4" fontId="68" fillId="13" borderId="79" applyNumberFormat="0" applyProtection="0">
      <alignment vertical="center"/>
    </xf>
    <xf numFmtId="4" fontId="91" fillId="13" borderId="12" applyNumberFormat="0" applyProtection="0">
      <alignment vertical="center"/>
    </xf>
    <xf numFmtId="4" fontId="93" fillId="13" borderId="79" applyNumberFormat="0" applyProtection="0">
      <alignment vertical="center"/>
    </xf>
    <xf numFmtId="4" fontId="69" fillId="13" borderId="12" applyNumberFormat="0" applyProtection="0">
      <alignment horizontal="left" vertical="center" indent="1"/>
    </xf>
    <xf numFmtId="4" fontId="68" fillId="13" borderId="79" applyNumberFormat="0" applyProtection="0">
      <alignment horizontal="left" vertical="center" indent="1"/>
    </xf>
    <xf numFmtId="0" fontId="69" fillId="13" borderId="12" applyNumberFormat="0" applyProtection="0">
      <alignment horizontal="left" vertical="top" indent="1"/>
    </xf>
    <xf numFmtId="4" fontId="68" fillId="13" borderId="79" applyNumberFormat="0" applyProtection="0">
      <alignment horizontal="left" vertical="center" indent="1"/>
    </xf>
    <xf numFmtId="4" fontId="69" fillId="17" borderId="0" applyNumberFormat="0" applyProtection="0">
      <alignment horizontal="left" vertical="center" indent="1"/>
    </xf>
    <xf numFmtId="0" fontId="57" fillId="101" borderId="79" applyNumberFormat="0" applyProtection="0">
      <alignment horizontal="left" vertical="center" indent="1"/>
    </xf>
    <xf numFmtId="4" fontId="68" fillId="2" borderId="12" applyNumberFormat="0" applyProtection="0">
      <alignment horizontal="right" vertical="center"/>
    </xf>
    <xf numFmtId="4" fontId="68" fillId="102" borderId="79" applyNumberFormat="0" applyProtection="0">
      <alignment horizontal="right" vertical="center"/>
    </xf>
    <xf numFmtId="4" fontId="68" fillId="3" borderId="12" applyNumberFormat="0" applyProtection="0">
      <alignment horizontal="right" vertical="center"/>
    </xf>
    <xf numFmtId="4" fontId="68" fillId="103" borderId="79" applyNumberFormat="0" applyProtection="0">
      <alignment horizontal="right" vertical="center"/>
    </xf>
    <xf numFmtId="4" fontId="68" fillId="7" borderId="12" applyNumberFormat="0" applyProtection="0">
      <alignment horizontal="right" vertical="center"/>
    </xf>
    <xf numFmtId="4" fontId="68" fillId="104" borderId="79" applyNumberFormat="0" applyProtection="0">
      <alignment horizontal="right" vertical="center"/>
    </xf>
    <xf numFmtId="4" fontId="68" fillId="5" borderId="12" applyNumberFormat="0" applyProtection="0">
      <alignment horizontal="right" vertical="center"/>
    </xf>
    <xf numFmtId="4" fontId="68" fillId="29" borderId="79" applyNumberFormat="0" applyProtection="0">
      <alignment horizontal="right" vertical="center"/>
    </xf>
    <xf numFmtId="4" fontId="68" fillId="6" borderId="12" applyNumberFormat="0" applyProtection="0">
      <alignment horizontal="right" vertical="center"/>
    </xf>
    <xf numFmtId="4" fontId="68" fillId="105" borderId="79" applyNumberFormat="0" applyProtection="0">
      <alignment horizontal="right" vertical="center"/>
    </xf>
    <xf numFmtId="4" fontId="68" fillId="9" borderId="12" applyNumberFormat="0" applyProtection="0">
      <alignment horizontal="right" vertical="center"/>
    </xf>
    <xf numFmtId="4" fontId="68" fillId="106" borderId="79" applyNumberFormat="0" applyProtection="0">
      <alignment horizontal="right" vertical="center"/>
    </xf>
    <xf numFmtId="4" fontId="68" fillId="8" borderId="12" applyNumberFormat="0" applyProtection="0">
      <alignment horizontal="right" vertical="center"/>
    </xf>
    <xf numFmtId="4" fontId="68" fillId="107" borderId="79" applyNumberFormat="0" applyProtection="0">
      <alignment horizontal="right" vertical="center"/>
    </xf>
    <xf numFmtId="4" fontId="68" fillId="19" borderId="12" applyNumberFormat="0" applyProtection="0">
      <alignment horizontal="right" vertical="center"/>
    </xf>
    <xf numFmtId="4" fontId="68" fillId="30" borderId="79" applyNumberFormat="0" applyProtection="0">
      <alignment horizontal="right" vertical="center"/>
    </xf>
    <xf numFmtId="4" fontId="68" fillId="4" borderId="12" applyNumberFormat="0" applyProtection="0">
      <alignment horizontal="right" vertical="center"/>
    </xf>
    <xf numFmtId="4" fontId="68" fillId="108" borderId="79" applyNumberFormat="0" applyProtection="0">
      <alignment horizontal="right" vertical="center"/>
    </xf>
    <xf numFmtId="4" fontId="69" fillId="20" borderId="13" applyNumberFormat="0" applyProtection="0">
      <alignment horizontal="left" vertical="center" indent="1"/>
    </xf>
    <xf numFmtId="4" fontId="69" fillId="109" borderId="79" applyNumberFormat="0" applyProtection="0">
      <alignment horizontal="left" vertical="center" indent="1"/>
    </xf>
    <xf numFmtId="4" fontId="68" fillId="21" borderId="0" applyNumberFormat="0" applyProtection="0">
      <alignment horizontal="left" vertical="center" indent="1"/>
    </xf>
    <xf numFmtId="4" fontId="68" fillId="110" borderId="80" applyNumberFormat="0" applyProtection="0">
      <alignment horizontal="left" vertical="center" indent="1"/>
    </xf>
    <xf numFmtId="4" fontId="68" fillId="23" borderId="12" applyNumberFormat="0" applyProtection="0">
      <alignment horizontal="right" vertical="center"/>
    </xf>
    <xf numFmtId="0" fontId="57" fillId="101" borderId="79" applyNumberFormat="0" applyProtection="0">
      <alignment horizontal="left" vertical="center" indent="1"/>
    </xf>
    <xf numFmtId="4" fontId="68" fillId="21" borderId="0" applyNumberFormat="0" applyProtection="0">
      <alignment horizontal="left" vertical="center" indent="1"/>
    </xf>
    <xf numFmtId="4" fontId="68" fillId="110" borderId="79" applyNumberFormat="0" applyProtection="0">
      <alignment horizontal="left" vertical="center" indent="1"/>
    </xf>
    <xf numFmtId="4" fontId="68" fillId="17" borderId="0" applyNumberFormat="0" applyProtection="0">
      <alignment horizontal="left" vertical="center" indent="1"/>
    </xf>
    <xf numFmtId="4" fontId="68" fillId="111" borderId="79" applyNumberFormat="0" applyProtection="0">
      <alignment horizontal="left" vertical="center" indent="1"/>
    </xf>
    <xf numFmtId="0" fontId="57" fillId="22" borderId="12" applyNumberFormat="0" applyProtection="0">
      <alignment horizontal="left" vertical="center" indent="1"/>
    </xf>
    <xf numFmtId="0" fontId="57" fillId="111" borderId="79" applyNumberFormat="0" applyProtection="0">
      <alignment horizontal="left" vertical="center" indent="1"/>
    </xf>
    <xf numFmtId="0" fontId="57" fillId="22" borderId="12" applyNumberFormat="0" applyProtection="0">
      <alignment horizontal="left" vertical="top" indent="1"/>
    </xf>
    <xf numFmtId="0" fontId="57" fillId="111" borderId="79" applyNumberFormat="0" applyProtection="0">
      <alignment horizontal="left" vertical="center" indent="1"/>
    </xf>
    <xf numFmtId="0" fontId="57" fillId="17" borderId="12" applyNumberFormat="0" applyProtection="0">
      <alignment horizontal="left" vertical="center" indent="1"/>
    </xf>
    <xf numFmtId="0" fontId="57" fillId="112" borderId="79" applyNumberFormat="0" applyProtection="0">
      <alignment horizontal="left" vertical="center" indent="1"/>
    </xf>
    <xf numFmtId="0" fontId="57" fillId="17" borderId="12" applyNumberFormat="0" applyProtection="0">
      <alignment horizontal="left" vertical="top" indent="1"/>
    </xf>
    <xf numFmtId="0" fontId="57" fillId="112" borderId="79" applyNumberFormat="0" applyProtection="0">
      <alignment horizontal="left" vertical="center" indent="1"/>
    </xf>
    <xf numFmtId="0" fontId="57" fillId="24" borderId="12" applyNumberFormat="0" applyProtection="0">
      <alignment horizontal="left" vertical="center" indent="1"/>
    </xf>
    <xf numFmtId="0" fontId="57" fillId="10" borderId="79" applyNumberFormat="0" applyProtection="0">
      <alignment horizontal="left" vertical="center" indent="1"/>
    </xf>
    <xf numFmtId="0" fontId="57" fillId="24" borderId="12" applyNumberFormat="0" applyProtection="0">
      <alignment horizontal="left" vertical="top" indent="1"/>
    </xf>
    <xf numFmtId="0" fontId="57" fillId="10" borderId="79" applyNumberFormat="0" applyProtection="0">
      <alignment horizontal="left" vertical="center" indent="1"/>
    </xf>
    <xf numFmtId="0" fontId="57" fillId="15" borderId="12" applyNumberFormat="0" applyProtection="0">
      <alignment horizontal="left" vertical="center" indent="1"/>
    </xf>
    <xf numFmtId="0" fontId="57" fillId="101" borderId="79" applyNumberFormat="0" applyProtection="0">
      <alignment horizontal="left" vertical="center" indent="1"/>
    </xf>
    <xf numFmtId="0" fontId="57" fillId="15" borderId="12" applyNumberFormat="0" applyProtection="0">
      <alignment horizontal="left" vertical="top" indent="1"/>
    </xf>
    <xf numFmtId="0" fontId="57" fillId="101" borderId="79" applyNumberFormat="0" applyProtection="0">
      <alignment horizontal="left" vertical="center" indent="1"/>
    </xf>
    <xf numFmtId="4" fontId="68" fillId="25" borderId="12" applyNumberFormat="0" applyProtection="0">
      <alignment vertical="center"/>
    </xf>
    <xf numFmtId="4" fontId="68" fillId="25" borderId="79" applyNumberFormat="0" applyProtection="0">
      <alignment vertical="center"/>
    </xf>
    <xf numFmtId="4" fontId="93" fillId="25" borderId="12" applyNumberFormat="0" applyProtection="0">
      <alignment vertical="center"/>
    </xf>
    <xf numFmtId="4" fontId="93" fillId="25" borderId="79" applyNumberFormat="0" applyProtection="0">
      <alignment vertical="center"/>
    </xf>
    <xf numFmtId="4" fontId="68" fillId="25" borderId="12" applyNumberFormat="0" applyProtection="0">
      <alignment horizontal="left" vertical="center" indent="1"/>
    </xf>
    <xf numFmtId="4" fontId="68" fillId="25" borderId="79" applyNumberFormat="0" applyProtection="0">
      <alignment horizontal="left" vertical="center" indent="1"/>
    </xf>
    <xf numFmtId="0" fontId="68" fillId="25" borderId="12" applyNumberFormat="0" applyProtection="0">
      <alignment horizontal="left" vertical="top" indent="1"/>
    </xf>
    <xf numFmtId="4" fontId="68" fillId="25" borderId="79" applyNumberFormat="0" applyProtection="0">
      <alignment horizontal="left" vertical="center" indent="1"/>
    </xf>
    <xf numFmtId="4" fontId="68" fillId="21" borderId="12" applyNumberFormat="0" applyProtection="0">
      <alignment horizontal="right" vertical="center"/>
    </xf>
    <xf numFmtId="4" fontId="68" fillId="110" borderId="79" applyNumberFormat="0" applyProtection="0">
      <alignment horizontal="right" vertical="center"/>
    </xf>
    <xf numFmtId="4" fontId="93" fillId="21" borderId="12" applyNumberFormat="0" applyProtection="0">
      <alignment horizontal="right" vertical="center"/>
    </xf>
    <xf numFmtId="4" fontId="93" fillId="110" borderId="79" applyNumberFormat="0" applyProtection="0">
      <alignment horizontal="right" vertical="center"/>
    </xf>
    <xf numFmtId="4" fontId="68" fillId="23" borderId="12" applyNumberFormat="0" applyProtection="0">
      <alignment horizontal="left" vertical="center" indent="1"/>
    </xf>
    <xf numFmtId="0" fontId="57" fillId="101" borderId="79" applyNumberFormat="0" applyProtection="0">
      <alignment horizontal="left" vertical="center" indent="1"/>
    </xf>
    <xf numFmtId="0" fontId="68" fillId="17" borderId="12" applyNumberFormat="0" applyProtection="0">
      <alignment horizontal="left" vertical="top" indent="1"/>
    </xf>
    <xf numFmtId="0" fontId="57" fillId="101" borderId="79" applyNumberFormat="0" applyProtection="0">
      <alignment horizontal="left" vertical="center" indent="1"/>
    </xf>
    <xf numFmtId="4" fontId="94" fillId="26" borderId="0" applyNumberFormat="0" applyProtection="0">
      <alignment horizontal="left" vertical="center" indent="1"/>
    </xf>
    <xf numFmtId="0" fontId="175" fillId="0" borderId="0"/>
    <xf numFmtId="4" fontId="71" fillId="21" borderId="12" applyNumberFormat="0" applyProtection="0">
      <alignment horizontal="right" vertical="center"/>
    </xf>
    <xf numFmtId="4" fontId="71" fillId="110" borderId="79" applyNumberFormat="0" applyProtection="0">
      <alignment horizontal="right" vertical="center"/>
    </xf>
    <xf numFmtId="0" fontId="176" fillId="0" borderId="0" applyNumberFormat="0" applyFill="0" applyBorder="0" applyAlignment="0" applyProtection="0"/>
    <xf numFmtId="0" fontId="57" fillId="0" borderId="0" applyNumberFormat="0" applyBorder="0" applyAlignment="0"/>
    <xf numFmtId="0" fontId="17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33" fillId="0" borderId="81" applyNumberFormat="0" applyFill="0" applyAlignment="0" applyProtection="0"/>
    <xf numFmtId="0" fontId="133" fillId="0" borderId="82" applyNumberFormat="0" applyFill="0" applyAlignment="0" applyProtection="0"/>
    <xf numFmtId="0" fontId="127" fillId="0" borderId="50" applyNumberFormat="0" applyFill="0" applyAlignment="0" applyProtection="0"/>
    <xf numFmtId="0" fontId="133" fillId="0" borderId="83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27" fillId="0" borderId="50" applyNumberFormat="0" applyFill="0" applyAlignment="0" applyProtection="0"/>
    <xf numFmtId="0" fontId="17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1" fillId="0" borderId="0"/>
    <xf numFmtId="9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8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</cellStyleXfs>
  <cellXfs count="624">
    <xf numFmtId="0" fontId="0" fillId="0" borderId="0" xfId="0"/>
    <xf numFmtId="0" fontId="61" fillId="0" borderId="0" xfId="0" applyFont="1"/>
    <xf numFmtId="0" fontId="61" fillId="0" borderId="0" xfId="0" applyFont="1" applyAlignment="1">
      <alignment horizontal="center"/>
    </xf>
    <xf numFmtId="0" fontId="60" fillId="0" borderId="0" xfId="0" applyFont="1"/>
    <xf numFmtId="0" fontId="61" fillId="0" borderId="0" xfId="0" applyFont="1" applyFill="1"/>
    <xf numFmtId="0" fontId="0" fillId="0" borderId="0" xfId="0" applyFill="1"/>
    <xf numFmtId="0" fontId="0" fillId="0" borderId="0" xfId="0" applyBorder="1"/>
    <xf numFmtId="0" fontId="57" fillId="0" borderId="0" xfId="0" applyFont="1"/>
    <xf numFmtId="0" fontId="0" fillId="0" borderId="0" xfId="0" applyFill="1" applyBorder="1"/>
    <xf numFmtId="0" fontId="67" fillId="0" borderId="0" xfId="0" applyFont="1" applyAlignment="1">
      <alignment horizontal="centerContinuous"/>
    </xf>
    <xf numFmtId="41" fontId="61" fillId="0" borderId="0" xfId="0" applyNumberFormat="1" applyFont="1" applyFill="1"/>
    <xf numFmtId="0" fontId="66" fillId="0" borderId="0" xfId="0" applyFont="1" applyFill="1"/>
    <xf numFmtId="14" fontId="0" fillId="0" borderId="0" xfId="0" applyNumberFormat="1"/>
    <xf numFmtId="0" fontId="75" fillId="0" borderId="0" xfId="0" applyFont="1" applyFill="1"/>
    <xf numFmtId="0" fontId="75" fillId="0" borderId="0" xfId="0" applyFont="1" applyFill="1" applyAlignment="1">
      <alignment horizontal="center"/>
    </xf>
    <xf numFmtId="0" fontId="75" fillId="0" borderId="0" xfId="0" quotePrefix="1" applyFont="1" applyFill="1" applyAlignment="1">
      <alignment horizontal="left"/>
    </xf>
    <xf numFmtId="0" fontId="75" fillId="0" borderId="0" xfId="0" applyFont="1" applyFill="1" applyAlignment="1">
      <alignment horizontal="left"/>
    </xf>
    <xf numFmtId="0" fontId="57" fillId="0" borderId="0" xfId="0" applyFont="1" applyFill="1" applyBorder="1"/>
    <xf numFmtId="164" fontId="57" fillId="0" borderId="0" xfId="227" applyNumberFormat="1"/>
    <xf numFmtId="164" fontId="57" fillId="0" borderId="0" xfId="227" applyNumberFormat="1" applyBorder="1"/>
    <xf numFmtId="0" fontId="0" fillId="0" borderId="0" xfId="0" applyAlignment="1">
      <alignment horizontal="center"/>
    </xf>
    <xf numFmtId="164" fontId="57" fillId="0" borderId="0" xfId="227" applyNumberFormat="1" applyFill="1"/>
    <xf numFmtId="41" fontId="61" fillId="0" borderId="9" xfId="0" applyNumberFormat="1" applyFont="1" applyFill="1" applyBorder="1"/>
    <xf numFmtId="0" fontId="61" fillId="0" borderId="0" xfId="0" applyNumberFormat="1" applyFont="1" applyFill="1" applyAlignment="1">
      <alignment horizontal="left"/>
    </xf>
    <xf numFmtId="0" fontId="57" fillId="0" borderId="0" xfId="0" applyFont="1" applyFill="1"/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10" xfId="0" applyFill="1" applyBorder="1" applyAlignment="1">
      <alignment horizontal="center"/>
    </xf>
    <xf numFmtId="164" fontId="57" fillId="0" borderId="0" xfId="227" applyNumberFormat="1" applyFill="1" applyBorder="1"/>
    <xf numFmtId="164" fontId="57" fillId="0" borderId="0" xfId="227" applyNumberFormat="1" applyFill="1" applyBorder="1" applyAlignment="1">
      <alignment vertical="top"/>
    </xf>
    <xf numFmtId="0" fontId="0" fillId="0" borderId="0" xfId="0" applyFill="1" applyAlignment="1">
      <alignment vertical="top"/>
    </xf>
    <xf numFmtId="164" fontId="57" fillId="0" borderId="11" xfId="227" applyNumberFormat="1" applyFill="1" applyBorder="1"/>
    <xf numFmtId="164" fontId="57" fillId="0" borderId="0" xfId="227" applyNumberFormat="1" applyFill="1" applyBorder="1" applyAlignment="1"/>
    <xf numFmtId="164" fontId="57" fillId="0" borderId="0" xfId="227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57" fillId="0" borderId="0" xfId="227" applyNumberFormat="1" applyFill="1" applyBorder="1" applyAlignment="1">
      <alignment horizontal="centerContinuous"/>
    </xf>
    <xf numFmtId="41" fontId="57" fillId="0" borderId="0" xfId="0" applyNumberFormat="1" applyFont="1" applyFill="1" applyBorder="1"/>
    <xf numFmtId="0" fontId="72" fillId="0" borderId="0" xfId="0" applyFont="1" applyFill="1"/>
    <xf numFmtId="41" fontId="0" fillId="0" borderId="0" xfId="0" applyNumberFormat="1" applyFill="1"/>
    <xf numFmtId="0" fontId="56" fillId="0" borderId="0" xfId="0" applyFont="1"/>
    <xf numFmtId="37" fontId="61" fillId="0" borderId="0" xfId="0" applyNumberFormat="1" applyFont="1" applyAlignment="1" applyProtection="1">
      <alignment horizontal="centerContinuous"/>
    </xf>
    <xf numFmtId="37" fontId="60" fillId="0" borderId="0" xfId="0" applyNumberFormat="1" applyFont="1" applyAlignment="1" applyProtection="1">
      <alignment horizontal="centerContinuous"/>
    </xf>
    <xf numFmtId="37" fontId="61" fillId="0" borderId="0" xfId="0" applyNumberFormat="1" applyFont="1" applyAlignment="1" applyProtection="1">
      <alignment horizontal="centerContinuous"/>
      <protection locked="0"/>
    </xf>
    <xf numFmtId="37" fontId="61" fillId="0" borderId="0" xfId="0" applyNumberFormat="1" applyFont="1" applyBorder="1" applyProtection="1"/>
    <xf numFmtId="37" fontId="61" fillId="0" borderId="11" xfId="0" applyNumberFormat="1" applyFont="1" applyBorder="1" applyProtection="1"/>
    <xf numFmtId="37" fontId="61" fillId="0" borderId="0" xfId="0" applyNumberFormat="1" applyFont="1" applyBorder="1" applyAlignment="1" applyProtection="1">
      <alignment horizontal="center"/>
    </xf>
    <xf numFmtId="37" fontId="61" fillId="0" borderId="0" xfId="0" applyNumberFormat="1" applyFont="1" applyAlignment="1" applyProtection="1">
      <alignment horizontal="left"/>
    </xf>
    <xf numFmtId="37" fontId="60" fillId="0" borderId="0" xfId="0" applyNumberFormat="1" applyFont="1" applyBorder="1" applyAlignment="1" applyProtection="1">
      <alignment horizontal="left"/>
    </xf>
    <xf numFmtId="41" fontId="61" fillId="0" borderId="0" xfId="0" applyNumberFormat="1" applyFont="1" applyFill="1" applyAlignment="1" applyProtection="1">
      <alignment horizontal="center"/>
    </xf>
    <xf numFmtId="41" fontId="61" fillId="0" borderId="0" xfId="0" applyNumberFormat="1" applyFont="1" applyFill="1" applyAlignment="1" applyProtection="1">
      <alignment horizontal="centerContinuous"/>
    </xf>
    <xf numFmtId="166" fontId="61" fillId="0" borderId="0" xfId="0" applyNumberFormat="1" applyFont="1" applyAlignment="1" applyProtection="1">
      <alignment horizontal="center"/>
    </xf>
    <xf numFmtId="0" fontId="61" fillId="0" borderId="0" xfId="0" applyNumberFormat="1" applyFont="1" applyProtection="1"/>
    <xf numFmtId="37" fontId="61" fillId="0" borderId="0" xfId="0" quotePrefix="1" applyNumberFormat="1" applyFont="1" applyAlignment="1" applyProtection="1">
      <alignment horizontal="left"/>
    </xf>
    <xf numFmtId="166" fontId="61" fillId="0" borderId="0" xfId="0" applyNumberFormat="1" applyFont="1" applyFill="1" applyAlignment="1" applyProtection="1">
      <alignment horizontal="center"/>
    </xf>
    <xf numFmtId="37" fontId="61" fillId="0" borderId="0" xfId="0" applyNumberFormat="1" applyFont="1" applyFill="1" applyAlignment="1" applyProtection="1">
      <alignment horizontal="left"/>
    </xf>
    <xf numFmtId="41" fontId="61" fillId="0" borderId="0" xfId="0" applyNumberFormat="1" applyFont="1" applyFill="1" applyBorder="1" applyProtection="1"/>
    <xf numFmtId="41" fontId="61" fillId="0" borderId="10" xfId="0" applyNumberFormat="1" applyFont="1" applyFill="1" applyBorder="1" applyProtection="1"/>
    <xf numFmtId="0" fontId="56" fillId="0" borderId="10" xfId="0" applyFont="1" applyBorder="1"/>
    <xf numFmtId="49" fontId="57" fillId="0" borderId="0" xfId="0" applyNumberFormat="1" applyFont="1" applyFill="1"/>
    <xf numFmtId="0" fontId="59" fillId="0" borderId="0" xfId="0" applyFont="1" applyFill="1"/>
    <xf numFmtId="0" fontId="56" fillId="0" borderId="0" xfId="0" applyFont="1" applyFill="1"/>
    <xf numFmtId="166" fontId="57" fillId="0" borderId="0" xfId="0" applyNumberFormat="1" applyFont="1" applyAlignment="1" applyProtection="1">
      <alignment horizontal="center"/>
    </xf>
    <xf numFmtId="0" fontId="57" fillId="0" borderId="0" xfId="0" applyFont="1" applyFill="1" applyAlignment="1">
      <alignment horizontal="center"/>
    </xf>
    <xf numFmtId="0" fontId="57" fillId="0" borderId="0" xfId="0" applyFont="1" applyFill="1" applyAlignment="1">
      <alignment horizontal="left"/>
    </xf>
    <xf numFmtId="14" fontId="0" fillId="0" borderId="0" xfId="0" applyNumberFormat="1" applyAlignment="1">
      <alignment vertical="top"/>
    </xf>
    <xf numFmtId="41" fontId="56" fillId="0" borderId="0" xfId="0" applyNumberFormat="1" applyFont="1" applyFill="1"/>
    <xf numFmtId="166" fontId="57" fillId="0" borderId="0" xfId="0" applyNumberFormat="1" applyFont="1" applyFill="1" applyAlignment="1" applyProtection="1">
      <alignment horizontal="center"/>
    </xf>
    <xf numFmtId="37" fontId="57" fillId="0" borderId="0" xfId="0" applyNumberFormat="1" applyFont="1" applyFill="1" applyAlignment="1" applyProtection="1">
      <alignment horizontal="left"/>
    </xf>
    <xf numFmtId="0" fontId="56" fillId="0" borderId="0" xfId="0" applyFont="1" applyAlignment="1">
      <alignment horizontal="centerContinuous"/>
    </xf>
    <xf numFmtId="0" fontId="130" fillId="0" borderId="0" xfId="0" applyFont="1" applyFill="1"/>
    <xf numFmtId="0" fontId="0" fillId="0" borderId="0" xfId="0" applyBorder="1" applyAlignment="1">
      <alignment vertical="top" wrapText="1"/>
    </xf>
    <xf numFmtId="49" fontId="56" fillId="0" borderId="0" xfId="0" applyNumberFormat="1" applyFont="1" applyFill="1" applyAlignment="1"/>
    <xf numFmtId="14" fontId="56" fillId="0" borderId="0" xfId="0" applyNumberFormat="1" applyFont="1" applyFill="1" applyAlignment="1">
      <alignment horizontal="left"/>
    </xf>
    <xf numFmtId="38" fontId="132" fillId="0" borderId="0" xfId="296" applyNumberFormat="1" applyFont="1" applyFill="1" applyAlignment="1">
      <alignment horizontal="center"/>
    </xf>
    <xf numFmtId="49" fontId="57" fillId="0" borderId="0" xfId="0" applyNumberFormat="1" applyFont="1" applyFill="1" applyBorder="1" applyAlignment="1">
      <alignment horizontal="left"/>
    </xf>
    <xf numFmtId="0" fontId="56" fillId="0" borderId="0" xfId="0" applyFont="1" applyAlignment="1">
      <alignment horizontal="left"/>
    </xf>
    <xf numFmtId="0" fontId="57" fillId="0" borderId="0" xfId="0" applyFont="1" applyAlignment="1">
      <alignment horizontal="center"/>
    </xf>
    <xf numFmtId="0" fontId="57" fillId="0" borderId="0" xfId="0" applyFont="1" applyAlignment="1">
      <alignment horizontal="left"/>
    </xf>
    <xf numFmtId="49" fontId="57" fillId="0" borderId="0" xfId="0" applyNumberFormat="1" applyFont="1" applyFill="1" applyAlignment="1"/>
    <xf numFmtId="0" fontId="57" fillId="0" borderId="0" xfId="0" applyFont="1" applyAlignment="1">
      <alignment horizontal="right"/>
    </xf>
    <xf numFmtId="43" fontId="57" fillId="0" borderId="0" xfId="0" applyNumberFormat="1" applyFont="1" applyFill="1" applyBorder="1"/>
    <xf numFmtId="43" fontId="57" fillId="0" borderId="0" xfId="0" applyNumberFormat="1" applyFont="1" applyFill="1"/>
    <xf numFmtId="42" fontId="57" fillId="0" borderId="0" xfId="0" applyNumberFormat="1" applyFont="1" applyFill="1"/>
    <xf numFmtId="41" fontId="66" fillId="0" borderId="0" xfId="0" applyNumberFormat="1" applyFont="1" applyFill="1"/>
    <xf numFmtId="15" fontId="56" fillId="0" borderId="0" xfId="0" applyNumberFormat="1" applyFont="1"/>
    <xf numFmtId="37" fontId="61" fillId="0" borderId="0" xfId="0" applyNumberFormat="1" applyFont="1" applyFill="1" applyBorder="1" applyAlignment="1" applyProtection="1">
      <alignment horizontal="centerContinuous"/>
    </xf>
    <xf numFmtId="164" fontId="57" fillId="0" borderId="0" xfId="0" applyNumberFormat="1" applyFont="1" applyFill="1" applyBorder="1"/>
    <xf numFmtId="41" fontId="57" fillId="0" borderId="0" xfId="227" applyNumberFormat="1" applyFont="1" applyFill="1" applyBorder="1"/>
    <xf numFmtId="41" fontId="57" fillId="0" borderId="0" xfId="0" applyNumberFormat="1" applyFont="1" applyFill="1"/>
    <xf numFmtId="164" fontId="57" fillId="0" borderId="0" xfId="0" applyNumberFormat="1" applyFont="1" applyFill="1"/>
    <xf numFmtId="14" fontId="56" fillId="0" borderId="0" xfId="0" applyNumberFormat="1" applyFont="1" applyFill="1" applyAlignment="1">
      <alignment horizontal="center"/>
    </xf>
    <xf numFmtId="0" fontId="66" fillId="0" borderId="0" xfId="0" applyFont="1" applyFill="1" applyBorder="1"/>
    <xf numFmtId="43" fontId="66" fillId="0" borderId="0" xfId="227" applyNumberFormat="1" applyFont="1" applyFill="1" applyBorder="1"/>
    <xf numFmtId="49" fontId="66" fillId="0" borderId="33" xfId="0" applyNumberFormat="1" applyFont="1" applyFill="1" applyBorder="1" applyAlignment="1">
      <alignment horizontal="center"/>
    </xf>
    <xf numFmtId="49" fontId="66" fillId="0" borderId="30" xfId="0" applyNumberFormat="1" applyFont="1" applyFill="1" applyBorder="1" applyAlignment="1">
      <alignment horizontal="center"/>
    </xf>
    <xf numFmtId="41" fontId="66" fillId="0" borderId="16" xfId="0" applyNumberFormat="1" applyFont="1" applyFill="1" applyBorder="1"/>
    <xf numFmtId="41" fontId="66" fillId="0" borderId="0" xfId="0" applyNumberFormat="1" applyFont="1" applyFill="1" applyBorder="1"/>
    <xf numFmtId="41" fontId="66" fillId="0" borderId="27" xfId="0" applyNumberFormat="1" applyFont="1" applyFill="1" applyBorder="1"/>
    <xf numFmtId="49" fontId="66" fillId="0" borderId="18" xfId="0" applyNumberFormat="1" applyFont="1" applyFill="1" applyBorder="1" applyAlignment="1">
      <alignment horizontal="center"/>
    </xf>
    <xf numFmtId="49" fontId="66" fillId="0" borderId="4" xfId="0" applyNumberFormat="1" applyFont="1" applyFill="1" applyBorder="1" applyAlignment="1">
      <alignment horizontal="center"/>
    </xf>
    <xf numFmtId="49" fontId="66" fillId="0" borderId="2" xfId="0" applyNumberFormat="1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vertical="top" wrapText="1"/>
    </xf>
    <xf numFmtId="49" fontId="72" fillId="0" borderId="18" xfId="0" applyNumberFormat="1" applyFont="1" applyFill="1" applyBorder="1" applyAlignment="1">
      <alignment horizontal="center"/>
    </xf>
    <xf numFmtId="0" fontId="134" fillId="0" borderId="0" xfId="373" applyFont="1" applyFill="1" applyBorder="1" applyAlignment="1">
      <alignment wrapText="1"/>
    </xf>
    <xf numFmtId="49" fontId="66" fillId="0" borderId="0" xfId="0" applyNumberFormat="1" applyFont="1" applyFill="1" applyBorder="1"/>
    <xf numFmtId="49" fontId="66" fillId="0" borderId="0" xfId="0" applyNumberFormat="1" applyFont="1" applyFill="1" applyBorder="1" applyAlignment="1">
      <alignment horizontal="left"/>
    </xf>
    <xf numFmtId="0" fontId="134" fillId="0" borderId="55" xfId="373" applyFont="1" applyFill="1" applyBorder="1" applyAlignment="1">
      <alignment wrapText="1"/>
    </xf>
    <xf numFmtId="0" fontId="134" fillId="0" borderId="0" xfId="372" applyFont="1" applyFill="1" applyBorder="1" applyAlignment="1"/>
    <xf numFmtId="0" fontId="66" fillId="0" borderId="55" xfId="0" applyFont="1" applyFill="1" applyBorder="1"/>
    <xf numFmtId="0" fontId="66" fillId="0" borderId="0" xfId="0" applyFont="1" applyFill="1" applyBorder="1" applyAlignment="1">
      <alignment horizontal="left"/>
    </xf>
    <xf numFmtId="0" fontId="134" fillId="0" borderId="55" xfId="372" applyFont="1" applyFill="1" applyBorder="1" applyAlignment="1"/>
    <xf numFmtId="0" fontId="66" fillId="0" borderId="0" xfId="221" applyFont="1" applyFill="1" applyBorder="1"/>
    <xf numFmtId="41" fontId="66" fillId="0" borderId="16" xfId="221" applyNumberFormat="1" applyFont="1" applyFill="1" applyBorder="1"/>
    <xf numFmtId="41" fontId="136" fillId="0" borderId="0" xfId="221" applyNumberFormat="1" applyFont="1" applyFill="1" applyBorder="1"/>
    <xf numFmtId="41" fontId="136" fillId="0" borderId="27" xfId="221" applyNumberFormat="1" applyFont="1" applyFill="1" applyBorder="1"/>
    <xf numFmtId="0" fontId="136" fillId="0" borderId="0" xfId="221" applyFont="1" applyFill="1"/>
    <xf numFmtId="41" fontId="66" fillId="0" borderId="16" xfId="227" applyNumberFormat="1" applyFont="1" applyFill="1" applyBorder="1"/>
    <xf numFmtId="41" fontId="66" fillId="0" borderId="0" xfId="227" applyNumberFormat="1" applyFont="1" applyFill="1" applyBorder="1"/>
    <xf numFmtId="164" fontId="66" fillId="0" borderId="0" xfId="227" applyNumberFormat="1" applyFont="1" applyFill="1"/>
    <xf numFmtId="0" fontId="66" fillId="0" borderId="0" xfId="348" applyFont="1" applyFill="1" applyBorder="1"/>
    <xf numFmtId="0" fontId="135" fillId="0" borderId="0" xfId="512" applyFont="1" applyFill="1" applyBorder="1"/>
    <xf numFmtId="49" fontId="66" fillId="0" borderId="34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left" vertical="top" wrapText="1"/>
    </xf>
    <xf numFmtId="0" fontId="135" fillId="0" borderId="0" xfId="627" applyFont="1" applyFill="1" applyBorder="1"/>
    <xf numFmtId="0" fontId="134" fillId="0" borderId="0" xfId="0" applyFont="1" applyFill="1" applyBorder="1"/>
    <xf numFmtId="0" fontId="66" fillId="0" borderId="0" xfId="0" quotePrefix="1" applyNumberFormat="1" applyFont="1" applyFill="1" applyBorder="1"/>
    <xf numFmtId="49" fontId="66" fillId="0" borderId="27" xfId="0" applyNumberFormat="1" applyFont="1" applyFill="1" applyBorder="1" applyAlignment="1">
      <alignment horizontal="center"/>
    </xf>
    <xf numFmtId="41" fontId="72" fillId="0" borderId="16" xfId="0" applyNumberFormat="1" applyFont="1" applyFill="1" applyBorder="1"/>
    <xf numFmtId="41" fontId="72" fillId="0" borderId="0" xfId="0" applyNumberFormat="1" applyFont="1" applyFill="1" applyBorder="1"/>
    <xf numFmtId="0" fontId="135" fillId="0" borderId="0" xfId="550" applyFont="1" applyFill="1" applyBorder="1"/>
    <xf numFmtId="49" fontId="72" fillId="0" borderId="51" xfId="0" applyNumberFormat="1" applyFont="1" applyFill="1" applyBorder="1" applyAlignment="1">
      <alignment horizontal="center"/>
    </xf>
    <xf numFmtId="41" fontId="72" fillId="0" borderId="9" xfId="0" applyNumberFormat="1" applyFont="1" applyFill="1" applyBorder="1"/>
    <xf numFmtId="0" fontId="66" fillId="0" borderId="0" xfId="0" quotePrefix="1" applyNumberFormat="1" applyFont="1" applyFill="1" applyBorder="1" applyAlignment="1">
      <alignment vertical="top" wrapText="1"/>
    </xf>
    <xf numFmtId="0" fontId="66" fillId="0" borderId="18" xfId="0" applyNumberFormat="1" applyFont="1" applyFill="1" applyBorder="1" applyAlignment="1">
      <alignment horizontal="center"/>
    </xf>
    <xf numFmtId="0" fontId="66" fillId="0" borderId="4" xfId="0" applyNumberFormat="1" applyFont="1" applyFill="1" applyBorder="1" applyAlignment="1">
      <alignment horizontal="center"/>
    </xf>
    <xf numFmtId="0" fontId="66" fillId="0" borderId="0" xfId="0" quotePrefix="1" applyNumberFormat="1" applyFont="1" applyFill="1" applyBorder="1" applyAlignment="1">
      <alignment vertical="top"/>
    </xf>
    <xf numFmtId="0" fontId="66" fillId="0" borderId="0" xfId="0" applyFont="1" applyFill="1" applyBorder="1" applyAlignment="1">
      <alignment wrapText="1"/>
    </xf>
    <xf numFmtId="49" fontId="66" fillId="0" borderId="31" xfId="0" applyNumberFormat="1" applyFont="1" applyFill="1" applyBorder="1" applyAlignment="1">
      <alignment horizontal="center"/>
    </xf>
    <xf numFmtId="49" fontId="72" fillId="0" borderId="32" xfId="0" applyNumberFormat="1" applyFont="1" applyFill="1" applyBorder="1" applyAlignment="1">
      <alignment horizontal="center"/>
    </xf>
    <xf numFmtId="49" fontId="66" fillId="0" borderId="32" xfId="0" applyNumberFormat="1" applyFont="1" applyFill="1" applyBorder="1" applyAlignment="1">
      <alignment horizontal="center"/>
    </xf>
    <xf numFmtId="49" fontId="72" fillId="0" borderId="4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left" vertical="top"/>
    </xf>
    <xf numFmtId="0" fontId="66" fillId="0" borderId="7" xfId="0" applyFont="1" applyFill="1" applyBorder="1" applyAlignment="1">
      <alignment vertical="top" wrapText="1"/>
    </xf>
    <xf numFmtId="49" fontId="72" fillId="0" borderId="33" xfId="0" applyNumberFormat="1" applyFont="1" applyFill="1" applyBorder="1" applyAlignment="1">
      <alignment horizontal="center"/>
    </xf>
    <xf numFmtId="49" fontId="72" fillId="0" borderId="30" xfId="0" applyNumberFormat="1" applyFont="1" applyFill="1" applyBorder="1" applyAlignment="1">
      <alignment horizontal="center"/>
    </xf>
    <xf numFmtId="49" fontId="72" fillId="0" borderId="0" xfId="0" applyNumberFormat="1" applyFont="1" applyFill="1" applyBorder="1" applyAlignment="1">
      <alignment horizontal="left"/>
    </xf>
    <xf numFmtId="0" fontId="72" fillId="0" borderId="0" xfId="0" applyFont="1" applyFill="1" applyBorder="1"/>
    <xf numFmtId="43" fontId="57" fillId="0" borderId="0" xfId="227" applyNumberFormat="1" applyFont="1" applyFill="1"/>
    <xf numFmtId="49" fontId="57" fillId="0" borderId="0" xfId="0" applyNumberFormat="1" applyFont="1" applyFill="1" applyBorder="1" applyAlignment="1">
      <alignment horizontal="center"/>
    </xf>
    <xf numFmtId="41" fontId="56" fillId="0" borderId="26" xfId="0" applyNumberFormat="1" applyFont="1" applyFill="1" applyBorder="1"/>
    <xf numFmtId="10" fontId="57" fillId="0" borderId="0" xfId="0" applyNumberFormat="1" applyFont="1" applyFill="1" applyAlignment="1">
      <alignment horizontal="center"/>
    </xf>
    <xf numFmtId="10" fontId="56" fillId="0" borderId="0" xfId="0" applyNumberFormat="1" applyFont="1" applyFill="1"/>
    <xf numFmtId="49" fontId="137" fillId="0" borderId="0" xfId="0" applyNumberFormat="1" applyFont="1" applyFill="1" applyAlignment="1"/>
    <xf numFmtId="0" fontId="56" fillId="0" borderId="10" xfId="0" applyFont="1" applyBorder="1" applyAlignment="1">
      <alignment horizontal="center"/>
    </xf>
    <xf numFmtId="41" fontId="0" fillId="0" borderId="0" xfId="0" applyNumberFormat="1"/>
    <xf numFmtId="171" fontId="57" fillId="0" borderId="0" xfId="0" applyNumberFormat="1" applyFont="1" applyFill="1" applyAlignment="1"/>
    <xf numFmtId="49" fontId="56" fillId="0" borderId="11" xfId="0" applyNumberFormat="1" applyFont="1" applyFill="1" applyBorder="1" applyAlignment="1">
      <alignment horizontal="centerContinuous"/>
    </xf>
    <xf numFmtId="49" fontId="66" fillId="0" borderId="16" xfId="227" applyNumberFormat="1" applyFont="1" applyFill="1" applyBorder="1" applyAlignment="1">
      <alignment horizontal="left"/>
    </xf>
    <xf numFmtId="49" fontId="66" fillId="0" borderId="16" xfId="0" applyNumberFormat="1" applyFont="1" applyFill="1" applyBorder="1" applyAlignment="1">
      <alignment horizontal="left"/>
    </xf>
    <xf numFmtId="49" fontId="66" fillId="0" borderId="16" xfId="0" applyNumberFormat="1" applyFont="1" applyFill="1" applyBorder="1" applyAlignment="1">
      <alignment horizontal="left" vertical="top"/>
    </xf>
    <xf numFmtId="1" fontId="66" fillId="0" borderId="16" xfId="227" applyNumberFormat="1" applyFont="1" applyFill="1" applyBorder="1" applyAlignment="1">
      <alignment horizontal="left"/>
    </xf>
    <xf numFmtId="0" fontId="134" fillId="0" borderId="16" xfId="373" applyFont="1" applyFill="1" applyBorder="1" applyAlignment="1">
      <alignment horizontal="left" wrapText="1"/>
    </xf>
    <xf numFmtId="49" fontId="66" fillId="0" borderId="16" xfId="0" applyNumberFormat="1" applyFont="1" applyFill="1" applyBorder="1"/>
    <xf numFmtId="0" fontId="135" fillId="0" borderId="16" xfId="641" applyFont="1" applyFill="1" applyBorder="1" applyAlignment="1">
      <alignment horizontal="left"/>
    </xf>
    <xf numFmtId="0" fontId="66" fillId="0" borderId="16" xfId="0" applyNumberFormat="1" applyFont="1" applyFill="1" applyBorder="1" applyAlignment="1">
      <alignment horizontal="left"/>
    </xf>
    <xf numFmtId="0" fontId="66" fillId="0" borderId="16" xfId="0" applyFont="1" applyFill="1" applyBorder="1" applyAlignment="1">
      <alignment horizontal="left"/>
    </xf>
    <xf numFmtId="49" fontId="134" fillId="0" borderId="16" xfId="372" applyNumberFormat="1" applyFont="1" applyFill="1" applyBorder="1" applyAlignment="1">
      <alignment horizontal="left" wrapText="1"/>
    </xf>
    <xf numFmtId="49" fontId="66" fillId="0" borderId="16" xfId="221" applyNumberFormat="1" applyFont="1" applyFill="1" applyBorder="1" applyAlignment="1">
      <alignment horizontal="left"/>
    </xf>
    <xf numFmtId="0" fontId="134" fillId="0" borderId="16" xfId="0" applyFont="1" applyFill="1" applyBorder="1" applyAlignment="1">
      <alignment horizontal="left"/>
    </xf>
    <xf numFmtId="0" fontId="135" fillId="0" borderId="16" xfId="549" applyNumberFormat="1" applyFont="1" applyFill="1" applyBorder="1" applyAlignment="1">
      <alignment horizontal="left"/>
    </xf>
    <xf numFmtId="49" fontId="72" fillId="0" borderId="53" xfId="0" applyNumberFormat="1" applyFont="1" applyFill="1" applyBorder="1" applyAlignment="1">
      <alignment horizontal="left"/>
    </xf>
    <xf numFmtId="49" fontId="66" fillId="0" borderId="16" xfId="0" quotePrefix="1" applyNumberFormat="1" applyFont="1" applyFill="1" applyBorder="1" applyAlignment="1">
      <alignment horizontal="left"/>
    </xf>
    <xf numFmtId="49" fontId="134" fillId="0" borderId="16" xfId="372" applyNumberFormat="1" applyFont="1" applyFill="1" applyBorder="1" applyAlignment="1">
      <alignment wrapText="1"/>
    </xf>
    <xf numFmtId="17" fontId="83" fillId="0" borderId="0" xfId="0" quotePrefix="1" applyNumberFormat="1" applyFont="1" applyFill="1"/>
    <xf numFmtId="0" fontId="66" fillId="0" borderId="0" xfId="0" applyFont="1" applyFill="1" applyBorder="1" applyAlignment="1">
      <alignment horizontal="center"/>
    </xf>
    <xf numFmtId="41" fontId="57" fillId="0" borderId="41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vertical="top" wrapText="1"/>
    </xf>
    <xf numFmtId="0" fontId="56" fillId="0" borderId="10" xfId="0" applyFont="1" applyBorder="1" applyAlignment="1">
      <alignment horizontal="center"/>
    </xf>
    <xf numFmtId="0" fontId="141" fillId="0" borderId="0" xfId="0" applyFont="1"/>
    <xf numFmtId="0" fontId="142" fillId="0" borderId="0" xfId="0" applyFont="1"/>
    <xf numFmtId="0" fontId="56" fillId="0" borderId="10" xfId="0" applyFont="1" applyFill="1" applyBorder="1" applyAlignment="1">
      <alignment horizontal="center" wrapText="1"/>
    </xf>
    <xf numFmtId="41" fontId="0" fillId="0" borderId="10" xfId="0" applyNumberFormat="1" applyFill="1" applyBorder="1"/>
    <xf numFmtId="0" fontId="0" fillId="0" borderId="11" xfId="0" applyFill="1" applyBorder="1"/>
    <xf numFmtId="0" fontId="57" fillId="0" borderId="0" xfId="0" applyNumberFormat="1" applyFont="1" applyFill="1" applyAlignment="1">
      <alignment horizontal="left"/>
    </xf>
    <xf numFmtId="166" fontId="57" fillId="0" borderId="0" xfId="0" applyNumberFormat="1" applyFont="1" applyAlignment="1" applyProtection="1">
      <alignment horizontal="left"/>
    </xf>
    <xf numFmtId="0" fontId="142" fillId="0" borderId="0" xfId="0" applyFont="1" applyFill="1"/>
    <xf numFmtId="0" fontId="56" fillId="0" borderId="10" xfId="0" applyFont="1" applyFill="1" applyBorder="1" applyAlignment="1">
      <alignment horizontal="center"/>
    </xf>
    <xf numFmtId="17" fontId="66" fillId="0" borderId="0" xfId="0" applyNumberFormat="1" applyFont="1" applyFill="1" applyBorder="1"/>
    <xf numFmtId="41" fontId="57" fillId="0" borderId="0" xfId="0" applyNumberFormat="1" applyFont="1" applyFill="1" applyBorder="1" applyAlignment="1">
      <alignment horizontal="center"/>
    </xf>
    <xf numFmtId="49" fontId="66" fillId="0" borderId="0" xfId="227" applyNumberFormat="1" applyFont="1" applyFill="1" applyBorder="1" applyAlignment="1">
      <alignment horizontal="left"/>
    </xf>
    <xf numFmtId="49" fontId="66" fillId="0" borderId="0" xfId="0" applyNumberFormat="1" applyFont="1" applyFill="1" applyBorder="1" applyAlignment="1">
      <alignment horizontal="left" vertical="top"/>
    </xf>
    <xf numFmtId="1" fontId="66" fillId="0" borderId="0" xfId="227" applyNumberFormat="1" applyFont="1" applyFill="1" applyBorder="1" applyAlignment="1">
      <alignment horizontal="left"/>
    </xf>
    <xf numFmtId="0" fontId="134" fillId="0" borderId="0" xfId="373" applyFont="1" applyFill="1" applyBorder="1" applyAlignment="1">
      <alignment horizontal="left" wrapText="1"/>
    </xf>
    <xf numFmtId="0" fontId="66" fillId="0" borderId="0" xfId="0" applyNumberFormat="1" applyFont="1" applyFill="1" applyBorder="1" applyAlignment="1">
      <alignment horizontal="left"/>
    </xf>
    <xf numFmtId="0" fontId="135" fillId="0" borderId="0" xfId="641" applyFont="1" applyFill="1" applyBorder="1" applyAlignment="1">
      <alignment horizontal="left"/>
    </xf>
    <xf numFmtId="49" fontId="134" fillId="0" borderId="0" xfId="372" applyNumberFormat="1" applyFont="1" applyFill="1" applyBorder="1" applyAlignment="1">
      <alignment horizontal="left" wrapText="1"/>
    </xf>
    <xf numFmtId="49" fontId="66" fillId="0" borderId="0" xfId="221" applyNumberFormat="1" applyFont="1" applyFill="1" applyBorder="1" applyAlignment="1">
      <alignment horizontal="left"/>
    </xf>
    <xf numFmtId="0" fontId="134" fillId="0" borderId="0" xfId="0" applyFont="1" applyFill="1" applyBorder="1" applyAlignment="1">
      <alignment horizontal="left"/>
    </xf>
    <xf numFmtId="0" fontId="135" fillId="0" borderId="0" xfId="549" applyNumberFormat="1" applyFont="1" applyFill="1" applyBorder="1" applyAlignment="1">
      <alignment horizontal="left"/>
    </xf>
    <xf numFmtId="49" fontId="72" fillId="0" borderId="52" xfId="0" applyNumberFormat="1" applyFont="1" applyFill="1" applyBorder="1" applyAlignment="1">
      <alignment horizontal="left"/>
    </xf>
    <xf numFmtId="49" fontId="66" fillId="0" borderId="0" xfId="0" quotePrefix="1" applyNumberFormat="1" applyFont="1" applyFill="1" applyBorder="1" applyAlignment="1">
      <alignment horizontal="left"/>
    </xf>
    <xf numFmtId="49" fontId="134" fillId="0" borderId="0" xfId="372" applyNumberFormat="1" applyFont="1" applyFill="1" applyBorder="1" applyAlignment="1">
      <alignment wrapText="1"/>
    </xf>
    <xf numFmtId="37" fontId="144" fillId="0" borderId="0" xfId="0" applyNumberFormat="1" applyFont="1" applyFill="1" applyBorder="1" applyAlignment="1" applyProtection="1">
      <alignment horizontal="centerContinuous"/>
    </xf>
    <xf numFmtId="172" fontId="143" fillId="0" borderId="0" xfId="0" applyNumberFormat="1" applyFont="1" applyBorder="1" applyAlignment="1" applyProtection="1">
      <alignment horizontal="centerContinuous"/>
    </xf>
    <xf numFmtId="37" fontId="144" fillId="0" borderId="0" xfId="0" applyNumberFormat="1" applyFont="1" applyAlignment="1" applyProtection="1">
      <alignment horizontal="centerContinuous"/>
      <protection locked="0"/>
    </xf>
    <xf numFmtId="0" fontId="144" fillId="0" borderId="0" xfId="0" applyFont="1"/>
    <xf numFmtId="17" fontId="143" fillId="0" borderId="0" xfId="0" applyNumberFormat="1" applyFont="1" applyFill="1" applyAlignment="1">
      <alignment horizontal="center" wrapText="1"/>
    </xf>
    <xf numFmtId="41" fontId="57" fillId="62" borderId="0" xfId="0" applyNumberFormat="1" applyFont="1" applyFill="1"/>
    <xf numFmtId="0" fontId="66" fillId="0" borderId="3" xfId="0" applyFont="1" applyFill="1" applyBorder="1" applyAlignment="1">
      <alignment horizontal="left"/>
    </xf>
    <xf numFmtId="0" fontId="66" fillId="0" borderId="3" xfId="0" applyFont="1" applyFill="1" applyBorder="1"/>
    <xf numFmtId="0" fontId="66" fillId="0" borderId="3" xfId="0" applyFont="1" applyFill="1" applyBorder="1" applyAlignment="1">
      <alignment horizontal="center"/>
    </xf>
    <xf numFmtId="0" fontId="131" fillId="0" borderId="0" xfId="0" applyFont="1" applyFill="1"/>
    <xf numFmtId="41" fontId="131" fillId="0" borderId="0" xfId="0" applyNumberFormat="1" applyFont="1" applyFill="1"/>
    <xf numFmtId="171" fontId="66" fillId="0" borderId="0" xfId="0" applyNumberFormat="1" applyFont="1" applyFill="1" applyBorder="1" applyAlignment="1">
      <alignment horizontal="center"/>
    </xf>
    <xf numFmtId="49" fontId="56" fillId="0" borderId="56" xfId="0" applyNumberFormat="1" applyFont="1" applyFill="1" applyBorder="1" applyAlignment="1"/>
    <xf numFmtId="49" fontId="56" fillId="0" borderId="1" xfId="0" applyNumberFormat="1" applyFont="1" applyFill="1" applyBorder="1" applyAlignment="1"/>
    <xf numFmtId="0" fontId="56" fillId="0" borderId="60" xfId="0" applyNumberFormat="1" applyFont="1" applyFill="1" applyBorder="1" applyAlignment="1">
      <alignment horizontal="center"/>
    </xf>
    <xf numFmtId="0" fontId="56" fillId="0" borderId="1" xfId="0" applyNumberFormat="1" applyFont="1" applyFill="1" applyBorder="1" applyAlignment="1">
      <alignment horizontal="center"/>
    </xf>
    <xf numFmtId="0" fontId="56" fillId="0" borderId="1" xfId="0" applyNumberFormat="1" applyFont="1" applyFill="1" applyBorder="1" applyAlignment="1">
      <alignment horizontal="center" wrapText="1"/>
    </xf>
    <xf numFmtId="17" fontId="56" fillId="0" borderId="1" xfId="0" applyNumberFormat="1" applyFont="1" applyFill="1" applyBorder="1" applyAlignment="1">
      <alignment horizontal="center"/>
    </xf>
    <xf numFmtId="49" fontId="56" fillId="0" borderId="60" xfId="0" applyNumberFormat="1" applyFont="1" applyFill="1" applyBorder="1" applyAlignment="1">
      <alignment horizontal="center" wrapText="1"/>
    </xf>
    <xf numFmtId="41" fontId="56" fillId="0" borderId="36" xfId="0" applyNumberFormat="1" applyFont="1" applyFill="1" applyBorder="1" applyAlignment="1"/>
    <xf numFmtId="41" fontId="56" fillId="0" borderId="11" xfId="0" applyNumberFormat="1" applyFont="1" applyFill="1" applyBorder="1" applyAlignment="1"/>
    <xf numFmtId="41" fontId="56" fillId="0" borderId="34" xfId="0" applyNumberFormat="1" applyFont="1" applyFill="1" applyBorder="1" applyAlignment="1"/>
    <xf numFmtId="41" fontId="56" fillId="0" borderId="59" xfId="0" applyNumberFormat="1" applyFont="1" applyFill="1" applyBorder="1" applyAlignment="1">
      <alignment horizontal="center" wrapText="1"/>
    </xf>
    <xf numFmtId="41" fontId="56" fillId="0" borderId="60" xfId="0" applyNumberFormat="1" applyFont="1" applyFill="1" applyBorder="1" applyAlignment="1">
      <alignment horizontal="center" wrapText="1"/>
    </xf>
    <xf numFmtId="41" fontId="56" fillId="0" borderId="61" xfId="0" applyNumberFormat="1" applyFont="1" applyFill="1" applyBorder="1" applyAlignment="1">
      <alignment horizontal="center" wrapText="1"/>
    </xf>
    <xf numFmtId="41" fontId="56" fillId="64" borderId="0" xfId="0" applyNumberFormat="1" applyFont="1" applyFill="1" applyBorder="1" applyAlignment="1">
      <alignment horizontal="center"/>
    </xf>
    <xf numFmtId="41" fontId="56" fillId="64" borderId="2" xfId="0" applyNumberFormat="1" applyFont="1" applyFill="1" applyBorder="1" applyAlignment="1">
      <alignment horizontal="center" wrapText="1"/>
    </xf>
    <xf numFmtId="41" fontId="66" fillId="64" borderId="0" xfId="0" applyNumberFormat="1" applyFont="1" applyFill="1" applyBorder="1"/>
    <xf numFmtId="164" fontId="56" fillId="0" borderId="0" xfId="227" applyNumberFormat="1" applyFont="1" applyFill="1"/>
    <xf numFmtId="10" fontId="57" fillId="0" borderId="16" xfId="0" applyNumberFormat="1" applyFont="1" applyFill="1" applyBorder="1" applyAlignment="1">
      <alignment horizontal="center"/>
    </xf>
    <xf numFmtId="41" fontId="57" fillId="0" borderId="17" xfId="0" applyNumberFormat="1" applyFont="1" applyFill="1" applyBorder="1"/>
    <xf numFmtId="10" fontId="57" fillId="0" borderId="24" xfId="0" applyNumberFormat="1" applyFont="1" applyFill="1" applyBorder="1" applyAlignment="1">
      <alignment horizontal="center"/>
    </xf>
    <xf numFmtId="41" fontId="57" fillId="0" borderId="25" xfId="0" applyNumberFormat="1" applyFont="1" applyFill="1" applyBorder="1"/>
    <xf numFmtId="10" fontId="57" fillId="0" borderId="29" xfId="0" applyNumberFormat="1" applyFont="1" applyFill="1" applyBorder="1" applyAlignment="1">
      <alignment horizontal="center"/>
    </xf>
    <xf numFmtId="41" fontId="57" fillId="0" borderId="37" xfId="0" applyNumberFormat="1" applyFont="1" applyFill="1" applyBorder="1"/>
    <xf numFmtId="41" fontId="66" fillId="0" borderId="63" xfId="0" applyNumberFormat="1" applyFont="1" applyFill="1" applyBorder="1"/>
    <xf numFmtId="41" fontId="56" fillId="0" borderId="84" xfId="0" applyNumberFormat="1" applyFont="1" applyFill="1" applyBorder="1" applyAlignment="1">
      <alignment horizontal="center" wrapText="1"/>
    </xf>
    <xf numFmtId="41" fontId="56" fillId="0" borderId="85" xfId="0" applyNumberFormat="1" applyFont="1" applyFill="1" applyBorder="1" applyAlignment="1">
      <alignment horizontal="center" wrapText="1"/>
    </xf>
    <xf numFmtId="41" fontId="66" fillId="0" borderId="0" xfId="221" applyNumberFormat="1" applyFont="1" applyFill="1" applyBorder="1"/>
    <xf numFmtId="41" fontId="56" fillId="0" borderId="41" xfId="0" applyNumberFormat="1" applyFont="1" applyFill="1" applyBorder="1" applyAlignment="1">
      <alignment horizontal="center" wrapText="1"/>
    </xf>
    <xf numFmtId="41" fontId="66" fillId="0" borderId="38" xfId="0" applyNumberFormat="1" applyFont="1" applyFill="1" applyBorder="1"/>
    <xf numFmtId="0" fontId="81" fillId="0" borderId="0" xfId="0" applyFont="1"/>
    <xf numFmtId="41" fontId="66" fillId="0" borderId="17" xfId="0" applyNumberFormat="1" applyFont="1" applyFill="1" applyBorder="1"/>
    <xf numFmtId="41" fontId="57" fillId="0" borderId="11" xfId="0" applyNumberFormat="1" applyFont="1" applyFill="1" applyBorder="1"/>
    <xf numFmtId="0" fontId="0" fillId="0" borderId="21" xfId="0" applyBorder="1"/>
    <xf numFmtId="0" fontId="0" fillId="0" borderId="19" xfId="0" applyBorder="1"/>
    <xf numFmtId="0" fontId="0" fillId="0" borderId="16" xfId="0" applyFill="1" applyBorder="1"/>
    <xf numFmtId="0" fontId="0" fillId="0" borderId="17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7" xfId="0" applyFill="1" applyBorder="1"/>
    <xf numFmtId="164" fontId="57" fillId="0" borderId="29" xfId="227" applyNumberFormat="1" applyFill="1" applyBorder="1"/>
    <xf numFmtId="164" fontId="57" fillId="0" borderId="3" xfId="227" applyNumberFormat="1" applyFill="1" applyBorder="1"/>
    <xf numFmtId="164" fontId="57" fillId="0" borderId="37" xfId="227" applyNumberFormat="1" applyFill="1" applyBorder="1"/>
    <xf numFmtId="0" fontId="0" fillId="64" borderId="19" xfId="0" applyFill="1" applyBorder="1"/>
    <xf numFmtId="0" fontId="0" fillId="64" borderId="0" xfId="0" applyFill="1" applyBorder="1"/>
    <xf numFmtId="0" fontId="0" fillId="64" borderId="0" xfId="0" applyFill="1" applyBorder="1" applyAlignment="1">
      <alignment horizontal="center"/>
    </xf>
    <xf numFmtId="164" fontId="57" fillId="64" borderId="0" xfId="227" applyNumberFormat="1" applyFill="1" applyBorder="1" applyAlignment="1">
      <alignment vertical="top"/>
    </xf>
    <xf numFmtId="164" fontId="57" fillId="64" borderId="0" xfId="227" applyNumberFormat="1" applyFill="1" applyBorder="1" applyAlignment="1"/>
    <xf numFmtId="164" fontId="57" fillId="64" borderId="0" xfId="227" applyNumberFormat="1" applyFill="1" applyBorder="1"/>
    <xf numFmtId="164" fontId="57" fillId="64" borderId="3" xfId="227" applyNumberFormat="1" applyFill="1" applyBorder="1"/>
    <xf numFmtId="0" fontId="131" fillId="0" borderId="0" xfId="0" applyFont="1" applyBorder="1"/>
    <xf numFmtId="164" fontId="131" fillId="0" borderId="0" xfId="227" applyNumberFormat="1" applyFont="1" applyFill="1" applyBorder="1" applyAlignment="1">
      <alignment horizontal="center"/>
    </xf>
    <xf numFmtId="164" fontId="131" fillId="0" borderId="0" xfId="227" applyNumberFormat="1" applyFont="1" applyFill="1" applyBorder="1"/>
    <xf numFmtId="0" fontId="129" fillId="0" borderId="0" xfId="0" applyFont="1" applyBorder="1"/>
    <xf numFmtId="0" fontId="59" fillId="0" borderId="0" xfId="0" applyFont="1"/>
    <xf numFmtId="0" fontId="129" fillId="0" borderId="0" xfId="0" applyFont="1" applyFill="1"/>
    <xf numFmtId="0" fontId="129" fillId="0" borderId="0" xfId="0" applyFont="1" applyFill="1" applyBorder="1" applyAlignment="1">
      <alignment horizontal="center"/>
    </xf>
    <xf numFmtId="0" fontId="129" fillId="0" borderId="0" xfId="0" applyFont="1" applyBorder="1" applyAlignment="1">
      <alignment horizontal="right"/>
    </xf>
    <xf numFmtId="0" fontId="0" fillId="0" borderId="19" xfId="0" applyFill="1" applyBorder="1"/>
    <xf numFmtId="0" fontId="0" fillId="0" borderId="20" xfId="0" applyFill="1" applyBorder="1"/>
    <xf numFmtId="0" fontId="0" fillId="0" borderId="16" xfId="0" applyBorder="1"/>
    <xf numFmtId="0" fontId="0" fillId="0" borderId="24" xfId="0" applyBorder="1" applyAlignment="1">
      <alignment horizontal="centerContinuous"/>
    </xf>
    <xf numFmtId="0" fontId="0" fillId="0" borderId="16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16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29" xfId="0" applyBorder="1" applyAlignment="1">
      <alignment vertical="top"/>
    </xf>
    <xf numFmtId="0" fontId="57" fillId="0" borderId="3" xfId="0" applyFont="1" applyBorder="1" applyAlignment="1">
      <alignment vertical="top" wrapText="1"/>
    </xf>
    <xf numFmtId="0" fontId="57" fillId="0" borderId="3" xfId="0" applyFont="1" applyBorder="1"/>
    <xf numFmtId="164" fontId="129" fillId="0" borderId="0" xfId="227" applyNumberFormat="1" applyFont="1" applyFill="1" applyBorder="1" applyAlignment="1">
      <alignment horizontal="center"/>
    </xf>
    <xf numFmtId="0" fontId="0" fillId="0" borderId="17" xfId="0" applyBorder="1"/>
    <xf numFmtId="0" fontId="0" fillId="0" borderId="16" xfId="0" applyBorder="1" applyAlignment="1">
      <alignment horizontal="center"/>
    </xf>
    <xf numFmtId="0" fontId="0" fillId="0" borderId="29" xfId="0" applyBorder="1"/>
    <xf numFmtId="43" fontId="66" fillId="0" borderId="0" xfId="0" applyNumberFormat="1" applyFont="1" applyFill="1"/>
    <xf numFmtId="0" fontId="57" fillId="0" borderId="10" xfId="0" applyFont="1" applyFill="1" applyBorder="1" applyAlignment="1">
      <alignment horizontal="center"/>
    </xf>
    <xf numFmtId="0" fontId="57" fillId="0" borderId="10" xfId="0" applyFont="1" applyFill="1" applyBorder="1" applyAlignment="1">
      <alignment horizontal="left"/>
    </xf>
    <xf numFmtId="0" fontId="57" fillId="0" borderId="10" xfId="0" applyFont="1" applyFill="1" applyBorder="1" applyAlignment="1">
      <alignment horizontal="centerContinuous"/>
    </xf>
    <xf numFmtId="164" fontId="57" fillId="0" borderId="16" xfId="227" applyNumberFormat="1" applyFill="1" applyBorder="1" applyAlignment="1">
      <alignment vertical="top"/>
    </xf>
    <xf numFmtId="164" fontId="57" fillId="0" borderId="22" xfId="227" applyNumberFormat="1" applyFill="1" applyBorder="1" applyAlignment="1">
      <alignment vertical="top"/>
    </xf>
    <xf numFmtId="164" fontId="57" fillId="0" borderId="16" xfId="227" applyNumberFormat="1" applyFill="1" applyBorder="1" applyAlignment="1"/>
    <xf numFmtId="164" fontId="57" fillId="0" borderId="22" xfId="227" applyNumberFormat="1" applyFill="1" applyBorder="1"/>
    <xf numFmtId="164" fontId="57" fillId="0" borderId="87" xfId="227" applyNumberFormat="1" applyFill="1" applyBorder="1"/>
    <xf numFmtId="164" fontId="57" fillId="0" borderId="17" xfId="227" applyNumberFormat="1" applyFill="1" applyBorder="1" applyAlignment="1">
      <alignment vertical="top"/>
    </xf>
    <xf numFmtId="164" fontId="57" fillId="0" borderId="10" xfId="227" applyNumberFormat="1" applyFill="1" applyBorder="1" applyAlignment="1">
      <alignment vertical="top"/>
    </xf>
    <xf numFmtId="164" fontId="57" fillId="0" borderId="11" xfId="227" applyNumberFormat="1" applyFill="1" applyBorder="1" applyAlignment="1">
      <alignment vertical="top"/>
    </xf>
    <xf numFmtId="164" fontId="57" fillId="0" borderId="23" xfId="227" applyNumberFormat="1" applyFill="1" applyBorder="1" applyAlignment="1">
      <alignment vertical="top"/>
    </xf>
    <xf numFmtId="164" fontId="57" fillId="0" borderId="17" xfId="227" applyNumberFormat="1" applyFill="1" applyBorder="1" applyAlignment="1"/>
    <xf numFmtId="164" fontId="57" fillId="0" borderId="23" xfId="227" applyNumberFormat="1" applyFill="1" applyBorder="1"/>
    <xf numFmtId="164" fontId="57" fillId="0" borderId="26" xfId="227" applyNumberFormat="1" applyFill="1" applyBorder="1"/>
    <xf numFmtId="164" fontId="57" fillId="0" borderId="88" xfId="227" applyNumberFormat="1" applyFill="1" applyBorder="1"/>
    <xf numFmtId="164" fontId="57" fillId="0" borderId="17" xfId="227" applyNumberFormat="1" applyFill="1" applyBorder="1"/>
    <xf numFmtId="164" fontId="57" fillId="0" borderId="3" xfId="227" applyNumberFormat="1" applyFont="1" applyFill="1" applyBorder="1" applyAlignment="1">
      <alignment horizontal="center"/>
    </xf>
    <xf numFmtId="164" fontId="57" fillId="0" borderId="3" xfId="227" applyNumberFormat="1" applyFont="1" applyFill="1" applyBorder="1"/>
    <xf numFmtId="164" fontId="57" fillId="0" borderId="37" xfId="227" applyNumberFormat="1" applyFont="1" applyFill="1" applyBorder="1" applyAlignment="1">
      <alignment horizontal="right"/>
    </xf>
    <xf numFmtId="0" fontId="0" fillId="0" borderId="10" xfId="0" applyFill="1" applyBorder="1" applyAlignment="1">
      <alignment horizontal="centerContinuous"/>
    </xf>
    <xf numFmtId="0" fontId="0" fillId="0" borderId="0" xfId="0" applyFill="1" applyBorder="1" applyAlignment="1">
      <alignment horizontal="centerContinuous"/>
    </xf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0" fontId="0" fillId="0" borderId="3" xfId="0" applyFill="1" applyBorder="1"/>
    <xf numFmtId="0" fontId="129" fillId="0" borderId="0" xfId="0" applyFont="1" applyFill="1" applyBorder="1" applyAlignment="1">
      <alignment horizontal="right"/>
    </xf>
    <xf numFmtId="0" fontId="129" fillId="0" borderId="0" xfId="0" applyFont="1" applyFill="1" applyBorder="1"/>
    <xf numFmtId="164" fontId="131" fillId="0" borderId="0" xfId="227" applyNumberFormat="1" applyFont="1" applyFill="1" applyBorder="1" applyAlignment="1">
      <alignment horizontal="right"/>
    </xf>
    <xf numFmtId="164" fontId="131" fillId="0" borderId="0" xfId="227" applyNumberFormat="1" applyFont="1" applyFill="1" applyBorder="1" applyAlignment="1">
      <alignment horizontal="left"/>
    </xf>
    <xf numFmtId="41" fontId="56" fillId="0" borderId="0" xfId="0" applyNumberFormat="1" applyFont="1" applyFill="1" applyBorder="1"/>
    <xf numFmtId="10" fontId="57" fillId="0" borderId="38" xfId="0" applyNumberFormat="1" applyFont="1" applyFill="1" applyBorder="1" applyAlignment="1">
      <alignment horizontal="center"/>
    </xf>
    <xf numFmtId="10" fontId="146" fillId="0" borderId="38" xfId="0" applyNumberFormat="1" applyFont="1" applyFill="1" applyBorder="1" applyAlignment="1">
      <alignment horizontal="center"/>
    </xf>
    <xf numFmtId="10" fontId="57" fillId="0" borderId="39" xfId="0" applyNumberFormat="1" applyFont="1" applyFill="1" applyBorder="1" applyAlignment="1">
      <alignment horizontal="center"/>
    </xf>
    <xf numFmtId="0" fontId="146" fillId="0" borderId="38" xfId="0" applyFont="1" applyFill="1" applyBorder="1" applyAlignment="1">
      <alignment horizontal="center"/>
    </xf>
    <xf numFmtId="0" fontId="66" fillId="63" borderId="0" xfId="0" applyFont="1" applyFill="1" applyBorder="1"/>
    <xf numFmtId="0" fontId="66" fillId="63" borderId="0" xfId="0" applyFont="1" applyFill="1" applyBorder="1" applyAlignment="1">
      <alignment horizontal="left"/>
    </xf>
    <xf numFmtId="0" fontId="66" fillId="63" borderId="0" xfId="0" applyFont="1" applyFill="1" applyBorder="1" applyAlignment="1">
      <alignment horizontal="center"/>
    </xf>
    <xf numFmtId="43" fontId="66" fillId="63" borderId="0" xfId="227" applyNumberFormat="1" applyFont="1" applyFill="1" applyBorder="1"/>
    <xf numFmtId="49" fontId="66" fillId="63" borderId="18" xfId="0" applyNumberFormat="1" applyFont="1" applyFill="1" applyBorder="1" applyAlignment="1">
      <alignment horizontal="center"/>
    </xf>
    <xf numFmtId="41" fontId="66" fillId="63" borderId="0" xfId="0" applyNumberFormat="1" applyFont="1" applyFill="1" applyBorder="1"/>
    <xf numFmtId="41" fontId="66" fillId="63" borderId="27" xfId="0" applyNumberFormat="1" applyFont="1" applyFill="1" applyBorder="1"/>
    <xf numFmtId="41" fontId="66" fillId="63" borderId="16" xfId="0" applyNumberFormat="1" applyFont="1" applyFill="1" applyBorder="1"/>
    <xf numFmtId="41" fontId="66" fillId="63" borderId="17" xfId="0" applyNumberFormat="1" applyFont="1" applyFill="1" applyBorder="1"/>
    <xf numFmtId="41" fontId="66" fillId="63" borderId="0" xfId="0" applyNumberFormat="1" applyFont="1" applyFill="1"/>
    <xf numFmtId="41" fontId="66" fillId="63" borderId="38" xfId="0" applyNumberFormat="1" applyFont="1" applyFill="1" applyBorder="1"/>
    <xf numFmtId="49" fontId="66" fillId="63" borderId="16" xfId="0" applyNumberFormat="1" applyFont="1" applyFill="1" applyBorder="1" applyAlignment="1">
      <alignment horizontal="left"/>
    </xf>
    <xf numFmtId="49" fontId="66" fillId="63" borderId="0" xfId="0" applyNumberFormat="1" applyFont="1" applyFill="1" applyBorder="1" applyAlignment="1">
      <alignment horizontal="left"/>
    </xf>
    <xf numFmtId="171" fontId="66" fillId="63" borderId="0" xfId="0" applyNumberFormat="1" applyFont="1" applyFill="1" applyBorder="1" applyAlignment="1">
      <alignment horizontal="center"/>
    </xf>
    <xf numFmtId="17" fontId="66" fillId="63" borderId="0" xfId="0" applyNumberFormat="1" applyFont="1" applyFill="1" applyBorder="1"/>
    <xf numFmtId="49" fontId="66" fillId="63" borderId="16" xfId="0" applyNumberFormat="1" applyFont="1" applyFill="1" applyBorder="1" applyAlignment="1">
      <alignment horizontal="left" vertical="top"/>
    </xf>
    <xf numFmtId="49" fontId="66" fillId="63" borderId="0" xfId="0" applyNumberFormat="1" applyFont="1" applyFill="1" applyBorder="1" applyAlignment="1">
      <alignment horizontal="left" vertical="top"/>
    </xf>
    <xf numFmtId="49" fontId="66" fillId="63" borderId="0" xfId="0" applyNumberFormat="1" applyFont="1" applyFill="1" applyAlignment="1">
      <alignment horizontal="left"/>
    </xf>
    <xf numFmtId="1" fontId="66" fillId="63" borderId="16" xfId="227" applyNumberFormat="1" applyFont="1" applyFill="1" applyBorder="1" applyAlignment="1">
      <alignment horizontal="left"/>
    </xf>
    <xf numFmtId="0" fontId="134" fillId="63" borderId="16" xfId="373" applyFont="1" applyFill="1" applyBorder="1" applyAlignment="1">
      <alignment horizontal="left" wrapText="1"/>
    </xf>
    <xf numFmtId="0" fontId="66" fillId="63" borderId="16" xfId="0" applyNumberFormat="1" applyFont="1" applyFill="1" applyBorder="1" applyAlignment="1">
      <alignment horizontal="left"/>
    </xf>
    <xf numFmtId="49" fontId="66" fillId="63" borderId="16" xfId="0" applyNumberFormat="1" applyFont="1" applyFill="1" applyBorder="1"/>
    <xf numFmtId="0" fontId="66" fillId="63" borderId="16" xfId="0" applyFont="1" applyFill="1" applyBorder="1" applyAlignment="1">
      <alignment horizontal="left"/>
    </xf>
    <xf numFmtId="1" fontId="66" fillId="63" borderId="0" xfId="227" applyNumberFormat="1" applyFont="1" applyFill="1" applyAlignment="1">
      <alignment horizontal="left"/>
    </xf>
    <xf numFmtId="0" fontId="135" fillId="63" borderId="0" xfId="661" applyFont="1" applyFill="1" applyAlignment="1">
      <alignment horizontal="left"/>
    </xf>
    <xf numFmtId="0" fontId="66" fillId="63" borderId="16" xfId="0" applyNumberFormat="1" applyFont="1" applyFill="1" applyBorder="1" applyAlignment="1">
      <alignment horizontal="left" vertical="top"/>
    </xf>
    <xf numFmtId="0" fontId="66" fillId="63" borderId="16" xfId="0" quotePrefix="1" applyNumberFormat="1" applyFont="1" applyFill="1" applyBorder="1" applyAlignment="1">
      <alignment horizontal="left"/>
    </xf>
    <xf numFmtId="0" fontId="66" fillId="63" borderId="0" xfId="0" applyNumberFormat="1" applyFont="1" applyFill="1" applyAlignment="1">
      <alignment horizontal="left"/>
    </xf>
    <xf numFmtId="0" fontId="66" fillId="63" borderId="0" xfId="0" applyFont="1" applyFill="1"/>
    <xf numFmtId="17" fontId="66" fillId="63" borderId="0" xfId="0" applyNumberFormat="1" applyFont="1" applyFill="1"/>
    <xf numFmtId="0" fontId="134" fillId="63" borderId="0" xfId="373" applyFont="1" applyFill="1" applyBorder="1" applyAlignment="1">
      <alignment horizontal="left" wrapText="1"/>
    </xf>
    <xf numFmtId="0" fontId="134" fillId="63" borderId="0" xfId="373" applyFont="1" applyFill="1" applyBorder="1" applyAlignment="1">
      <alignment wrapText="1"/>
    </xf>
    <xf numFmtId="49" fontId="72" fillId="63" borderId="18" xfId="0" applyNumberFormat="1" applyFont="1" applyFill="1" applyBorder="1" applyAlignment="1">
      <alignment horizontal="center"/>
    </xf>
    <xf numFmtId="0" fontId="66" fillId="63" borderId="0" xfId="0" applyNumberFormat="1" applyFont="1" applyFill="1" applyBorder="1" applyAlignment="1">
      <alignment horizontal="left"/>
    </xf>
    <xf numFmtId="1" fontId="66" fillId="63" borderId="0" xfId="227" applyNumberFormat="1" applyFont="1" applyFill="1" applyBorder="1" applyAlignment="1">
      <alignment horizontal="left"/>
    </xf>
    <xf numFmtId="0" fontId="135" fillId="63" borderId="0" xfId="661" applyFont="1" applyFill="1" applyBorder="1"/>
    <xf numFmtId="0" fontId="135" fillId="63" borderId="0" xfId="661" applyFont="1" applyFill="1"/>
    <xf numFmtId="0" fontId="135" fillId="63" borderId="0" xfId="662" applyFont="1" applyFill="1" applyBorder="1"/>
    <xf numFmtId="0" fontId="21" fillId="63" borderId="0" xfId="6535" applyFill="1"/>
    <xf numFmtId="41" fontId="136" fillId="63" borderId="0" xfId="221" applyNumberFormat="1" applyFont="1" applyFill="1" applyBorder="1"/>
    <xf numFmtId="41" fontId="136" fillId="63" borderId="27" xfId="221" applyNumberFormat="1" applyFont="1" applyFill="1" applyBorder="1"/>
    <xf numFmtId="41" fontId="66" fillId="63" borderId="16" xfId="221" applyNumberFormat="1" applyFont="1" applyFill="1" applyBorder="1"/>
    <xf numFmtId="41" fontId="66" fillId="63" borderId="0" xfId="221" applyNumberFormat="1" applyFont="1" applyFill="1" applyBorder="1"/>
    <xf numFmtId="49" fontId="66" fillId="63" borderId="2" xfId="0" applyNumberFormat="1" applyFont="1" applyFill="1" applyBorder="1" applyAlignment="1">
      <alignment horizontal="center"/>
    </xf>
    <xf numFmtId="41" fontId="66" fillId="63" borderId="0" xfId="227" applyNumberFormat="1" applyFont="1" applyFill="1" applyBorder="1"/>
    <xf numFmtId="41" fontId="66" fillId="63" borderId="16" xfId="227" applyNumberFormat="1" applyFont="1" applyFill="1" applyBorder="1"/>
    <xf numFmtId="0" fontId="66" fillId="63" borderId="0" xfId="348" applyFont="1" applyFill="1"/>
    <xf numFmtId="0" fontId="66" fillId="63" borderId="0" xfId="348" applyFont="1" applyFill="1" applyBorder="1"/>
    <xf numFmtId="0" fontId="135" fillId="63" borderId="0" xfId="653" applyFont="1" applyFill="1" applyBorder="1"/>
    <xf numFmtId="49" fontId="66" fillId="63" borderId="34" xfId="0" applyNumberFormat="1" applyFont="1" applyFill="1" applyBorder="1" applyAlignment="1">
      <alignment horizontal="center"/>
    </xf>
    <xf numFmtId="0" fontId="66" fillId="63" borderId="0" xfId="0" applyFont="1" applyFill="1" applyBorder="1" applyAlignment="1">
      <alignment horizontal="left" vertical="top" wrapText="1"/>
    </xf>
    <xf numFmtId="0" fontId="66" fillId="63" borderId="0" xfId="0" applyNumberFormat="1" applyFont="1" applyFill="1" applyBorder="1" applyAlignment="1">
      <alignment vertical="top" wrapText="1"/>
    </xf>
    <xf numFmtId="49" fontId="66" fillId="63" borderId="4" xfId="0" applyNumberFormat="1" applyFont="1" applyFill="1" applyBorder="1" applyAlignment="1">
      <alignment horizontal="center"/>
    </xf>
    <xf numFmtId="0" fontId="135" fillId="63" borderId="0" xfId="653" applyFont="1" applyFill="1"/>
    <xf numFmtId="0" fontId="135" fillId="63" borderId="0" xfId="512" applyFont="1" applyFill="1" applyBorder="1"/>
    <xf numFmtId="0" fontId="66" fillId="63" borderId="18" xfId="0" applyNumberFormat="1" applyFont="1" applyFill="1" applyBorder="1" applyAlignment="1">
      <alignment horizontal="center"/>
    </xf>
    <xf numFmtId="0" fontId="66" fillId="63" borderId="4" xfId="0" applyNumberFormat="1" applyFont="1" applyFill="1" applyBorder="1" applyAlignment="1">
      <alignment horizontal="center"/>
    </xf>
    <xf numFmtId="0" fontId="66" fillId="63" borderId="0" xfId="0" applyFont="1" applyFill="1" applyBorder="1" applyAlignment="1">
      <alignment wrapText="1"/>
    </xf>
    <xf numFmtId="49" fontId="72" fillId="63" borderId="4" xfId="0" applyNumberFormat="1" applyFont="1" applyFill="1" applyBorder="1" applyAlignment="1">
      <alignment horizontal="center"/>
    </xf>
    <xf numFmtId="49" fontId="72" fillId="63" borderId="33" xfId="0" applyNumberFormat="1" applyFont="1" applyFill="1" applyBorder="1" applyAlignment="1">
      <alignment horizontal="center"/>
    </xf>
    <xf numFmtId="43" fontId="131" fillId="0" borderId="0" xfId="0" applyNumberFormat="1" applyFont="1" applyFill="1"/>
    <xf numFmtId="41" fontId="61" fillId="0" borderId="11" xfId="0" applyNumberFormat="1" applyFont="1" applyFill="1" applyBorder="1"/>
    <xf numFmtId="41" fontId="61" fillId="0" borderId="11" xfId="0" applyNumberFormat="1" applyFont="1" applyFill="1" applyBorder="1" applyProtection="1"/>
    <xf numFmtId="0" fontId="56" fillId="0" borderId="38" xfId="0" applyFont="1" applyFill="1" applyBorder="1" applyAlignment="1">
      <alignment horizontal="center"/>
    </xf>
    <xf numFmtId="0" fontId="57" fillId="0" borderId="38" xfId="0" applyFont="1" applyFill="1" applyBorder="1"/>
    <xf numFmtId="41" fontId="57" fillId="0" borderId="38" xfId="227" applyNumberFormat="1" applyFont="1" applyFill="1" applyBorder="1"/>
    <xf numFmtId="41" fontId="57" fillId="0" borderId="89" xfId="227" applyNumberFormat="1" applyFont="1" applyFill="1" applyBorder="1" applyAlignment="1">
      <alignment horizontal="right"/>
    </xf>
    <xf numFmtId="41" fontId="57" fillId="0" borderId="38" xfId="0" applyNumberFormat="1" applyFont="1" applyFill="1" applyBorder="1"/>
    <xf numFmtId="41" fontId="74" fillId="0" borderId="38" xfId="227" applyNumberFormat="1" applyFont="1" applyFill="1" applyBorder="1"/>
    <xf numFmtId="41" fontId="56" fillId="0" borderId="86" xfId="227" applyNumberFormat="1" applyFont="1" applyFill="1" applyBorder="1"/>
    <xf numFmtId="0" fontId="178" fillId="0" borderId="0" xfId="6535" applyFont="1" applyFill="1"/>
    <xf numFmtId="49" fontId="66" fillId="63" borderId="91" xfId="0" applyNumberFormat="1" applyFont="1" applyFill="1" applyBorder="1" applyAlignment="1">
      <alignment horizontal="center"/>
    </xf>
    <xf numFmtId="0" fontId="130" fillId="0" borderId="0" xfId="0" applyFont="1" applyFill="1" applyAlignment="1">
      <alignment horizontal="center"/>
    </xf>
    <xf numFmtId="165" fontId="143" fillId="0" borderId="0" xfId="0" applyNumberFormat="1" applyFont="1" applyFill="1" applyAlignment="1"/>
    <xf numFmtId="165" fontId="143" fillId="0" borderId="0" xfId="0" applyNumberFormat="1" applyFont="1" applyFill="1" applyAlignment="1">
      <alignment horizontal="left"/>
    </xf>
    <xf numFmtId="171" fontId="66" fillId="63" borderId="0" xfId="0" applyNumberFormat="1" applyFont="1" applyFill="1" applyBorder="1" applyAlignment="1">
      <alignment horizontal="right"/>
    </xf>
    <xf numFmtId="0" fontId="56" fillId="0" borderId="65" xfId="0" applyFont="1" applyFill="1" applyBorder="1" applyAlignment="1">
      <alignment horizontal="center"/>
    </xf>
    <xf numFmtId="43" fontId="147" fillId="0" borderId="0" xfId="227" applyNumberFormat="1" applyFont="1" applyFill="1" applyBorder="1"/>
    <xf numFmtId="17" fontId="66" fillId="63" borderId="0" xfId="0" applyNumberFormat="1" applyFont="1" applyFill="1" applyBorder="1" applyAlignment="1">
      <alignment horizontal="right"/>
    </xf>
    <xf numFmtId="41" fontId="56" fillId="0" borderId="0" xfId="0" applyNumberFormat="1" applyFont="1" applyFill="1" applyBorder="1" applyAlignment="1">
      <alignment horizontal="center"/>
    </xf>
    <xf numFmtId="0" fontId="0" fillId="0" borderId="3" xfId="0" applyBorder="1"/>
    <xf numFmtId="37" fontId="56" fillId="0" borderId="0" xfId="0" applyNumberFormat="1" applyFont="1" applyBorder="1" applyAlignment="1" applyProtection="1">
      <alignment horizontal="left"/>
    </xf>
    <xf numFmtId="37" fontId="56" fillId="0" borderId="0" xfId="0" applyNumberFormat="1" applyFont="1" applyBorder="1" applyAlignment="1" applyProtection="1">
      <alignment horizontal="center"/>
    </xf>
    <xf numFmtId="37" fontId="56" fillId="0" borderId="10" xfId="0" applyNumberFormat="1" applyFont="1" applyBorder="1" applyAlignment="1" applyProtection="1">
      <alignment horizontal="left"/>
    </xf>
    <xf numFmtId="168" fontId="56" fillId="0" borderId="10" xfId="0" applyNumberFormat="1" applyFont="1" applyFill="1" applyBorder="1" applyAlignment="1">
      <alignment horizontal="center"/>
    </xf>
    <xf numFmtId="0" fontId="144" fillId="0" borderId="0" xfId="0" applyFont="1" applyFill="1" applyAlignment="1">
      <alignment horizontal="center"/>
    </xf>
    <xf numFmtId="0" fontId="180" fillId="0" borderId="0" xfId="0" applyFont="1" applyFill="1" applyAlignment="1">
      <alignment horizontal="centerContinuous"/>
    </xf>
    <xf numFmtId="0" fontId="144" fillId="0" borderId="0" xfId="0" applyFont="1" applyFill="1" applyBorder="1" applyAlignment="1">
      <alignment horizontal="left"/>
    </xf>
    <xf numFmtId="10" fontId="144" fillId="0" borderId="0" xfId="0" applyNumberFormat="1" applyFont="1" applyFill="1" applyBorder="1" applyAlignment="1">
      <alignment horizontal="center"/>
    </xf>
    <xf numFmtId="0" fontId="144" fillId="0" borderId="0" xfId="0" applyFont="1" applyFill="1" applyBorder="1" applyAlignment="1">
      <alignment horizontal="right"/>
    </xf>
    <xf numFmtId="49" fontId="143" fillId="0" borderId="0" xfId="0" applyNumberFormat="1" applyFont="1" applyBorder="1" applyAlignment="1" applyProtection="1">
      <alignment horizontal="centerContinuous"/>
    </xf>
    <xf numFmtId="0" fontId="144" fillId="0" borderId="0" xfId="0" applyFont="1" applyAlignment="1">
      <alignment horizontal="right"/>
    </xf>
    <xf numFmtId="10" fontId="144" fillId="0" borderId="0" xfId="0" applyNumberFormat="1" applyFont="1" applyFill="1" applyAlignment="1">
      <alignment horizontal="center"/>
    </xf>
    <xf numFmtId="37" fontId="144" fillId="0" borderId="0" xfId="0" applyNumberFormat="1" applyFont="1" applyBorder="1" applyAlignment="1" applyProtection="1">
      <alignment horizontal="right"/>
    </xf>
    <xf numFmtId="38" fontId="181" fillId="0" borderId="0" xfId="296" applyNumberFormat="1" applyFont="1" applyFill="1" applyAlignment="1">
      <alignment horizontal="center"/>
    </xf>
    <xf numFmtId="49" fontId="66" fillId="63" borderId="90" xfId="0" applyNumberFormat="1" applyFont="1" applyFill="1" applyBorder="1" applyAlignment="1">
      <alignment horizontal="center"/>
    </xf>
    <xf numFmtId="49" fontId="66" fillId="0" borderId="90" xfId="0" applyNumberFormat="1" applyFont="1" applyFill="1" applyBorder="1" applyAlignment="1">
      <alignment horizontal="center"/>
    </xf>
    <xf numFmtId="49" fontId="72" fillId="0" borderId="90" xfId="0" applyNumberFormat="1" applyFont="1" applyFill="1" applyBorder="1" applyAlignment="1">
      <alignment horizontal="center"/>
    </xf>
    <xf numFmtId="49" fontId="66" fillId="63" borderId="30" xfId="0" applyNumberFormat="1" applyFont="1" applyFill="1" applyBorder="1" applyAlignment="1">
      <alignment horizontal="center"/>
    </xf>
    <xf numFmtId="49" fontId="72" fillId="63" borderId="30" xfId="0" applyNumberFormat="1" applyFont="1" applyFill="1" applyBorder="1" applyAlignment="1">
      <alignment horizontal="center"/>
    </xf>
    <xf numFmtId="0" fontId="81" fillId="0" borderId="0" xfId="0" applyFont="1" applyAlignment="1">
      <alignment horizontal="center"/>
    </xf>
    <xf numFmtId="0" fontId="146" fillId="0" borderId="0" xfId="0" applyFont="1" applyAlignment="1">
      <alignment horizontal="center"/>
    </xf>
    <xf numFmtId="0" fontId="56" fillId="113" borderId="36" xfId="0" applyFont="1" applyFill="1" applyBorder="1" applyAlignment="1">
      <alignment horizontal="centerContinuous"/>
    </xf>
    <xf numFmtId="0" fontId="56" fillId="113" borderId="11" xfId="0" applyFont="1" applyFill="1" applyBorder="1" applyAlignment="1">
      <alignment horizontal="centerContinuous"/>
    </xf>
    <xf numFmtId="0" fontId="56" fillId="113" borderId="34" xfId="0" applyFont="1" applyFill="1" applyBorder="1" applyAlignment="1">
      <alignment horizontal="centerContinuous"/>
    </xf>
    <xf numFmtId="0" fontId="56" fillId="113" borderId="35" xfId="0" applyFont="1" applyFill="1" applyBorder="1"/>
    <xf numFmtId="42" fontId="56" fillId="113" borderId="0" xfId="0" applyNumberFormat="1" applyFont="1" applyFill="1" applyBorder="1"/>
    <xf numFmtId="42" fontId="56" fillId="113" borderId="27" xfId="0" applyNumberFormat="1" applyFont="1" applyFill="1" applyBorder="1"/>
    <xf numFmtId="10" fontId="0" fillId="113" borderId="0" xfId="0" applyNumberFormat="1" applyFill="1" applyBorder="1"/>
    <xf numFmtId="10" fontId="0" fillId="113" borderId="27" xfId="0" applyNumberFormat="1" applyFill="1" applyBorder="1"/>
    <xf numFmtId="42" fontId="56" fillId="113" borderId="40" xfId="0" applyNumberFormat="1" applyFont="1" applyFill="1" applyBorder="1"/>
    <xf numFmtId="0" fontId="0" fillId="113" borderId="28" xfId="0" applyFill="1" applyBorder="1"/>
    <xf numFmtId="0" fontId="0" fillId="113" borderId="10" xfId="0" applyFill="1" applyBorder="1"/>
    <xf numFmtId="0" fontId="0" fillId="113" borderId="33" xfId="0" applyFill="1" applyBorder="1"/>
    <xf numFmtId="41" fontId="129" fillId="0" borderId="0" xfId="0" applyNumberFormat="1" applyFont="1" applyFill="1"/>
    <xf numFmtId="41" fontId="129" fillId="0" borderId="0" xfId="0" applyNumberFormat="1" applyFont="1" applyFill="1" applyAlignment="1">
      <alignment vertical="top"/>
    </xf>
    <xf numFmtId="41" fontId="129" fillId="0" borderId="0" xfId="227" applyNumberFormat="1" applyFont="1" applyFill="1" applyBorder="1" applyAlignment="1">
      <alignment vertical="top"/>
    </xf>
    <xf numFmtId="0" fontId="66" fillId="0" borderId="16" xfId="227" applyNumberFormat="1" applyFont="1" applyFill="1" applyBorder="1" applyAlignment="1">
      <alignment horizontal="left"/>
    </xf>
    <xf numFmtId="0" fontId="66" fillId="0" borderId="0" xfId="227" applyNumberFormat="1" applyFont="1" applyFill="1" applyBorder="1" applyAlignment="1">
      <alignment horizontal="left"/>
    </xf>
    <xf numFmtId="0" fontId="135" fillId="63" borderId="0" xfId="6535" applyFont="1" applyFill="1"/>
    <xf numFmtId="0" fontId="0" fillId="63" borderId="0" xfId="0" applyFill="1"/>
    <xf numFmtId="0" fontId="129" fillId="0" borderId="0" xfId="0" applyFont="1" applyAlignment="1">
      <alignment horizontal="right"/>
    </xf>
    <xf numFmtId="171" fontId="56" fillId="64" borderId="0" xfId="0" applyNumberFormat="1" applyFont="1" applyFill="1" applyBorder="1" applyAlignment="1"/>
    <xf numFmtId="0" fontId="179" fillId="113" borderId="92" xfId="0" applyFont="1" applyFill="1" applyBorder="1"/>
    <xf numFmtId="10" fontId="0" fillId="113" borderId="93" xfId="0" applyNumberFormat="1" applyFill="1" applyBorder="1"/>
    <xf numFmtId="10" fontId="0" fillId="113" borderId="94" xfId="0" applyNumberFormat="1" applyFill="1" applyBorder="1"/>
    <xf numFmtId="41" fontId="56" fillId="0" borderId="10" xfId="0" applyNumberFormat="1" applyFont="1" applyFill="1" applyBorder="1"/>
    <xf numFmtId="42" fontId="56" fillId="0" borderId="26" xfId="264" applyNumberFormat="1" applyFont="1" applyFill="1" applyBorder="1"/>
    <xf numFmtId="41" fontId="57" fillId="0" borderId="10" xfId="0" applyNumberFormat="1" applyFont="1" applyFill="1" applyBorder="1"/>
    <xf numFmtId="0" fontId="143" fillId="64" borderId="0" xfId="0" applyFont="1" applyFill="1" applyAlignment="1">
      <alignment horizontal="center"/>
    </xf>
    <xf numFmtId="0" fontId="138" fillId="64" borderId="10" xfId="0" applyFont="1" applyFill="1" applyBorder="1" applyAlignment="1">
      <alignment horizontal="center"/>
    </xf>
    <xf numFmtId="0" fontId="139" fillId="64" borderId="0" xfId="0" applyFont="1" applyFill="1"/>
    <xf numFmtId="41" fontId="139" fillId="64" borderId="0" xfId="0" applyNumberFormat="1" applyFont="1" applyFill="1"/>
    <xf numFmtId="0" fontId="139" fillId="64" borderId="0" xfId="0" applyFont="1" applyFill="1" applyBorder="1"/>
    <xf numFmtId="41" fontId="138" fillId="64" borderId="0" xfId="0" applyNumberFormat="1" applyFont="1" applyFill="1"/>
    <xf numFmtId="42" fontId="138" fillId="64" borderId="26" xfId="264" applyNumberFormat="1" applyFont="1" applyFill="1" applyBorder="1"/>
    <xf numFmtId="42" fontId="0" fillId="64" borderId="0" xfId="0" applyNumberFormat="1" applyFill="1" applyBorder="1"/>
    <xf numFmtId="0" fontId="0" fillId="64" borderId="93" xfId="0" applyFill="1" applyBorder="1"/>
    <xf numFmtId="41" fontId="56" fillId="64" borderId="0" xfId="0" applyNumberFormat="1" applyFont="1" applyFill="1" applyBorder="1"/>
    <xf numFmtId="0" fontId="0" fillId="64" borderId="10" xfId="0" applyFill="1" applyBorder="1"/>
    <xf numFmtId="0" fontId="56" fillId="0" borderId="10" xfId="0" applyFont="1" applyBorder="1" applyAlignment="1">
      <alignment horizontal="center" wrapText="1"/>
    </xf>
    <xf numFmtId="17" fontId="143" fillId="0" borderId="0" xfId="0" quotePrefix="1" applyNumberFormat="1" applyFont="1" applyFill="1" applyAlignment="1">
      <alignment horizontal="left"/>
    </xf>
    <xf numFmtId="0" fontId="0" fillId="63" borderId="0" xfId="0" applyFill="1" applyBorder="1"/>
    <xf numFmtId="41" fontId="56" fillId="0" borderId="56" xfId="0" applyNumberFormat="1" applyFont="1" applyFill="1" applyBorder="1" applyAlignment="1">
      <alignment horizontal="center" wrapText="1"/>
    </xf>
    <xf numFmtId="0" fontId="56" fillId="0" borderId="65" xfId="650" applyFont="1" applyFill="1" applyBorder="1" applyAlignment="1">
      <alignment horizontal="center"/>
    </xf>
    <xf numFmtId="0" fontId="66" fillId="0" borderId="38" xfId="0" applyFont="1" applyFill="1" applyBorder="1" applyAlignment="1">
      <alignment horizontal="left"/>
    </xf>
    <xf numFmtId="0" fontId="66" fillId="63" borderId="0" xfId="0" quotePrefix="1" applyNumberFormat="1" applyFont="1" applyFill="1" applyBorder="1" applyAlignment="1">
      <alignment horizontal="left"/>
    </xf>
    <xf numFmtId="0" fontId="66" fillId="63" borderId="0" xfId="0" applyNumberFormat="1" applyFont="1" applyFill="1" applyBorder="1" applyAlignment="1">
      <alignment horizontal="left" vertical="top"/>
    </xf>
    <xf numFmtId="49" fontId="66" fillId="63" borderId="0" xfId="0" applyNumberFormat="1" applyFont="1" applyFill="1" applyBorder="1"/>
    <xf numFmtId="0" fontId="10" fillId="63" borderId="0" xfId="6564" applyFill="1"/>
    <xf numFmtId="17" fontId="143" fillId="114" borderId="0" xfId="0" quotePrefix="1" applyNumberFormat="1" applyFont="1" applyFill="1"/>
    <xf numFmtId="17" fontId="143" fillId="63" borderId="0" xfId="0" quotePrefix="1" applyNumberFormat="1" applyFont="1" applyFill="1"/>
    <xf numFmtId="49" fontId="66" fillId="114" borderId="16" xfId="227" applyNumberFormat="1" applyFont="1" applyFill="1" applyBorder="1" applyAlignment="1">
      <alignment horizontal="left"/>
    </xf>
    <xf numFmtId="49" fontId="66" fillId="114" borderId="0" xfId="227" applyNumberFormat="1" applyFont="1" applyFill="1" applyBorder="1" applyAlignment="1">
      <alignment horizontal="left"/>
    </xf>
    <xf numFmtId="0" fontId="66" fillId="114" borderId="0" xfId="0" applyFont="1" applyFill="1" applyBorder="1"/>
    <xf numFmtId="0" fontId="66" fillId="114" borderId="0" xfId="0" applyFont="1" applyFill="1" applyBorder="1" applyAlignment="1">
      <alignment horizontal="left"/>
    </xf>
    <xf numFmtId="171" fontId="66" fillId="114" borderId="0" xfId="0" applyNumberFormat="1" applyFont="1" applyFill="1" applyBorder="1" applyAlignment="1">
      <alignment horizontal="right"/>
    </xf>
    <xf numFmtId="0" fontId="66" fillId="114" borderId="0" xfId="0" applyFont="1" applyFill="1" applyBorder="1" applyAlignment="1">
      <alignment horizontal="center"/>
    </xf>
    <xf numFmtId="0" fontId="0" fillId="114" borderId="0" xfId="0" applyFill="1"/>
    <xf numFmtId="43" fontId="66" fillId="114" borderId="0" xfId="227" applyNumberFormat="1" applyFont="1" applyFill="1" applyBorder="1"/>
    <xf numFmtId="49" fontId="66" fillId="114" borderId="4" xfId="0" applyNumberFormat="1" applyFont="1" applyFill="1" applyBorder="1" applyAlignment="1">
      <alignment horizontal="center"/>
    </xf>
    <xf numFmtId="49" fontId="66" fillId="114" borderId="18" xfId="0" applyNumberFormat="1" applyFont="1" applyFill="1" applyBorder="1" applyAlignment="1">
      <alignment horizontal="center"/>
    </xf>
    <xf numFmtId="41" fontId="66" fillId="114" borderId="0" xfId="0" applyNumberFormat="1" applyFont="1" applyFill="1" applyBorder="1"/>
    <xf numFmtId="41" fontId="66" fillId="114" borderId="27" xfId="0" applyNumberFormat="1" applyFont="1" applyFill="1" applyBorder="1"/>
    <xf numFmtId="41" fontId="66" fillId="114" borderId="16" xfId="0" applyNumberFormat="1" applyFont="1" applyFill="1" applyBorder="1"/>
    <xf numFmtId="41" fontId="66" fillId="114" borderId="17" xfId="0" applyNumberFormat="1" applyFont="1" applyFill="1" applyBorder="1"/>
    <xf numFmtId="41" fontId="66" fillId="114" borderId="0" xfId="0" applyNumberFormat="1" applyFont="1" applyFill="1"/>
    <xf numFmtId="41" fontId="66" fillId="114" borderId="38" xfId="0" applyNumberFormat="1" applyFont="1" applyFill="1" applyBorder="1"/>
    <xf numFmtId="49" fontId="66" fillId="114" borderId="16" xfId="0" applyNumberFormat="1" applyFont="1" applyFill="1" applyBorder="1" applyAlignment="1">
      <alignment horizontal="left"/>
    </xf>
    <xf numFmtId="49" fontId="66" fillId="114" borderId="0" xfId="0" applyNumberFormat="1" applyFont="1" applyFill="1" applyBorder="1" applyAlignment="1">
      <alignment horizontal="left"/>
    </xf>
    <xf numFmtId="17" fontId="66" fillId="114" borderId="0" xfId="0" applyNumberFormat="1" applyFont="1" applyFill="1" applyBorder="1"/>
    <xf numFmtId="49" fontId="66" fillId="114" borderId="91" xfId="0" applyNumberFormat="1" applyFont="1" applyFill="1" applyBorder="1" applyAlignment="1">
      <alignment horizontal="center"/>
    </xf>
    <xf numFmtId="49" fontId="66" fillId="114" borderId="0" xfId="0" applyNumberFormat="1" applyFont="1" applyFill="1" applyAlignment="1">
      <alignment horizontal="left"/>
    </xf>
    <xf numFmtId="0" fontId="66" fillId="114" borderId="0" xfId="0" applyFont="1" applyFill="1"/>
    <xf numFmtId="17" fontId="66" fillId="114" borderId="0" xfId="0" applyNumberFormat="1" applyFont="1" applyFill="1"/>
    <xf numFmtId="0" fontId="134" fillId="114" borderId="16" xfId="373" applyFont="1" applyFill="1" applyBorder="1" applyAlignment="1">
      <alignment horizontal="left" wrapText="1"/>
    </xf>
    <xf numFmtId="0" fontId="134" fillId="114" borderId="0" xfId="373" applyFont="1" applyFill="1" applyBorder="1" applyAlignment="1">
      <alignment horizontal="left" wrapText="1"/>
    </xf>
    <xf numFmtId="0" fontId="19" fillId="114" borderId="0" xfId="6539" applyFill="1"/>
    <xf numFmtId="49" fontId="72" fillId="114" borderId="4" xfId="0" applyNumberFormat="1" applyFont="1" applyFill="1" applyBorder="1" applyAlignment="1">
      <alignment horizontal="center"/>
    </xf>
    <xf numFmtId="49" fontId="72" fillId="114" borderId="91" xfId="0" applyNumberFormat="1" applyFont="1" applyFill="1" applyBorder="1" applyAlignment="1">
      <alignment horizontal="center"/>
    </xf>
    <xf numFmtId="0" fontId="66" fillId="114" borderId="16" xfId="0" applyNumberFormat="1" applyFont="1" applyFill="1" applyBorder="1" applyAlignment="1">
      <alignment horizontal="left"/>
    </xf>
    <xf numFmtId="0" fontId="18" fillId="114" borderId="0" xfId="6541" applyFill="1"/>
    <xf numFmtId="0" fontId="66" fillId="114" borderId="0" xfId="0" applyNumberFormat="1" applyFont="1" applyFill="1" applyBorder="1" applyAlignment="1">
      <alignment horizontal="left"/>
    </xf>
    <xf numFmtId="0" fontId="13" fillId="114" borderId="0" xfId="6551" applyFill="1"/>
    <xf numFmtId="1" fontId="66" fillId="114" borderId="0" xfId="227" applyNumberFormat="1" applyFont="1" applyFill="1" applyAlignment="1">
      <alignment horizontal="left"/>
    </xf>
    <xf numFmtId="0" fontId="10" fillId="114" borderId="0" xfId="6564" applyFill="1"/>
    <xf numFmtId="0" fontId="135" fillId="114" borderId="0" xfId="661" applyFont="1" applyFill="1" applyAlignment="1">
      <alignment horizontal="left"/>
    </xf>
    <xf numFmtId="41" fontId="136" fillId="114" borderId="0" xfId="221" applyNumberFormat="1" applyFont="1" applyFill="1" applyBorder="1"/>
    <xf numFmtId="41" fontId="136" fillId="114" borderId="27" xfId="221" applyNumberFormat="1" applyFont="1" applyFill="1" applyBorder="1"/>
    <xf numFmtId="41" fontId="66" fillId="114" borderId="16" xfId="221" applyNumberFormat="1" applyFont="1" applyFill="1" applyBorder="1"/>
    <xf numFmtId="41" fontId="66" fillId="114" borderId="0" xfId="221" applyNumberFormat="1" applyFont="1" applyFill="1" applyBorder="1"/>
    <xf numFmtId="41" fontId="66" fillId="114" borderId="0" xfId="227" applyNumberFormat="1" applyFont="1" applyFill="1" applyBorder="1"/>
    <xf numFmtId="41" fontId="66" fillId="114" borderId="16" xfId="227" applyNumberFormat="1" applyFont="1" applyFill="1" applyBorder="1"/>
    <xf numFmtId="49" fontId="66" fillId="114" borderId="16" xfId="0" applyNumberFormat="1" applyFont="1" applyFill="1" applyBorder="1"/>
    <xf numFmtId="49" fontId="66" fillId="114" borderId="0" xfId="0" applyNumberFormat="1" applyFont="1" applyFill="1" applyBorder="1"/>
    <xf numFmtId="0" fontId="135" fillId="114" borderId="0" xfId="653" applyFont="1" applyFill="1" applyBorder="1"/>
    <xf numFmtId="49" fontId="66" fillId="114" borderId="34" xfId="0" applyNumberFormat="1" applyFont="1" applyFill="1" applyBorder="1" applyAlignment="1">
      <alignment horizontal="center"/>
    </xf>
    <xf numFmtId="0" fontId="66" fillId="0" borderId="16" xfId="0" applyFont="1" applyFill="1" applyBorder="1"/>
    <xf numFmtId="0" fontId="17" fillId="114" borderId="0" xfId="6543" applyFill="1"/>
    <xf numFmtId="0" fontId="66" fillId="114" borderId="4" xfId="0" applyNumberFormat="1" applyFont="1" applyFill="1" applyBorder="1" applyAlignment="1">
      <alignment horizontal="center"/>
    </xf>
    <xf numFmtId="0" fontId="66" fillId="114" borderId="0" xfId="0" applyFont="1" applyFill="1" applyBorder="1" applyAlignment="1">
      <alignment wrapText="1"/>
    </xf>
    <xf numFmtId="49" fontId="72" fillId="114" borderId="30" xfId="0" applyNumberFormat="1" applyFont="1" applyFill="1" applyBorder="1" applyAlignment="1">
      <alignment horizontal="center"/>
    </xf>
    <xf numFmtId="49" fontId="72" fillId="114" borderId="33" xfId="0" applyNumberFormat="1" applyFont="1" applyFill="1" applyBorder="1" applyAlignment="1">
      <alignment horizontal="center"/>
    </xf>
    <xf numFmtId="0" fontId="66" fillId="114" borderId="16" xfId="0" applyFont="1" applyFill="1" applyBorder="1" applyAlignment="1">
      <alignment horizontal="left"/>
    </xf>
    <xf numFmtId="0" fontId="8" fillId="114" borderId="0" xfId="6568" applyFill="1"/>
    <xf numFmtId="1" fontId="66" fillId="114" borderId="16" xfId="227" applyNumberFormat="1" applyFont="1" applyFill="1" applyBorder="1" applyAlignment="1">
      <alignment horizontal="left"/>
    </xf>
    <xf numFmtId="1" fontId="66" fillId="114" borderId="0" xfId="227" applyNumberFormat="1" applyFont="1" applyFill="1" applyBorder="1" applyAlignment="1">
      <alignment horizontal="left"/>
    </xf>
    <xf numFmtId="0" fontId="21" fillId="114" borderId="0" xfId="6535" applyFill="1"/>
    <xf numFmtId="49" fontId="66" fillId="114" borderId="30" xfId="0" applyNumberFormat="1" applyFont="1" applyFill="1" applyBorder="1" applyAlignment="1">
      <alignment horizontal="center"/>
    </xf>
    <xf numFmtId="49" fontId="66" fillId="114" borderId="33" xfId="0" applyNumberFormat="1" applyFont="1" applyFill="1" applyBorder="1" applyAlignment="1">
      <alignment horizontal="center"/>
    </xf>
    <xf numFmtId="171" fontId="66" fillId="114" borderId="3" xfId="0" applyNumberFormat="1" applyFont="1" applyFill="1" applyBorder="1" applyAlignment="1">
      <alignment horizontal="right"/>
    </xf>
    <xf numFmtId="0" fontId="66" fillId="114" borderId="3" xfId="0" applyNumberFormat="1" applyFont="1" applyFill="1" applyBorder="1" applyAlignment="1">
      <alignment horizontal="left"/>
    </xf>
    <xf numFmtId="0" fontId="66" fillId="114" borderId="3" xfId="0" applyFont="1" applyFill="1" applyBorder="1"/>
    <xf numFmtId="0" fontId="66" fillId="114" borderId="3" xfId="0" applyFont="1" applyFill="1" applyBorder="1" applyAlignment="1">
      <alignment horizontal="left"/>
    </xf>
    <xf numFmtId="0" fontId="66" fillId="114" borderId="3" xfId="0" applyFont="1" applyFill="1" applyBorder="1" applyAlignment="1">
      <alignment horizontal="center"/>
    </xf>
    <xf numFmtId="164" fontId="72" fillId="0" borderId="0" xfId="227" applyNumberFormat="1" applyFont="1" applyFill="1" applyBorder="1"/>
    <xf numFmtId="164" fontId="72" fillId="0" borderId="10" xfId="0" applyNumberFormat="1" applyFont="1" applyFill="1" applyBorder="1" applyAlignment="1">
      <alignment horizontal="center"/>
    </xf>
    <xf numFmtId="164" fontId="72" fillId="0" borderId="0" xfId="0" applyNumberFormat="1" applyFont="1" applyFill="1" applyBorder="1"/>
    <xf numFmtId="43" fontId="66" fillId="114" borderId="3" xfId="227" applyNumberFormat="1" applyFont="1" applyFill="1" applyBorder="1"/>
    <xf numFmtId="0" fontId="0" fillId="114" borderId="3" xfId="0" applyFill="1" applyBorder="1"/>
    <xf numFmtId="49" fontId="66" fillId="114" borderId="51" xfId="0" applyNumberFormat="1" applyFont="1" applyFill="1" applyBorder="1" applyAlignment="1">
      <alignment horizontal="center"/>
    </xf>
    <xf numFmtId="41" fontId="66" fillId="63" borderId="63" xfId="0" applyNumberFormat="1" applyFont="1" applyFill="1" applyBorder="1"/>
    <xf numFmtId="41" fontId="66" fillId="114" borderId="3" xfId="0" applyNumberFormat="1" applyFont="1" applyFill="1" applyBorder="1"/>
    <xf numFmtId="41" fontId="66" fillId="114" borderId="62" xfId="0" applyNumberFormat="1" applyFont="1" applyFill="1" applyBorder="1"/>
    <xf numFmtId="41" fontId="66" fillId="114" borderId="29" xfId="0" applyNumberFormat="1" applyFont="1" applyFill="1" applyBorder="1"/>
    <xf numFmtId="0" fontId="66" fillId="0" borderId="39" xfId="0" applyFont="1" applyFill="1" applyBorder="1" applyAlignment="1">
      <alignment horizontal="left"/>
    </xf>
    <xf numFmtId="41" fontId="66" fillId="114" borderId="37" xfId="0" applyNumberFormat="1" applyFont="1" applyFill="1" applyBorder="1"/>
    <xf numFmtId="42" fontId="138" fillId="64" borderId="1" xfId="264" applyNumberFormat="1" applyFont="1" applyFill="1" applyBorder="1"/>
    <xf numFmtId="0" fontId="56" fillId="115" borderId="56" xfId="0" applyFont="1" applyFill="1" applyBorder="1"/>
    <xf numFmtId="42" fontId="56" fillId="115" borderId="1" xfId="264" applyNumberFormat="1" applyFont="1" applyFill="1" applyBorder="1"/>
    <xf numFmtId="41" fontId="56" fillId="115" borderId="95" xfId="0" applyNumberFormat="1" applyFont="1" applyFill="1" applyBorder="1"/>
    <xf numFmtId="0" fontId="7" fillId="114" borderId="0" xfId="6570" applyFill="1"/>
    <xf numFmtId="0" fontId="59" fillId="0" borderId="0" xfId="0" applyFont="1" applyAlignment="1">
      <alignment horizontal="left" indent="1"/>
    </xf>
    <xf numFmtId="49" fontId="66" fillId="114" borderId="90" xfId="0" applyNumberFormat="1" applyFont="1" applyFill="1" applyBorder="1" applyAlignment="1">
      <alignment horizontal="center"/>
    </xf>
    <xf numFmtId="0" fontId="66" fillId="114" borderId="0" xfId="0" applyNumberFormat="1" applyFont="1" applyFill="1" applyAlignment="1">
      <alignment horizontal="left"/>
    </xf>
    <xf numFmtId="0" fontId="66" fillId="114" borderId="0" xfId="0" applyFont="1" applyFill="1" applyBorder="1" applyAlignment="1">
      <alignment horizontal="left" vertical="top" wrapText="1"/>
    </xf>
    <xf numFmtId="0" fontId="0" fillId="116" borderId="0" xfId="0" applyFill="1"/>
    <xf numFmtId="43" fontId="66" fillId="116" borderId="0" xfId="227" applyNumberFormat="1" applyFont="1" applyFill="1" applyBorder="1"/>
    <xf numFmtId="49" fontId="72" fillId="116" borderId="4" xfId="0" applyNumberFormat="1" applyFont="1" applyFill="1" applyBorder="1" applyAlignment="1">
      <alignment horizontal="center"/>
    </xf>
    <xf numFmtId="41" fontId="66" fillId="116" borderId="0" xfId="0" applyNumberFormat="1" applyFont="1" applyFill="1" applyBorder="1"/>
    <xf numFmtId="41" fontId="66" fillId="116" borderId="16" xfId="0" applyNumberFormat="1" applyFont="1" applyFill="1" applyBorder="1"/>
    <xf numFmtId="49" fontId="66" fillId="116" borderId="16" xfId="0" applyNumberFormat="1" applyFont="1" applyFill="1" applyBorder="1" applyAlignment="1">
      <alignment horizontal="left"/>
    </xf>
    <xf numFmtId="49" fontId="66" fillId="116" borderId="0" xfId="0" applyNumberFormat="1" applyFont="1" applyFill="1" applyBorder="1" applyAlignment="1">
      <alignment horizontal="left"/>
    </xf>
    <xf numFmtId="0" fontId="66" fillId="116" borderId="0" xfId="0" applyFont="1" applyFill="1" applyBorder="1" applyAlignment="1">
      <alignment horizontal="left"/>
    </xf>
    <xf numFmtId="0" fontId="66" fillId="116" borderId="0" xfId="0" applyFont="1" applyFill="1" applyBorder="1"/>
    <xf numFmtId="0" fontId="66" fillId="116" borderId="0" xfId="0" applyFont="1" applyFill="1" applyBorder="1" applyAlignment="1">
      <alignment horizontal="center"/>
    </xf>
    <xf numFmtId="49" fontId="66" fillId="116" borderId="4" xfId="0" applyNumberFormat="1" applyFont="1" applyFill="1" applyBorder="1" applyAlignment="1">
      <alignment horizontal="center"/>
    </xf>
    <xf numFmtId="49" fontId="66" fillId="116" borderId="91" xfId="0" applyNumberFormat="1" applyFont="1" applyFill="1" applyBorder="1" applyAlignment="1">
      <alignment horizontal="center"/>
    </xf>
    <xf numFmtId="41" fontId="66" fillId="116" borderId="27" xfId="0" applyNumberFormat="1" applyFont="1" applyFill="1" applyBorder="1"/>
    <xf numFmtId="41" fontId="66" fillId="116" borderId="17" xfId="0" applyNumberFormat="1" applyFont="1" applyFill="1" applyBorder="1"/>
    <xf numFmtId="41" fontId="66" fillId="116" borderId="0" xfId="0" applyNumberFormat="1" applyFont="1" applyFill="1"/>
    <xf numFmtId="49" fontId="66" fillId="116" borderId="18" xfId="0" applyNumberFormat="1" applyFont="1" applyFill="1" applyBorder="1" applyAlignment="1">
      <alignment horizontal="center"/>
    </xf>
    <xf numFmtId="0" fontId="66" fillId="116" borderId="0" xfId="0" applyNumberFormat="1" applyFont="1" applyFill="1" applyBorder="1" applyAlignment="1">
      <alignment horizontal="left"/>
    </xf>
    <xf numFmtId="17" fontId="66" fillId="116" borderId="0" xfId="0" applyNumberFormat="1" applyFont="1" applyFill="1"/>
    <xf numFmtId="0" fontId="66" fillId="116" borderId="16" xfId="0" applyNumberFormat="1" applyFont="1" applyFill="1" applyBorder="1" applyAlignment="1">
      <alignment horizontal="left"/>
    </xf>
    <xf numFmtId="41" fontId="66" fillId="116" borderId="38" xfId="0" applyNumberFormat="1" applyFont="1" applyFill="1" applyBorder="1"/>
    <xf numFmtId="17" fontId="66" fillId="116" borderId="0" xfId="0" applyNumberFormat="1" applyFont="1" applyFill="1" applyBorder="1"/>
    <xf numFmtId="0" fontId="135" fillId="114" borderId="0" xfId="512" applyFont="1" applyFill="1" applyBorder="1"/>
    <xf numFmtId="0" fontId="135" fillId="116" borderId="0" xfId="512" applyFont="1" applyFill="1" applyBorder="1"/>
    <xf numFmtId="49" fontId="72" fillId="116" borderId="91" xfId="0" applyNumberFormat="1" applyFont="1" applyFill="1" applyBorder="1" applyAlignment="1">
      <alignment horizontal="center"/>
    </xf>
    <xf numFmtId="0" fontId="0" fillId="114" borderId="0" xfId="0" applyFill="1" applyBorder="1"/>
    <xf numFmtId="43" fontId="72" fillId="0" borderId="26" xfId="227" applyNumberFormat="1" applyFont="1" applyFill="1" applyBorder="1"/>
    <xf numFmtId="168" fontId="56" fillId="0" borderId="89" xfId="0" applyNumberFormat="1" applyFont="1" applyFill="1" applyBorder="1" applyAlignment="1">
      <alignment horizontal="center"/>
    </xf>
    <xf numFmtId="0" fontId="56" fillId="64" borderId="11" xfId="0" applyFont="1" applyFill="1" applyBorder="1" applyAlignment="1">
      <alignment horizontal="centerContinuous"/>
    </xf>
    <xf numFmtId="0" fontId="135" fillId="116" borderId="0" xfId="6547" applyFont="1" applyFill="1" applyBorder="1" applyAlignment="1">
      <alignment vertical="top"/>
    </xf>
    <xf numFmtId="0" fontId="66" fillId="116" borderId="38" xfId="0" applyFont="1" applyFill="1" applyBorder="1" applyAlignment="1">
      <alignment horizontal="left"/>
    </xf>
    <xf numFmtId="49" fontId="66" fillId="116" borderId="0" xfId="0" applyNumberFormat="1" applyFont="1" applyFill="1" applyAlignment="1">
      <alignment horizontal="left"/>
    </xf>
    <xf numFmtId="41" fontId="66" fillId="114" borderId="63" xfId="0" applyNumberFormat="1" applyFont="1" applyFill="1" applyBorder="1"/>
    <xf numFmtId="0" fontId="135" fillId="114" borderId="0" xfId="6547" applyFont="1" applyFill="1" applyBorder="1" applyAlignment="1">
      <alignment vertical="top"/>
    </xf>
    <xf numFmtId="42" fontId="57" fillId="0" borderId="38" xfId="227" applyNumberFormat="1" applyFont="1" applyFill="1" applyBorder="1"/>
    <xf numFmtId="0" fontId="129" fillId="0" borderId="0" xfId="0" applyFont="1" applyFill="1" applyAlignment="1">
      <alignment vertical="top"/>
    </xf>
    <xf numFmtId="164" fontId="129" fillId="0" borderId="0" xfId="0" applyNumberFormat="1" applyFont="1" applyFill="1" applyAlignment="1">
      <alignment vertical="top"/>
    </xf>
    <xf numFmtId="186" fontId="56" fillId="113" borderId="9" xfId="672" applyNumberFormat="1" applyFont="1" applyFill="1" applyBorder="1"/>
    <xf numFmtId="0" fontId="183" fillId="0" borderId="0" xfId="6551" applyFont="1"/>
    <xf numFmtId="0" fontId="135" fillId="116" borderId="10" xfId="6547" applyFont="1" applyFill="1" applyBorder="1" applyAlignment="1">
      <alignment vertical="top"/>
    </xf>
    <xf numFmtId="0" fontId="66" fillId="114" borderId="10" xfId="0" applyFont="1" applyFill="1" applyBorder="1" applyAlignment="1">
      <alignment horizontal="left"/>
    </xf>
    <xf numFmtId="17" fontId="66" fillId="114" borderId="10" xfId="0" applyNumberFormat="1" applyFont="1" applyFill="1" applyBorder="1"/>
    <xf numFmtId="0" fontId="66" fillId="114" borderId="10" xfId="0" applyFont="1" applyFill="1" applyBorder="1" applyAlignment="1">
      <alignment horizontal="center"/>
    </xf>
    <xf numFmtId="0" fontId="0" fillId="114" borderId="10" xfId="0" applyFill="1" applyBorder="1"/>
    <xf numFmtId="43" fontId="66" fillId="114" borderId="10" xfId="227" applyNumberFormat="1" applyFont="1" applyFill="1" applyBorder="1"/>
    <xf numFmtId="43" fontId="66" fillId="114" borderId="33" xfId="227" applyNumberFormat="1" applyFont="1" applyFill="1" applyBorder="1"/>
    <xf numFmtId="0" fontId="66" fillId="114" borderId="0" xfId="0" applyNumberFormat="1" applyFont="1" applyFill="1" applyBorder="1" applyAlignment="1"/>
    <xf numFmtId="171" fontId="145" fillId="64" borderId="0" xfId="0" applyNumberFormat="1" applyFont="1" applyFill="1" applyBorder="1" applyAlignment="1">
      <alignment horizontal="center"/>
    </xf>
    <xf numFmtId="171" fontId="145" fillId="64" borderId="10" xfId="0" applyNumberFormat="1" applyFont="1" applyFill="1" applyBorder="1" applyAlignment="1">
      <alignment horizontal="center"/>
    </xf>
    <xf numFmtId="41" fontId="56" fillId="0" borderId="58" xfId="0" applyNumberFormat="1" applyFont="1" applyFill="1" applyBorder="1" applyAlignment="1">
      <alignment horizontal="center"/>
    </xf>
    <xf numFmtId="41" fontId="56" fillId="0" borderId="64" xfId="0" applyNumberFormat="1" applyFont="1" applyFill="1" applyBorder="1" applyAlignment="1">
      <alignment horizontal="center"/>
    </xf>
    <xf numFmtId="41" fontId="56" fillId="0" borderId="36" xfId="0" applyNumberFormat="1" applyFont="1" applyFill="1" applyBorder="1" applyAlignment="1">
      <alignment horizontal="center"/>
    </xf>
    <xf numFmtId="41" fontId="56" fillId="0" borderId="11" xfId="0" applyNumberFormat="1" applyFont="1" applyFill="1" applyBorder="1" applyAlignment="1">
      <alignment horizontal="center"/>
    </xf>
    <xf numFmtId="41" fontId="56" fillId="0" borderId="34" xfId="0" applyNumberFormat="1" applyFont="1" applyFill="1" applyBorder="1" applyAlignment="1">
      <alignment horizontal="center"/>
    </xf>
    <xf numFmtId="41" fontId="56" fillId="0" borderId="35" xfId="0" applyNumberFormat="1" applyFont="1" applyFill="1" applyBorder="1" applyAlignment="1">
      <alignment horizontal="center"/>
    </xf>
    <xf numFmtId="41" fontId="56" fillId="0" borderId="0" xfId="0" applyNumberFormat="1" applyFont="1" applyFill="1" applyBorder="1" applyAlignment="1">
      <alignment horizontal="center"/>
    </xf>
    <xf numFmtId="41" fontId="56" fillId="0" borderId="27" xfId="0" applyNumberFormat="1" applyFont="1" applyFill="1" applyBorder="1" applyAlignment="1">
      <alignment horizontal="center"/>
    </xf>
    <xf numFmtId="41" fontId="56" fillId="0" borderId="54" xfId="0" applyNumberFormat="1" applyFont="1" applyFill="1" applyBorder="1" applyAlignment="1">
      <alignment horizontal="center"/>
    </xf>
    <xf numFmtId="41" fontId="56" fillId="0" borderId="52" xfId="0" applyNumberFormat="1" applyFont="1" applyFill="1" applyBorder="1" applyAlignment="1">
      <alignment horizontal="center"/>
    </xf>
    <xf numFmtId="41" fontId="56" fillId="0" borderId="57" xfId="0" applyNumberFormat="1" applyFont="1" applyFill="1" applyBorder="1" applyAlignment="1">
      <alignment horizontal="center"/>
    </xf>
    <xf numFmtId="165" fontId="143" fillId="0" borderId="0" xfId="0" applyNumberFormat="1" applyFont="1" applyFill="1" applyAlignment="1">
      <alignment horizontal="left"/>
    </xf>
    <xf numFmtId="0" fontId="56" fillId="0" borderId="0" xfId="0" applyFont="1" applyAlignment="1">
      <alignment horizontal="center"/>
    </xf>
    <xf numFmtId="0" fontId="145" fillId="64" borderId="19" xfId="0" applyFont="1" applyFill="1" applyBorder="1" applyAlignment="1">
      <alignment horizontal="center"/>
    </xf>
    <xf numFmtId="0" fontId="145" fillId="64" borderId="20" xfId="0" applyFont="1" applyFill="1" applyBorder="1" applyAlignment="1">
      <alignment horizontal="center"/>
    </xf>
  </cellXfs>
  <cellStyles count="6582">
    <cellStyle name="_x0013_" xfId="1"/>
    <cellStyle name="_09GRC Gas Transport For Review" xfId="2"/>
    <cellStyle name="_4.06E Pass Throughs" xfId="3"/>
    <cellStyle name="_4.06E Pass Throughs_04 07E Wild Horse Wind Expansion (C) (2)" xfId="4"/>
    <cellStyle name="_4.06E Pass Throughs_3.01 Income Statement" xfId="5"/>
    <cellStyle name="_4.06E Pass Throughs_4 31 Regulatory Assets and Liabilities  7 06- Exhibit D" xfId="6"/>
    <cellStyle name="_4.06E Pass Throughs_4 32 Regulatory Assets and Liabilities  7 06- Exhibit D" xfId="7"/>
    <cellStyle name="_4.06E Pass Throughs_Book9" xfId="8"/>
    <cellStyle name="_4.13E Montana Energy Tax" xfId="9"/>
    <cellStyle name="_4.13E Montana Energy Tax_04 07E Wild Horse Wind Expansion (C) (2)" xfId="10"/>
    <cellStyle name="_4.13E Montana Energy Tax_3.01 Income Statement" xfId="11"/>
    <cellStyle name="_4.13E Montana Energy Tax_4 31 Regulatory Assets and Liabilities  7 06- Exhibit D" xfId="12"/>
    <cellStyle name="_4.13E Montana Energy Tax_4 32 Regulatory Assets and Liabilities  7 06- Exhibit D" xfId="13"/>
    <cellStyle name="_4.13E Montana Energy Tax_Book9" xfId="14"/>
    <cellStyle name="_AURORA WIP" xfId="15"/>
    <cellStyle name="_Book1" xfId="16"/>
    <cellStyle name="_Book1 (2)" xfId="17"/>
    <cellStyle name="_Book1 (2)_04 07E Wild Horse Wind Expansion (C) (2)" xfId="18"/>
    <cellStyle name="_Book1 (2)_3.01 Income Statement" xfId="19"/>
    <cellStyle name="_Book1 (2)_4 31 Regulatory Assets and Liabilities  7 06- Exhibit D" xfId="20"/>
    <cellStyle name="_Book1 (2)_4 32 Regulatory Assets and Liabilities  7 06- Exhibit D" xfId="21"/>
    <cellStyle name="_Book1 (2)_Book9" xfId="22"/>
    <cellStyle name="_Book1_3.01 Income Statement" xfId="23"/>
    <cellStyle name="_Book1_4 31 Regulatory Assets and Liabilities  7 06- Exhibit D" xfId="24"/>
    <cellStyle name="_Book1_4 32 Regulatory Assets and Liabilities  7 06- Exhibit D" xfId="25"/>
    <cellStyle name="_Book1_Book9" xfId="26"/>
    <cellStyle name="_Book2" xfId="27"/>
    <cellStyle name="_Book2_04 07E Wild Horse Wind Expansion (C) (2)" xfId="28"/>
    <cellStyle name="_Book2_3.01 Income Statement" xfId="29"/>
    <cellStyle name="_Book2_4 31 Regulatory Assets and Liabilities  7 06- Exhibit D" xfId="30"/>
    <cellStyle name="_Book2_4 32 Regulatory Assets and Liabilities  7 06- Exhibit D" xfId="31"/>
    <cellStyle name="_Book2_Book9" xfId="32"/>
    <cellStyle name="_Book3" xfId="33"/>
    <cellStyle name="_Book5" xfId="34"/>
    <cellStyle name="_Chelan Debt Forecast 12.19.05" xfId="35"/>
    <cellStyle name="_Chelan Debt Forecast 12.19.05_3.01 Income Statement" xfId="36"/>
    <cellStyle name="_Chelan Debt Forecast 12.19.05_4 31 Regulatory Assets and Liabilities  7 06- Exhibit D" xfId="37"/>
    <cellStyle name="_Chelan Debt Forecast 12.19.05_4 32 Regulatory Assets and Liabilities  7 06- Exhibit D" xfId="38"/>
    <cellStyle name="_Chelan Debt Forecast 12.19.05_Book9" xfId="39"/>
    <cellStyle name="_Copy 11-9 Sumas Proforma - Current" xfId="40"/>
    <cellStyle name="_Costs not in AURORA 06GRC" xfId="41"/>
    <cellStyle name="_Costs not in AURORA 06GRC_04 07E Wild Horse Wind Expansion (C) (2)" xfId="42"/>
    <cellStyle name="_Costs not in AURORA 06GRC_3.01 Income Statement" xfId="43"/>
    <cellStyle name="_Costs not in AURORA 06GRC_4 31 Regulatory Assets and Liabilities  7 06- Exhibit D" xfId="44"/>
    <cellStyle name="_Costs not in AURORA 06GRC_4 32 Regulatory Assets and Liabilities  7 06- Exhibit D" xfId="45"/>
    <cellStyle name="_Costs not in AURORA 06GRC_Book9" xfId="46"/>
    <cellStyle name="_Costs not in AURORA 2006GRC 6.15.06" xfId="47"/>
    <cellStyle name="_Costs not in AURORA 2006GRC 6.15.06_04 07E Wild Horse Wind Expansion (C) (2)" xfId="48"/>
    <cellStyle name="_Costs not in AURORA 2006GRC 6.15.06_3.01 Income Statement" xfId="49"/>
    <cellStyle name="_Costs not in AURORA 2006GRC 6.15.06_4 31 Regulatory Assets and Liabilities  7 06- Exhibit D" xfId="50"/>
    <cellStyle name="_Costs not in AURORA 2006GRC 6.15.06_4 32 Regulatory Assets and Liabilities  7 06- Exhibit D" xfId="51"/>
    <cellStyle name="_Costs not in AURORA 2006GRC 6.15.06_Book9" xfId="52"/>
    <cellStyle name="_Costs not in AURORA 2006GRC w gas price updated" xfId="53"/>
    <cellStyle name="_Costs not in AURORA 2007 Rate Case" xfId="54"/>
    <cellStyle name="_Costs not in AURORA 2007 Rate Case_3.01 Income Statement" xfId="55"/>
    <cellStyle name="_Costs not in AURORA 2007 Rate Case_4 31 Regulatory Assets and Liabilities  7 06- Exhibit D" xfId="56"/>
    <cellStyle name="_Costs not in AURORA 2007 Rate Case_4 32 Regulatory Assets and Liabilities  7 06- Exhibit D" xfId="57"/>
    <cellStyle name="_Costs not in AURORA 2007 Rate Case_Book9" xfId="58"/>
    <cellStyle name="_Costs not in KWI3000 '06Budget" xfId="59"/>
    <cellStyle name="_Costs not in KWI3000 '06Budget_3.01 Income Statement" xfId="60"/>
    <cellStyle name="_Costs not in KWI3000 '06Budget_4 31 Regulatory Assets and Liabilities  7 06- Exhibit D" xfId="61"/>
    <cellStyle name="_Costs not in KWI3000 '06Budget_4 32 Regulatory Assets and Liabilities  7 06- Exhibit D" xfId="62"/>
    <cellStyle name="_Costs not in KWI3000 '06Budget_Book9" xfId="63"/>
    <cellStyle name="_DEM-WP (C) Power Cost 2006GRC Order" xfId="64"/>
    <cellStyle name="_DEM-WP (C) Power Cost 2006GRC Order_04 07E Wild Horse Wind Expansion (C) (2)" xfId="65"/>
    <cellStyle name="_DEM-WP (C) Power Cost 2006GRC Order_3.01 Income Statement" xfId="66"/>
    <cellStyle name="_DEM-WP (C) Power Cost 2006GRC Order_4 31 Regulatory Assets and Liabilities  7 06- Exhibit D" xfId="67"/>
    <cellStyle name="_DEM-WP (C) Power Cost 2006GRC Order_4 32 Regulatory Assets and Liabilities  7 06- Exhibit D" xfId="68"/>
    <cellStyle name="_DEM-WP (C) Power Cost 2006GRC Order_Book9" xfId="69"/>
    <cellStyle name="_DEM-WP Revised (HC) Wild Horse 2006GRC" xfId="70"/>
    <cellStyle name="_DEM-WP(C) Colstrip FOR" xfId="71"/>
    <cellStyle name="_DEM-WP(C) Costs not in AURORA 2006GRC" xfId="72"/>
    <cellStyle name="_DEM-WP(C) Costs not in AURORA 2006GRC_3.01 Income Statement" xfId="73"/>
    <cellStyle name="_DEM-WP(C) Costs not in AURORA 2006GRC_4 31 Regulatory Assets and Liabilities  7 06- Exhibit D" xfId="74"/>
    <cellStyle name="_DEM-WP(C) Costs not in AURORA 2006GRC_4 32 Regulatory Assets and Liabilities  7 06- Exhibit D" xfId="75"/>
    <cellStyle name="_DEM-WP(C) Costs not in AURORA 2006GRC_Book9" xfId="76"/>
    <cellStyle name="_DEM-WP(C) Costs not in AURORA 2007GRC" xfId="77"/>
    <cellStyle name="_DEM-WP(C) Costs not in AURORA 2007PCORC-5.07Update" xfId="78"/>
    <cellStyle name="_DEM-WP(C) Costs not in AURORA 2007PCORC-5.07Update_DEM-WP(C) Production O&amp;M 2009GRC Rebuttal" xfId="79"/>
    <cellStyle name="_DEM-WP(C) Prod O&amp;M 2007GRC" xfId="80"/>
    <cellStyle name="_DEM-WP(C) Rate Year Sumas by Month Update Corrected" xfId="81"/>
    <cellStyle name="_DEM-WP(C) Sumas Proforma 11.5.07" xfId="82"/>
    <cellStyle name="_DEM-WP(C) Westside Hydro Data_051007" xfId="83"/>
    <cellStyle name="_Fixed Gas Transport 1 19 09" xfId="84"/>
    <cellStyle name="_Fuel Prices 4-14" xfId="85"/>
    <cellStyle name="_Fuel Prices 4-14_04 07E Wild Horse Wind Expansion (C) (2)" xfId="86"/>
    <cellStyle name="_Fuel Prices 4-14_3.01 Income Statement" xfId="87"/>
    <cellStyle name="_Fuel Prices 4-14_4 31 Regulatory Assets and Liabilities  7 06- Exhibit D" xfId="88"/>
    <cellStyle name="_Fuel Prices 4-14_4 32 Regulatory Assets and Liabilities  7 06- Exhibit D" xfId="89"/>
    <cellStyle name="_Fuel Prices 4-14_Book9" xfId="90"/>
    <cellStyle name="_Gas Transportation Charges_2009GRC_120308" xfId="91"/>
    <cellStyle name="_NIM 06 Base Case Current Trends" xfId="92"/>
    <cellStyle name="_Portfolio SPlan Base Case.xls Chart 1" xfId="93"/>
    <cellStyle name="_Portfolio SPlan Base Case.xls Chart 2" xfId="94"/>
    <cellStyle name="_Portfolio SPlan Base Case.xls Chart 3" xfId="95"/>
    <cellStyle name="_Power Cost Value Copy 11.30.05 gas 1.09.06 AURORA at 1.10.06" xfId="96"/>
    <cellStyle name="_Power Cost Value Copy 11.30.05 gas 1.09.06 AURORA at 1.10.06_04 07E Wild Horse Wind Expansion (C) (2)" xfId="97"/>
    <cellStyle name="_Power Cost Value Copy 11.30.05 gas 1.09.06 AURORA at 1.10.06_3.01 Income Statement" xfId="98"/>
    <cellStyle name="_Power Cost Value Copy 11.30.05 gas 1.09.06 AURORA at 1.10.06_4 31 Regulatory Assets and Liabilities  7 06- Exhibit D" xfId="99"/>
    <cellStyle name="_Power Cost Value Copy 11.30.05 gas 1.09.06 AURORA at 1.10.06_4 32 Regulatory Assets and Liabilities  7 06- Exhibit D" xfId="100"/>
    <cellStyle name="_Power Cost Value Copy 11.30.05 gas 1.09.06 AURORA at 1.10.06_Book9" xfId="101"/>
    <cellStyle name="_Pro Forma Rev 07 GRC" xfId="102"/>
    <cellStyle name="_Recon to Darrin's 5.11.05 proforma" xfId="103"/>
    <cellStyle name="_Recon to Darrin's 5.11.05 proforma_3.01 Income Statement" xfId="104"/>
    <cellStyle name="_Recon to Darrin's 5.11.05 proforma_4 31 Regulatory Assets and Liabilities  7 06- Exhibit D" xfId="105"/>
    <cellStyle name="_Recon to Darrin's 5.11.05 proforma_4 32 Regulatory Assets and Liabilities  7 06- Exhibit D" xfId="106"/>
    <cellStyle name="_Recon to Darrin's 5.11.05 proforma_Book9" xfId="107"/>
    <cellStyle name="_Revenue" xfId="108"/>
    <cellStyle name="_Revenue_Data" xfId="109"/>
    <cellStyle name="_Revenue_Data_1" xfId="110"/>
    <cellStyle name="_Revenue_Data_Pro Forma Rev 09 GRC" xfId="111"/>
    <cellStyle name="_Revenue_Data_Pro Forma Rev 2010 GRC" xfId="112"/>
    <cellStyle name="_Revenue_Data_Pro Forma Rev 2010 GRC_Preliminary" xfId="113"/>
    <cellStyle name="_Revenue_Data_Revenue (Feb 09 - Jan 10)" xfId="114"/>
    <cellStyle name="_Revenue_Data_Revenue (Jan 09 - Dec 09)" xfId="115"/>
    <cellStyle name="_Revenue_Data_Revenue (Mar 09 - Feb 10)" xfId="116"/>
    <cellStyle name="_Revenue_Data_Volume Exhibit (Jan09 - Dec09)" xfId="117"/>
    <cellStyle name="_Revenue_Mins" xfId="118"/>
    <cellStyle name="_Revenue_Pro Forma Rev 07 GRC" xfId="119"/>
    <cellStyle name="_Revenue_Pro Forma Rev 08 GRC" xfId="120"/>
    <cellStyle name="_Revenue_Pro Forma Rev 09 GRC" xfId="121"/>
    <cellStyle name="_Revenue_Pro Forma Rev 2010 GRC" xfId="122"/>
    <cellStyle name="_Revenue_Pro Forma Rev 2010 GRC_Preliminary" xfId="123"/>
    <cellStyle name="_Revenue_Revenue (Feb 09 - Jan 10)" xfId="124"/>
    <cellStyle name="_Revenue_Revenue (Jan 09 - Dec 09)" xfId="125"/>
    <cellStyle name="_Revenue_Revenue (Mar 09 - Feb 10)" xfId="126"/>
    <cellStyle name="_Revenue_Sheet2" xfId="127"/>
    <cellStyle name="_Revenue_Therms Data" xfId="128"/>
    <cellStyle name="_Revenue_Therms Data Rerun" xfId="129"/>
    <cellStyle name="_Revenue_Volume Exhibit (Jan09 - Dec09)" xfId="130"/>
    <cellStyle name="_Sumas Proforma - 11-09-07" xfId="131"/>
    <cellStyle name="_Sumas Property Taxes v1" xfId="132"/>
    <cellStyle name="_Tenaska Comparison" xfId="133"/>
    <cellStyle name="_Tenaska Comparison_3.01 Income Statement" xfId="134"/>
    <cellStyle name="_Tenaska Comparison_4 31 Regulatory Assets and Liabilities  7 06- Exhibit D" xfId="135"/>
    <cellStyle name="_Tenaska Comparison_4 32 Regulatory Assets and Liabilities  7 06- Exhibit D" xfId="136"/>
    <cellStyle name="_Tenaska Comparison_Book9" xfId="137"/>
    <cellStyle name="_Therms Data" xfId="138"/>
    <cellStyle name="_Therms Data_Pro Forma Rev 09 GRC" xfId="139"/>
    <cellStyle name="_Therms Data_Pro Forma Rev 2010 GRC" xfId="140"/>
    <cellStyle name="_Therms Data_Pro Forma Rev 2010 GRC_Preliminary" xfId="141"/>
    <cellStyle name="_Therms Data_Revenue (Feb 09 - Jan 10)" xfId="142"/>
    <cellStyle name="_Therms Data_Revenue (Jan 09 - Dec 09)" xfId="143"/>
    <cellStyle name="_Therms Data_Revenue (Mar 09 - Feb 10)" xfId="144"/>
    <cellStyle name="_Therms Data_Volume Exhibit (Jan09 - Dec09)" xfId="145"/>
    <cellStyle name="_Value Copy 11 30 05 gas 12 09 05 AURORA at 12 14 05" xfId="146"/>
    <cellStyle name="_Value Copy 11 30 05 gas 12 09 05 AURORA at 12 14 05_04 07E Wild Horse Wind Expansion (C) (2)" xfId="147"/>
    <cellStyle name="_Value Copy 11 30 05 gas 12 09 05 AURORA at 12 14 05_3.01 Income Statement" xfId="148"/>
    <cellStyle name="_Value Copy 11 30 05 gas 12 09 05 AURORA at 12 14 05_4 31 Regulatory Assets and Liabilities  7 06- Exhibit D" xfId="149"/>
    <cellStyle name="_Value Copy 11 30 05 gas 12 09 05 AURORA at 12 14 05_4 32 Regulatory Assets and Liabilities  7 06- Exhibit D" xfId="150"/>
    <cellStyle name="_Value Copy 11 30 05 gas 12 09 05 AURORA at 12 14 05_Book9" xfId="151"/>
    <cellStyle name="_VC 6.15.06 update on 06GRC power costs.xls Chart 1" xfId="152"/>
    <cellStyle name="_VC 6.15.06 update on 06GRC power costs.xls Chart 1_04 07E Wild Horse Wind Expansion (C) (2)" xfId="153"/>
    <cellStyle name="_VC 6.15.06 update on 06GRC power costs.xls Chart 1_3.01 Income Statement" xfId="154"/>
    <cellStyle name="_VC 6.15.06 update on 06GRC power costs.xls Chart 1_4 31 Regulatory Assets and Liabilities  7 06- Exhibit D" xfId="155"/>
    <cellStyle name="_VC 6.15.06 update on 06GRC power costs.xls Chart 1_4 32 Regulatory Assets and Liabilities  7 06- Exhibit D" xfId="156"/>
    <cellStyle name="_VC 6.15.06 update on 06GRC power costs.xls Chart 1_Book9" xfId="157"/>
    <cellStyle name="_VC 6.15.06 update on 06GRC power costs.xls Chart 2" xfId="158"/>
    <cellStyle name="_VC 6.15.06 update on 06GRC power costs.xls Chart 2_04 07E Wild Horse Wind Expansion (C) (2)" xfId="159"/>
    <cellStyle name="_VC 6.15.06 update on 06GRC power costs.xls Chart 2_3.01 Income Statement" xfId="160"/>
    <cellStyle name="_VC 6.15.06 update on 06GRC power costs.xls Chart 2_4 31 Regulatory Assets and Liabilities  7 06- Exhibit D" xfId="161"/>
    <cellStyle name="_VC 6.15.06 update on 06GRC power costs.xls Chart 2_4 32 Regulatory Assets and Liabilities  7 06- Exhibit D" xfId="162"/>
    <cellStyle name="_VC 6.15.06 update on 06GRC power costs.xls Chart 2_Book9" xfId="163"/>
    <cellStyle name="_VC 6.15.06 update on 06GRC power costs.xls Chart 3" xfId="164"/>
    <cellStyle name="_VC 6.15.06 update on 06GRC power costs.xls Chart 3_04 07E Wild Horse Wind Expansion (C) (2)" xfId="165"/>
    <cellStyle name="_VC 6.15.06 update on 06GRC power costs.xls Chart 3_3.01 Income Statement" xfId="166"/>
    <cellStyle name="_VC 6.15.06 update on 06GRC power costs.xls Chart 3_4 31 Regulatory Assets and Liabilities  7 06- Exhibit D" xfId="167"/>
    <cellStyle name="_VC 6.15.06 update on 06GRC power costs.xls Chart 3_4 32 Regulatory Assets and Liabilities  7 06- Exhibit D" xfId="168"/>
    <cellStyle name="_VC 6.15.06 update on 06GRC power costs.xls Chart 3_Book9" xfId="169"/>
    <cellStyle name="0,0_x000d__x000a_NA_x000d__x000a_" xfId="170"/>
    <cellStyle name="0000" xfId="171"/>
    <cellStyle name="000000" xfId="172"/>
    <cellStyle name="20% - Accent1" xfId="173" builtinId="30" customBuiltin="1"/>
    <cellStyle name="20% - Accent1 10" xfId="674"/>
    <cellStyle name="20% - Accent1 10 2" xfId="675"/>
    <cellStyle name="20% - Accent1 10 2 2" xfId="676"/>
    <cellStyle name="20% - Accent1 10 2 2 2" xfId="677"/>
    <cellStyle name="20% - Accent1 10 2 2 3" xfId="678"/>
    <cellStyle name="20% - Accent1 10 2 3" xfId="679"/>
    <cellStyle name="20% - Accent1 10 2 4" xfId="680"/>
    <cellStyle name="20% - Accent1 10 3" xfId="681"/>
    <cellStyle name="20% - Accent1 10 3 2" xfId="682"/>
    <cellStyle name="20% - Accent1 10 3 3" xfId="683"/>
    <cellStyle name="20% - Accent1 10 4" xfId="684"/>
    <cellStyle name="20% - Accent1 10 4 2" xfId="685"/>
    <cellStyle name="20% - Accent1 10 4 3" xfId="686"/>
    <cellStyle name="20% - Accent1 10 5" xfId="687"/>
    <cellStyle name="20% - Accent1 10 6" xfId="688"/>
    <cellStyle name="20% - Accent1 11" xfId="689"/>
    <cellStyle name="20% - Accent1 11 2" xfId="690"/>
    <cellStyle name="20% - Accent1 11 2 2" xfId="691"/>
    <cellStyle name="20% - Accent1 11 2 2 2" xfId="692"/>
    <cellStyle name="20% - Accent1 11 2 2 3" xfId="693"/>
    <cellStyle name="20% - Accent1 11 2 3" xfId="694"/>
    <cellStyle name="20% - Accent1 11 2 4" xfId="695"/>
    <cellStyle name="20% - Accent1 11 3" xfId="696"/>
    <cellStyle name="20% - Accent1 11 3 2" xfId="697"/>
    <cellStyle name="20% - Accent1 11 3 3" xfId="698"/>
    <cellStyle name="20% - Accent1 11 4" xfId="699"/>
    <cellStyle name="20% - Accent1 11 4 2" xfId="700"/>
    <cellStyle name="20% - Accent1 11 4 3" xfId="701"/>
    <cellStyle name="20% - Accent1 11 5" xfId="702"/>
    <cellStyle name="20% - Accent1 11 6" xfId="703"/>
    <cellStyle name="20% - Accent1 12" xfId="704"/>
    <cellStyle name="20% - Accent1 12 2" xfId="705"/>
    <cellStyle name="20% - Accent1 12 2 2" xfId="706"/>
    <cellStyle name="20% - Accent1 12 2 2 2" xfId="707"/>
    <cellStyle name="20% - Accent1 12 2 2 3" xfId="708"/>
    <cellStyle name="20% - Accent1 12 2 3" xfId="709"/>
    <cellStyle name="20% - Accent1 12 2 4" xfId="710"/>
    <cellStyle name="20% - Accent1 12 3" xfId="711"/>
    <cellStyle name="20% - Accent1 12 3 2" xfId="712"/>
    <cellStyle name="20% - Accent1 12 3 3" xfId="713"/>
    <cellStyle name="20% - Accent1 12 4" xfId="714"/>
    <cellStyle name="20% - Accent1 12 4 2" xfId="715"/>
    <cellStyle name="20% - Accent1 12 4 3" xfId="716"/>
    <cellStyle name="20% - Accent1 12 5" xfId="717"/>
    <cellStyle name="20% - Accent1 12 6" xfId="718"/>
    <cellStyle name="20% - Accent1 13" xfId="719"/>
    <cellStyle name="20% - Accent1 13 2" xfId="720"/>
    <cellStyle name="20% - Accent1 13 2 2" xfId="721"/>
    <cellStyle name="20% - Accent1 13 2 2 2" xfId="722"/>
    <cellStyle name="20% - Accent1 13 2 2 3" xfId="723"/>
    <cellStyle name="20% - Accent1 13 2 3" xfId="724"/>
    <cellStyle name="20% - Accent1 13 2 4" xfId="725"/>
    <cellStyle name="20% - Accent1 13 3" xfId="726"/>
    <cellStyle name="20% - Accent1 13 3 2" xfId="727"/>
    <cellStyle name="20% - Accent1 13 3 3" xfId="728"/>
    <cellStyle name="20% - Accent1 13 4" xfId="729"/>
    <cellStyle name="20% - Accent1 13 4 2" xfId="730"/>
    <cellStyle name="20% - Accent1 13 4 3" xfId="731"/>
    <cellStyle name="20% - Accent1 13 5" xfId="732"/>
    <cellStyle name="20% - Accent1 13 6" xfId="733"/>
    <cellStyle name="20% - Accent1 14" xfId="734"/>
    <cellStyle name="20% - Accent1 14 2" xfId="735"/>
    <cellStyle name="20% - Accent1 14 2 2" xfId="736"/>
    <cellStyle name="20% - Accent1 14 2 2 2" xfId="737"/>
    <cellStyle name="20% - Accent1 14 2 2 3" xfId="738"/>
    <cellStyle name="20% - Accent1 14 2 3" xfId="739"/>
    <cellStyle name="20% - Accent1 14 2 4" xfId="740"/>
    <cellStyle name="20% - Accent1 14 3" xfId="741"/>
    <cellStyle name="20% - Accent1 14 3 2" xfId="742"/>
    <cellStyle name="20% - Accent1 14 3 3" xfId="743"/>
    <cellStyle name="20% - Accent1 14 4" xfId="744"/>
    <cellStyle name="20% - Accent1 14 4 2" xfId="745"/>
    <cellStyle name="20% - Accent1 14 4 3" xfId="746"/>
    <cellStyle name="20% - Accent1 14 5" xfId="747"/>
    <cellStyle name="20% - Accent1 14 6" xfId="748"/>
    <cellStyle name="20% - Accent1 15" xfId="749"/>
    <cellStyle name="20% - Accent1 15 2" xfId="750"/>
    <cellStyle name="20% - Accent1 15 2 2" xfId="751"/>
    <cellStyle name="20% - Accent1 15 2 2 2" xfId="752"/>
    <cellStyle name="20% - Accent1 15 2 2 3" xfId="753"/>
    <cellStyle name="20% - Accent1 15 2 3" xfId="754"/>
    <cellStyle name="20% - Accent1 15 2 4" xfId="755"/>
    <cellStyle name="20% - Accent1 15 3" xfId="756"/>
    <cellStyle name="20% - Accent1 15 3 2" xfId="757"/>
    <cellStyle name="20% - Accent1 15 3 3" xfId="758"/>
    <cellStyle name="20% - Accent1 15 4" xfId="759"/>
    <cellStyle name="20% - Accent1 15 4 2" xfId="760"/>
    <cellStyle name="20% - Accent1 15 4 3" xfId="761"/>
    <cellStyle name="20% - Accent1 15 5" xfId="762"/>
    <cellStyle name="20% - Accent1 15 6" xfId="763"/>
    <cellStyle name="20% - Accent1 16" xfId="764"/>
    <cellStyle name="20% - Accent1 16 2" xfId="765"/>
    <cellStyle name="20% - Accent1 16 2 2" xfId="766"/>
    <cellStyle name="20% - Accent1 16 2 2 2" xfId="767"/>
    <cellStyle name="20% - Accent1 16 2 2 3" xfId="768"/>
    <cellStyle name="20% - Accent1 16 2 3" xfId="769"/>
    <cellStyle name="20% - Accent1 16 2 4" xfId="770"/>
    <cellStyle name="20% - Accent1 16 3" xfId="771"/>
    <cellStyle name="20% - Accent1 16 3 2" xfId="772"/>
    <cellStyle name="20% - Accent1 16 3 3" xfId="773"/>
    <cellStyle name="20% - Accent1 16 4" xfId="774"/>
    <cellStyle name="20% - Accent1 16 4 2" xfId="775"/>
    <cellStyle name="20% - Accent1 16 4 3" xfId="776"/>
    <cellStyle name="20% - Accent1 16 5" xfId="777"/>
    <cellStyle name="20% - Accent1 16 6" xfId="778"/>
    <cellStyle name="20% - Accent1 17" xfId="779"/>
    <cellStyle name="20% - Accent1 17 2" xfId="780"/>
    <cellStyle name="20% - Accent1 17 2 2" xfId="781"/>
    <cellStyle name="20% - Accent1 17 2 2 2" xfId="782"/>
    <cellStyle name="20% - Accent1 17 2 2 3" xfId="783"/>
    <cellStyle name="20% - Accent1 17 2 3" xfId="784"/>
    <cellStyle name="20% - Accent1 17 2 4" xfId="785"/>
    <cellStyle name="20% - Accent1 17 3" xfId="786"/>
    <cellStyle name="20% - Accent1 17 3 2" xfId="787"/>
    <cellStyle name="20% - Accent1 17 3 3" xfId="788"/>
    <cellStyle name="20% - Accent1 17 4" xfId="789"/>
    <cellStyle name="20% - Accent1 17 4 2" xfId="790"/>
    <cellStyle name="20% - Accent1 17 4 3" xfId="791"/>
    <cellStyle name="20% - Accent1 17 5" xfId="792"/>
    <cellStyle name="20% - Accent1 17 6" xfId="793"/>
    <cellStyle name="20% - Accent1 18" xfId="794"/>
    <cellStyle name="20% - Accent1 18 2" xfId="795"/>
    <cellStyle name="20% - Accent1 18 2 2" xfId="796"/>
    <cellStyle name="20% - Accent1 18 2 2 2" xfId="797"/>
    <cellStyle name="20% - Accent1 18 2 2 3" xfId="798"/>
    <cellStyle name="20% - Accent1 18 2 3" xfId="799"/>
    <cellStyle name="20% - Accent1 18 2 4" xfId="800"/>
    <cellStyle name="20% - Accent1 18 3" xfId="801"/>
    <cellStyle name="20% - Accent1 18 3 2" xfId="802"/>
    <cellStyle name="20% - Accent1 18 3 3" xfId="803"/>
    <cellStyle name="20% - Accent1 18 4" xfId="804"/>
    <cellStyle name="20% - Accent1 18 4 2" xfId="805"/>
    <cellStyle name="20% - Accent1 18 4 3" xfId="806"/>
    <cellStyle name="20% - Accent1 18 5" xfId="807"/>
    <cellStyle name="20% - Accent1 18 6" xfId="808"/>
    <cellStyle name="20% - Accent1 19" xfId="809"/>
    <cellStyle name="20% - Accent1 19 2" xfId="810"/>
    <cellStyle name="20% - Accent1 19 2 2" xfId="811"/>
    <cellStyle name="20% - Accent1 19 2 2 2" xfId="812"/>
    <cellStyle name="20% - Accent1 19 2 2 3" xfId="813"/>
    <cellStyle name="20% - Accent1 19 2 3" xfId="814"/>
    <cellStyle name="20% - Accent1 19 2 4" xfId="815"/>
    <cellStyle name="20% - Accent1 19 3" xfId="816"/>
    <cellStyle name="20% - Accent1 19 3 2" xfId="817"/>
    <cellStyle name="20% - Accent1 19 3 3" xfId="818"/>
    <cellStyle name="20% - Accent1 19 4" xfId="819"/>
    <cellStyle name="20% - Accent1 19 4 2" xfId="820"/>
    <cellStyle name="20% - Accent1 19 4 3" xfId="821"/>
    <cellStyle name="20% - Accent1 19 5" xfId="822"/>
    <cellStyle name="20% - Accent1 19 6" xfId="823"/>
    <cellStyle name="20% - Accent1 2" xfId="174"/>
    <cellStyle name="20% - Accent1 2 2" xfId="551"/>
    <cellStyle name="20% - Accent1 2 3" xfId="824"/>
    <cellStyle name="20% - Accent1 2 3 2" xfId="825"/>
    <cellStyle name="20% - Accent1 2 3 2 2" xfId="826"/>
    <cellStyle name="20% - Accent1 2 3 2 2 2" xfId="827"/>
    <cellStyle name="20% - Accent1 2 3 2 2 3" xfId="828"/>
    <cellStyle name="20% - Accent1 2 3 2 3" xfId="829"/>
    <cellStyle name="20% - Accent1 2 3 2 4" xfId="830"/>
    <cellStyle name="20% - Accent1 2 3 3" xfId="831"/>
    <cellStyle name="20% - Accent1 2 3 3 2" xfId="832"/>
    <cellStyle name="20% - Accent1 2 3 3 3" xfId="833"/>
    <cellStyle name="20% - Accent1 2 3 4" xfId="834"/>
    <cellStyle name="20% - Accent1 2 3 4 2" xfId="835"/>
    <cellStyle name="20% - Accent1 2 3 4 3" xfId="836"/>
    <cellStyle name="20% - Accent1 2 3 5" xfId="837"/>
    <cellStyle name="20% - Accent1 2 3 6" xfId="838"/>
    <cellStyle name="20% - Accent1 20" xfId="839"/>
    <cellStyle name="20% - Accent1 20 2" xfId="840"/>
    <cellStyle name="20% - Accent1 20 2 2" xfId="841"/>
    <cellStyle name="20% - Accent1 20 2 2 2" xfId="842"/>
    <cellStyle name="20% - Accent1 20 2 2 3" xfId="843"/>
    <cellStyle name="20% - Accent1 20 2 3" xfId="844"/>
    <cellStyle name="20% - Accent1 20 2 4" xfId="845"/>
    <cellStyle name="20% - Accent1 20 3" xfId="846"/>
    <cellStyle name="20% - Accent1 20 3 2" xfId="847"/>
    <cellStyle name="20% - Accent1 20 3 3" xfId="848"/>
    <cellStyle name="20% - Accent1 20 4" xfId="849"/>
    <cellStyle name="20% - Accent1 20 4 2" xfId="850"/>
    <cellStyle name="20% - Accent1 20 4 3" xfId="851"/>
    <cellStyle name="20% - Accent1 20 5" xfId="852"/>
    <cellStyle name="20% - Accent1 20 6" xfId="853"/>
    <cellStyle name="20% - Accent1 21" xfId="854"/>
    <cellStyle name="20% - Accent1 22" xfId="855"/>
    <cellStyle name="20% - Accent1 22 2" xfId="856"/>
    <cellStyle name="20% - Accent1 22 2 2" xfId="857"/>
    <cellStyle name="20% - Accent1 22 2 2 2" xfId="858"/>
    <cellStyle name="20% - Accent1 22 2 2 3" xfId="859"/>
    <cellStyle name="20% - Accent1 22 2 3" xfId="860"/>
    <cellStyle name="20% - Accent1 22 2 4" xfId="861"/>
    <cellStyle name="20% - Accent1 22 3" xfId="862"/>
    <cellStyle name="20% - Accent1 22 3 2" xfId="863"/>
    <cellStyle name="20% - Accent1 22 3 3" xfId="864"/>
    <cellStyle name="20% - Accent1 22 4" xfId="865"/>
    <cellStyle name="20% - Accent1 22 4 2" xfId="866"/>
    <cellStyle name="20% - Accent1 22 4 3" xfId="867"/>
    <cellStyle name="20% - Accent1 22 5" xfId="868"/>
    <cellStyle name="20% - Accent1 22 6" xfId="869"/>
    <cellStyle name="20% - Accent1 23" xfId="870"/>
    <cellStyle name="20% - Accent1 23 2" xfId="871"/>
    <cellStyle name="20% - Accent1 23 2 2" xfId="872"/>
    <cellStyle name="20% - Accent1 23 2 3" xfId="873"/>
    <cellStyle name="20% - Accent1 23 3" xfId="874"/>
    <cellStyle name="20% - Accent1 23 4" xfId="875"/>
    <cellStyle name="20% - Accent1 24" xfId="876"/>
    <cellStyle name="20% - Accent1 24 2" xfId="877"/>
    <cellStyle name="20% - Accent1 24 3" xfId="878"/>
    <cellStyle name="20% - Accent1 25" xfId="879"/>
    <cellStyle name="20% - Accent1 25 2" xfId="880"/>
    <cellStyle name="20% - Accent1 25 3" xfId="881"/>
    <cellStyle name="20% - Accent1 26" xfId="882"/>
    <cellStyle name="20% - Accent1 27" xfId="883"/>
    <cellStyle name="20% - Accent1 28" xfId="884"/>
    <cellStyle name="20% - Accent1 29" xfId="885"/>
    <cellStyle name="20% - Accent1 3" xfId="175"/>
    <cellStyle name="20% - Accent1 3 2" xfId="552"/>
    <cellStyle name="20% - Accent1 3 3" xfId="886"/>
    <cellStyle name="20% - Accent1 3 3 2" xfId="887"/>
    <cellStyle name="20% - Accent1 3 3 2 2" xfId="888"/>
    <cellStyle name="20% - Accent1 3 3 2 2 2" xfId="889"/>
    <cellStyle name="20% - Accent1 3 3 2 2 3" xfId="890"/>
    <cellStyle name="20% - Accent1 3 3 2 3" xfId="891"/>
    <cellStyle name="20% - Accent1 3 3 2 4" xfId="892"/>
    <cellStyle name="20% - Accent1 3 3 3" xfId="893"/>
    <cellStyle name="20% - Accent1 3 3 3 2" xfId="894"/>
    <cellStyle name="20% - Accent1 3 3 3 3" xfId="895"/>
    <cellStyle name="20% - Accent1 3 3 4" xfId="896"/>
    <cellStyle name="20% - Accent1 3 3 4 2" xfId="897"/>
    <cellStyle name="20% - Accent1 3 3 4 3" xfId="898"/>
    <cellStyle name="20% - Accent1 3 3 5" xfId="899"/>
    <cellStyle name="20% - Accent1 3 3 6" xfId="900"/>
    <cellStyle name="20% - Accent1 4" xfId="519"/>
    <cellStyle name="20% - Accent1 4 2" xfId="612"/>
    <cellStyle name="20% - Accent1 4 2 2" xfId="901"/>
    <cellStyle name="20% - Accent1 4 2 2 2" xfId="902"/>
    <cellStyle name="20% - Accent1 4 2 2 2 2" xfId="903"/>
    <cellStyle name="20% - Accent1 4 2 2 2 3" xfId="904"/>
    <cellStyle name="20% - Accent1 4 2 2 3" xfId="905"/>
    <cellStyle name="20% - Accent1 4 2 2 4" xfId="906"/>
    <cellStyle name="20% - Accent1 4 2 3" xfId="907"/>
    <cellStyle name="20% - Accent1 4 2 3 2" xfId="908"/>
    <cellStyle name="20% - Accent1 4 2 3 3" xfId="909"/>
    <cellStyle name="20% - Accent1 4 2 4" xfId="910"/>
    <cellStyle name="20% - Accent1 4 2 4 2" xfId="911"/>
    <cellStyle name="20% - Accent1 4 2 4 3" xfId="912"/>
    <cellStyle name="20% - Accent1 4 2 5" xfId="913"/>
    <cellStyle name="20% - Accent1 4 2 6" xfId="914"/>
    <cellStyle name="20% - Accent1 4 3" xfId="915"/>
    <cellStyle name="20% - Accent1 4 3 2" xfId="916"/>
    <cellStyle name="20% - Accent1 4 3 2 2" xfId="917"/>
    <cellStyle name="20% - Accent1 4 3 2 3" xfId="918"/>
    <cellStyle name="20% - Accent1 4 3 3" xfId="919"/>
    <cellStyle name="20% - Accent1 4 3 4" xfId="920"/>
    <cellStyle name="20% - Accent1 4 4" xfId="921"/>
    <cellStyle name="20% - Accent1 4 4 2" xfId="922"/>
    <cellStyle name="20% - Accent1 4 4 3" xfId="923"/>
    <cellStyle name="20% - Accent1 4 5" xfId="924"/>
    <cellStyle name="20% - Accent1 4 5 2" xfId="925"/>
    <cellStyle name="20% - Accent1 4 5 3" xfId="926"/>
    <cellStyle name="20% - Accent1 4 6" xfId="927"/>
    <cellStyle name="20% - Accent1 4 7" xfId="928"/>
    <cellStyle name="20% - Accent1 5" xfId="535"/>
    <cellStyle name="20% - Accent1 5 2" xfId="929"/>
    <cellStyle name="20% - Accent1 5 2 2" xfId="930"/>
    <cellStyle name="20% - Accent1 5 2 2 2" xfId="931"/>
    <cellStyle name="20% - Accent1 5 2 2 3" xfId="932"/>
    <cellStyle name="20% - Accent1 5 2 3" xfId="933"/>
    <cellStyle name="20% - Accent1 5 2 4" xfId="934"/>
    <cellStyle name="20% - Accent1 5 3" xfId="935"/>
    <cellStyle name="20% - Accent1 5 3 2" xfId="936"/>
    <cellStyle name="20% - Accent1 5 3 3" xfId="937"/>
    <cellStyle name="20% - Accent1 5 4" xfId="938"/>
    <cellStyle name="20% - Accent1 5 4 2" xfId="939"/>
    <cellStyle name="20% - Accent1 5 4 3" xfId="940"/>
    <cellStyle name="20% - Accent1 5 5" xfId="941"/>
    <cellStyle name="20% - Accent1 5 6" xfId="942"/>
    <cellStyle name="20% - Accent1 6" xfId="943"/>
    <cellStyle name="20% - Accent1 6 2" xfId="944"/>
    <cellStyle name="20% - Accent1 6 2 2" xfId="945"/>
    <cellStyle name="20% - Accent1 6 2 2 2" xfId="946"/>
    <cellStyle name="20% - Accent1 6 2 2 3" xfId="947"/>
    <cellStyle name="20% - Accent1 6 2 3" xfId="948"/>
    <cellStyle name="20% - Accent1 6 2 4" xfId="949"/>
    <cellStyle name="20% - Accent1 6 3" xfId="950"/>
    <cellStyle name="20% - Accent1 6 3 2" xfId="951"/>
    <cellStyle name="20% - Accent1 6 3 3" xfId="952"/>
    <cellStyle name="20% - Accent1 6 4" xfId="953"/>
    <cellStyle name="20% - Accent1 6 4 2" xfId="954"/>
    <cellStyle name="20% - Accent1 6 4 3" xfId="955"/>
    <cellStyle name="20% - Accent1 6 5" xfId="956"/>
    <cellStyle name="20% - Accent1 6 6" xfId="957"/>
    <cellStyle name="20% - Accent1 7" xfId="958"/>
    <cellStyle name="20% - Accent1 7 2" xfId="959"/>
    <cellStyle name="20% - Accent1 7 2 2" xfId="960"/>
    <cellStyle name="20% - Accent1 7 2 2 2" xfId="961"/>
    <cellStyle name="20% - Accent1 7 2 2 3" xfId="962"/>
    <cellStyle name="20% - Accent1 7 2 3" xfId="963"/>
    <cellStyle name="20% - Accent1 7 2 4" xfId="964"/>
    <cellStyle name="20% - Accent1 7 3" xfId="965"/>
    <cellStyle name="20% - Accent1 7 3 2" xfId="966"/>
    <cellStyle name="20% - Accent1 7 3 3" xfId="967"/>
    <cellStyle name="20% - Accent1 7 4" xfId="968"/>
    <cellStyle name="20% - Accent1 7 4 2" xfId="969"/>
    <cellStyle name="20% - Accent1 7 4 3" xfId="970"/>
    <cellStyle name="20% - Accent1 7 5" xfId="971"/>
    <cellStyle name="20% - Accent1 7 6" xfId="972"/>
    <cellStyle name="20% - Accent1 8" xfId="973"/>
    <cellStyle name="20% - Accent1 8 2" xfId="974"/>
    <cellStyle name="20% - Accent1 8 2 2" xfId="975"/>
    <cellStyle name="20% - Accent1 8 2 2 2" xfId="976"/>
    <cellStyle name="20% - Accent1 8 2 2 3" xfId="977"/>
    <cellStyle name="20% - Accent1 8 2 3" xfId="978"/>
    <cellStyle name="20% - Accent1 8 2 4" xfId="979"/>
    <cellStyle name="20% - Accent1 8 3" xfId="980"/>
    <cellStyle name="20% - Accent1 8 3 2" xfId="981"/>
    <cellStyle name="20% - Accent1 8 3 3" xfId="982"/>
    <cellStyle name="20% - Accent1 8 4" xfId="983"/>
    <cellStyle name="20% - Accent1 8 4 2" xfId="984"/>
    <cellStyle name="20% - Accent1 8 4 3" xfId="985"/>
    <cellStyle name="20% - Accent1 8 5" xfId="986"/>
    <cellStyle name="20% - Accent1 8 6" xfId="987"/>
    <cellStyle name="20% - Accent1 9" xfId="988"/>
    <cellStyle name="20% - Accent1 9 2" xfId="989"/>
    <cellStyle name="20% - Accent1 9 2 2" xfId="990"/>
    <cellStyle name="20% - Accent1 9 2 2 2" xfId="991"/>
    <cellStyle name="20% - Accent1 9 2 2 3" xfId="992"/>
    <cellStyle name="20% - Accent1 9 2 3" xfId="993"/>
    <cellStyle name="20% - Accent1 9 2 4" xfId="994"/>
    <cellStyle name="20% - Accent1 9 3" xfId="995"/>
    <cellStyle name="20% - Accent1 9 3 2" xfId="996"/>
    <cellStyle name="20% - Accent1 9 3 3" xfId="997"/>
    <cellStyle name="20% - Accent1 9 4" xfId="998"/>
    <cellStyle name="20% - Accent1 9 4 2" xfId="999"/>
    <cellStyle name="20% - Accent1 9 4 3" xfId="1000"/>
    <cellStyle name="20% - Accent1 9 5" xfId="1001"/>
    <cellStyle name="20% - Accent1 9 6" xfId="1002"/>
    <cellStyle name="20% - Accent2" xfId="176" builtinId="34" customBuiltin="1"/>
    <cellStyle name="20% - Accent2 10" xfId="1003"/>
    <cellStyle name="20% - Accent2 10 2" xfId="1004"/>
    <cellStyle name="20% - Accent2 10 2 2" xfId="1005"/>
    <cellStyle name="20% - Accent2 10 2 2 2" xfId="1006"/>
    <cellStyle name="20% - Accent2 10 2 2 3" xfId="1007"/>
    <cellStyle name="20% - Accent2 10 2 3" xfId="1008"/>
    <cellStyle name="20% - Accent2 10 2 4" xfId="1009"/>
    <cellStyle name="20% - Accent2 10 3" xfId="1010"/>
    <cellStyle name="20% - Accent2 10 3 2" xfId="1011"/>
    <cellStyle name="20% - Accent2 10 3 3" xfId="1012"/>
    <cellStyle name="20% - Accent2 10 4" xfId="1013"/>
    <cellStyle name="20% - Accent2 10 4 2" xfId="1014"/>
    <cellStyle name="20% - Accent2 10 4 3" xfId="1015"/>
    <cellStyle name="20% - Accent2 10 5" xfId="1016"/>
    <cellStyle name="20% - Accent2 10 6" xfId="1017"/>
    <cellStyle name="20% - Accent2 11" xfId="1018"/>
    <cellStyle name="20% - Accent2 11 2" xfId="1019"/>
    <cellStyle name="20% - Accent2 11 2 2" xfId="1020"/>
    <cellStyle name="20% - Accent2 11 2 2 2" xfId="1021"/>
    <cellStyle name="20% - Accent2 11 2 2 3" xfId="1022"/>
    <cellStyle name="20% - Accent2 11 2 3" xfId="1023"/>
    <cellStyle name="20% - Accent2 11 2 4" xfId="1024"/>
    <cellStyle name="20% - Accent2 11 3" xfId="1025"/>
    <cellStyle name="20% - Accent2 11 3 2" xfId="1026"/>
    <cellStyle name="20% - Accent2 11 3 3" xfId="1027"/>
    <cellStyle name="20% - Accent2 11 4" xfId="1028"/>
    <cellStyle name="20% - Accent2 11 4 2" xfId="1029"/>
    <cellStyle name="20% - Accent2 11 4 3" xfId="1030"/>
    <cellStyle name="20% - Accent2 11 5" xfId="1031"/>
    <cellStyle name="20% - Accent2 11 6" xfId="1032"/>
    <cellStyle name="20% - Accent2 12" xfId="1033"/>
    <cellStyle name="20% - Accent2 12 2" xfId="1034"/>
    <cellStyle name="20% - Accent2 12 2 2" xfId="1035"/>
    <cellStyle name="20% - Accent2 12 2 2 2" xfId="1036"/>
    <cellStyle name="20% - Accent2 12 2 2 3" xfId="1037"/>
    <cellStyle name="20% - Accent2 12 2 3" xfId="1038"/>
    <cellStyle name="20% - Accent2 12 2 4" xfId="1039"/>
    <cellStyle name="20% - Accent2 12 3" xfId="1040"/>
    <cellStyle name="20% - Accent2 12 3 2" xfId="1041"/>
    <cellStyle name="20% - Accent2 12 3 3" xfId="1042"/>
    <cellStyle name="20% - Accent2 12 4" xfId="1043"/>
    <cellStyle name="20% - Accent2 12 4 2" xfId="1044"/>
    <cellStyle name="20% - Accent2 12 4 3" xfId="1045"/>
    <cellStyle name="20% - Accent2 12 5" xfId="1046"/>
    <cellStyle name="20% - Accent2 12 6" xfId="1047"/>
    <cellStyle name="20% - Accent2 13" xfId="1048"/>
    <cellStyle name="20% - Accent2 13 2" xfId="1049"/>
    <cellStyle name="20% - Accent2 13 2 2" xfId="1050"/>
    <cellStyle name="20% - Accent2 13 2 2 2" xfId="1051"/>
    <cellStyle name="20% - Accent2 13 2 2 3" xfId="1052"/>
    <cellStyle name="20% - Accent2 13 2 3" xfId="1053"/>
    <cellStyle name="20% - Accent2 13 2 4" xfId="1054"/>
    <cellStyle name="20% - Accent2 13 3" xfId="1055"/>
    <cellStyle name="20% - Accent2 13 3 2" xfId="1056"/>
    <cellStyle name="20% - Accent2 13 3 3" xfId="1057"/>
    <cellStyle name="20% - Accent2 13 4" xfId="1058"/>
    <cellStyle name="20% - Accent2 13 4 2" xfId="1059"/>
    <cellStyle name="20% - Accent2 13 4 3" xfId="1060"/>
    <cellStyle name="20% - Accent2 13 5" xfId="1061"/>
    <cellStyle name="20% - Accent2 13 6" xfId="1062"/>
    <cellStyle name="20% - Accent2 14" xfId="1063"/>
    <cellStyle name="20% - Accent2 14 2" xfId="1064"/>
    <cellStyle name="20% - Accent2 14 2 2" xfId="1065"/>
    <cellStyle name="20% - Accent2 14 2 2 2" xfId="1066"/>
    <cellStyle name="20% - Accent2 14 2 2 3" xfId="1067"/>
    <cellStyle name="20% - Accent2 14 2 3" xfId="1068"/>
    <cellStyle name="20% - Accent2 14 2 4" xfId="1069"/>
    <cellStyle name="20% - Accent2 14 3" xfId="1070"/>
    <cellStyle name="20% - Accent2 14 3 2" xfId="1071"/>
    <cellStyle name="20% - Accent2 14 3 3" xfId="1072"/>
    <cellStyle name="20% - Accent2 14 4" xfId="1073"/>
    <cellStyle name="20% - Accent2 14 4 2" xfId="1074"/>
    <cellStyle name="20% - Accent2 14 4 3" xfId="1075"/>
    <cellStyle name="20% - Accent2 14 5" xfId="1076"/>
    <cellStyle name="20% - Accent2 14 6" xfId="1077"/>
    <cellStyle name="20% - Accent2 15" xfId="1078"/>
    <cellStyle name="20% - Accent2 15 2" xfId="1079"/>
    <cellStyle name="20% - Accent2 15 2 2" xfId="1080"/>
    <cellStyle name="20% - Accent2 15 2 2 2" xfId="1081"/>
    <cellStyle name="20% - Accent2 15 2 2 3" xfId="1082"/>
    <cellStyle name="20% - Accent2 15 2 3" xfId="1083"/>
    <cellStyle name="20% - Accent2 15 2 4" xfId="1084"/>
    <cellStyle name="20% - Accent2 15 3" xfId="1085"/>
    <cellStyle name="20% - Accent2 15 3 2" xfId="1086"/>
    <cellStyle name="20% - Accent2 15 3 3" xfId="1087"/>
    <cellStyle name="20% - Accent2 15 4" xfId="1088"/>
    <cellStyle name="20% - Accent2 15 4 2" xfId="1089"/>
    <cellStyle name="20% - Accent2 15 4 3" xfId="1090"/>
    <cellStyle name="20% - Accent2 15 5" xfId="1091"/>
    <cellStyle name="20% - Accent2 15 6" xfId="1092"/>
    <cellStyle name="20% - Accent2 16" xfId="1093"/>
    <cellStyle name="20% - Accent2 16 2" xfId="1094"/>
    <cellStyle name="20% - Accent2 16 2 2" xfId="1095"/>
    <cellStyle name="20% - Accent2 16 2 2 2" xfId="1096"/>
    <cellStyle name="20% - Accent2 16 2 2 3" xfId="1097"/>
    <cellStyle name="20% - Accent2 16 2 3" xfId="1098"/>
    <cellStyle name="20% - Accent2 16 2 4" xfId="1099"/>
    <cellStyle name="20% - Accent2 16 3" xfId="1100"/>
    <cellStyle name="20% - Accent2 16 3 2" xfId="1101"/>
    <cellStyle name="20% - Accent2 16 3 3" xfId="1102"/>
    <cellStyle name="20% - Accent2 16 4" xfId="1103"/>
    <cellStyle name="20% - Accent2 16 4 2" xfId="1104"/>
    <cellStyle name="20% - Accent2 16 4 3" xfId="1105"/>
    <cellStyle name="20% - Accent2 16 5" xfId="1106"/>
    <cellStyle name="20% - Accent2 16 6" xfId="1107"/>
    <cellStyle name="20% - Accent2 17" xfId="1108"/>
    <cellStyle name="20% - Accent2 17 2" xfId="1109"/>
    <cellStyle name="20% - Accent2 17 2 2" xfId="1110"/>
    <cellStyle name="20% - Accent2 17 2 2 2" xfId="1111"/>
    <cellStyle name="20% - Accent2 17 2 2 3" xfId="1112"/>
    <cellStyle name="20% - Accent2 17 2 3" xfId="1113"/>
    <cellStyle name="20% - Accent2 17 2 4" xfId="1114"/>
    <cellStyle name="20% - Accent2 17 3" xfId="1115"/>
    <cellStyle name="20% - Accent2 17 3 2" xfId="1116"/>
    <cellStyle name="20% - Accent2 17 3 3" xfId="1117"/>
    <cellStyle name="20% - Accent2 17 4" xfId="1118"/>
    <cellStyle name="20% - Accent2 17 4 2" xfId="1119"/>
    <cellStyle name="20% - Accent2 17 4 3" xfId="1120"/>
    <cellStyle name="20% - Accent2 17 5" xfId="1121"/>
    <cellStyle name="20% - Accent2 17 6" xfId="1122"/>
    <cellStyle name="20% - Accent2 18" xfId="1123"/>
    <cellStyle name="20% - Accent2 18 2" xfId="1124"/>
    <cellStyle name="20% - Accent2 18 2 2" xfId="1125"/>
    <cellStyle name="20% - Accent2 18 2 2 2" xfId="1126"/>
    <cellStyle name="20% - Accent2 18 2 2 3" xfId="1127"/>
    <cellStyle name="20% - Accent2 18 2 3" xfId="1128"/>
    <cellStyle name="20% - Accent2 18 2 4" xfId="1129"/>
    <cellStyle name="20% - Accent2 18 3" xfId="1130"/>
    <cellStyle name="20% - Accent2 18 3 2" xfId="1131"/>
    <cellStyle name="20% - Accent2 18 3 3" xfId="1132"/>
    <cellStyle name="20% - Accent2 18 4" xfId="1133"/>
    <cellStyle name="20% - Accent2 18 4 2" xfId="1134"/>
    <cellStyle name="20% - Accent2 18 4 3" xfId="1135"/>
    <cellStyle name="20% - Accent2 18 5" xfId="1136"/>
    <cellStyle name="20% - Accent2 18 6" xfId="1137"/>
    <cellStyle name="20% - Accent2 19" xfId="1138"/>
    <cellStyle name="20% - Accent2 19 2" xfId="1139"/>
    <cellStyle name="20% - Accent2 19 2 2" xfId="1140"/>
    <cellStyle name="20% - Accent2 19 2 2 2" xfId="1141"/>
    <cellStyle name="20% - Accent2 19 2 2 3" xfId="1142"/>
    <cellStyle name="20% - Accent2 19 2 3" xfId="1143"/>
    <cellStyle name="20% - Accent2 19 2 4" xfId="1144"/>
    <cellStyle name="20% - Accent2 19 3" xfId="1145"/>
    <cellStyle name="20% - Accent2 19 3 2" xfId="1146"/>
    <cellStyle name="20% - Accent2 19 3 3" xfId="1147"/>
    <cellStyle name="20% - Accent2 19 4" xfId="1148"/>
    <cellStyle name="20% - Accent2 19 4 2" xfId="1149"/>
    <cellStyle name="20% - Accent2 19 4 3" xfId="1150"/>
    <cellStyle name="20% - Accent2 19 5" xfId="1151"/>
    <cellStyle name="20% - Accent2 19 6" xfId="1152"/>
    <cellStyle name="20% - Accent2 2" xfId="177"/>
    <cellStyle name="20% - Accent2 2 2" xfId="553"/>
    <cellStyle name="20% - Accent2 2 3" xfId="1153"/>
    <cellStyle name="20% - Accent2 2 3 2" xfId="1154"/>
    <cellStyle name="20% - Accent2 2 3 2 2" xfId="1155"/>
    <cellStyle name="20% - Accent2 2 3 2 2 2" xfId="1156"/>
    <cellStyle name="20% - Accent2 2 3 2 2 3" xfId="1157"/>
    <cellStyle name="20% - Accent2 2 3 2 3" xfId="1158"/>
    <cellStyle name="20% - Accent2 2 3 2 4" xfId="1159"/>
    <cellStyle name="20% - Accent2 2 3 3" xfId="1160"/>
    <cellStyle name="20% - Accent2 2 3 3 2" xfId="1161"/>
    <cellStyle name="20% - Accent2 2 3 3 3" xfId="1162"/>
    <cellStyle name="20% - Accent2 2 3 4" xfId="1163"/>
    <cellStyle name="20% - Accent2 2 3 4 2" xfId="1164"/>
    <cellStyle name="20% - Accent2 2 3 4 3" xfId="1165"/>
    <cellStyle name="20% - Accent2 2 3 5" xfId="1166"/>
    <cellStyle name="20% - Accent2 2 3 6" xfId="1167"/>
    <cellStyle name="20% - Accent2 20" xfId="1168"/>
    <cellStyle name="20% - Accent2 20 2" xfId="1169"/>
    <cellStyle name="20% - Accent2 20 2 2" xfId="1170"/>
    <cellStyle name="20% - Accent2 20 2 2 2" xfId="1171"/>
    <cellStyle name="20% - Accent2 20 2 2 3" xfId="1172"/>
    <cellStyle name="20% - Accent2 20 2 3" xfId="1173"/>
    <cellStyle name="20% - Accent2 20 2 4" xfId="1174"/>
    <cellStyle name="20% - Accent2 20 3" xfId="1175"/>
    <cellStyle name="20% - Accent2 20 3 2" xfId="1176"/>
    <cellStyle name="20% - Accent2 20 3 3" xfId="1177"/>
    <cellStyle name="20% - Accent2 20 4" xfId="1178"/>
    <cellStyle name="20% - Accent2 20 4 2" xfId="1179"/>
    <cellStyle name="20% - Accent2 20 4 3" xfId="1180"/>
    <cellStyle name="20% - Accent2 20 5" xfId="1181"/>
    <cellStyle name="20% - Accent2 20 6" xfId="1182"/>
    <cellStyle name="20% - Accent2 21" xfId="1183"/>
    <cellStyle name="20% - Accent2 22" xfId="1184"/>
    <cellStyle name="20% - Accent2 22 2" xfId="1185"/>
    <cellStyle name="20% - Accent2 22 2 2" xfId="1186"/>
    <cellStyle name="20% - Accent2 22 2 2 2" xfId="1187"/>
    <cellStyle name="20% - Accent2 22 2 2 3" xfId="1188"/>
    <cellStyle name="20% - Accent2 22 2 3" xfId="1189"/>
    <cellStyle name="20% - Accent2 22 2 4" xfId="1190"/>
    <cellStyle name="20% - Accent2 22 3" xfId="1191"/>
    <cellStyle name="20% - Accent2 22 3 2" xfId="1192"/>
    <cellStyle name="20% - Accent2 22 3 3" xfId="1193"/>
    <cellStyle name="20% - Accent2 22 4" xfId="1194"/>
    <cellStyle name="20% - Accent2 22 4 2" xfId="1195"/>
    <cellStyle name="20% - Accent2 22 4 3" xfId="1196"/>
    <cellStyle name="20% - Accent2 22 5" xfId="1197"/>
    <cellStyle name="20% - Accent2 22 6" xfId="1198"/>
    <cellStyle name="20% - Accent2 23" xfId="1199"/>
    <cellStyle name="20% - Accent2 23 2" xfId="1200"/>
    <cellStyle name="20% - Accent2 23 2 2" xfId="1201"/>
    <cellStyle name="20% - Accent2 23 2 3" xfId="1202"/>
    <cellStyle name="20% - Accent2 23 3" xfId="1203"/>
    <cellStyle name="20% - Accent2 23 4" xfId="1204"/>
    <cellStyle name="20% - Accent2 24" xfId="1205"/>
    <cellStyle name="20% - Accent2 24 2" xfId="1206"/>
    <cellStyle name="20% - Accent2 24 3" xfId="1207"/>
    <cellStyle name="20% - Accent2 25" xfId="1208"/>
    <cellStyle name="20% - Accent2 25 2" xfId="1209"/>
    <cellStyle name="20% - Accent2 25 3" xfId="1210"/>
    <cellStyle name="20% - Accent2 26" xfId="1211"/>
    <cellStyle name="20% - Accent2 27" xfId="1212"/>
    <cellStyle name="20% - Accent2 28" xfId="1213"/>
    <cellStyle name="20% - Accent2 29" xfId="1214"/>
    <cellStyle name="20% - Accent2 3" xfId="178"/>
    <cellStyle name="20% - Accent2 3 2" xfId="554"/>
    <cellStyle name="20% - Accent2 3 3" xfId="1215"/>
    <cellStyle name="20% - Accent2 3 3 2" xfId="1216"/>
    <cellStyle name="20% - Accent2 3 3 2 2" xfId="1217"/>
    <cellStyle name="20% - Accent2 3 3 2 2 2" xfId="1218"/>
    <cellStyle name="20% - Accent2 3 3 2 2 3" xfId="1219"/>
    <cellStyle name="20% - Accent2 3 3 2 3" xfId="1220"/>
    <cellStyle name="20% - Accent2 3 3 2 4" xfId="1221"/>
    <cellStyle name="20% - Accent2 3 3 3" xfId="1222"/>
    <cellStyle name="20% - Accent2 3 3 3 2" xfId="1223"/>
    <cellStyle name="20% - Accent2 3 3 3 3" xfId="1224"/>
    <cellStyle name="20% - Accent2 3 3 4" xfId="1225"/>
    <cellStyle name="20% - Accent2 3 3 4 2" xfId="1226"/>
    <cellStyle name="20% - Accent2 3 3 4 3" xfId="1227"/>
    <cellStyle name="20% - Accent2 3 3 5" xfId="1228"/>
    <cellStyle name="20% - Accent2 3 3 6" xfId="1229"/>
    <cellStyle name="20% - Accent2 4" xfId="521"/>
    <cellStyle name="20% - Accent2 4 2" xfId="614"/>
    <cellStyle name="20% - Accent2 4 2 2" xfId="1230"/>
    <cellStyle name="20% - Accent2 4 2 2 2" xfId="1231"/>
    <cellStyle name="20% - Accent2 4 2 2 2 2" xfId="1232"/>
    <cellStyle name="20% - Accent2 4 2 2 2 3" xfId="1233"/>
    <cellStyle name="20% - Accent2 4 2 2 3" xfId="1234"/>
    <cellStyle name="20% - Accent2 4 2 2 4" xfId="1235"/>
    <cellStyle name="20% - Accent2 4 2 3" xfId="1236"/>
    <cellStyle name="20% - Accent2 4 2 3 2" xfId="1237"/>
    <cellStyle name="20% - Accent2 4 2 3 3" xfId="1238"/>
    <cellStyle name="20% - Accent2 4 2 4" xfId="1239"/>
    <cellStyle name="20% - Accent2 4 2 4 2" xfId="1240"/>
    <cellStyle name="20% - Accent2 4 2 4 3" xfId="1241"/>
    <cellStyle name="20% - Accent2 4 2 5" xfId="1242"/>
    <cellStyle name="20% - Accent2 4 2 6" xfId="1243"/>
    <cellStyle name="20% - Accent2 4 3" xfId="1244"/>
    <cellStyle name="20% - Accent2 4 3 2" xfId="1245"/>
    <cellStyle name="20% - Accent2 4 3 2 2" xfId="1246"/>
    <cellStyle name="20% - Accent2 4 3 2 3" xfId="1247"/>
    <cellStyle name="20% - Accent2 4 3 3" xfId="1248"/>
    <cellStyle name="20% - Accent2 4 3 4" xfId="1249"/>
    <cellStyle name="20% - Accent2 4 4" xfId="1250"/>
    <cellStyle name="20% - Accent2 4 4 2" xfId="1251"/>
    <cellStyle name="20% - Accent2 4 4 3" xfId="1252"/>
    <cellStyle name="20% - Accent2 4 5" xfId="1253"/>
    <cellStyle name="20% - Accent2 4 5 2" xfId="1254"/>
    <cellStyle name="20% - Accent2 4 5 3" xfId="1255"/>
    <cellStyle name="20% - Accent2 4 6" xfId="1256"/>
    <cellStyle name="20% - Accent2 4 7" xfId="1257"/>
    <cellStyle name="20% - Accent2 5" xfId="537"/>
    <cellStyle name="20% - Accent2 5 2" xfId="1258"/>
    <cellStyle name="20% - Accent2 5 2 2" xfId="1259"/>
    <cellStyle name="20% - Accent2 5 2 2 2" xfId="1260"/>
    <cellStyle name="20% - Accent2 5 2 2 3" xfId="1261"/>
    <cellStyle name="20% - Accent2 5 2 3" xfId="1262"/>
    <cellStyle name="20% - Accent2 5 2 4" xfId="1263"/>
    <cellStyle name="20% - Accent2 5 3" xfId="1264"/>
    <cellStyle name="20% - Accent2 5 3 2" xfId="1265"/>
    <cellStyle name="20% - Accent2 5 3 3" xfId="1266"/>
    <cellStyle name="20% - Accent2 5 4" xfId="1267"/>
    <cellStyle name="20% - Accent2 5 4 2" xfId="1268"/>
    <cellStyle name="20% - Accent2 5 4 3" xfId="1269"/>
    <cellStyle name="20% - Accent2 5 5" xfId="1270"/>
    <cellStyle name="20% - Accent2 5 6" xfId="1271"/>
    <cellStyle name="20% - Accent2 6" xfId="1272"/>
    <cellStyle name="20% - Accent2 6 2" xfId="1273"/>
    <cellStyle name="20% - Accent2 6 2 2" xfId="1274"/>
    <cellStyle name="20% - Accent2 6 2 2 2" xfId="1275"/>
    <cellStyle name="20% - Accent2 6 2 2 3" xfId="1276"/>
    <cellStyle name="20% - Accent2 6 2 3" xfId="1277"/>
    <cellStyle name="20% - Accent2 6 2 4" xfId="1278"/>
    <cellStyle name="20% - Accent2 6 3" xfId="1279"/>
    <cellStyle name="20% - Accent2 6 3 2" xfId="1280"/>
    <cellStyle name="20% - Accent2 6 3 3" xfId="1281"/>
    <cellStyle name="20% - Accent2 6 4" xfId="1282"/>
    <cellStyle name="20% - Accent2 6 4 2" xfId="1283"/>
    <cellStyle name="20% - Accent2 6 4 3" xfId="1284"/>
    <cellStyle name="20% - Accent2 6 5" xfId="1285"/>
    <cellStyle name="20% - Accent2 6 6" xfId="1286"/>
    <cellStyle name="20% - Accent2 7" xfId="1287"/>
    <cellStyle name="20% - Accent2 7 2" xfId="1288"/>
    <cellStyle name="20% - Accent2 7 2 2" xfId="1289"/>
    <cellStyle name="20% - Accent2 7 2 2 2" xfId="1290"/>
    <cellStyle name="20% - Accent2 7 2 2 3" xfId="1291"/>
    <cellStyle name="20% - Accent2 7 2 3" xfId="1292"/>
    <cellStyle name="20% - Accent2 7 2 4" xfId="1293"/>
    <cellStyle name="20% - Accent2 7 3" xfId="1294"/>
    <cellStyle name="20% - Accent2 7 3 2" xfId="1295"/>
    <cellStyle name="20% - Accent2 7 3 3" xfId="1296"/>
    <cellStyle name="20% - Accent2 7 4" xfId="1297"/>
    <cellStyle name="20% - Accent2 7 4 2" xfId="1298"/>
    <cellStyle name="20% - Accent2 7 4 3" xfId="1299"/>
    <cellStyle name="20% - Accent2 7 5" xfId="1300"/>
    <cellStyle name="20% - Accent2 7 6" xfId="1301"/>
    <cellStyle name="20% - Accent2 8" xfId="1302"/>
    <cellStyle name="20% - Accent2 8 2" xfId="1303"/>
    <cellStyle name="20% - Accent2 8 2 2" xfId="1304"/>
    <cellStyle name="20% - Accent2 8 2 2 2" xfId="1305"/>
    <cellStyle name="20% - Accent2 8 2 2 3" xfId="1306"/>
    <cellStyle name="20% - Accent2 8 2 3" xfId="1307"/>
    <cellStyle name="20% - Accent2 8 2 4" xfId="1308"/>
    <cellStyle name="20% - Accent2 8 3" xfId="1309"/>
    <cellStyle name="20% - Accent2 8 3 2" xfId="1310"/>
    <cellStyle name="20% - Accent2 8 3 3" xfId="1311"/>
    <cellStyle name="20% - Accent2 8 4" xfId="1312"/>
    <cellStyle name="20% - Accent2 8 4 2" xfId="1313"/>
    <cellStyle name="20% - Accent2 8 4 3" xfId="1314"/>
    <cellStyle name="20% - Accent2 8 5" xfId="1315"/>
    <cellStyle name="20% - Accent2 8 6" xfId="1316"/>
    <cellStyle name="20% - Accent2 9" xfId="1317"/>
    <cellStyle name="20% - Accent2 9 2" xfId="1318"/>
    <cellStyle name="20% - Accent2 9 2 2" xfId="1319"/>
    <cellStyle name="20% - Accent2 9 2 2 2" xfId="1320"/>
    <cellStyle name="20% - Accent2 9 2 2 3" xfId="1321"/>
    <cellStyle name="20% - Accent2 9 2 3" xfId="1322"/>
    <cellStyle name="20% - Accent2 9 2 4" xfId="1323"/>
    <cellStyle name="20% - Accent2 9 3" xfId="1324"/>
    <cellStyle name="20% - Accent2 9 3 2" xfId="1325"/>
    <cellStyle name="20% - Accent2 9 3 3" xfId="1326"/>
    <cellStyle name="20% - Accent2 9 4" xfId="1327"/>
    <cellStyle name="20% - Accent2 9 4 2" xfId="1328"/>
    <cellStyle name="20% - Accent2 9 4 3" xfId="1329"/>
    <cellStyle name="20% - Accent2 9 5" xfId="1330"/>
    <cellStyle name="20% - Accent2 9 6" xfId="1331"/>
    <cellStyle name="20% - Accent3" xfId="179" builtinId="38" customBuiltin="1"/>
    <cellStyle name="20% - Accent3 10" xfId="1332"/>
    <cellStyle name="20% - Accent3 10 2" xfId="1333"/>
    <cellStyle name="20% - Accent3 10 2 2" xfId="1334"/>
    <cellStyle name="20% - Accent3 10 2 2 2" xfId="1335"/>
    <cellStyle name="20% - Accent3 10 2 2 3" xfId="1336"/>
    <cellStyle name="20% - Accent3 10 2 3" xfId="1337"/>
    <cellStyle name="20% - Accent3 10 2 4" xfId="1338"/>
    <cellStyle name="20% - Accent3 10 3" xfId="1339"/>
    <cellStyle name="20% - Accent3 10 3 2" xfId="1340"/>
    <cellStyle name="20% - Accent3 10 3 3" xfId="1341"/>
    <cellStyle name="20% - Accent3 10 4" xfId="1342"/>
    <cellStyle name="20% - Accent3 10 4 2" xfId="1343"/>
    <cellStyle name="20% - Accent3 10 4 3" xfId="1344"/>
    <cellStyle name="20% - Accent3 10 5" xfId="1345"/>
    <cellStyle name="20% - Accent3 10 6" xfId="1346"/>
    <cellStyle name="20% - Accent3 11" xfId="1347"/>
    <cellStyle name="20% - Accent3 11 2" xfId="1348"/>
    <cellStyle name="20% - Accent3 11 2 2" xfId="1349"/>
    <cellStyle name="20% - Accent3 11 2 2 2" xfId="1350"/>
    <cellStyle name="20% - Accent3 11 2 2 3" xfId="1351"/>
    <cellStyle name="20% - Accent3 11 2 3" xfId="1352"/>
    <cellStyle name="20% - Accent3 11 2 4" xfId="1353"/>
    <cellStyle name="20% - Accent3 11 3" xfId="1354"/>
    <cellStyle name="20% - Accent3 11 3 2" xfId="1355"/>
    <cellStyle name="20% - Accent3 11 3 3" xfId="1356"/>
    <cellStyle name="20% - Accent3 11 4" xfId="1357"/>
    <cellStyle name="20% - Accent3 11 4 2" xfId="1358"/>
    <cellStyle name="20% - Accent3 11 4 3" xfId="1359"/>
    <cellStyle name="20% - Accent3 11 5" xfId="1360"/>
    <cellStyle name="20% - Accent3 11 6" xfId="1361"/>
    <cellStyle name="20% - Accent3 12" xfId="1362"/>
    <cellStyle name="20% - Accent3 12 2" xfId="1363"/>
    <cellStyle name="20% - Accent3 12 2 2" xfId="1364"/>
    <cellStyle name="20% - Accent3 12 2 2 2" xfId="1365"/>
    <cellStyle name="20% - Accent3 12 2 2 3" xfId="1366"/>
    <cellStyle name="20% - Accent3 12 2 3" xfId="1367"/>
    <cellStyle name="20% - Accent3 12 2 4" xfId="1368"/>
    <cellStyle name="20% - Accent3 12 3" xfId="1369"/>
    <cellStyle name="20% - Accent3 12 3 2" xfId="1370"/>
    <cellStyle name="20% - Accent3 12 3 3" xfId="1371"/>
    <cellStyle name="20% - Accent3 12 4" xfId="1372"/>
    <cellStyle name="20% - Accent3 12 4 2" xfId="1373"/>
    <cellStyle name="20% - Accent3 12 4 3" xfId="1374"/>
    <cellStyle name="20% - Accent3 12 5" xfId="1375"/>
    <cellStyle name="20% - Accent3 12 6" xfId="1376"/>
    <cellStyle name="20% - Accent3 13" xfId="1377"/>
    <cellStyle name="20% - Accent3 13 2" xfId="1378"/>
    <cellStyle name="20% - Accent3 13 2 2" xfId="1379"/>
    <cellStyle name="20% - Accent3 13 2 2 2" xfId="1380"/>
    <cellStyle name="20% - Accent3 13 2 2 3" xfId="1381"/>
    <cellStyle name="20% - Accent3 13 2 3" xfId="1382"/>
    <cellStyle name="20% - Accent3 13 2 4" xfId="1383"/>
    <cellStyle name="20% - Accent3 13 3" xfId="1384"/>
    <cellStyle name="20% - Accent3 13 3 2" xfId="1385"/>
    <cellStyle name="20% - Accent3 13 3 3" xfId="1386"/>
    <cellStyle name="20% - Accent3 13 4" xfId="1387"/>
    <cellStyle name="20% - Accent3 13 4 2" xfId="1388"/>
    <cellStyle name="20% - Accent3 13 4 3" xfId="1389"/>
    <cellStyle name="20% - Accent3 13 5" xfId="1390"/>
    <cellStyle name="20% - Accent3 13 6" xfId="1391"/>
    <cellStyle name="20% - Accent3 14" xfId="1392"/>
    <cellStyle name="20% - Accent3 14 2" xfId="1393"/>
    <cellStyle name="20% - Accent3 14 2 2" xfId="1394"/>
    <cellStyle name="20% - Accent3 14 2 2 2" xfId="1395"/>
    <cellStyle name="20% - Accent3 14 2 2 3" xfId="1396"/>
    <cellStyle name="20% - Accent3 14 2 3" xfId="1397"/>
    <cellStyle name="20% - Accent3 14 2 4" xfId="1398"/>
    <cellStyle name="20% - Accent3 14 3" xfId="1399"/>
    <cellStyle name="20% - Accent3 14 3 2" xfId="1400"/>
    <cellStyle name="20% - Accent3 14 3 3" xfId="1401"/>
    <cellStyle name="20% - Accent3 14 4" xfId="1402"/>
    <cellStyle name="20% - Accent3 14 4 2" xfId="1403"/>
    <cellStyle name="20% - Accent3 14 4 3" xfId="1404"/>
    <cellStyle name="20% - Accent3 14 5" xfId="1405"/>
    <cellStyle name="20% - Accent3 14 6" xfId="1406"/>
    <cellStyle name="20% - Accent3 15" xfId="1407"/>
    <cellStyle name="20% - Accent3 15 2" xfId="1408"/>
    <cellStyle name="20% - Accent3 15 2 2" xfId="1409"/>
    <cellStyle name="20% - Accent3 15 2 2 2" xfId="1410"/>
    <cellStyle name="20% - Accent3 15 2 2 3" xfId="1411"/>
    <cellStyle name="20% - Accent3 15 2 3" xfId="1412"/>
    <cellStyle name="20% - Accent3 15 2 4" xfId="1413"/>
    <cellStyle name="20% - Accent3 15 3" xfId="1414"/>
    <cellStyle name="20% - Accent3 15 3 2" xfId="1415"/>
    <cellStyle name="20% - Accent3 15 3 3" xfId="1416"/>
    <cellStyle name="20% - Accent3 15 4" xfId="1417"/>
    <cellStyle name="20% - Accent3 15 4 2" xfId="1418"/>
    <cellStyle name="20% - Accent3 15 4 3" xfId="1419"/>
    <cellStyle name="20% - Accent3 15 5" xfId="1420"/>
    <cellStyle name="20% - Accent3 15 6" xfId="1421"/>
    <cellStyle name="20% - Accent3 16" xfId="1422"/>
    <cellStyle name="20% - Accent3 16 2" xfId="1423"/>
    <cellStyle name="20% - Accent3 16 2 2" xfId="1424"/>
    <cellStyle name="20% - Accent3 16 2 2 2" xfId="1425"/>
    <cellStyle name="20% - Accent3 16 2 2 3" xfId="1426"/>
    <cellStyle name="20% - Accent3 16 2 3" xfId="1427"/>
    <cellStyle name="20% - Accent3 16 2 4" xfId="1428"/>
    <cellStyle name="20% - Accent3 16 3" xfId="1429"/>
    <cellStyle name="20% - Accent3 16 3 2" xfId="1430"/>
    <cellStyle name="20% - Accent3 16 3 3" xfId="1431"/>
    <cellStyle name="20% - Accent3 16 4" xfId="1432"/>
    <cellStyle name="20% - Accent3 16 4 2" xfId="1433"/>
    <cellStyle name="20% - Accent3 16 4 3" xfId="1434"/>
    <cellStyle name="20% - Accent3 16 5" xfId="1435"/>
    <cellStyle name="20% - Accent3 16 6" xfId="1436"/>
    <cellStyle name="20% - Accent3 17" xfId="1437"/>
    <cellStyle name="20% - Accent3 17 2" xfId="1438"/>
    <cellStyle name="20% - Accent3 17 2 2" xfId="1439"/>
    <cellStyle name="20% - Accent3 17 2 2 2" xfId="1440"/>
    <cellStyle name="20% - Accent3 17 2 2 3" xfId="1441"/>
    <cellStyle name="20% - Accent3 17 2 3" xfId="1442"/>
    <cellStyle name="20% - Accent3 17 2 4" xfId="1443"/>
    <cellStyle name="20% - Accent3 17 3" xfId="1444"/>
    <cellStyle name="20% - Accent3 17 3 2" xfId="1445"/>
    <cellStyle name="20% - Accent3 17 3 3" xfId="1446"/>
    <cellStyle name="20% - Accent3 17 4" xfId="1447"/>
    <cellStyle name="20% - Accent3 17 4 2" xfId="1448"/>
    <cellStyle name="20% - Accent3 17 4 3" xfId="1449"/>
    <cellStyle name="20% - Accent3 17 5" xfId="1450"/>
    <cellStyle name="20% - Accent3 17 6" xfId="1451"/>
    <cellStyle name="20% - Accent3 18" xfId="1452"/>
    <cellStyle name="20% - Accent3 18 2" xfId="1453"/>
    <cellStyle name="20% - Accent3 18 2 2" xfId="1454"/>
    <cellStyle name="20% - Accent3 18 2 2 2" xfId="1455"/>
    <cellStyle name="20% - Accent3 18 2 2 3" xfId="1456"/>
    <cellStyle name="20% - Accent3 18 2 3" xfId="1457"/>
    <cellStyle name="20% - Accent3 18 2 4" xfId="1458"/>
    <cellStyle name="20% - Accent3 18 3" xfId="1459"/>
    <cellStyle name="20% - Accent3 18 3 2" xfId="1460"/>
    <cellStyle name="20% - Accent3 18 3 3" xfId="1461"/>
    <cellStyle name="20% - Accent3 18 4" xfId="1462"/>
    <cellStyle name="20% - Accent3 18 4 2" xfId="1463"/>
    <cellStyle name="20% - Accent3 18 4 3" xfId="1464"/>
    <cellStyle name="20% - Accent3 18 5" xfId="1465"/>
    <cellStyle name="20% - Accent3 18 6" xfId="1466"/>
    <cellStyle name="20% - Accent3 19" xfId="1467"/>
    <cellStyle name="20% - Accent3 19 2" xfId="1468"/>
    <cellStyle name="20% - Accent3 19 2 2" xfId="1469"/>
    <cellStyle name="20% - Accent3 19 2 2 2" xfId="1470"/>
    <cellStyle name="20% - Accent3 19 2 2 3" xfId="1471"/>
    <cellStyle name="20% - Accent3 19 2 3" xfId="1472"/>
    <cellStyle name="20% - Accent3 19 2 4" xfId="1473"/>
    <cellStyle name="20% - Accent3 19 3" xfId="1474"/>
    <cellStyle name="20% - Accent3 19 3 2" xfId="1475"/>
    <cellStyle name="20% - Accent3 19 3 3" xfId="1476"/>
    <cellStyle name="20% - Accent3 19 4" xfId="1477"/>
    <cellStyle name="20% - Accent3 19 4 2" xfId="1478"/>
    <cellStyle name="20% - Accent3 19 4 3" xfId="1479"/>
    <cellStyle name="20% - Accent3 19 5" xfId="1480"/>
    <cellStyle name="20% - Accent3 19 6" xfId="1481"/>
    <cellStyle name="20% - Accent3 2" xfId="180"/>
    <cellStyle name="20% - Accent3 2 2" xfId="555"/>
    <cellStyle name="20% - Accent3 2 3" xfId="1482"/>
    <cellStyle name="20% - Accent3 2 3 2" xfId="1483"/>
    <cellStyle name="20% - Accent3 2 3 2 2" xfId="1484"/>
    <cellStyle name="20% - Accent3 2 3 2 2 2" xfId="1485"/>
    <cellStyle name="20% - Accent3 2 3 2 2 3" xfId="1486"/>
    <cellStyle name="20% - Accent3 2 3 2 3" xfId="1487"/>
    <cellStyle name="20% - Accent3 2 3 2 4" xfId="1488"/>
    <cellStyle name="20% - Accent3 2 3 3" xfId="1489"/>
    <cellStyle name="20% - Accent3 2 3 3 2" xfId="1490"/>
    <cellStyle name="20% - Accent3 2 3 3 3" xfId="1491"/>
    <cellStyle name="20% - Accent3 2 3 4" xfId="1492"/>
    <cellStyle name="20% - Accent3 2 3 4 2" xfId="1493"/>
    <cellStyle name="20% - Accent3 2 3 4 3" xfId="1494"/>
    <cellStyle name="20% - Accent3 2 3 5" xfId="1495"/>
    <cellStyle name="20% - Accent3 2 3 6" xfId="1496"/>
    <cellStyle name="20% - Accent3 20" xfId="1497"/>
    <cellStyle name="20% - Accent3 20 2" xfId="1498"/>
    <cellStyle name="20% - Accent3 20 2 2" xfId="1499"/>
    <cellStyle name="20% - Accent3 20 2 2 2" xfId="1500"/>
    <cellStyle name="20% - Accent3 20 2 2 3" xfId="1501"/>
    <cellStyle name="20% - Accent3 20 2 3" xfId="1502"/>
    <cellStyle name="20% - Accent3 20 2 4" xfId="1503"/>
    <cellStyle name="20% - Accent3 20 3" xfId="1504"/>
    <cellStyle name="20% - Accent3 20 3 2" xfId="1505"/>
    <cellStyle name="20% - Accent3 20 3 3" xfId="1506"/>
    <cellStyle name="20% - Accent3 20 4" xfId="1507"/>
    <cellStyle name="20% - Accent3 20 4 2" xfId="1508"/>
    <cellStyle name="20% - Accent3 20 4 3" xfId="1509"/>
    <cellStyle name="20% - Accent3 20 5" xfId="1510"/>
    <cellStyle name="20% - Accent3 20 6" xfId="1511"/>
    <cellStyle name="20% - Accent3 21" xfId="1512"/>
    <cellStyle name="20% - Accent3 22" xfId="1513"/>
    <cellStyle name="20% - Accent3 22 2" xfId="1514"/>
    <cellStyle name="20% - Accent3 22 2 2" xfId="1515"/>
    <cellStyle name="20% - Accent3 22 2 2 2" xfId="1516"/>
    <cellStyle name="20% - Accent3 22 2 2 3" xfId="1517"/>
    <cellStyle name="20% - Accent3 22 2 3" xfId="1518"/>
    <cellStyle name="20% - Accent3 22 2 4" xfId="1519"/>
    <cellStyle name="20% - Accent3 22 3" xfId="1520"/>
    <cellStyle name="20% - Accent3 22 3 2" xfId="1521"/>
    <cellStyle name="20% - Accent3 22 3 3" xfId="1522"/>
    <cellStyle name="20% - Accent3 22 4" xfId="1523"/>
    <cellStyle name="20% - Accent3 22 4 2" xfId="1524"/>
    <cellStyle name="20% - Accent3 22 4 3" xfId="1525"/>
    <cellStyle name="20% - Accent3 22 5" xfId="1526"/>
    <cellStyle name="20% - Accent3 22 6" xfId="1527"/>
    <cellStyle name="20% - Accent3 23" xfId="1528"/>
    <cellStyle name="20% - Accent3 23 2" xfId="1529"/>
    <cellStyle name="20% - Accent3 23 2 2" xfId="1530"/>
    <cellStyle name="20% - Accent3 23 2 3" xfId="1531"/>
    <cellStyle name="20% - Accent3 23 3" xfId="1532"/>
    <cellStyle name="20% - Accent3 23 4" xfId="1533"/>
    <cellStyle name="20% - Accent3 24" xfId="1534"/>
    <cellStyle name="20% - Accent3 24 2" xfId="1535"/>
    <cellStyle name="20% - Accent3 24 3" xfId="1536"/>
    <cellStyle name="20% - Accent3 25" xfId="1537"/>
    <cellStyle name="20% - Accent3 25 2" xfId="1538"/>
    <cellStyle name="20% - Accent3 25 3" xfId="1539"/>
    <cellStyle name="20% - Accent3 26" xfId="1540"/>
    <cellStyle name="20% - Accent3 27" xfId="1541"/>
    <cellStyle name="20% - Accent3 28" xfId="1542"/>
    <cellStyle name="20% - Accent3 29" xfId="1543"/>
    <cellStyle name="20% - Accent3 3" xfId="181"/>
    <cellStyle name="20% - Accent3 3 2" xfId="556"/>
    <cellStyle name="20% - Accent3 3 3" xfId="1544"/>
    <cellStyle name="20% - Accent3 3 3 2" xfId="1545"/>
    <cellStyle name="20% - Accent3 3 3 2 2" xfId="1546"/>
    <cellStyle name="20% - Accent3 3 3 2 2 2" xfId="1547"/>
    <cellStyle name="20% - Accent3 3 3 2 2 3" xfId="1548"/>
    <cellStyle name="20% - Accent3 3 3 2 3" xfId="1549"/>
    <cellStyle name="20% - Accent3 3 3 2 4" xfId="1550"/>
    <cellStyle name="20% - Accent3 3 3 3" xfId="1551"/>
    <cellStyle name="20% - Accent3 3 3 3 2" xfId="1552"/>
    <cellStyle name="20% - Accent3 3 3 3 3" xfId="1553"/>
    <cellStyle name="20% - Accent3 3 3 4" xfId="1554"/>
    <cellStyle name="20% - Accent3 3 3 4 2" xfId="1555"/>
    <cellStyle name="20% - Accent3 3 3 4 3" xfId="1556"/>
    <cellStyle name="20% - Accent3 3 3 5" xfId="1557"/>
    <cellStyle name="20% - Accent3 3 3 6" xfId="1558"/>
    <cellStyle name="20% - Accent3 4" xfId="523"/>
    <cellStyle name="20% - Accent3 4 2" xfId="616"/>
    <cellStyle name="20% - Accent3 4 2 2" xfId="1559"/>
    <cellStyle name="20% - Accent3 4 2 2 2" xfId="1560"/>
    <cellStyle name="20% - Accent3 4 2 2 2 2" xfId="1561"/>
    <cellStyle name="20% - Accent3 4 2 2 2 3" xfId="1562"/>
    <cellStyle name="20% - Accent3 4 2 2 3" xfId="1563"/>
    <cellStyle name="20% - Accent3 4 2 2 4" xfId="1564"/>
    <cellStyle name="20% - Accent3 4 2 3" xfId="1565"/>
    <cellStyle name="20% - Accent3 4 2 3 2" xfId="1566"/>
    <cellStyle name="20% - Accent3 4 2 3 3" xfId="1567"/>
    <cellStyle name="20% - Accent3 4 2 4" xfId="1568"/>
    <cellStyle name="20% - Accent3 4 2 4 2" xfId="1569"/>
    <cellStyle name="20% - Accent3 4 2 4 3" xfId="1570"/>
    <cellStyle name="20% - Accent3 4 2 5" xfId="1571"/>
    <cellStyle name="20% - Accent3 4 2 6" xfId="1572"/>
    <cellStyle name="20% - Accent3 4 3" xfId="1573"/>
    <cellStyle name="20% - Accent3 4 3 2" xfId="1574"/>
    <cellStyle name="20% - Accent3 4 3 2 2" xfId="1575"/>
    <cellStyle name="20% - Accent3 4 3 2 3" xfId="1576"/>
    <cellStyle name="20% - Accent3 4 3 3" xfId="1577"/>
    <cellStyle name="20% - Accent3 4 3 4" xfId="1578"/>
    <cellStyle name="20% - Accent3 4 4" xfId="1579"/>
    <cellStyle name="20% - Accent3 4 4 2" xfId="1580"/>
    <cellStyle name="20% - Accent3 4 4 3" xfId="1581"/>
    <cellStyle name="20% - Accent3 4 5" xfId="1582"/>
    <cellStyle name="20% - Accent3 4 5 2" xfId="1583"/>
    <cellStyle name="20% - Accent3 4 5 3" xfId="1584"/>
    <cellStyle name="20% - Accent3 4 6" xfId="1585"/>
    <cellStyle name="20% - Accent3 4 7" xfId="1586"/>
    <cellStyle name="20% - Accent3 5" xfId="539"/>
    <cellStyle name="20% - Accent3 5 2" xfId="1587"/>
    <cellStyle name="20% - Accent3 5 2 2" xfId="1588"/>
    <cellStyle name="20% - Accent3 5 2 2 2" xfId="1589"/>
    <cellStyle name="20% - Accent3 5 2 2 3" xfId="1590"/>
    <cellStyle name="20% - Accent3 5 2 3" xfId="1591"/>
    <cellStyle name="20% - Accent3 5 2 4" xfId="1592"/>
    <cellStyle name="20% - Accent3 5 3" xfId="1593"/>
    <cellStyle name="20% - Accent3 5 3 2" xfId="1594"/>
    <cellStyle name="20% - Accent3 5 3 3" xfId="1595"/>
    <cellStyle name="20% - Accent3 5 4" xfId="1596"/>
    <cellStyle name="20% - Accent3 5 4 2" xfId="1597"/>
    <cellStyle name="20% - Accent3 5 4 3" xfId="1598"/>
    <cellStyle name="20% - Accent3 5 5" xfId="1599"/>
    <cellStyle name="20% - Accent3 5 6" xfId="1600"/>
    <cellStyle name="20% - Accent3 6" xfId="1601"/>
    <cellStyle name="20% - Accent3 6 2" xfId="1602"/>
    <cellStyle name="20% - Accent3 6 2 2" xfId="1603"/>
    <cellStyle name="20% - Accent3 6 2 2 2" xfId="1604"/>
    <cellStyle name="20% - Accent3 6 2 2 3" xfId="1605"/>
    <cellStyle name="20% - Accent3 6 2 3" xfId="1606"/>
    <cellStyle name="20% - Accent3 6 2 4" xfId="1607"/>
    <cellStyle name="20% - Accent3 6 3" xfId="1608"/>
    <cellStyle name="20% - Accent3 6 3 2" xfId="1609"/>
    <cellStyle name="20% - Accent3 6 3 3" xfId="1610"/>
    <cellStyle name="20% - Accent3 6 4" xfId="1611"/>
    <cellStyle name="20% - Accent3 6 4 2" xfId="1612"/>
    <cellStyle name="20% - Accent3 6 4 3" xfId="1613"/>
    <cellStyle name="20% - Accent3 6 5" xfId="1614"/>
    <cellStyle name="20% - Accent3 6 6" xfId="1615"/>
    <cellStyle name="20% - Accent3 7" xfId="1616"/>
    <cellStyle name="20% - Accent3 7 2" xfId="1617"/>
    <cellStyle name="20% - Accent3 7 2 2" xfId="1618"/>
    <cellStyle name="20% - Accent3 7 2 2 2" xfId="1619"/>
    <cellStyle name="20% - Accent3 7 2 2 3" xfId="1620"/>
    <cellStyle name="20% - Accent3 7 2 3" xfId="1621"/>
    <cellStyle name="20% - Accent3 7 2 4" xfId="1622"/>
    <cellStyle name="20% - Accent3 7 3" xfId="1623"/>
    <cellStyle name="20% - Accent3 7 3 2" xfId="1624"/>
    <cellStyle name="20% - Accent3 7 3 3" xfId="1625"/>
    <cellStyle name="20% - Accent3 7 4" xfId="1626"/>
    <cellStyle name="20% - Accent3 7 4 2" xfId="1627"/>
    <cellStyle name="20% - Accent3 7 4 3" xfId="1628"/>
    <cellStyle name="20% - Accent3 7 5" xfId="1629"/>
    <cellStyle name="20% - Accent3 7 6" xfId="1630"/>
    <cellStyle name="20% - Accent3 8" xfId="1631"/>
    <cellStyle name="20% - Accent3 8 2" xfId="1632"/>
    <cellStyle name="20% - Accent3 8 2 2" xfId="1633"/>
    <cellStyle name="20% - Accent3 8 2 2 2" xfId="1634"/>
    <cellStyle name="20% - Accent3 8 2 2 3" xfId="1635"/>
    <cellStyle name="20% - Accent3 8 2 3" xfId="1636"/>
    <cellStyle name="20% - Accent3 8 2 4" xfId="1637"/>
    <cellStyle name="20% - Accent3 8 3" xfId="1638"/>
    <cellStyle name="20% - Accent3 8 3 2" xfId="1639"/>
    <cellStyle name="20% - Accent3 8 3 3" xfId="1640"/>
    <cellStyle name="20% - Accent3 8 4" xfId="1641"/>
    <cellStyle name="20% - Accent3 8 4 2" xfId="1642"/>
    <cellStyle name="20% - Accent3 8 4 3" xfId="1643"/>
    <cellStyle name="20% - Accent3 8 5" xfId="1644"/>
    <cellStyle name="20% - Accent3 8 6" xfId="1645"/>
    <cellStyle name="20% - Accent3 9" xfId="1646"/>
    <cellStyle name="20% - Accent3 9 2" xfId="1647"/>
    <cellStyle name="20% - Accent3 9 2 2" xfId="1648"/>
    <cellStyle name="20% - Accent3 9 2 2 2" xfId="1649"/>
    <cellStyle name="20% - Accent3 9 2 2 3" xfId="1650"/>
    <cellStyle name="20% - Accent3 9 2 3" xfId="1651"/>
    <cellStyle name="20% - Accent3 9 2 4" xfId="1652"/>
    <cellStyle name="20% - Accent3 9 3" xfId="1653"/>
    <cellStyle name="20% - Accent3 9 3 2" xfId="1654"/>
    <cellStyle name="20% - Accent3 9 3 3" xfId="1655"/>
    <cellStyle name="20% - Accent3 9 4" xfId="1656"/>
    <cellStyle name="20% - Accent3 9 4 2" xfId="1657"/>
    <cellStyle name="20% - Accent3 9 4 3" xfId="1658"/>
    <cellStyle name="20% - Accent3 9 5" xfId="1659"/>
    <cellStyle name="20% - Accent3 9 6" xfId="1660"/>
    <cellStyle name="20% - Accent4" xfId="182" builtinId="42" customBuiltin="1"/>
    <cellStyle name="20% - Accent4 10" xfId="1661"/>
    <cellStyle name="20% - Accent4 10 2" xfId="1662"/>
    <cellStyle name="20% - Accent4 10 2 2" xfId="1663"/>
    <cellStyle name="20% - Accent4 10 2 2 2" xfId="1664"/>
    <cellStyle name="20% - Accent4 10 2 2 3" xfId="1665"/>
    <cellStyle name="20% - Accent4 10 2 3" xfId="1666"/>
    <cellStyle name="20% - Accent4 10 2 4" xfId="1667"/>
    <cellStyle name="20% - Accent4 10 3" xfId="1668"/>
    <cellStyle name="20% - Accent4 10 3 2" xfId="1669"/>
    <cellStyle name="20% - Accent4 10 3 3" xfId="1670"/>
    <cellStyle name="20% - Accent4 10 4" xfId="1671"/>
    <cellStyle name="20% - Accent4 10 4 2" xfId="1672"/>
    <cellStyle name="20% - Accent4 10 4 3" xfId="1673"/>
    <cellStyle name="20% - Accent4 10 5" xfId="1674"/>
    <cellStyle name="20% - Accent4 10 6" xfId="1675"/>
    <cellStyle name="20% - Accent4 11" xfId="1676"/>
    <cellStyle name="20% - Accent4 11 2" xfId="1677"/>
    <cellStyle name="20% - Accent4 11 2 2" xfId="1678"/>
    <cellStyle name="20% - Accent4 11 2 2 2" xfId="1679"/>
    <cellStyle name="20% - Accent4 11 2 2 3" xfId="1680"/>
    <cellStyle name="20% - Accent4 11 2 3" xfId="1681"/>
    <cellStyle name="20% - Accent4 11 2 4" xfId="1682"/>
    <cellStyle name="20% - Accent4 11 3" xfId="1683"/>
    <cellStyle name="20% - Accent4 11 3 2" xfId="1684"/>
    <cellStyle name="20% - Accent4 11 3 3" xfId="1685"/>
    <cellStyle name="20% - Accent4 11 4" xfId="1686"/>
    <cellStyle name="20% - Accent4 11 4 2" xfId="1687"/>
    <cellStyle name="20% - Accent4 11 4 3" xfId="1688"/>
    <cellStyle name="20% - Accent4 11 5" xfId="1689"/>
    <cellStyle name="20% - Accent4 11 6" xfId="1690"/>
    <cellStyle name="20% - Accent4 12" xfId="1691"/>
    <cellStyle name="20% - Accent4 12 2" xfId="1692"/>
    <cellStyle name="20% - Accent4 12 2 2" xfId="1693"/>
    <cellStyle name="20% - Accent4 12 2 2 2" xfId="1694"/>
    <cellStyle name="20% - Accent4 12 2 2 3" xfId="1695"/>
    <cellStyle name="20% - Accent4 12 2 3" xfId="1696"/>
    <cellStyle name="20% - Accent4 12 2 4" xfId="1697"/>
    <cellStyle name="20% - Accent4 12 3" xfId="1698"/>
    <cellStyle name="20% - Accent4 12 3 2" xfId="1699"/>
    <cellStyle name="20% - Accent4 12 3 3" xfId="1700"/>
    <cellStyle name="20% - Accent4 12 4" xfId="1701"/>
    <cellStyle name="20% - Accent4 12 4 2" xfId="1702"/>
    <cellStyle name="20% - Accent4 12 4 3" xfId="1703"/>
    <cellStyle name="20% - Accent4 12 5" xfId="1704"/>
    <cellStyle name="20% - Accent4 12 6" xfId="1705"/>
    <cellStyle name="20% - Accent4 13" xfId="1706"/>
    <cellStyle name="20% - Accent4 13 2" xfId="1707"/>
    <cellStyle name="20% - Accent4 13 2 2" xfId="1708"/>
    <cellStyle name="20% - Accent4 13 2 2 2" xfId="1709"/>
    <cellStyle name="20% - Accent4 13 2 2 3" xfId="1710"/>
    <cellStyle name="20% - Accent4 13 2 3" xfId="1711"/>
    <cellStyle name="20% - Accent4 13 2 4" xfId="1712"/>
    <cellStyle name="20% - Accent4 13 3" xfId="1713"/>
    <cellStyle name="20% - Accent4 13 3 2" xfId="1714"/>
    <cellStyle name="20% - Accent4 13 3 3" xfId="1715"/>
    <cellStyle name="20% - Accent4 13 4" xfId="1716"/>
    <cellStyle name="20% - Accent4 13 4 2" xfId="1717"/>
    <cellStyle name="20% - Accent4 13 4 3" xfId="1718"/>
    <cellStyle name="20% - Accent4 13 5" xfId="1719"/>
    <cellStyle name="20% - Accent4 13 6" xfId="1720"/>
    <cellStyle name="20% - Accent4 14" xfId="1721"/>
    <cellStyle name="20% - Accent4 14 2" xfId="1722"/>
    <cellStyle name="20% - Accent4 14 2 2" xfId="1723"/>
    <cellStyle name="20% - Accent4 14 2 2 2" xfId="1724"/>
    <cellStyle name="20% - Accent4 14 2 2 3" xfId="1725"/>
    <cellStyle name="20% - Accent4 14 2 3" xfId="1726"/>
    <cellStyle name="20% - Accent4 14 2 4" xfId="1727"/>
    <cellStyle name="20% - Accent4 14 3" xfId="1728"/>
    <cellStyle name="20% - Accent4 14 3 2" xfId="1729"/>
    <cellStyle name="20% - Accent4 14 3 3" xfId="1730"/>
    <cellStyle name="20% - Accent4 14 4" xfId="1731"/>
    <cellStyle name="20% - Accent4 14 4 2" xfId="1732"/>
    <cellStyle name="20% - Accent4 14 4 3" xfId="1733"/>
    <cellStyle name="20% - Accent4 14 5" xfId="1734"/>
    <cellStyle name="20% - Accent4 14 6" xfId="1735"/>
    <cellStyle name="20% - Accent4 15" xfId="1736"/>
    <cellStyle name="20% - Accent4 15 2" xfId="1737"/>
    <cellStyle name="20% - Accent4 15 2 2" xfId="1738"/>
    <cellStyle name="20% - Accent4 15 2 2 2" xfId="1739"/>
    <cellStyle name="20% - Accent4 15 2 2 3" xfId="1740"/>
    <cellStyle name="20% - Accent4 15 2 3" xfId="1741"/>
    <cellStyle name="20% - Accent4 15 2 4" xfId="1742"/>
    <cellStyle name="20% - Accent4 15 3" xfId="1743"/>
    <cellStyle name="20% - Accent4 15 3 2" xfId="1744"/>
    <cellStyle name="20% - Accent4 15 3 3" xfId="1745"/>
    <cellStyle name="20% - Accent4 15 4" xfId="1746"/>
    <cellStyle name="20% - Accent4 15 4 2" xfId="1747"/>
    <cellStyle name="20% - Accent4 15 4 3" xfId="1748"/>
    <cellStyle name="20% - Accent4 15 5" xfId="1749"/>
    <cellStyle name="20% - Accent4 15 6" xfId="1750"/>
    <cellStyle name="20% - Accent4 16" xfId="1751"/>
    <cellStyle name="20% - Accent4 16 2" xfId="1752"/>
    <cellStyle name="20% - Accent4 16 2 2" xfId="1753"/>
    <cellStyle name="20% - Accent4 16 2 2 2" xfId="1754"/>
    <cellStyle name="20% - Accent4 16 2 2 3" xfId="1755"/>
    <cellStyle name="20% - Accent4 16 2 3" xfId="1756"/>
    <cellStyle name="20% - Accent4 16 2 4" xfId="1757"/>
    <cellStyle name="20% - Accent4 16 3" xfId="1758"/>
    <cellStyle name="20% - Accent4 16 3 2" xfId="1759"/>
    <cellStyle name="20% - Accent4 16 3 3" xfId="1760"/>
    <cellStyle name="20% - Accent4 16 4" xfId="1761"/>
    <cellStyle name="20% - Accent4 16 4 2" xfId="1762"/>
    <cellStyle name="20% - Accent4 16 4 3" xfId="1763"/>
    <cellStyle name="20% - Accent4 16 5" xfId="1764"/>
    <cellStyle name="20% - Accent4 16 6" xfId="1765"/>
    <cellStyle name="20% - Accent4 17" xfId="1766"/>
    <cellStyle name="20% - Accent4 17 2" xfId="1767"/>
    <cellStyle name="20% - Accent4 17 2 2" xfId="1768"/>
    <cellStyle name="20% - Accent4 17 2 2 2" xfId="1769"/>
    <cellStyle name="20% - Accent4 17 2 2 3" xfId="1770"/>
    <cellStyle name="20% - Accent4 17 2 3" xfId="1771"/>
    <cellStyle name="20% - Accent4 17 2 4" xfId="1772"/>
    <cellStyle name="20% - Accent4 17 3" xfId="1773"/>
    <cellStyle name="20% - Accent4 17 3 2" xfId="1774"/>
    <cellStyle name="20% - Accent4 17 3 3" xfId="1775"/>
    <cellStyle name="20% - Accent4 17 4" xfId="1776"/>
    <cellStyle name="20% - Accent4 17 4 2" xfId="1777"/>
    <cellStyle name="20% - Accent4 17 4 3" xfId="1778"/>
    <cellStyle name="20% - Accent4 17 5" xfId="1779"/>
    <cellStyle name="20% - Accent4 17 6" xfId="1780"/>
    <cellStyle name="20% - Accent4 18" xfId="1781"/>
    <cellStyle name="20% - Accent4 18 2" xfId="1782"/>
    <cellStyle name="20% - Accent4 18 2 2" xfId="1783"/>
    <cellStyle name="20% - Accent4 18 2 2 2" xfId="1784"/>
    <cellStyle name="20% - Accent4 18 2 2 3" xfId="1785"/>
    <cellStyle name="20% - Accent4 18 2 3" xfId="1786"/>
    <cellStyle name="20% - Accent4 18 2 4" xfId="1787"/>
    <cellStyle name="20% - Accent4 18 3" xfId="1788"/>
    <cellStyle name="20% - Accent4 18 3 2" xfId="1789"/>
    <cellStyle name="20% - Accent4 18 3 3" xfId="1790"/>
    <cellStyle name="20% - Accent4 18 4" xfId="1791"/>
    <cellStyle name="20% - Accent4 18 4 2" xfId="1792"/>
    <cellStyle name="20% - Accent4 18 4 3" xfId="1793"/>
    <cellStyle name="20% - Accent4 18 5" xfId="1794"/>
    <cellStyle name="20% - Accent4 18 6" xfId="1795"/>
    <cellStyle name="20% - Accent4 19" xfId="1796"/>
    <cellStyle name="20% - Accent4 19 2" xfId="1797"/>
    <cellStyle name="20% - Accent4 19 2 2" xfId="1798"/>
    <cellStyle name="20% - Accent4 19 2 2 2" xfId="1799"/>
    <cellStyle name="20% - Accent4 19 2 2 3" xfId="1800"/>
    <cellStyle name="20% - Accent4 19 2 3" xfId="1801"/>
    <cellStyle name="20% - Accent4 19 2 4" xfId="1802"/>
    <cellStyle name="20% - Accent4 19 3" xfId="1803"/>
    <cellStyle name="20% - Accent4 19 3 2" xfId="1804"/>
    <cellStyle name="20% - Accent4 19 3 3" xfId="1805"/>
    <cellStyle name="20% - Accent4 19 4" xfId="1806"/>
    <cellStyle name="20% - Accent4 19 4 2" xfId="1807"/>
    <cellStyle name="20% - Accent4 19 4 3" xfId="1808"/>
    <cellStyle name="20% - Accent4 19 5" xfId="1809"/>
    <cellStyle name="20% - Accent4 19 6" xfId="1810"/>
    <cellStyle name="20% - Accent4 2" xfId="183"/>
    <cellStyle name="20% - Accent4 2 2" xfId="557"/>
    <cellStyle name="20% - Accent4 2 3" xfId="1811"/>
    <cellStyle name="20% - Accent4 2 3 2" xfId="1812"/>
    <cellStyle name="20% - Accent4 2 3 2 2" xfId="1813"/>
    <cellStyle name="20% - Accent4 2 3 2 2 2" xfId="1814"/>
    <cellStyle name="20% - Accent4 2 3 2 2 3" xfId="1815"/>
    <cellStyle name="20% - Accent4 2 3 2 3" xfId="1816"/>
    <cellStyle name="20% - Accent4 2 3 2 4" xfId="1817"/>
    <cellStyle name="20% - Accent4 2 3 3" xfId="1818"/>
    <cellStyle name="20% - Accent4 2 3 3 2" xfId="1819"/>
    <cellStyle name="20% - Accent4 2 3 3 3" xfId="1820"/>
    <cellStyle name="20% - Accent4 2 3 4" xfId="1821"/>
    <cellStyle name="20% - Accent4 2 3 4 2" xfId="1822"/>
    <cellStyle name="20% - Accent4 2 3 4 3" xfId="1823"/>
    <cellStyle name="20% - Accent4 2 3 5" xfId="1824"/>
    <cellStyle name="20% - Accent4 2 3 6" xfId="1825"/>
    <cellStyle name="20% - Accent4 20" xfId="1826"/>
    <cellStyle name="20% - Accent4 20 2" xfId="1827"/>
    <cellStyle name="20% - Accent4 20 2 2" xfId="1828"/>
    <cellStyle name="20% - Accent4 20 2 2 2" xfId="1829"/>
    <cellStyle name="20% - Accent4 20 2 2 3" xfId="1830"/>
    <cellStyle name="20% - Accent4 20 2 3" xfId="1831"/>
    <cellStyle name="20% - Accent4 20 2 4" xfId="1832"/>
    <cellStyle name="20% - Accent4 20 3" xfId="1833"/>
    <cellStyle name="20% - Accent4 20 3 2" xfId="1834"/>
    <cellStyle name="20% - Accent4 20 3 3" xfId="1835"/>
    <cellStyle name="20% - Accent4 20 4" xfId="1836"/>
    <cellStyle name="20% - Accent4 20 4 2" xfId="1837"/>
    <cellStyle name="20% - Accent4 20 4 3" xfId="1838"/>
    <cellStyle name="20% - Accent4 20 5" xfId="1839"/>
    <cellStyle name="20% - Accent4 20 6" xfId="1840"/>
    <cellStyle name="20% - Accent4 21" xfId="1841"/>
    <cellStyle name="20% - Accent4 22" xfId="1842"/>
    <cellStyle name="20% - Accent4 22 2" xfId="1843"/>
    <cellStyle name="20% - Accent4 22 2 2" xfId="1844"/>
    <cellStyle name="20% - Accent4 22 2 2 2" xfId="1845"/>
    <cellStyle name="20% - Accent4 22 2 2 3" xfId="1846"/>
    <cellStyle name="20% - Accent4 22 2 3" xfId="1847"/>
    <cellStyle name="20% - Accent4 22 2 4" xfId="1848"/>
    <cellStyle name="20% - Accent4 22 3" xfId="1849"/>
    <cellStyle name="20% - Accent4 22 3 2" xfId="1850"/>
    <cellStyle name="20% - Accent4 22 3 3" xfId="1851"/>
    <cellStyle name="20% - Accent4 22 4" xfId="1852"/>
    <cellStyle name="20% - Accent4 22 4 2" xfId="1853"/>
    <cellStyle name="20% - Accent4 22 4 3" xfId="1854"/>
    <cellStyle name="20% - Accent4 22 5" xfId="1855"/>
    <cellStyle name="20% - Accent4 22 6" xfId="1856"/>
    <cellStyle name="20% - Accent4 23" xfId="1857"/>
    <cellStyle name="20% - Accent4 23 2" xfId="1858"/>
    <cellStyle name="20% - Accent4 23 2 2" xfId="1859"/>
    <cellStyle name="20% - Accent4 23 2 3" xfId="1860"/>
    <cellStyle name="20% - Accent4 23 3" xfId="1861"/>
    <cellStyle name="20% - Accent4 23 4" xfId="1862"/>
    <cellStyle name="20% - Accent4 24" xfId="1863"/>
    <cellStyle name="20% - Accent4 24 2" xfId="1864"/>
    <cellStyle name="20% - Accent4 24 3" xfId="1865"/>
    <cellStyle name="20% - Accent4 25" xfId="1866"/>
    <cellStyle name="20% - Accent4 25 2" xfId="1867"/>
    <cellStyle name="20% - Accent4 25 3" xfId="1868"/>
    <cellStyle name="20% - Accent4 26" xfId="1869"/>
    <cellStyle name="20% - Accent4 27" xfId="1870"/>
    <cellStyle name="20% - Accent4 28" xfId="1871"/>
    <cellStyle name="20% - Accent4 29" xfId="1872"/>
    <cellStyle name="20% - Accent4 3" xfId="184"/>
    <cellStyle name="20% - Accent4 3 2" xfId="558"/>
    <cellStyle name="20% - Accent4 3 3" xfId="1873"/>
    <cellStyle name="20% - Accent4 3 3 2" xfId="1874"/>
    <cellStyle name="20% - Accent4 3 3 2 2" xfId="1875"/>
    <cellStyle name="20% - Accent4 3 3 2 2 2" xfId="1876"/>
    <cellStyle name="20% - Accent4 3 3 2 2 3" xfId="1877"/>
    <cellStyle name="20% - Accent4 3 3 2 3" xfId="1878"/>
    <cellStyle name="20% - Accent4 3 3 2 4" xfId="1879"/>
    <cellStyle name="20% - Accent4 3 3 3" xfId="1880"/>
    <cellStyle name="20% - Accent4 3 3 3 2" xfId="1881"/>
    <cellStyle name="20% - Accent4 3 3 3 3" xfId="1882"/>
    <cellStyle name="20% - Accent4 3 3 4" xfId="1883"/>
    <cellStyle name="20% - Accent4 3 3 4 2" xfId="1884"/>
    <cellStyle name="20% - Accent4 3 3 4 3" xfId="1885"/>
    <cellStyle name="20% - Accent4 3 3 5" xfId="1886"/>
    <cellStyle name="20% - Accent4 3 3 6" xfId="1887"/>
    <cellStyle name="20% - Accent4 4" xfId="525"/>
    <cellStyle name="20% - Accent4 4 2" xfId="618"/>
    <cellStyle name="20% - Accent4 4 2 2" xfId="1888"/>
    <cellStyle name="20% - Accent4 4 2 2 2" xfId="1889"/>
    <cellStyle name="20% - Accent4 4 2 2 2 2" xfId="1890"/>
    <cellStyle name="20% - Accent4 4 2 2 2 3" xfId="1891"/>
    <cellStyle name="20% - Accent4 4 2 2 3" xfId="1892"/>
    <cellStyle name="20% - Accent4 4 2 2 4" xfId="1893"/>
    <cellStyle name="20% - Accent4 4 2 3" xfId="1894"/>
    <cellStyle name="20% - Accent4 4 2 3 2" xfId="1895"/>
    <cellStyle name="20% - Accent4 4 2 3 3" xfId="1896"/>
    <cellStyle name="20% - Accent4 4 2 4" xfId="1897"/>
    <cellStyle name="20% - Accent4 4 2 4 2" xfId="1898"/>
    <cellStyle name="20% - Accent4 4 2 4 3" xfId="1899"/>
    <cellStyle name="20% - Accent4 4 2 5" xfId="1900"/>
    <cellStyle name="20% - Accent4 4 2 6" xfId="1901"/>
    <cellStyle name="20% - Accent4 4 3" xfId="1902"/>
    <cellStyle name="20% - Accent4 4 3 2" xfId="1903"/>
    <cellStyle name="20% - Accent4 4 3 2 2" xfId="1904"/>
    <cellStyle name="20% - Accent4 4 3 2 3" xfId="1905"/>
    <cellStyle name="20% - Accent4 4 3 3" xfId="1906"/>
    <cellStyle name="20% - Accent4 4 3 4" xfId="1907"/>
    <cellStyle name="20% - Accent4 4 4" xfId="1908"/>
    <cellStyle name="20% - Accent4 4 4 2" xfId="1909"/>
    <cellStyle name="20% - Accent4 4 4 3" xfId="1910"/>
    <cellStyle name="20% - Accent4 4 5" xfId="1911"/>
    <cellStyle name="20% - Accent4 4 5 2" xfId="1912"/>
    <cellStyle name="20% - Accent4 4 5 3" xfId="1913"/>
    <cellStyle name="20% - Accent4 4 6" xfId="1914"/>
    <cellStyle name="20% - Accent4 4 7" xfId="1915"/>
    <cellStyle name="20% - Accent4 5" xfId="541"/>
    <cellStyle name="20% - Accent4 5 2" xfId="1916"/>
    <cellStyle name="20% - Accent4 5 2 2" xfId="1917"/>
    <cellStyle name="20% - Accent4 5 2 2 2" xfId="1918"/>
    <cellStyle name="20% - Accent4 5 2 2 3" xfId="1919"/>
    <cellStyle name="20% - Accent4 5 2 3" xfId="1920"/>
    <cellStyle name="20% - Accent4 5 2 4" xfId="1921"/>
    <cellStyle name="20% - Accent4 5 3" xfId="1922"/>
    <cellStyle name="20% - Accent4 5 3 2" xfId="1923"/>
    <cellStyle name="20% - Accent4 5 3 3" xfId="1924"/>
    <cellStyle name="20% - Accent4 5 4" xfId="1925"/>
    <cellStyle name="20% - Accent4 5 4 2" xfId="1926"/>
    <cellStyle name="20% - Accent4 5 4 3" xfId="1927"/>
    <cellStyle name="20% - Accent4 5 5" xfId="1928"/>
    <cellStyle name="20% - Accent4 5 6" xfId="1929"/>
    <cellStyle name="20% - Accent4 6" xfId="1930"/>
    <cellStyle name="20% - Accent4 6 2" xfId="1931"/>
    <cellStyle name="20% - Accent4 6 2 2" xfId="1932"/>
    <cellStyle name="20% - Accent4 6 2 2 2" xfId="1933"/>
    <cellStyle name="20% - Accent4 6 2 2 3" xfId="1934"/>
    <cellStyle name="20% - Accent4 6 2 3" xfId="1935"/>
    <cellStyle name="20% - Accent4 6 2 4" xfId="1936"/>
    <cellStyle name="20% - Accent4 6 3" xfId="1937"/>
    <cellStyle name="20% - Accent4 6 3 2" xfId="1938"/>
    <cellStyle name="20% - Accent4 6 3 3" xfId="1939"/>
    <cellStyle name="20% - Accent4 6 4" xfId="1940"/>
    <cellStyle name="20% - Accent4 6 4 2" xfId="1941"/>
    <cellStyle name="20% - Accent4 6 4 3" xfId="1942"/>
    <cellStyle name="20% - Accent4 6 5" xfId="1943"/>
    <cellStyle name="20% - Accent4 6 6" xfId="1944"/>
    <cellStyle name="20% - Accent4 7" xfId="1945"/>
    <cellStyle name="20% - Accent4 7 2" xfId="1946"/>
    <cellStyle name="20% - Accent4 7 2 2" xfId="1947"/>
    <cellStyle name="20% - Accent4 7 2 2 2" xfId="1948"/>
    <cellStyle name="20% - Accent4 7 2 2 3" xfId="1949"/>
    <cellStyle name="20% - Accent4 7 2 3" xfId="1950"/>
    <cellStyle name="20% - Accent4 7 2 4" xfId="1951"/>
    <cellStyle name="20% - Accent4 7 3" xfId="1952"/>
    <cellStyle name="20% - Accent4 7 3 2" xfId="1953"/>
    <cellStyle name="20% - Accent4 7 3 3" xfId="1954"/>
    <cellStyle name="20% - Accent4 7 4" xfId="1955"/>
    <cellStyle name="20% - Accent4 7 4 2" xfId="1956"/>
    <cellStyle name="20% - Accent4 7 4 3" xfId="1957"/>
    <cellStyle name="20% - Accent4 7 5" xfId="1958"/>
    <cellStyle name="20% - Accent4 7 6" xfId="1959"/>
    <cellStyle name="20% - Accent4 8" xfId="1960"/>
    <cellStyle name="20% - Accent4 8 2" xfId="1961"/>
    <cellStyle name="20% - Accent4 8 2 2" xfId="1962"/>
    <cellStyle name="20% - Accent4 8 2 2 2" xfId="1963"/>
    <cellStyle name="20% - Accent4 8 2 2 3" xfId="1964"/>
    <cellStyle name="20% - Accent4 8 2 3" xfId="1965"/>
    <cellStyle name="20% - Accent4 8 2 4" xfId="1966"/>
    <cellStyle name="20% - Accent4 8 3" xfId="1967"/>
    <cellStyle name="20% - Accent4 8 3 2" xfId="1968"/>
    <cellStyle name="20% - Accent4 8 3 3" xfId="1969"/>
    <cellStyle name="20% - Accent4 8 4" xfId="1970"/>
    <cellStyle name="20% - Accent4 8 4 2" xfId="1971"/>
    <cellStyle name="20% - Accent4 8 4 3" xfId="1972"/>
    <cellStyle name="20% - Accent4 8 5" xfId="1973"/>
    <cellStyle name="20% - Accent4 8 6" xfId="1974"/>
    <cellStyle name="20% - Accent4 9" xfId="1975"/>
    <cellStyle name="20% - Accent4 9 2" xfId="1976"/>
    <cellStyle name="20% - Accent4 9 2 2" xfId="1977"/>
    <cellStyle name="20% - Accent4 9 2 2 2" xfId="1978"/>
    <cellStyle name="20% - Accent4 9 2 2 3" xfId="1979"/>
    <cellStyle name="20% - Accent4 9 2 3" xfId="1980"/>
    <cellStyle name="20% - Accent4 9 2 4" xfId="1981"/>
    <cellStyle name="20% - Accent4 9 3" xfId="1982"/>
    <cellStyle name="20% - Accent4 9 3 2" xfId="1983"/>
    <cellStyle name="20% - Accent4 9 3 3" xfId="1984"/>
    <cellStyle name="20% - Accent4 9 4" xfId="1985"/>
    <cellStyle name="20% - Accent4 9 4 2" xfId="1986"/>
    <cellStyle name="20% - Accent4 9 4 3" xfId="1987"/>
    <cellStyle name="20% - Accent4 9 5" xfId="1988"/>
    <cellStyle name="20% - Accent4 9 6" xfId="1989"/>
    <cellStyle name="20% - Accent5" xfId="185" builtinId="46" customBuiltin="1"/>
    <cellStyle name="20% - Accent5 10" xfId="1990"/>
    <cellStyle name="20% - Accent5 10 2" xfId="1991"/>
    <cellStyle name="20% - Accent5 10 2 2" xfId="1992"/>
    <cellStyle name="20% - Accent5 10 2 2 2" xfId="1993"/>
    <cellStyle name="20% - Accent5 10 2 2 3" xfId="1994"/>
    <cellStyle name="20% - Accent5 10 2 3" xfId="1995"/>
    <cellStyle name="20% - Accent5 10 2 4" xfId="1996"/>
    <cellStyle name="20% - Accent5 10 3" xfId="1997"/>
    <cellStyle name="20% - Accent5 10 3 2" xfId="1998"/>
    <cellStyle name="20% - Accent5 10 3 3" xfId="1999"/>
    <cellStyle name="20% - Accent5 10 4" xfId="2000"/>
    <cellStyle name="20% - Accent5 10 4 2" xfId="2001"/>
    <cellStyle name="20% - Accent5 10 4 3" xfId="2002"/>
    <cellStyle name="20% - Accent5 10 5" xfId="2003"/>
    <cellStyle name="20% - Accent5 10 6" xfId="2004"/>
    <cellStyle name="20% - Accent5 11" xfId="2005"/>
    <cellStyle name="20% - Accent5 11 2" xfId="2006"/>
    <cellStyle name="20% - Accent5 11 2 2" xfId="2007"/>
    <cellStyle name="20% - Accent5 11 2 2 2" xfId="2008"/>
    <cellStyle name="20% - Accent5 11 2 2 3" xfId="2009"/>
    <cellStyle name="20% - Accent5 11 2 3" xfId="2010"/>
    <cellStyle name="20% - Accent5 11 2 4" xfId="2011"/>
    <cellStyle name="20% - Accent5 11 3" xfId="2012"/>
    <cellStyle name="20% - Accent5 11 3 2" xfId="2013"/>
    <cellStyle name="20% - Accent5 11 3 3" xfId="2014"/>
    <cellStyle name="20% - Accent5 11 4" xfId="2015"/>
    <cellStyle name="20% - Accent5 11 4 2" xfId="2016"/>
    <cellStyle name="20% - Accent5 11 4 3" xfId="2017"/>
    <cellStyle name="20% - Accent5 11 5" xfId="2018"/>
    <cellStyle name="20% - Accent5 11 6" xfId="2019"/>
    <cellStyle name="20% - Accent5 12" xfId="2020"/>
    <cellStyle name="20% - Accent5 12 2" xfId="2021"/>
    <cellStyle name="20% - Accent5 12 2 2" xfId="2022"/>
    <cellStyle name="20% - Accent5 12 2 2 2" xfId="2023"/>
    <cellStyle name="20% - Accent5 12 2 2 3" xfId="2024"/>
    <cellStyle name="20% - Accent5 12 2 3" xfId="2025"/>
    <cellStyle name="20% - Accent5 12 2 4" xfId="2026"/>
    <cellStyle name="20% - Accent5 12 3" xfId="2027"/>
    <cellStyle name="20% - Accent5 12 3 2" xfId="2028"/>
    <cellStyle name="20% - Accent5 12 3 3" xfId="2029"/>
    <cellStyle name="20% - Accent5 12 4" xfId="2030"/>
    <cellStyle name="20% - Accent5 12 4 2" xfId="2031"/>
    <cellStyle name="20% - Accent5 12 4 3" xfId="2032"/>
    <cellStyle name="20% - Accent5 12 5" xfId="2033"/>
    <cellStyle name="20% - Accent5 12 6" xfId="2034"/>
    <cellStyle name="20% - Accent5 13" xfId="2035"/>
    <cellStyle name="20% - Accent5 13 2" xfId="2036"/>
    <cellStyle name="20% - Accent5 13 2 2" xfId="2037"/>
    <cellStyle name="20% - Accent5 13 2 2 2" xfId="2038"/>
    <cellStyle name="20% - Accent5 13 2 2 3" xfId="2039"/>
    <cellStyle name="20% - Accent5 13 2 3" xfId="2040"/>
    <cellStyle name="20% - Accent5 13 2 4" xfId="2041"/>
    <cellStyle name="20% - Accent5 13 3" xfId="2042"/>
    <cellStyle name="20% - Accent5 13 3 2" xfId="2043"/>
    <cellStyle name="20% - Accent5 13 3 3" xfId="2044"/>
    <cellStyle name="20% - Accent5 13 4" xfId="2045"/>
    <cellStyle name="20% - Accent5 13 4 2" xfId="2046"/>
    <cellStyle name="20% - Accent5 13 4 3" xfId="2047"/>
    <cellStyle name="20% - Accent5 13 5" xfId="2048"/>
    <cellStyle name="20% - Accent5 13 6" xfId="2049"/>
    <cellStyle name="20% - Accent5 14" xfId="2050"/>
    <cellStyle name="20% - Accent5 14 2" xfId="2051"/>
    <cellStyle name="20% - Accent5 14 2 2" xfId="2052"/>
    <cellStyle name="20% - Accent5 14 2 2 2" xfId="2053"/>
    <cellStyle name="20% - Accent5 14 2 2 3" xfId="2054"/>
    <cellStyle name="20% - Accent5 14 2 3" xfId="2055"/>
    <cellStyle name="20% - Accent5 14 2 4" xfId="2056"/>
    <cellStyle name="20% - Accent5 14 3" xfId="2057"/>
    <cellStyle name="20% - Accent5 14 3 2" xfId="2058"/>
    <cellStyle name="20% - Accent5 14 3 3" xfId="2059"/>
    <cellStyle name="20% - Accent5 14 4" xfId="2060"/>
    <cellStyle name="20% - Accent5 14 4 2" xfId="2061"/>
    <cellStyle name="20% - Accent5 14 4 3" xfId="2062"/>
    <cellStyle name="20% - Accent5 14 5" xfId="2063"/>
    <cellStyle name="20% - Accent5 14 6" xfId="2064"/>
    <cellStyle name="20% - Accent5 15" xfId="2065"/>
    <cellStyle name="20% - Accent5 15 2" xfId="2066"/>
    <cellStyle name="20% - Accent5 15 2 2" xfId="2067"/>
    <cellStyle name="20% - Accent5 15 2 2 2" xfId="2068"/>
    <cellStyle name="20% - Accent5 15 2 2 3" xfId="2069"/>
    <cellStyle name="20% - Accent5 15 2 3" xfId="2070"/>
    <cellStyle name="20% - Accent5 15 2 4" xfId="2071"/>
    <cellStyle name="20% - Accent5 15 3" xfId="2072"/>
    <cellStyle name="20% - Accent5 15 3 2" xfId="2073"/>
    <cellStyle name="20% - Accent5 15 3 3" xfId="2074"/>
    <cellStyle name="20% - Accent5 15 4" xfId="2075"/>
    <cellStyle name="20% - Accent5 15 4 2" xfId="2076"/>
    <cellStyle name="20% - Accent5 15 4 3" xfId="2077"/>
    <cellStyle name="20% - Accent5 15 5" xfId="2078"/>
    <cellStyle name="20% - Accent5 15 6" xfId="2079"/>
    <cellStyle name="20% - Accent5 16" xfId="2080"/>
    <cellStyle name="20% - Accent5 16 2" xfId="2081"/>
    <cellStyle name="20% - Accent5 16 2 2" xfId="2082"/>
    <cellStyle name="20% - Accent5 16 2 2 2" xfId="2083"/>
    <cellStyle name="20% - Accent5 16 2 2 3" xfId="2084"/>
    <cellStyle name="20% - Accent5 16 2 3" xfId="2085"/>
    <cellStyle name="20% - Accent5 16 2 4" xfId="2086"/>
    <cellStyle name="20% - Accent5 16 3" xfId="2087"/>
    <cellStyle name="20% - Accent5 16 3 2" xfId="2088"/>
    <cellStyle name="20% - Accent5 16 3 3" xfId="2089"/>
    <cellStyle name="20% - Accent5 16 4" xfId="2090"/>
    <cellStyle name="20% - Accent5 16 4 2" xfId="2091"/>
    <cellStyle name="20% - Accent5 16 4 3" xfId="2092"/>
    <cellStyle name="20% - Accent5 16 5" xfId="2093"/>
    <cellStyle name="20% - Accent5 16 6" xfId="2094"/>
    <cellStyle name="20% - Accent5 17" xfId="2095"/>
    <cellStyle name="20% - Accent5 17 2" xfId="2096"/>
    <cellStyle name="20% - Accent5 17 2 2" xfId="2097"/>
    <cellStyle name="20% - Accent5 17 2 2 2" xfId="2098"/>
    <cellStyle name="20% - Accent5 17 2 2 3" xfId="2099"/>
    <cellStyle name="20% - Accent5 17 2 3" xfId="2100"/>
    <cellStyle name="20% - Accent5 17 2 4" xfId="2101"/>
    <cellStyle name="20% - Accent5 17 3" xfId="2102"/>
    <cellStyle name="20% - Accent5 17 3 2" xfId="2103"/>
    <cellStyle name="20% - Accent5 17 3 3" xfId="2104"/>
    <cellStyle name="20% - Accent5 17 4" xfId="2105"/>
    <cellStyle name="20% - Accent5 17 4 2" xfId="2106"/>
    <cellStyle name="20% - Accent5 17 4 3" xfId="2107"/>
    <cellStyle name="20% - Accent5 17 5" xfId="2108"/>
    <cellStyle name="20% - Accent5 17 6" xfId="2109"/>
    <cellStyle name="20% - Accent5 18" xfId="2110"/>
    <cellStyle name="20% - Accent5 18 2" xfId="2111"/>
    <cellStyle name="20% - Accent5 18 2 2" xfId="2112"/>
    <cellStyle name="20% - Accent5 18 2 2 2" xfId="2113"/>
    <cellStyle name="20% - Accent5 18 2 2 3" xfId="2114"/>
    <cellStyle name="20% - Accent5 18 2 3" xfId="2115"/>
    <cellStyle name="20% - Accent5 18 2 4" xfId="2116"/>
    <cellStyle name="20% - Accent5 18 3" xfId="2117"/>
    <cellStyle name="20% - Accent5 18 3 2" xfId="2118"/>
    <cellStyle name="20% - Accent5 18 3 3" xfId="2119"/>
    <cellStyle name="20% - Accent5 18 4" xfId="2120"/>
    <cellStyle name="20% - Accent5 18 4 2" xfId="2121"/>
    <cellStyle name="20% - Accent5 18 4 3" xfId="2122"/>
    <cellStyle name="20% - Accent5 18 5" xfId="2123"/>
    <cellStyle name="20% - Accent5 18 6" xfId="2124"/>
    <cellStyle name="20% - Accent5 19" xfId="2125"/>
    <cellStyle name="20% - Accent5 19 2" xfId="2126"/>
    <cellStyle name="20% - Accent5 19 2 2" xfId="2127"/>
    <cellStyle name="20% - Accent5 19 2 2 2" xfId="2128"/>
    <cellStyle name="20% - Accent5 19 2 2 3" xfId="2129"/>
    <cellStyle name="20% - Accent5 19 2 3" xfId="2130"/>
    <cellStyle name="20% - Accent5 19 2 4" xfId="2131"/>
    <cellStyle name="20% - Accent5 19 3" xfId="2132"/>
    <cellStyle name="20% - Accent5 19 3 2" xfId="2133"/>
    <cellStyle name="20% - Accent5 19 3 3" xfId="2134"/>
    <cellStyle name="20% - Accent5 19 4" xfId="2135"/>
    <cellStyle name="20% - Accent5 19 4 2" xfId="2136"/>
    <cellStyle name="20% - Accent5 19 4 3" xfId="2137"/>
    <cellStyle name="20% - Accent5 19 5" xfId="2138"/>
    <cellStyle name="20% - Accent5 19 6" xfId="2139"/>
    <cellStyle name="20% - Accent5 2" xfId="186"/>
    <cellStyle name="20% - Accent5 2 2" xfId="559"/>
    <cellStyle name="20% - Accent5 2 3" xfId="2140"/>
    <cellStyle name="20% - Accent5 2 3 2" xfId="2141"/>
    <cellStyle name="20% - Accent5 2 3 2 2" xfId="2142"/>
    <cellStyle name="20% - Accent5 2 3 2 2 2" xfId="2143"/>
    <cellStyle name="20% - Accent5 2 3 2 2 3" xfId="2144"/>
    <cellStyle name="20% - Accent5 2 3 2 3" xfId="2145"/>
    <cellStyle name="20% - Accent5 2 3 2 4" xfId="2146"/>
    <cellStyle name="20% - Accent5 2 3 3" xfId="2147"/>
    <cellStyle name="20% - Accent5 2 3 3 2" xfId="2148"/>
    <cellStyle name="20% - Accent5 2 3 3 3" xfId="2149"/>
    <cellStyle name="20% - Accent5 2 3 4" xfId="2150"/>
    <cellStyle name="20% - Accent5 2 3 4 2" xfId="2151"/>
    <cellStyle name="20% - Accent5 2 3 4 3" xfId="2152"/>
    <cellStyle name="20% - Accent5 2 3 5" xfId="2153"/>
    <cellStyle name="20% - Accent5 2 3 6" xfId="2154"/>
    <cellStyle name="20% - Accent5 20" xfId="2155"/>
    <cellStyle name="20% - Accent5 20 2" xfId="2156"/>
    <cellStyle name="20% - Accent5 20 2 2" xfId="2157"/>
    <cellStyle name="20% - Accent5 20 2 2 2" xfId="2158"/>
    <cellStyle name="20% - Accent5 20 2 2 3" xfId="2159"/>
    <cellStyle name="20% - Accent5 20 2 3" xfId="2160"/>
    <cellStyle name="20% - Accent5 20 2 4" xfId="2161"/>
    <cellStyle name="20% - Accent5 20 3" xfId="2162"/>
    <cellStyle name="20% - Accent5 20 3 2" xfId="2163"/>
    <cellStyle name="20% - Accent5 20 3 3" xfId="2164"/>
    <cellStyle name="20% - Accent5 20 4" xfId="2165"/>
    <cellStyle name="20% - Accent5 20 4 2" xfId="2166"/>
    <cellStyle name="20% - Accent5 20 4 3" xfId="2167"/>
    <cellStyle name="20% - Accent5 20 5" xfId="2168"/>
    <cellStyle name="20% - Accent5 20 6" xfId="2169"/>
    <cellStyle name="20% - Accent5 21" xfId="2170"/>
    <cellStyle name="20% - Accent5 22" xfId="2171"/>
    <cellStyle name="20% - Accent5 22 2" xfId="2172"/>
    <cellStyle name="20% - Accent5 22 2 2" xfId="2173"/>
    <cellStyle name="20% - Accent5 22 2 2 2" xfId="2174"/>
    <cellStyle name="20% - Accent5 22 2 2 3" xfId="2175"/>
    <cellStyle name="20% - Accent5 22 2 3" xfId="2176"/>
    <cellStyle name="20% - Accent5 22 2 4" xfId="2177"/>
    <cellStyle name="20% - Accent5 22 3" xfId="2178"/>
    <cellStyle name="20% - Accent5 22 3 2" xfId="2179"/>
    <cellStyle name="20% - Accent5 22 3 3" xfId="2180"/>
    <cellStyle name="20% - Accent5 22 4" xfId="2181"/>
    <cellStyle name="20% - Accent5 22 4 2" xfId="2182"/>
    <cellStyle name="20% - Accent5 22 4 3" xfId="2183"/>
    <cellStyle name="20% - Accent5 22 5" xfId="2184"/>
    <cellStyle name="20% - Accent5 22 6" xfId="2185"/>
    <cellStyle name="20% - Accent5 23" xfId="2186"/>
    <cellStyle name="20% - Accent5 23 2" xfId="2187"/>
    <cellStyle name="20% - Accent5 23 2 2" xfId="2188"/>
    <cellStyle name="20% - Accent5 23 2 3" xfId="2189"/>
    <cellStyle name="20% - Accent5 23 3" xfId="2190"/>
    <cellStyle name="20% - Accent5 23 4" xfId="2191"/>
    <cellStyle name="20% - Accent5 24" xfId="2192"/>
    <cellStyle name="20% - Accent5 24 2" xfId="2193"/>
    <cellStyle name="20% - Accent5 24 3" xfId="2194"/>
    <cellStyle name="20% - Accent5 25" xfId="2195"/>
    <cellStyle name="20% - Accent5 25 2" xfId="2196"/>
    <cellStyle name="20% - Accent5 25 3" xfId="2197"/>
    <cellStyle name="20% - Accent5 26" xfId="2198"/>
    <cellStyle name="20% - Accent5 27" xfId="2199"/>
    <cellStyle name="20% - Accent5 28" xfId="2200"/>
    <cellStyle name="20% - Accent5 3" xfId="187"/>
    <cellStyle name="20% - Accent5 3 2" xfId="560"/>
    <cellStyle name="20% - Accent5 3 3" xfId="2201"/>
    <cellStyle name="20% - Accent5 3 3 2" xfId="2202"/>
    <cellStyle name="20% - Accent5 3 3 2 2" xfId="2203"/>
    <cellStyle name="20% - Accent5 3 3 2 2 2" xfId="2204"/>
    <cellStyle name="20% - Accent5 3 3 2 2 3" xfId="2205"/>
    <cellStyle name="20% - Accent5 3 3 2 3" xfId="2206"/>
    <cellStyle name="20% - Accent5 3 3 2 4" xfId="2207"/>
    <cellStyle name="20% - Accent5 3 3 3" xfId="2208"/>
    <cellStyle name="20% - Accent5 3 3 3 2" xfId="2209"/>
    <cellStyle name="20% - Accent5 3 3 3 3" xfId="2210"/>
    <cellStyle name="20% - Accent5 3 3 4" xfId="2211"/>
    <cellStyle name="20% - Accent5 3 3 4 2" xfId="2212"/>
    <cellStyle name="20% - Accent5 3 3 4 3" xfId="2213"/>
    <cellStyle name="20% - Accent5 3 3 5" xfId="2214"/>
    <cellStyle name="20% - Accent5 3 3 6" xfId="2215"/>
    <cellStyle name="20% - Accent5 4" xfId="527"/>
    <cellStyle name="20% - Accent5 4 2" xfId="620"/>
    <cellStyle name="20% - Accent5 4 2 2" xfId="2216"/>
    <cellStyle name="20% - Accent5 4 2 2 2" xfId="2217"/>
    <cellStyle name="20% - Accent5 4 2 2 2 2" xfId="2218"/>
    <cellStyle name="20% - Accent5 4 2 2 2 3" xfId="2219"/>
    <cellStyle name="20% - Accent5 4 2 2 3" xfId="2220"/>
    <cellStyle name="20% - Accent5 4 2 2 4" xfId="2221"/>
    <cellStyle name="20% - Accent5 4 2 3" xfId="2222"/>
    <cellStyle name="20% - Accent5 4 2 3 2" xfId="2223"/>
    <cellStyle name="20% - Accent5 4 2 3 3" xfId="2224"/>
    <cellStyle name="20% - Accent5 4 2 4" xfId="2225"/>
    <cellStyle name="20% - Accent5 4 2 4 2" xfId="2226"/>
    <cellStyle name="20% - Accent5 4 2 4 3" xfId="2227"/>
    <cellStyle name="20% - Accent5 4 2 5" xfId="2228"/>
    <cellStyle name="20% - Accent5 4 2 6" xfId="2229"/>
    <cellStyle name="20% - Accent5 4 3" xfId="2230"/>
    <cellStyle name="20% - Accent5 4 3 2" xfId="2231"/>
    <cellStyle name="20% - Accent5 4 3 2 2" xfId="2232"/>
    <cellStyle name="20% - Accent5 4 3 2 3" xfId="2233"/>
    <cellStyle name="20% - Accent5 4 3 3" xfId="2234"/>
    <cellStyle name="20% - Accent5 4 3 4" xfId="2235"/>
    <cellStyle name="20% - Accent5 4 4" xfId="2236"/>
    <cellStyle name="20% - Accent5 4 4 2" xfId="2237"/>
    <cellStyle name="20% - Accent5 4 4 3" xfId="2238"/>
    <cellStyle name="20% - Accent5 4 5" xfId="2239"/>
    <cellStyle name="20% - Accent5 4 5 2" xfId="2240"/>
    <cellStyle name="20% - Accent5 4 5 3" xfId="2241"/>
    <cellStyle name="20% - Accent5 4 6" xfId="2242"/>
    <cellStyle name="20% - Accent5 4 7" xfId="2243"/>
    <cellStyle name="20% - Accent5 5" xfId="543"/>
    <cellStyle name="20% - Accent5 5 2" xfId="2244"/>
    <cellStyle name="20% - Accent5 5 2 2" xfId="2245"/>
    <cellStyle name="20% - Accent5 5 2 2 2" xfId="2246"/>
    <cellStyle name="20% - Accent5 5 2 2 3" xfId="2247"/>
    <cellStyle name="20% - Accent5 5 2 3" xfId="2248"/>
    <cellStyle name="20% - Accent5 5 2 4" xfId="2249"/>
    <cellStyle name="20% - Accent5 5 3" xfId="2250"/>
    <cellStyle name="20% - Accent5 5 3 2" xfId="2251"/>
    <cellStyle name="20% - Accent5 5 3 3" xfId="2252"/>
    <cellStyle name="20% - Accent5 5 4" xfId="2253"/>
    <cellStyle name="20% - Accent5 5 4 2" xfId="2254"/>
    <cellStyle name="20% - Accent5 5 4 3" xfId="2255"/>
    <cellStyle name="20% - Accent5 5 5" xfId="2256"/>
    <cellStyle name="20% - Accent5 5 6" xfId="2257"/>
    <cellStyle name="20% - Accent5 6" xfId="2258"/>
    <cellStyle name="20% - Accent5 6 2" xfId="2259"/>
    <cellStyle name="20% - Accent5 6 2 2" xfId="2260"/>
    <cellStyle name="20% - Accent5 6 2 2 2" xfId="2261"/>
    <cellStyle name="20% - Accent5 6 2 2 3" xfId="2262"/>
    <cellStyle name="20% - Accent5 6 2 3" xfId="2263"/>
    <cellStyle name="20% - Accent5 6 2 4" xfId="2264"/>
    <cellStyle name="20% - Accent5 6 3" xfId="2265"/>
    <cellStyle name="20% - Accent5 6 3 2" xfId="2266"/>
    <cellStyle name="20% - Accent5 6 3 3" xfId="2267"/>
    <cellStyle name="20% - Accent5 6 4" xfId="2268"/>
    <cellStyle name="20% - Accent5 6 4 2" xfId="2269"/>
    <cellStyle name="20% - Accent5 6 4 3" xfId="2270"/>
    <cellStyle name="20% - Accent5 6 5" xfId="2271"/>
    <cellStyle name="20% - Accent5 6 6" xfId="2272"/>
    <cellStyle name="20% - Accent5 7" xfId="2273"/>
    <cellStyle name="20% - Accent5 7 2" xfId="2274"/>
    <cellStyle name="20% - Accent5 7 2 2" xfId="2275"/>
    <cellStyle name="20% - Accent5 7 2 2 2" xfId="2276"/>
    <cellStyle name="20% - Accent5 7 2 2 3" xfId="2277"/>
    <cellStyle name="20% - Accent5 7 2 3" xfId="2278"/>
    <cellStyle name="20% - Accent5 7 2 4" xfId="2279"/>
    <cellStyle name="20% - Accent5 7 3" xfId="2280"/>
    <cellStyle name="20% - Accent5 7 3 2" xfId="2281"/>
    <cellStyle name="20% - Accent5 7 3 3" xfId="2282"/>
    <cellStyle name="20% - Accent5 7 4" xfId="2283"/>
    <cellStyle name="20% - Accent5 7 4 2" xfId="2284"/>
    <cellStyle name="20% - Accent5 7 4 3" xfId="2285"/>
    <cellStyle name="20% - Accent5 7 5" xfId="2286"/>
    <cellStyle name="20% - Accent5 7 6" xfId="2287"/>
    <cellStyle name="20% - Accent5 8" xfId="2288"/>
    <cellStyle name="20% - Accent5 8 2" xfId="2289"/>
    <cellStyle name="20% - Accent5 8 2 2" xfId="2290"/>
    <cellStyle name="20% - Accent5 8 2 2 2" xfId="2291"/>
    <cellStyle name="20% - Accent5 8 2 2 3" xfId="2292"/>
    <cellStyle name="20% - Accent5 8 2 3" xfId="2293"/>
    <cellStyle name="20% - Accent5 8 2 4" xfId="2294"/>
    <cellStyle name="20% - Accent5 8 3" xfId="2295"/>
    <cellStyle name="20% - Accent5 8 3 2" xfId="2296"/>
    <cellStyle name="20% - Accent5 8 3 3" xfId="2297"/>
    <cellStyle name="20% - Accent5 8 4" xfId="2298"/>
    <cellStyle name="20% - Accent5 8 4 2" xfId="2299"/>
    <cellStyle name="20% - Accent5 8 4 3" xfId="2300"/>
    <cellStyle name="20% - Accent5 8 5" xfId="2301"/>
    <cellStyle name="20% - Accent5 8 6" xfId="2302"/>
    <cellStyle name="20% - Accent5 9" xfId="2303"/>
    <cellStyle name="20% - Accent5 9 2" xfId="2304"/>
    <cellStyle name="20% - Accent5 9 2 2" xfId="2305"/>
    <cellStyle name="20% - Accent5 9 2 2 2" xfId="2306"/>
    <cellStyle name="20% - Accent5 9 2 2 3" xfId="2307"/>
    <cellStyle name="20% - Accent5 9 2 3" xfId="2308"/>
    <cellStyle name="20% - Accent5 9 2 4" xfId="2309"/>
    <cellStyle name="20% - Accent5 9 3" xfId="2310"/>
    <cellStyle name="20% - Accent5 9 3 2" xfId="2311"/>
    <cellStyle name="20% - Accent5 9 3 3" xfId="2312"/>
    <cellStyle name="20% - Accent5 9 4" xfId="2313"/>
    <cellStyle name="20% - Accent5 9 4 2" xfId="2314"/>
    <cellStyle name="20% - Accent5 9 4 3" xfId="2315"/>
    <cellStyle name="20% - Accent5 9 5" xfId="2316"/>
    <cellStyle name="20% - Accent5 9 6" xfId="2317"/>
    <cellStyle name="20% - Accent6" xfId="188" builtinId="50" customBuiltin="1"/>
    <cellStyle name="20% - Accent6 10" xfId="2318"/>
    <cellStyle name="20% - Accent6 10 2" xfId="2319"/>
    <cellStyle name="20% - Accent6 10 2 2" xfId="2320"/>
    <cellStyle name="20% - Accent6 10 2 2 2" xfId="2321"/>
    <cellStyle name="20% - Accent6 10 2 2 3" xfId="2322"/>
    <cellStyle name="20% - Accent6 10 2 3" xfId="2323"/>
    <cellStyle name="20% - Accent6 10 2 4" xfId="2324"/>
    <cellStyle name="20% - Accent6 10 3" xfId="2325"/>
    <cellStyle name="20% - Accent6 10 3 2" xfId="2326"/>
    <cellStyle name="20% - Accent6 10 3 3" xfId="2327"/>
    <cellStyle name="20% - Accent6 10 4" xfId="2328"/>
    <cellStyle name="20% - Accent6 10 4 2" xfId="2329"/>
    <cellStyle name="20% - Accent6 10 4 3" xfId="2330"/>
    <cellStyle name="20% - Accent6 10 5" xfId="2331"/>
    <cellStyle name="20% - Accent6 10 6" xfId="2332"/>
    <cellStyle name="20% - Accent6 11" xfId="2333"/>
    <cellStyle name="20% - Accent6 11 2" xfId="2334"/>
    <cellStyle name="20% - Accent6 11 2 2" xfId="2335"/>
    <cellStyle name="20% - Accent6 11 2 2 2" xfId="2336"/>
    <cellStyle name="20% - Accent6 11 2 2 3" xfId="2337"/>
    <cellStyle name="20% - Accent6 11 2 3" xfId="2338"/>
    <cellStyle name="20% - Accent6 11 2 4" xfId="2339"/>
    <cellStyle name="20% - Accent6 11 3" xfId="2340"/>
    <cellStyle name="20% - Accent6 11 3 2" xfId="2341"/>
    <cellStyle name="20% - Accent6 11 3 3" xfId="2342"/>
    <cellStyle name="20% - Accent6 11 4" xfId="2343"/>
    <cellStyle name="20% - Accent6 11 4 2" xfId="2344"/>
    <cellStyle name="20% - Accent6 11 4 3" xfId="2345"/>
    <cellStyle name="20% - Accent6 11 5" xfId="2346"/>
    <cellStyle name="20% - Accent6 11 6" xfId="2347"/>
    <cellStyle name="20% - Accent6 12" xfId="2348"/>
    <cellStyle name="20% - Accent6 12 2" xfId="2349"/>
    <cellStyle name="20% - Accent6 12 2 2" xfId="2350"/>
    <cellStyle name="20% - Accent6 12 2 2 2" xfId="2351"/>
    <cellStyle name="20% - Accent6 12 2 2 3" xfId="2352"/>
    <cellStyle name="20% - Accent6 12 2 3" xfId="2353"/>
    <cellStyle name="20% - Accent6 12 2 4" xfId="2354"/>
    <cellStyle name="20% - Accent6 12 3" xfId="2355"/>
    <cellStyle name="20% - Accent6 12 3 2" xfId="2356"/>
    <cellStyle name="20% - Accent6 12 3 3" xfId="2357"/>
    <cellStyle name="20% - Accent6 12 4" xfId="2358"/>
    <cellStyle name="20% - Accent6 12 4 2" xfId="2359"/>
    <cellStyle name="20% - Accent6 12 4 3" xfId="2360"/>
    <cellStyle name="20% - Accent6 12 5" xfId="2361"/>
    <cellStyle name="20% - Accent6 12 6" xfId="2362"/>
    <cellStyle name="20% - Accent6 13" xfId="2363"/>
    <cellStyle name="20% - Accent6 13 2" xfId="2364"/>
    <cellStyle name="20% - Accent6 13 2 2" xfId="2365"/>
    <cellStyle name="20% - Accent6 13 2 2 2" xfId="2366"/>
    <cellStyle name="20% - Accent6 13 2 2 3" xfId="2367"/>
    <cellStyle name="20% - Accent6 13 2 3" xfId="2368"/>
    <cellStyle name="20% - Accent6 13 2 4" xfId="2369"/>
    <cellStyle name="20% - Accent6 13 3" xfId="2370"/>
    <cellStyle name="20% - Accent6 13 3 2" xfId="2371"/>
    <cellStyle name="20% - Accent6 13 3 3" xfId="2372"/>
    <cellStyle name="20% - Accent6 13 4" xfId="2373"/>
    <cellStyle name="20% - Accent6 13 4 2" xfId="2374"/>
    <cellStyle name="20% - Accent6 13 4 3" xfId="2375"/>
    <cellStyle name="20% - Accent6 13 5" xfId="2376"/>
    <cellStyle name="20% - Accent6 13 6" xfId="2377"/>
    <cellStyle name="20% - Accent6 14" xfId="2378"/>
    <cellStyle name="20% - Accent6 14 2" xfId="2379"/>
    <cellStyle name="20% - Accent6 14 2 2" xfId="2380"/>
    <cellStyle name="20% - Accent6 14 2 2 2" xfId="2381"/>
    <cellStyle name="20% - Accent6 14 2 2 3" xfId="2382"/>
    <cellStyle name="20% - Accent6 14 2 3" xfId="2383"/>
    <cellStyle name="20% - Accent6 14 2 4" xfId="2384"/>
    <cellStyle name="20% - Accent6 14 3" xfId="2385"/>
    <cellStyle name="20% - Accent6 14 3 2" xfId="2386"/>
    <cellStyle name="20% - Accent6 14 3 3" xfId="2387"/>
    <cellStyle name="20% - Accent6 14 4" xfId="2388"/>
    <cellStyle name="20% - Accent6 14 4 2" xfId="2389"/>
    <cellStyle name="20% - Accent6 14 4 3" xfId="2390"/>
    <cellStyle name="20% - Accent6 14 5" xfId="2391"/>
    <cellStyle name="20% - Accent6 14 6" xfId="2392"/>
    <cellStyle name="20% - Accent6 15" xfId="2393"/>
    <cellStyle name="20% - Accent6 15 2" xfId="2394"/>
    <cellStyle name="20% - Accent6 15 2 2" xfId="2395"/>
    <cellStyle name="20% - Accent6 15 2 2 2" xfId="2396"/>
    <cellStyle name="20% - Accent6 15 2 2 3" xfId="2397"/>
    <cellStyle name="20% - Accent6 15 2 3" xfId="2398"/>
    <cellStyle name="20% - Accent6 15 2 4" xfId="2399"/>
    <cellStyle name="20% - Accent6 15 3" xfId="2400"/>
    <cellStyle name="20% - Accent6 15 3 2" xfId="2401"/>
    <cellStyle name="20% - Accent6 15 3 3" xfId="2402"/>
    <cellStyle name="20% - Accent6 15 4" xfId="2403"/>
    <cellStyle name="20% - Accent6 15 4 2" xfId="2404"/>
    <cellStyle name="20% - Accent6 15 4 3" xfId="2405"/>
    <cellStyle name="20% - Accent6 15 5" xfId="2406"/>
    <cellStyle name="20% - Accent6 15 6" xfId="2407"/>
    <cellStyle name="20% - Accent6 16" xfId="2408"/>
    <cellStyle name="20% - Accent6 16 2" xfId="2409"/>
    <cellStyle name="20% - Accent6 16 2 2" xfId="2410"/>
    <cellStyle name="20% - Accent6 16 2 2 2" xfId="2411"/>
    <cellStyle name="20% - Accent6 16 2 2 3" xfId="2412"/>
    <cellStyle name="20% - Accent6 16 2 3" xfId="2413"/>
    <cellStyle name="20% - Accent6 16 2 4" xfId="2414"/>
    <cellStyle name="20% - Accent6 16 3" xfId="2415"/>
    <cellStyle name="20% - Accent6 16 3 2" xfId="2416"/>
    <cellStyle name="20% - Accent6 16 3 3" xfId="2417"/>
    <cellStyle name="20% - Accent6 16 4" xfId="2418"/>
    <cellStyle name="20% - Accent6 16 4 2" xfId="2419"/>
    <cellStyle name="20% - Accent6 16 4 3" xfId="2420"/>
    <cellStyle name="20% - Accent6 16 5" xfId="2421"/>
    <cellStyle name="20% - Accent6 16 6" xfId="2422"/>
    <cellStyle name="20% - Accent6 17" xfId="2423"/>
    <cellStyle name="20% - Accent6 17 2" xfId="2424"/>
    <cellStyle name="20% - Accent6 17 2 2" xfId="2425"/>
    <cellStyle name="20% - Accent6 17 2 2 2" xfId="2426"/>
    <cellStyle name="20% - Accent6 17 2 2 3" xfId="2427"/>
    <cellStyle name="20% - Accent6 17 2 3" xfId="2428"/>
    <cellStyle name="20% - Accent6 17 2 4" xfId="2429"/>
    <cellStyle name="20% - Accent6 17 3" xfId="2430"/>
    <cellStyle name="20% - Accent6 17 3 2" xfId="2431"/>
    <cellStyle name="20% - Accent6 17 3 3" xfId="2432"/>
    <cellStyle name="20% - Accent6 17 4" xfId="2433"/>
    <cellStyle name="20% - Accent6 17 4 2" xfId="2434"/>
    <cellStyle name="20% - Accent6 17 4 3" xfId="2435"/>
    <cellStyle name="20% - Accent6 17 5" xfId="2436"/>
    <cellStyle name="20% - Accent6 17 6" xfId="2437"/>
    <cellStyle name="20% - Accent6 18" xfId="2438"/>
    <cellStyle name="20% - Accent6 18 2" xfId="2439"/>
    <cellStyle name="20% - Accent6 18 2 2" xfId="2440"/>
    <cellStyle name="20% - Accent6 18 2 2 2" xfId="2441"/>
    <cellStyle name="20% - Accent6 18 2 2 3" xfId="2442"/>
    <cellStyle name="20% - Accent6 18 2 3" xfId="2443"/>
    <cellStyle name="20% - Accent6 18 2 4" xfId="2444"/>
    <cellStyle name="20% - Accent6 18 3" xfId="2445"/>
    <cellStyle name="20% - Accent6 18 3 2" xfId="2446"/>
    <cellStyle name="20% - Accent6 18 3 3" xfId="2447"/>
    <cellStyle name="20% - Accent6 18 4" xfId="2448"/>
    <cellStyle name="20% - Accent6 18 4 2" xfId="2449"/>
    <cellStyle name="20% - Accent6 18 4 3" xfId="2450"/>
    <cellStyle name="20% - Accent6 18 5" xfId="2451"/>
    <cellStyle name="20% - Accent6 18 6" xfId="2452"/>
    <cellStyle name="20% - Accent6 19" xfId="2453"/>
    <cellStyle name="20% - Accent6 19 2" xfId="2454"/>
    <cellStyle name="20% - Accent6 19 2 2" xfId="2455"/>
    <cellStyle name="20% - Accent6 19 2 2 2" xfId="2456"/>
    <cellStyle name="20% - Accent6 19 2 2 3" xfId="2457"/>
    <cellStyle name="20% - Accent6 19 2 3" xfId="2458"/>
    <cellStyle name="20% - Accent6 19 2 4" xfId="2459"/>
    <cellStyle name="20% - Accent6 19 3" xfId="2460"/>
    <cellStyle name="20% - Accent6 19 3 2" xfId="2461"/>
    <cellStyle name="20% - Accent6 19 3 3" xfId="2462"/>
    <cellStyle name="20% - Accent6 19 4" xfId="2463"/>
    <cellStyle name="20% - Accent6 19 4 2" xfId="2464"/>
    <cellStyle name="20% - Accent6 19 4 3" xfId="2465"/>
    <cellStyle name="20% - Accent6 19 5" xfId="2466"/>
    <cellStyle name="20% - Accent6 19 6" xfId="2467"/>
    <cellStyle name="20% - Accent6 2" xfId="189"/>
    <cellStyle name="20% - Accent6 2 2" xfId="561"/>
    <cellStyle name="20% - Accent6 2 3" xfId="2468"/>
    <cellStyle name="20% - Accent6 2 3 2" xfId="2469"/>
    <cellStyle name="20% - Accent6 2 3 2 2" xfId="2470"/>
    <cellStyle name="20% - Accent6 2 3 2 2 2" xfId="2471"/>
    <cellStyle name="20% - Accent6 2 3 2 2 3" xfId="2472"/>
    <cellStyle name="20% - Accent6 2 3 2 3" xfId="2473"/>
    <cellStyle name="20% - Accent6 2 3 2 4" xfId="2474"/>
    <cellStyle name="20% - Accent6 2 3 3" xfId="2475"/>
    <cellStyle name="20% - Accent6 2 3 3 2" xfId="2476"/>
    <cellStyle name="20% - Accent6 2 3 3 3" xfId="2477"/>
    <cellStyle name="20% - Accent6 2 3 4" xfId="2478"/>
    <cellStyle name="20% - Accent6 2 3 4 2" xfId="2479"/>
    <cellStyle name="20% - Accent6 2 3 4 3" xfId="2480"/>
    <cellStyle name="20% - Accent6 2 3 5" xfId="2481"/>
    <cellStyle name="20% - Accent6 2 3 6" xfId="2482"/>
    <cellStyle name="20% - Accent6 20" xfId="2483"/>
    <cellStyle name="20% - Accent6 20 2" xfId="2484"/>
    <cellStyle name="20% - Accent6 20 2 2" xfId="2485"/>
    <cellStyle name="20% - Accent6 20 2 2 2" xfId="2486"/>
    <cellStyle name="20% - Accent6 20 2 2 3" xfId="2487"/>
    <cellStyle name="20% - Accent6 20 2 3" xfId="2488"/>
    <cellStyle name="20% - Accent6 20 2 4" xfId="2489"/>
    <cellStyle name="20% - Accent6 20 3" xfId="2490"/>
    <cellStyle name="20% - Accent6 20 3 2" xfId="2491"/>
    <cellStyle name="20% - Accent6 20 3 3" xfId="2492"/>
    <cellStyle name="20% - Accent6 20 4" xfId="2493"/>
    <cellStyle name="20% - Accent6 20 4 2" xfId="2494"/>
    <cellStyle name="20% - Accent6 20 4 3" xfId="2495"/>
    <cellStyle name="20% - Accent6 20 5" xfId="2496"/>
    <cellStyle name="20% - Accent6 20 6" xfId="2497"/>
    <cellStyle name="20% - Accent6 21" xfId="2498"/>
    <cellStyle name="20% - Accent6 22" xfId="2499"/>
    <cellStyle name="20% - Accent6 22 2" xfId="2500"/>
    <cellStyle name="20% - Accent6 22 2 2" xfId="2501"/>
    <cellStyle name="20% - Accent6 22 2 2 2" xfId="2502"/>
    <cellStyle name="20% - Accent6 22 2 2 3" xfId="2503"/>
    <cellStyle name="20% - Accent6 22 2 3" xfId="2504"/>
    <cellStyle name="20% - Accent6 22 2 4" xfId="2505"/>
    <cellStyle name="20% - Accent6 22 3" xfId="2506"/>
    <cellStyle name="20% - Accent6 22 3 2" xfId="2507"/>
    <cellStyle name="20% - Accent6 22 3 3" xfId="2508"/>
    <cellStyle name="20% - Accent6 22 4" xfId="2509"/>
    <cellStyle name="20% - Accent6 22 4 2" xfId="2510"/>
    <cellStyle name="20% - Accent6 22 4 3" xfId="2511"/>
    <cellStyle name="20% - Accent6 22 5" xfId="2512"/>
    <cellStyle name="20% - Accent6 22 6" xfId="2513"/>
    <cellStyle name="20% - Accent6 23" xfId="2514"/>
    <cellStyle name="20% - Accent6 23 2" xfId="2515"/>
    <cellStyle name="20% - Accent6 23 2 2" xfId="2516"/>
    <cellStyle name="20% - Accent6 23 2 3" xfId="2517"/>
    <cellStyle name="20% - Accent6 23 3" xfId="2518"/>
    <cellStyle name="20% - Accent6 23 4" xfId="2519"/>
    <cellStyle name="20% - Accent6 24" xfId="2520"/>
    <cellStyle name="20% - Accent6 24 2" xfId="2521"/>
    <cellStyle name="20% - Accent6 24 3" xfId="2522"/>
    <cellStyle name="20% - Accent6 25" xfId="2523"/>
    <cellStyle name="20% - Accent6 25 2" xfId="2524"/>
    <cellStyle name="20% - Accent6 25 3" xfId="2525"/>
    <cellStyle name="20% - Accent6 26" xfId="2526"/>
    <cellStyle name="20% - Accent6 27" xfId="2527"/>
    <cellStyle name="20% - Accent6 28" xfId="2528"/>
    <cellStyle name="20% - Accent6 29" xfId="2529"/>
    <cellStyle name="20% - Accent6 3" xfId="190"/>
    <cellStyle name="20% - Accent6 3 2" xfId="562"/>
    <cellStyle name="20% - Accent6 3 3" xfId="2530"/>
    <cellStyle name="20% - Accent6 3 3 2" xfId="2531"/>
    <cellStyle name="20% - Accent6 3 3 2 2" xfId="2532"/>
    <cellStyle name="20% - Accent6 3 3 2 2 2" xfId="2533"/>
    <cellStyle name="20% - Accent6 3 3 2 2 3" xfId="2534"/>
    <cellStyle name="20% - Accent6 3 3 2 3" xfId="2535"/>
    <cellStyle name="20% - Accent6 3 3 2 4" xfId="2536"/>
    <cellStyle name="20% - Accent6 3 3 3" xfId="2537"/>
    <cellStyle name="20% - Accent6 3 3 3 2" xfId="2538"/>
    <cellStyle name="20% - Accent6 3 3 3 3" xfId="2539"/>
    <cellStyle name="20% - Accent6 3 3 4" xfId="2540"/>
    <cellStyle name="20% - Accent6 3 3 4 2" xfId="2541"/>
    <cellStyle name="20% - Accent6 3 3 4 3" xfId="2542"/>
    <cellStyle name="20% - Accent6 3 3 5" xfId="2543"/>
    <cellStyle name="20% - Accent6 3 3 6" xfId="2544"/>
    <cellStyle name="20% - Accent6 4" xfId="529"/>
    <cellStyle name="20% - Accent6 4 2" xfId="622"/>
    <cellStyle name="20% - Accent6 4 2 2" xfId="2545"/>
    <cellStyle name="20% - Accent6 4 2 2 2" xfId="2546"/>
    <cellStyle name="20% - Accent6 4 2 2 2 2" xfId="2547"/>
    <cellStyle name="20% - Accent6 4 2 2 2 3" xfId="2548"/>
    <cellStyle name="20% - Accent6 4 2 2 3" xfId="2549"/>
    <cellStyle name="20% - Accent6 4 2 2 4" xfId="2550"/>
    <cellStyle name="20% - Accent6 4 2 3" xfId="2551"/>
    <cellStyle name="20% - Accent6 4 2 3 2" xfId="2552"/>
    <cellStyle name="20% - Accent6 4 2 3 3" xfId="2553"/>
    <cellStyle name="20% - Accent6 4 2 4" xfId="2554"/>
    <cellStyle name="20% - Accent6 4 2 4 2" xfId="2555"/>
    <cellStyle name="20% - Accent6 4 2 4 3" xfId="2556"/>
    <cellStyle name="20% - Accent6 4 2 5" xfId="2557"/>
    <cellStyle name="20% - Accent6 4 2 6" xfId="2558"/>
    <cellStyle name="20% - Accent6 4 3" xfId="2559"/>
    <cellStyle name="20% - Accent6 4 3 2" xfId="2560"/>
    <cellStyle name="20% - Accent6 4 3 2 2" xfId="2561"/>
    <cellStyle name="20% - Accent6 4 3 2 3" xfId="2562"/>
    <cellStyle name="20% - Accent6 4 3 3" xfId="2563"/>
    <cellStyle name="20% - Accent6 4 3 4" xfId="2564"/>
    <cellStyle name="20% - Accent6 4 4" xfId="2565"/>
    <cellStyle name="20% - Accent6 4 4 2" xfId="2566"/>
    <cellStyle name="20% - Accent6 4 4 3" xfId="2567"/>
    <cellStyle name="20% - Accent6 4 5" xfId="2568"/>
    <cellStyle name="20% - Accent6 4 5 2" xfId="2569"/>
    <cellStyle name="20% - Accent6 4 5 3" xfId="2570"/>
    <cellStyle name="20% - Accent6 4 6" xfId="2571"/>
    <cellStyle name="20% - Accent6 4 7" xfId="2572"/>
    <cellStyle name="20% - Accent6 5" xfId="545"/>
    <cellStyle name="20% - Accent6 5 2" xfId="2573"/>
    <cellStyle name="20% - Accent6 5 2 2" xfId="2574"/>
    <cellStyle name="20% - Accent6 5 2 2 2" xfId="2575"/>
    <cellStyle name="20% - Accent6 5 2 2 3" xfId="2576"/>
    <cellStyle name="20% - Accent6 5 2 3" xfId="2577"/>
    <cellStyle name="20% - Accent6 5 2 4" xfId="2578"/>
    <cellStyle name="20% - Accent6 5 3" xfId="2579"/>
    <cellStyle name="20% - Accent6 5 3 2" xfId="2580"/>
    <cellStyle name="20% - Accent6 5 3 3" xfId="2581"/>
    <cellStyle name="20% - Accent6 5 4" xfId="2582"/>
    <cellStyle name="20% - Accent6 5 4 2" xfId="2583"/>
    <cellStyle name="20% - Accent6 5 4 3" xfId="2584"/>
    <cellStyle name="20% - Accent6 5 5" xfId="2585"/>
    <cellStyle name="20% - Accent6 5 6" xfId="2586"/>
    <cellStyle name="20% - Accent6 6" xfId="2587"/>
    <cellStyle name="20% - Accent6 6 2" xfId="2588"/>
    <cellStyle name="20% - Accent6 6 2 2" xfId="2589"/>
    <cellStyle name="20% - Accent6 6 2 2 2" xfId="2590"/>
    <cellStyle name="20% - Accent6 6 2 2 3" xfId="2591"/>
    <cellStyle name="20% - Accent6 6 2 3" xfId="2592"/>
    <cellStyle name="20% - Accent6 6 2 4" xfId="2593"/>
    <cellStyle name="20% - Accent6 6 3" xfId="2594"/>
    <cellStyle name="20% - Accent6 6 3 2" xfId="2595"/>
    <cellStyle name="20% - Accent6 6 3 3" xfId="2596"/>
    <cellStyle name="20% - Accent6 6 4" xfId="2597"/>
    <cellStyle name="20% - Accent6 6 4 2" xfId="2598"/>
    <cellStyle name="20% - Accent6 6 4 3" xfId="2599"/>
    <cellStyle name="20% - Accent6 6 5" xfId="2600"/>
    <cellStyle name="20% - Accent6 6 6" xfId="2601"/>
    <cellStyle name="20% - Accent6 7" xfId="2602"/>
    <cellStyle name="20% - Accent6 7 2" xfId="2603"/>
    <cellStyle name="20% - Accent6 7 2 2" xfId="2604"/>
    <cellStyle name="20% - Accent6 7 2 2 2" xfId="2605"/>
    <cellStyle name="20% - Accent6 7 2 2 3" xfId="2606"/>
    <cellStyle name="20% - Accent6 7 2 3" xfId="2607"/>
    <cellStyle name="20% - Accent6 7 2 4" xfId="2608"/>
    <cellStyle name="20% - Accent6 7 3" xfId="2609"/>
    <cellStyle name="20% - Accent6 7 3 2" xfId="2610"/>
    <cellStyle name="20% - Accent6 7 3 3" xfId="2611"/>
    <cellStyle name="20% - Accent6 7 4" xfId="2612"/>
    <cellStyle name="20% - Accent6 7 4 2" xfId="2613"/>
    <cellStyle name="20% - Accent6 7 4 3" xfId="2614"/>
    <cellStyle name="20% - Accent6 7 5" xfId="2615"/>
    <cellStyle name="20% - Accent6 7 6" xfId="2616"/>
    <cellStyle name="20% - Accent6 8" xfId="2617"/>
    <cellStyle name="20% - Accent6 8 2" xfId="2618"/>
    <cellStyle name="20% - Accent6 8 2 2" xfId="2619"/>
    <cellStyle name="20% - Accent6 8 2 2 2" xfId="2620"/>
    <cellStyle name="20% - Accent6 8 2 2 3" xfId="2621"/>
    <cellStyle name="20% - Accent6 8 2 3" xfId="2622"/>
    <cellStyle name="20% - Accent6 8 2 4" xfId="2623"/>
    <cellStyle name="20% - Accent6 8 3" xfId="2624"/>
    <cellStyle name="20% - Accent6 8 3 2" xfId="2625"/>
    <cellStyle name="20% - Accent6 8 3 3" xfId="2626"/>
    <cellStyle name="20% - Accent6 8 4" xfId="2627"/>
    <cellStyle name="20% - Accent6 8 4 2" xfId="2628"/>
    <cellStyle name="20% - Accent6 8 4 3" xfId="2629"/>
    <cellStyle name="20% - Accent6 8 5" xfId="2630"/>
    <cellStyle name="20% - Accent6 8 6" xfId="2631"/>
    <cellStyle name="20% - Accent6 9" xfId="2632"/>
    <cellStyle name="20% - Accent6 9 2" xfId="2633"/>
    <cellStyle name="20% - Accent6 9 2 2" xfId="2634"/>
    <cellStyle name="20% - Accent6 9 2 2 2" xfId="2635"/>
    <cellStyle name="20% - Accent6 9 2 2 3" xfId="2636"/>
    <cellStyle name="20% - Accent6 9 2 3" xfId="2637"/>
    <cellStyle name="20% - Accent6 9 2 4" xfId="2638"/>
    <cellStyle name="20% - Accent6 9 3" xfId="2639"/>
    <cellStyle name="20% - Accent6 9 3 2" xfId="2640"/>
    <cellStyle name="20% - Accent6 9 3 3" xfId="2641"/>
    <cellStyle name="20% - Accent6 9 4" xfId="2642"/>
    <cellStyle name="20% - Accent6 9 4 2" xfId="2643"/>
    <cellStyle name="20% - Accent6 9 4 3" xfId="2644"/>
    <cellStyle name="20% - Accent6 9 5" xfId="2645"/>
    <cellStyle name="20% - Accent6 9 6" xfId="2646"/>
    <cellStyle name="40% - Accent1" xfId="191" builtinId="31" customBuiltin="1"/>
    <cellStyle name="40% - Accent1 10" xfId="2647"/>
    <cellStyle name="40% - Accent1 10 2" xfId="2648"/>
    <cellStyle name="40% - Accent1 10 2 2" xfId="2649"/>
    <cellStyle name="40% - Accent1 10 2 2 2" xfId="2650"/>
    <cellStyle name="40% - Accent1 10 2 2 3" xfId="2651"/>
    <cellStyle name="40% - Accent1 10 2 3" xfId="2652"/>
    <cellStyle name="40% - Accent1 10 2 4" xfId="2653"/>
    <cellStyle name="40% - Accent1 10 3" xfId="2654"/>
    <cellStyle name="40% - Accent1 10 3 2" xfId="2655"/>
    <cellStyle name="40% - Accent1 10 3 3" xfId="2656"/>
    <cellStyle name="40% - Accent1 10 4" xfId="2657"/>
    <cellStyle name="40% - Accent1 10 4 2" xfId="2658"/>
    <cellStyle name="40% - Accent1 10 4 3" xfId="2659"/>
    <cellStyle name="40% - Accent1 10 5" xfId="2660"/>
    <cellStyle name="40% - Accent1 10 6" xfId="2661"/>
    <cellStyle name="40% - Accent1 11" xfId="2662"/>
    <cellStyle name="40% - Accent1 11 2" xfId="2663"/>
    <cellStyle name="40% - Accent1 11 2 2" xfId="2664"/>
    <cellStyle name="40% - Accent1 11 2 2 2" xfId="2665"/>
    <cellStyle name="40% - Accent1 11 2 2 3" xfId="2666"/>
    <cellStyle name="40% - Accent1 11 2 3" xfId="2667"/>
    <cellStyle name="40% - Accent1 11 2 4" xfId="2668"/>
    <cellStyle name="40% - Accent1 11 3" xfId="2669"/>
    <cellStyle name="40% - Accent1 11 3 2" xfId="2670"/>
    <cellStyle name="40% - Accent1 11 3 3" xfId="2671"/>
    <cellStyle name="40% - Accent1 11 4" xfId="2672"/>
    <cellStyle name="40% - Accent1 11 4 2" xfId="2673"/>
    <cellStyle name="40% - Accent1 11 4 3" xfId="2674"/>
    <cellStyle name="40% - Accent1 11 5" xfId="2675"/>
    <cellStyle name="40% - Accent1 11 6" xfId="2676"/>
    <cellStyle name="40% - Accent1 12" xfId="2677"/>
    <cellStyle name="40% - Accent1 12 2" xfId="2678"/>
    <cellStyle name="40% - Accent1 12 2 2" xfId="2679"/>
    <cellStyle name="40% - Accent1 12 2 2 2" xfId="2680"/>
    <cellStyle name="40% - Accent1 12 2 2 3" xfId="2681"/>
    <cellStyle name="40% - Accent1 12 2 3" xfId="2682"/>
    <cellStyle name="40% - Accent1 12 2 4" xfId="2683"/>
    <cellStyle name="40% - Accent1 12 3" xfId="2684"/>
    <cellStyle name="40% - Accent1 12 3 2" xfId="2685"/>
    <cellStyle name="40% - Accent1 12 3 3" xfId="2686"/>
    <cellStyle name="40% - Accent1 12 4" xfId="2687"/>
    <cellStyle name="40% - Accent1 12 4 2" xfId="2688"/>
    <cellStyle name="40% - Accent1 12 4 3" xfId="2689"/>
    <cellStyle name="40% - Accent1 12 5" xfId="2690"/>
    <cellStyle name="40% - Accent1 12 6" xfId="2691"/>
    <cellStyle name="40% - Accent1 13" xfId="2692"/>
    <cellStyle name="40% - Accent1 13 2" xfId="2693"/>
    <cellStyle name="40% - Accent1 13 2 2" xfId="2694"/>
    <cellStyle name="40% - Accent1 13 2 2 2" xfId="2695"/>
    <cellStyle name="40% - Accent1 13 2 2 3" xfId="2696"/>
    <cellStyle name="40% - Accent1 13 2 3" xfId="2697"/>
    <cellStyle name="40% - Accent1 13 2 4" xfId="2698"/>
    <cellStyle name="40% - Accent1 13 3" xfId="2699"/>
    <cellStyle name="40% - Accent1 13 3 2" xfId="2700"/>
    <cellStyle name="40% - Accent1 13 3 3" xfId="2701"/>
    <cellStyle name="40% - Accent1 13 4" xfId="2702"/>
    <cellStyle name="40% - Accent1 13 4 2" xfId="2703"/>
    <cellStyle name="40% - Accent1 13 4 3" xfId="2704"/>
    <cellStyle name="40% - Accent1 13 5" xfId="2705"/>
    <cellStyle name="40% - Accent1 13 6" xfId="2706"/>
    <cellStyle name="40% - Accent1 14" xfId="2707"/>
    <cellStyle name="40% - Accent1 14 2" xfId="2708"/>
    <cellStyle name="40% - Accent1 14 2 2" xfId="2709"/>
    <cellStyle name="40% - Accent1 14 2 2 2" xfId="2710"/>
    <cellStyle name="40% - Accent1 14 2 2 3" xfId="2711"/>
    <cellStyle name="40% - Accent1 14 2 3" xfId="2712"/>
    <cellStyle name="40% - Accent1 14 2 4" xfId="2713"/>
    <cellStyle name="40% - Accent1 14 3" xfId="2714"/>
    <cellStyle name="40% - Accent1 14 3 2" xfId="2715"/>
    <cellStyle name="40% - Accent1 14 3 3" xfId="2716"/>
    <cellStyle name="40% - Accent1 14 4" xfId="2717"/>
    <cellStyle name="40% - Accent1 14 4 2" xfId="2718"/>
    <cellStyle name="40% - Accent1 14 4 3" xfId="2719"/>
    <cellStyle name="40% - Accent1 14 5" xfId="2720"/>
    <cellStyle name="40% - Accent1 14 6" xfId="2721"/>
    <cellStyle name="40% - Accent1 15" xfId="2722"/>
    <cellStyle name="40% - Accent1 15 2" xfId="2723"/>
    <cellStyle name="40% - Accent1 15 2 2" xfId="2724"/>
    <cellStyle name="40% - Accent1 15 2 2 2" xfId="2725"/>
    <cellStyle name="40% - Accent1 15 2 2 3" xfId="2726"/>
    <cellStyle name="40% - Accent1 15 2 3" xfId="2727"/>
    <cellStyle name="40% - Accent1 15 2 4" xfId="2728"/>
    <cellStyle name="40% - Accent1 15 3" xfId="2729"/>
    <cellStyle name="40% - Accent1 15 3 2" xfId="2730"/>
    <cellStyle name="40% - Accent1 15 3 3" xfId="2731"/>
    <cellStyle name="40% - Accent1 15 4" xfId="2732"/>
    <cellStyle name="40% - Accent1 15 4 2" xfId="2733"/>
    <cellStyle name="40% - Accent1 15 4 3" xfId="2734"/>
    <cellStyle name="40% - Accent1 15 5" xfId="2735"/>
    <cellStyle name="40% - Accent1 15 6" xfId="2736"/>
    <cellStyle name="40% - Accent1 16" xfId="2737"/>
    <cellStyle name="40% - Accent1 16 2" xfId="2738"/>
    <cellStyle name="40% - Accent1 16 2 2" xfId="2739"/>
    <cellStyle name="40% - Accent1 16 2 2 2" xfId="2740"/>
    <cellStyle name="40% - Accent1 16 2 2 3" xfId="2741"/>
    <cellStyle name="40% - Accent1 16 2 3" xfId="2742"/>
    <cellStyle name="40% - Accent1 16 2 4" xfId="2743"/>
    <cellStyle name="40% - Accent1 16 3" xfId="2744"/>
    <cellStyle name="40% - Accent1 16 3 2" xfId="2745"/>
    <cellStyle name="40% - Accent1 16 3 3" xfId="2746"/>
    <cellStyle name="40% - Accent1 16 4" xfId="2747"/>
    <cellStyle name="40% - Accent1 16 4 2" xfId="2748"/>
    <cellStyle name="40% - Accent1 16 4 3" xfId="2749"/>
    <cellStyle name="40% - Accent1 16 5" xfId="2750"/>
    <cellStyle name="40% - Accent1 16 6" xfId="2751"/>
    <cellStyle name="40% - Accent1 17" xfId="2752"/>
    <cellStyle name="40% - Accent1 17 2" xfId="2753"/>
    <cellStyle name="40% - Accent1 17 2 2" xfId="2754"/>
    <cellStyle name="40% - Accent1 17 2 2 2" xfId="2755"/>
    <cellStyle name="40% - Accent1 17 2 2 3" xfId="2756"/>
    <cellStyle name="40% - Accent1 17 2 3" xfId="2757"/>
    <cellStyle name="40% - Accent1 17 2 4" xfId="2758"/>
    <cellStyle name="40% - Accent1 17 3" xfId="2759"/>
    <cellStyle name="40% - Accent1 17 3 2" xfId="2760"/>
    <cellStyle name="40% - Accent1 17 3 3" xfId="2761"/>
    <cellStyle name="40% - Accent1 17 4" xfId="2762"/>
    <cellStyle name="40% - Accent1 17 4 2" xfId="2763"/>
    <cellStyle name="40% - Accent1 17 4 3" xfId="2764"/>
    <cellStyle name="40% - Accent1 17 5" xfId="2765"/>
    <cellStyle name="40% - Accent1 17 6" xfId="2766"/>
    <cellStyle name="40% - Accent1 18" xfId="2767"/>
    <cellStyle name="40% - Accent1 18 2" xfId="2768"/>
    <cellStyle name="40% - Accent1 18 2 2" xfId="2769"/>
    <cellStyle name="40% - Accent1 18 2 2 2" xfId="2770"/>
    <cellStyle name="40% - Accent1 18 2 2 3" xfId="2771"/>
    <cellStyle name="40% - Accent1 18 2 3" xfId="2772"/>
    <cellStyle name="40% - Accent1 18 2 4" xfId="2773"/>
    <cellStyle name="40% - Accent1 18 3" xfId="2774"/>
    <cellStyle name="40% - Accent1 18 3 2" xfId="2775"/>
    <cellStyle name="40% - Accent1 18 3 3" xfId="2776"/>
    <cellStyle name="40% - Accent1 18 4" xfId="2777"/>
    <cellStyle name="40% - Accent1 18 4 2" xfId="2778"/>
    <cellStyle name="40% - Accent1 18 4 3" xfId="2779"/>
    <cellStyle name="40% - Accent1 18 5" xfId="2780"/>
    <cellStyle name="40% - Accent1 18 6" xfId="2781"/>
    <cellStyle name="40% - Accent1 19" xfId="2782"/>
    <cellStyle name="40% - Accent1 19 2" xfId="2783"/>
    <cellStyle name="40% - Accent1 19 2 2" xfId="2784"/>
    <cellStyle name="40% - Accent1 19 2 2 2" xfId="2785"/>
    <cellStyle name="40% - Accent1 19 2 2 3" xfId="2786"/>
    <cellStyle name="40% - Accent1 19 2 3" xfId="2787"/>
    <cellStyle name="40% - Accent1 19 2 4" xfId="2788"/>
    <cellStyle name="40% - Accent1 19 3" xfId="2789"/>
    <cellStyle name="40% - Accent1 19 3 2" xfId="2790"/>
    <cellStyle name="40% - Accent1 19 3 3" xfId="2791"/>
    <cellStyle name="40% - Accent1 19 4" xfId="2792"/>
    <cellStyle name="40% - Accent1 19 4 2" xfId="2793"/>
    <cellStyle name="40% - Accent1 19 4 3" xfId="2794"/>
    <cellStyle name="40% - Accent1 19 5" xfId="2795"/>
    <cellStyle name="40% - Accent1 19 6" xfId="2796"/>
    <cellStyle name="40% - Accent1 2" xfId="192"/>
    <cellStyle name="40% - Accent1 2 2" xfId="563"/>
    <cellStyle name="40% - Accent1 2 3" xfId="2797"/>
    <cellStyle name="40% - Accent1 2 3 2" xfId="2798"/>
    <cellStyle name="40% - Accent1 2 3 2 2" xfId="2799"/>
    <cellStyle name="40% - Accent1 2 3 2 2 2" xfId="2800"/>
    <cellStyle name="40% - Accent1 2 3 2 2 3" xfId="2801"/>
    <cellStyle name="40% - Accent1 2 3 2 3" xfId="2802"/>
    <cellStyle name="40% - Accent1 2 3 2 4" xfId="2803"/>
    <cellStyle name="40% - Accent1 2 3 3" xfId="2804"/>
    <cellStyle name="40% - Accent1 2 3 3 2" xfId="2805"/>
    <cellStyle name="40% - Accent1 2 3 3 3" xfId="2806"/>
    <cellStyle name="40% - Accent1 2 3 4" xfId="2807"/>
    <cellStyle name="40% - Accent1 2 3 4 2" xfId="2808"/>
    <cellStyle name="40% - Accent1 2 3 4 3" xfId="2809"/>
    <cellStyle name="40% - Accent1 2 3 5" xfId="2810"/>
    <cellStyle name="40% - Accent1 2 3 6" xfId="2811"/>
    <cellStyle name="40% - Accent1 20" xfId="2812"/>
    <cellStyle name="40% - Accent1 20 2" xfId="2813"/>
    <cellStyle name="40% - Accent1 20 2 2" xfId="2814"/>
    <cellStyle name="40% - Accent1 20 2 2 2" xfId="2815"/>
    <cellStyle name="40% - Accent1 20 2 2 3" xfId="2816"/>
    <cellStyle name="40% - Accent1 20 2 3" xfId="2817"/>
    <cellStyle name="40% - Accent1 20 2 4" xfId="2818"/>
    <cellStyle name="40% - Accent1 20 3" xfId="2819"/>
    <cellStyle name="40% - Accent1 20 3 2" xfId="2820"/>
    <cellStyle name="40% - Accent1 20 3 3" xfId="2821"/>
    <cellStyle name="40% - Accent1 20 4" xfId="2822"/>
    <cellStyle name="40% - Accent1 20 4 2" xfId="2823"/>
    <cellStyle name="40% - Accent1 20 4 3" xfId="2824"/>
    <cellStyle name="40% - Accent1 20 5" xfId="2825"/>
    <cellStyle name="40% - Accent1 20 6" xfId="2826"/>
    <cellStyle name="40% - Accent1 21" xfId="2827"/>
    <cellStyle name="40% - Accent1 22" xfId="2828"/>
    <cellStyle name="40% - Accent1 22 2" xfId="2829"/>
    <cellStyle name="40% - Accent1 22 2 2" xfId="2830"/>
    <cellStyle name="40% - Accent1 22 2 2 2" xfId="2831"/>
    <cellStyle name="40% - Accent1 22 2 2 3" xfId="2832"/>
    <cellStyle name="40% - Accent1 22 2 3" xfId="2833"/>
    <cellStyle name="40% - Accent1 22 2 4" xfId="2834"/>
    <cellStyle name="40% - Accent1 22 3" xfId="2835"/>
    <cellStyle name="40% - Accent1 22 3 2" xfId="2836"/>
    <cellStyle name="40% - Accent1 22 3 3" xfId="2837"/>
    <cellStyle name="40% - Accent1 22 4" xfId="2838"/>
    <cellStyle name="40% - Accent1 22 4 2" xfId="2839"/>
    <cellStyle name="40% - Accent1 22 4 3" xfId="2840"/>
    <cellStyle name="40% - Accent1 22 5" xfId="2841"/>
    <cellStyle name="40% - Accent1 22 6" xfId="2842"/>
    <cellStyle name="40% - Accent1 23" xfId="2843"/>
    <cellStyle name="40% - Accent1 23 2" xfId="2844"/>
    <cellStyle name="40% - Accent1 23 2 2" xfId="2845"/>
    <cellStyle name="40% - Accent1 23 2 3" xfId="2846"/>
    <cellStyle name="40% - Accent1 23 3" xfId="2847"/>
    <cellStyle name="40% - Accent1 23 4" xfId="2848"/>
    <cellStyle name="40% - Accent1 24" xfId="2849"/>
    <cellStyle name="40% - Accent1 24 2" xfId="2850"/>
    <cellStyle name="40% - Accent1 24 3" xfId="2851"/>
    <cellStyle name="40% - Accent1 25" xfId="2852"/>
    <cellStyle name="40% - Accent1 25 2" xfId="2853"/>
    <cellStyle name="40% - Accent1 25 3" xfId="2854"/>
    <cellStyle name="40% - Accent1 26" xfId="2855"/>
    <cellStyle name="40% - Accent1 27" xfId="2856"/>
    <cellStyle name="40% - Accent1 28" xfId="2857"/>
    <cellStyle name="40% - Accent1 29" xfId="2858"/>
    <cellStyle name="40% - Accent1 3" xfId="193"/>
    <cellStyle name="40% - Accent1 3 2" xfId="564"/>
    <cellStyle name="40% - Accent1 3 3" xfId="2859"/>
    <cellStyle name="40% - Accent1 3 3 2" xfId="2860"/>
    <cellStyle name="40% - Accent1 3 3 2 2" xfId="2861"/>
    <cellStyle name="40% - Accent1 3 3 2 2 2" xfId="2862"/>
    <cellStyle name="40% - Accent1 3 3 2 2 3" xfId="2863"/>
    <cellStyle name="40% - Accent1 3 3 2 3" xfId="2864"/>
    <cellStyle name="40% - Accent1 3 3 2 4" xfId="2865"/>
    <cellStyle name="40% - Accent1 3 3 3" xfId="2866"/>
    <cellStyle name="40% - Accent1 3 3 3 2" xfId="2867"/>
    <cellStyle name="40% - Accent1 3 3 3 3" xfId="2868"/>
    <cellStyle name="40% - Accent1 3 3 4" xfId="2869"/>
    <cellStyle name="40% - Accent1 3 3 4 2" xfId="2870"/>
    <cellStyle name="40% - Accent1 3 3 4 3" xfId="2871"/>
    <cellStyle name="40% - Accent1 3 3 5" xfId="2872"/>
    <cellStyle name="40% - Accent1 3 3 6" xfId="2873"/>
    <cellStyle name="40% - Accent1 4" xfId="520"/>
    <cellStyle name="40% - Accent1 4 2" xfId="613"/>
    <cellStyle name="40% - Accent1 4 2 2" xfId="2874"/>
    <cellStyle name="40% - Accent1 4 2 2 2" xfId="2875"/>
    <cellStyle name="40% - Accent1 4 2 2 2 2" xfId="2876"/>
    <cellStyle name="40% - Accent1 4 2 2 2 3" xfId="2877"/>
    <cellStyle name="40% - Accent1 4 2 2 3" xfId="2878"/>
    <cellStyle name="40% - Accent1 4 2 2 4" xfId="2879"/>
    <cellStyle name="40% - Accent1 4 2 3" xfId="2880"/>
    <cellStyle name="40% - Accent1 4 2 3 2" xfId="2881"/>
    <cellStyle name="40% - Accent1 4 2 3 3" xfId="2882"/>
    <cellStyle name="40% - Accent1 4 2 4" xfId="2883"/>
    <cellStyle name="40% - Accent1 4 2 4 2" xfId="2884"/>
    <cellStyle name="40% - Accent1 4 2 4 3" xfId="2885"/>
    <cellStyle name="40% - Accent1 4 2 5" xfId="2886"/>
    <cellStyle name="40% - Accent1 4 2 6" xfId="2887"/>
    <cellStyle name="40% - Accent1 4 3" xfId="2888"/>
    <cellStyle name="40% - Accent1 4 3 2" xfId="2889"/>
    <cellStyle name="40% - Accent1 4 3 2 2" xfId="2890"/>
    <cellStyle name="40% - Accent1 4 3 2 3" xfId="2891"/>
    <cellStyle name="40% - Accent1 4 3 3" xfId="2892"/>
    <cellStyle name="40% - Accent1 4 3 4" xfId="2893"/>
    <cellStyle name="40% - Accent1 4 4" xfId="2894"/>
    <cellStyle name="40% - Accent1 4 4 2" xfId="2895"/>
    <cellStyle name="40% - Accent1 4 4 3" xfId="2896"/>
    <cellStyle name="40% - Accent1 4 5" xfId="2897"/>
    <cellStyle name="40% - Accent1 4 5 2" xfId="2898"/>
    <cellStyle name="40% - Accent1 4 5 3" xfId="2899"/>
    <cellStyle name="40% - Accent1 4 6" xfId="2900"/>
    <cellStyle name="40% - Accent1 4 7" xfId="2901"/>
    <cellStyle name="40% - Accent1 5" xfId="536"/>
    <cellStyle name="40% - Accent1 5 2" xfId="2902"/>
    <cellStyle name="40% - Accent1 5 2 2" xfId="2903"/>
    <cellStyle name="40% - Accent1 5 2 2 2" xfId="2904"/>
    <cellStyle name="40% - Accent1 5 2 2 3" xfId="2905"/>
    <cellStyle name="40% - Accent1 5 2 3" xfId="2906"/>
    <cellStyle name="40% - Accent1 5 2 4" xfId="2907"/>
    <cellStyle name="40% - Accent1 5 3" xfId="2908"/>
    <cellStyle name="40% - Accent1 5 3 2" xfId="2909"/>
    <cellStyle name="40% - Accent1 5 3 3" xfId="2910"/>
    <cellStyle name="40% - Accent1 5 4" xfId="2911"/>
    <cellStyle name="40% - Accent1 5 4 2" xfId="2912"/>
    <cellStyle name="40% - Accent1 5 4 3" xfId="2913"/>
    <cellStyle name="40% - Accent1 5 5" xfId="2914"/>
    <cellStyle name="40% - Accent1 5 6" xfId="2915"/>
    <cellStyle name="40% - Accent1 6" xfId="2916"/>
    <cellStyle name="40% - Accent1 6 2" xfId="2917"/>
    <cellStyle name="40% - Accent1 6 2 2" xfId="2918"/>
    <cellStyle name="40% - Accent1 6 2 2 2" xfId="2919"/>
    <cellStyle name="40% - Accent1 6 2 2 3" xfId="2920"/>
    <cellStyle name="40% - Accent1 6 2 3" xfId="2921"/>
    <cellStyle name="40% - Accent1 6 2 4" xfId="2922"/>
    <cellStyle name="40% - Accent1 6 3" xfId="2923"/>
    <cellStyle name="40% - Accent1 6 3 2" xfId="2924"/>
    <cellStyle name="40% - Accent1 6 3 3" xfId="2925"/>
    <cellStyle name="40% - Accent1 6 4" xfId="2926"/>
    <cellStyle name="40% - Accent1 6 4 2" xfId="2927"/>
    <cellStyle name="40% - Accent1 6 4 3" xfId="2928"/>
    <cellStyle name="40% - Accent1 6 5" xfId="2929"/>
    <cellStyle name="40% - Accent1 6 6" xfId="2930"/>
    <cellStyle name="40% - Accent1 7" xfId="2931"/>
    <cellStyle name="40% - Accent1 7 2" xfId="2932"/>
    <cellStyle name="40% - Accent1 7 2 2" xfId="2933"/>
    <cellStyle name="40% - Accent1 7 2 2 2" xfId="2934"/>
    <cellStyle name="40% - Accent1 7 2 2 3" xfId="2935"/>
    <cellStyle name="40% - Accent1 7 2 3" xfId="2936"/>
    <cellStyle name="40% - Accent1 7 2 4" xfId="2937"/>
    <cellStyle name="40% - Accent1 7 3" xfId="2938"/>
    <cellStyle name="40% - Accent1 7 3 2" xfId="2939"/>
    <cellStyle name="40% - Accent1 7 3 3" xfId="2940"/>
    <cellStyle name="40% - Accent1 7 4" xfId="2941"/>
    <cellStyle name="40% - Accent1 7 4 2" xfId="2942"/>
    <cellStyle name="40% - Accent1 7 4 3" xfId="2943"/>
    <cellStyle name="40% - Accent1 7 5" xfId="2944"/>
    <cellStyle name="40% - Accent1 7 6" xfId="2945"/>
    <cellStyle name="40% - Accent1 8" xfId="2946"/>
    <cellStyle name="40% - Accent1 8 2" xfId="2947"/>
    <cellStyle name="40% - Accent1 8 2 2" xfId="2948"/>
    <cellStyle name="40% - Accent1 8 2 2 2" xfId="2949"/>
    <cellStyle name="40% - Accent1 8 2 2 3" xfId="2950"/>
    <cellStyle name="40% - Accent1 8 2 3" xfId="2951"/>
    <cellStyle name="40% - Accent1 8 2 4" xfId="2952"/>
    <cellStyle name="40% - Accent1 8 3" xfId="2953"/>
    <cellStyle name="40% - Accent1 8 3 2" xfId="2954"/>
    <cellStyle name="40% - Accent1 8 3 3" xfId="2955"/>
    <cellStyle name="40% - Accent1 8 4" xfId="2956"/>
    <cellStyle name="40% - Accent1 8 4 2" xfId="2957"/>
    <cellStyle name="40% - Accent1 8 4 3" xfId="2958"/>
    <cellStyle name="40% - Accent1 8 5" xfId="2959"/>
    <cellStyle name="40% - Accent1 8 6" xfId="2960"/>
    <cellStyle name="40% - Accent1 9" xfId="2961"/>
    <cellStyle name="40% - Accent1 9 2" xfId="2962"/>
    <cellStyle name="40% - Accent1 9 2 2" xfId="2963"/>
    <cellStyle name="40% - Accent1 9 2 2 2" xfId="2964"/>
    <cellStyle name="40% - Accent1 9 2 2 3" xfId="2965"/>
    <cellStyle name="40% - Accent1 9 2 3" xfId="2966"/>
    <cellStyle name="40% - Accent1 9 2 4" xfId="2967"/>
    <cellStyle name="40% - Accent1 9 3" xfId="2968"/>
    <cellStyle name="40% - Accent1 9 3 2" xfId="2969"/>
    <cellStyle name="40% - Accent1 9 3 3" xfId="2970"/>
    <cellStyle name="40% - Accent1 9 4" xfId="2971"/>
    <cellStyle name="40% - Accent1 9 4 2" xfId="2972"/>
    <cellStyle name="40% - Accent1 9 4 3" xfId="2973"/>
    <cellStyle name="40% - Accent1 9 5" xfId="2974"/>
    <cellStyle name="40% - Accent1 9 6" xfId="2975"/>
    <cellStyle name="40% - Accent2" xfId="194" builtinId="35" customBuiltin="1"/>
    <cellStyle name="40% - Accent2 10" xfId="2976"/>
    <cellStyle name="40% - Accent2 10 2" xfId="2977"/>
    <cellStyle name="40% - Accent2 10 2 2" xfId="2978"/>
    <cellStyle name="40% - Accent2 10 2 2 2" xfId="2979"/>
    <cellStyle name="40% - Accent2 10 2 2 3" xfId="2980"/>
    <cellStyle name="40% - Accent2 10 2 3" xfId="2981"/>
    <cellStyle name="40% - Accent2 10 2 4" xfId="2982"/>
    <cellStyle name="40% - Accent2 10 3" xfId="2983"/>
    <cellStyle name="40% - Accent2 10 3 2" xfId="2984"/>
    <cellStyle name="40% - Accent2 10 3 3" xfId="2985"/>
    <cellStyle name="40% - Accent2 10 4" xfId="2986"/>
    <cellStyle name="40% - Accent2 10 4 2" xfId="2987"/>
    <cellStyle name="40% - Accent2 10 4 3" xfId="2988"/>
    <cellStyle name="40% - Accent2 10 5" xfId="2989"/>
    <cellStyle name="40% - Accent2 10 6" xfId="2990"/>
    <cellStyle name="40% - Accent2 11" xfId="2991"/>
    <cellStyle name="40% - Accent2 11 2" xfId="2992"/>
    <cellStyle name="40% - Accent2 11 2 2" xfId="2993"/>
    <cellStyle name="40% - Accent2 11 2 2 2" xfId="2994"/>
    <cellStyle name="40% - Accent2 11 2 2 3" xfId="2995"/>
    <cellStyle name="40% - Accent2 11 2 3" xfId="2996"/>
    <cellStyle name="40% - Accent2 11 2 4" xfId="2997"/>
    <cellStyle name="40% - Accent2 11 3" xfId="2998"/>
    <cellStyle name="40% - Accent2 11 3 2" xfId="2999"/>
    <cellStyle name="40% - Accent2 11 3 3" xfId="3000"/>
    <cellStyle name="40% - Accent2 11 4" xfId="3001"/>
    <cellStyle name="40% - Accent2 11 4 2" xfId="3002"/>
    <cellStyle name="40% - Accent2 11 4 3" xfId="3003"/>
    <cellStyle name="40% - Accent2 11 5" xfId="3004"/>
    <cellStyle name="40% - Accent2 11 6" xfId="3005"/>
    <cellStyle name="40% - Accent2 12" xfId="3006"/>
    <cellStyle name="40% - Accent2 12 2" xfId="3007"/>
    <cellStyle name="40% - Accent2 12 2 2" xfId="3008"/>
    <cellStyle name="40% - Accent2 12 2 2 2" xfId="3009"/>
    <cellStyle name="40% - Accent2 12 2 2 3" xfId="3010"/>
    <cellStyle name="40% - Accent2 12 2 3" xfId="3011"/>
    <cellStyle name="40% - Accent2 12 2 4" xfId="3012"/>
    <cellStyle name="40% - Accent2 12 3" xfId="3013"/>
    <cellStyle name="40% - Accent2 12 3 2" xfId="3014"/>
    <cellStyle name="40% - Accent2 12 3 3" xfId="3015"/>
    <cellStyle name="40% - Accent2 12 4" xfId="3016"/>
    <cellStyle name="40% - Accent2 12 4 2" xfId="3017"/>
    <cellStyle name="40% - Accent2 12 4 3" xfId="3018"/>
    <cellStyle name="40% - Accent2 12 5" xfId="3019"/>
    <cellStyle name="40% - Accent2 12 6" xfId="3020"/>
    <cellStyle name="40% - Accent2 13" xfId="3021"/>
    <cellStyle name="40% - Accent2 13 2" xfId="3022"/>
    <cellStyle name="40% - Accent2 13 2 2" xfId="3023"/>
    <cellStyle name="40% - Accent2 13 2 2 2" xfId="3024"/>
    <cellStyle name="40% - Accent2 13 2 2 3" xfId="3025"/>
    <cellStyle name="40% - Accent2 13 2 3" xfId="3026"/>
    <cellStyle name="40% - Accent2 13 2 4" xfId="3027"/>
    <cellStyle name="40% - Accent2 13 3" xfId="3028"/>
    <cellStyle name="40% - Accent2 13 3 2" xfId="3029"/>
    <cellStyle name="40% - Accent2 13 3 3" xfId="3030"/>
    <cellStyle name="40% - Accent2 13 4" xfId="3031"/>
    <cellStyle name="40% - Accent2 13 4 2" xfId="3032"/>
    <cellStyle name="40% - Accent2 13 4 3" xfId="3033"/>
    <cellStyle name="40% - Accent2 13 5" xfId="3034"/>
    <cellStyle name="40% - Accent2 13 6" xfId="3035"/>
    <cellStyle name="40% - Accent2 14" xfId="3036"/>
    <cellStyle name="40% - Accent2 14 2" xfId="3037"/>
    <cellStyle name="40% - Accent2 14 2 2" xfId="3038"/>
    <cellStyle name="40% - Accent2 14 2 2 2" xfId="3039"/>
    <cellStyle name="40% - Accent2 14 2 2 3" xfId="3040"/>
    <cellStyle name="40% - Accent2 14 2 3" xfId="3041"/>
    <cellStyle name="40% - Accent2 14 2 4" xfId="3042"/>
    <cellStyle name="40% - Accent2 14 3" xfId="3043"/>
    <cellStyle name="40% - Accent2 14 3 2" xfId="3044"/>
    <cellStyle name="40% - Accent2 14 3 3" xfId="3045"/>
    <cellStyle name="40% - Accent2 14 4" xfId="3046"/>
    <cellStyle name="40% - Accent2 14 4 2" xfId="3047"/>
    <cellStyle name="40% - Accent2 14 4 3" xfId="3048"/>
    <cellStyle name="40% - Accent2 14 5" xfId="3049"/>
    <cellStyle name="40% - Accent2 14 6" xfId="3050"/>
    <cellStyle name="40% - Accent2 15" xfId="3051"/>
    <cellStyle name="40% - Accent2 15 2" xfId="3052"/>
    <cellStyle name="40% - Accent2 15 2 2" xfId="3053"/>
    <cellStyle name="40% - Accent2 15 2 2 2" xfId="3054"/>
    <cellStyle name="40% - Accent2 15 2 2 3" xfId="3055"/>
    <cellStyle name="40% - Accent2 15 2 3" xfId="3056"/>
    <cellStyle name="40% - Accent2 15 2 4" xfId="3057"/>
    <cellStyle name="40% - Accent2 15 3" xfId="3058"/>
    <cellStyle name="40% - Accent2 15 3 2" xfId="3059"/>
    <cellStyle name="40% - Accent2 15 3 3" xfId="3060"/>
    <cellStyle name="40% - Accent2 15 4" xfId="3061"/>
    <cellStyle name="40% - Accent2 15 4 2" xfId="3062"/>
    <cellStyle name="40% - Accent2 15 4 3" xfId="3063"/>
    <cellStyle name="40% - Accent2 15 5" xfId="3064"/>
    <cellStyle name="40% - Accent2 15 6" xfId="3065"/>
    <cellStyle name="40% - Accent2 16" xfId="3066"/>
    <cellStyle name="40% - Accent2 16 2" xfId="3067"/>
    <cellStyle name="40% - Accent2 16 2 2" xfId="3068"/>
    <cellStyle name="40% - Accent2 16 2 2 2" xfId="3069"/>
    <cellStyle name="40% - Accent2 16 2 2 3" xfId="3070"/>
    <cellStyle name="40% - Accent2 16 2 3" xfId="3071"/>
    <cellStyle name="40% - Accent2 16 2 4" xfId="3072"/>
    <cellStyle name="40% - Accent2 16 3" xfId="3073"/>
    <cellStyle name="40% - Accent2 16 3 2" xfId="3074"/>
    <cellStyle name="40% - Accent2 16 3 3" xfId="3075"/>
    <cellStyle name="40% - Accent2 16 4" xfId="3076"/>
    <cellStyle name="40% - Accent2 16 4 2" xfId="3077"/>
    <cellStyle name="40% - Accent2 16 4 3" xfId="3078"/>
    <cellStyle name="40% - Accent2 16 5" xfId="3079"/>
    <cellStyle name="40% - Accent2 16 6" xfId="3080"/>
    <cellStyle name="40% - Accent2 17" xfId="3081"/>
    <cellStyle name="40% - Accent2 17 2" xfId="3082"/>
    <cellStyle name="40% - Accent2 17 2 2" xfId="3083"/>
    <cellStyle name="40% - Accent2 17 2 2 2" xfId="3084"/>
    <cellStyle name="40% - Accent2 17 2 2 3" xfId="3085"/>
    <cellStyle name="40% - Accent2 17 2 3" xfId="3086"/>
    <cellStyle name="40% - Accent2 17 2 4" xfId="3087"/>
    <cellStyle name="40% - Accent2 17 3" xfId="3088"/>
    <cellStyle name="40% - Accent2 17 3 2" xfId="3089"/>
    <cellStyle name="40% - Accent2 17 3 3" xfId="3090"/>
    <cellStyle name="40% - Accent2 17 4" xfId="3091"/>
    <cellStyle name="40% - Accent2 17 4 2" xfId="3092"/>
    <cellStyle name="40% - Accent2 17 4 3" xfId="3093"/>
    <cellStyle name="40% - Accent2 17 5" xfId="3094"/>
    <cellStyle name="40% - Accent2 17 6" xfId="3095"/>
    <cellStyle name="40% - Accent2 18" xfId="3096"/>
    <cellStyle name="40% - Accent2 18 2" xfId="3097"/>
    <cellStyle name="40% - Accent2 18 2 2" xfId="3098"/>
    <cellStyle name="40% - Accent2 18 2 2 2" xfId="3099"/>
    <cellStyle name="40% - Accent2 18 2 2 3" xfId="3100"/>
    <cellStyle name="40% - Accent2 18 2 3" xfId="3101"/>
    <cellStyle name="40% - Accent2 18 2 4" xfId="3102"/>
    <cellStyle name="40% - Accent2 18 3" xfId="3103"/>
    <cellStyle name="40% - Accent2 18 3 2" xfId="3104"/>
    <cellStyle name="40% - Accent2 18 3 3" xfId="3105"/>
    <cellStyle name="40% - Accent2 18 4" xfId="3106"/>
    <cellStyle name="40% - Accent2 18 4 2" xfId="3107"/>
    <cellStyle name="40% - Accent2 18 4 3" xfId="3108"/>
    <cellStyle name="40% - Accent2 18 5" xfId="3109"/>
    <cellStyle name="40% - Accent2 18 6" xfId="3110"/>
    <cellStyle name="40% - Accent2 19" xfId="3111"/>
    <cellStyle name="40% - Accent2 19 2" xfId="3112"/>
    <cellStyle name="40% - Accent2 19 2 2" xfId="3113"/>
    <cellStyle name="40% - Accent2 19 2 2 2" xfId="3114"/>
    <cellStyle name="40% - Accent2 19 2 2 3" xfId="3115"/>
    <cellStyle name="40% - Accent2 19 2 3" xfId="3116"/>
    <cellStyle name="40% - Accent2 19 2 4" xfId="3117"/>
    <cellStyle name="40% - Accent2 19 3" xfId="3118"/>
    <cellStyle name="40% - Accent2 19 3 2" xfId="3119"/>
    <cellStyle name="40% - Accent2 19 3 3" xfId="3120"/>
    <cellStyle name="40% - Accent2 19 4" xfId="3121"/>
    <cellStyle name="40% - Accent2 19 4 2" xfId="3122"/>
    <cellStyle name="40% - Accent2 19 4 3" xfId="3123"/>
    <cellStyle name="40% - Accent2 19 5" xfId="3124"/>
    <cellStyle name="40% - Accent2 19 6" xfId="3125"/>
    <cellStyle name="40% - Accent2 2" xfId="195"/>
    <cellStyle name="40% - Accent2 2 2" xfId="565"/>
    <cellStyle name="40% - Accent2 2 3" xfId="3126"/>
    <cellStyle name="40% - Accent2 2 3 2" xfId="3127"/>
    <cellStyle name="40% - Accent2 2 3 2 2" xfId="3128"/>
    <cellStyle name="40% - Accent2 2 3 2 2 2" xfId="3129"/>
    <cellStyle name="40% - Accent2 2 3 2 2 3" xfId="3130"/>
    <cellStyle name="40% - Accent2 2 3 2 3" xfId="3131"/>
    <cellStyle name="40% - Accent2 2 3 2 4" xfId="3132"/>
    <cellStyle name="40% - Accent2 2 3 3" xfId="3133"/>
    <cellStyle name="40% - Accent2 2 3 3 2" xfId="3134"/>
    <cellStyle name="40% - Accent2 2 3 3 3" xfId="3135"/>
    <cellStyle name="40% - Accent2 2 3 4" xfId="3136"/>
    <cellStyle name="40% - Accent2 2 3 4 2" xfId="3137"/>
    <cellStyle name="40% - Accent2 2 3 4 3" xfId="3138"/>
    <cellStyle name="40% - Accent2 2 3 5" xfId="3139"/>
    <cellStyle name="40% - Accent2 2 3 6" xfId="3140"/>
    <cellStyle name="40% - Accent2 20" xfId="3141"/>
    <cellStyle name="40% - Accent2 20 2" xfId="3142"/>
    <cellStyle name="40% - Accent2 20 2 2" xfId="3143"/>
    <cellStyle name="40% - Accent2 20 2 2 2" xfId="3144"/>
    <cellStyle name="40% - Accent2 20 2 2 3" xfId="3145"/>
    <cellStyle name="40% - Accent2 20 2 3" xfId="3146"/>
    <cellStyle name="40% - Accent2 20 2 4" xfId="3147"/>
    <cellStyle name="40% - Accent2 20 3" xfId="3148"/>
    <cellStyle name="40% - Accent2 20 3 2" xfId="3149"/>
    <cellStyle name="40% - Accent2 20 3 3" xfId="3150"/>
    <cellStyle name="40% - Accent2 20 4" xfId="3151"/>
    <cellStyle name="40% - Accent2 20 4 2" xfId="3152"/>
    <cellStyle name="40% - Accent2 20 4 3" xfId="3153"/>
    <cellStyle name="40% - Accent2 20 5" xfId="3154"/>
    <cellStyle name="40% - Accent2 20 6" xfId="3155"/>
    <cellStyle name="40% - Accent2 21" xfId="3156"/>
    <cellStyle name="40% - Accent2 22" xfId="3157"/>
    <cellStyle name="40% - Accent2 22 2" xfId="3158"/>
    <cellStyle name="40% - Accent2 22 2 2" xfId="3159"/>
    <cellStyle name="40% - Accent2 22 2 2 2" xfId="3160"/>
    <cellStyle name="40% - Accent2 22 2 2 3" xfId="3161"/>
    <cellStyle name="40% - Accent2 22 2 3" xfId="3162"/>
    <cellStyle name="40% - Accent2 22 2 4" xfId="3163"/>
    <cellStyle name="40% - Accent2 22 3" xfId="3164"/>
    <cellStyle name="40% - Accent2 22 3 2" xfId="3165"/>
    <cellStyle name="40% - Accent2 22 3 3" xfId="3166"/>
    <cellStyle name="40% - Accent2 22 4" xfId="3167"/>
    <cellStyle name="40% - Accent2 22 4 2" xfId="3168"/>
    <cellStyle name="40% - Accent2 22 4 3" xfId="3169"/>
    <cellStyle name="40% - Accent2 22 5" xfId="3170"/>
    <cellStyle name="40% - Accent2 22 6" xfId="3171"/>
    <cellStyle name="40% - Accent2 23" xfId="3172"/>
    <cellStyle name="40% - Accent2 23 2" xfId="3173"/>
    <cellStyle name="40% - Accent2 23 2 2" xfId="3174"/>
    <cellStyle name="40% - Accent2 23 2 3" xfId="3175"/>
    <cellStyle name="40% - Accent2 23 3" xfId="3176"/>
    <cellStyle name="40% - Accent2 23 4" xfId="3177"/>
    <cellStyle name="40% - Accent2 24" xfId="3178"/>
    <cellStyle name="40% - Accent2 24 2" xfId="3179"/>
    <cellStyle name="40% - Accent2 24 3" xfId="3180"/>
    <cellStyle name="40% - Accent2 25" xfId="3181"/>
    <cellStyle name="40% - Accent2 25 2" xfId="3182"/>
    <cellStyle name="40% - Accent2 25 3" xfId="3183"/>
    <cellStyle name="40% - Accent2 26" xfId="3184"/>
    <cellStyle name="40% - Accent2 27" xfId="3185"/>
    <cellStyle name="40% - Accent2 28" xfId="3186"/>
    <cellStyle name="40% - Accent2 3" xfId="196"/>
    <cellStyle name="40% - Accent2 3 2" xfId="566"/>
    <cellStyle name="40% - Accent2 3 3" xfId="3187"/>
    <cellStyle name="40% - Accent2 3 3 2" xfId="3188"/>
    <cellStyle name="40% - Accent2 3 3 2 2" xfId="3189"/>
    <cellStyle name="40% - Accent2 3 3 2 2 2" xfId="3190"/>
    <cellStyle name="40% - Accent2 3 3 2 2 3" xfId="3191"/>
    <cellStyle name="40% - Accent2 3 3 2 3" xfId="3192"/>
    <cellStyle name="40% - Accent2 3 3 2 4" xfId="3193"/>
    <cellStyle name="40% - Accent2 3 3 3" xfId="3194"/>
    <cellStyle name="40% - Accent2 3 3 3 2" xfId="3195"/>
    <cellStyle name="40% - Accent2 3 3 3 3" xfId="3196"/>
    <cellStyle name="40% - Accent2 3 3 4" xfId="3197"/>
    <cellStyle name="40% - Accent2 3 3 4 2" xfId="3198"/>
    <cellStyle name="40% - Accent2 3 3 4 3" xfId="3199"/>
    <cellStyle name="40% - Accent2 3 3 5" xfId="3200"/>
    <cellStyle name="40% - Accent2 3 3 6" xfId="3201"/>
    <cellStyle name="40% - Accent2 4" xfId="522"/>
    <cellStyle name="40% - Accent2 4 2" xfId="615"/>
    <cellStyle name="40% - Accent2 4 2 2" xfId="3202"/>
    <cellStyle name="40% - Accent2 4 2 2 2" xfId="3203"/>
    <cellStyle name="40% - Accent2 4 2 2 2 2" xfId="3204"/>
    <cellStyle name="40% - Accent2 4 2 2 2 3" xfId="3205"/>
    <cellStyle name="40% - Accent2 4 2 2 3" xfId="3206"/>
    <cellStyle name="40% - Accent2 4 2 2 4" xfId="3207"/>
    <cellStyle name="40% - Accent2 4 2 3" xfId="3208"/>
    <cellStyle name="40% - Accent2 4 2 3 2" xfId="3209"/>
    <cellStyle name="40% - Accent2 4 2 3 3" xfId="3210"/>
    <cellStyle name="40% - Accent2 4 2 4" xfId="3211"/>
    <cellStyle name="40% - Accent2 4 2 4 2" xfId="3212"/>
    <cellStyle name="40% - Accent2 4 2 4 3" xfId="3213"/>
    <cellStyle name="40% - Accent2 4 2 5" xfId="3214"/>
    <cellStyle name="40% - Accent2 4 2 6" xfId="3215"/>
    <cellStyle name="40% - Accent2 4 3" xfId="3216"/>
    <cellStyle name="40% - Accent2 4 3 2" xfId="3217"/>
    <cellStyle name="40% - Accent2 4 3 2 2" xfId="3218"/>
    <cellStyle name="40% - Accent2 4 3 2 3" xfId="3219"/>
    <cellStyle name="40% - Accent2 4 3 3" xfId="3220"/>
    <cellStyle name="40% - Accent2 4 3 4" xfId="3221"/>
    <cellStyle name="40% - Accent2 4 4" xfId="3222"/>
    <cellStyle name="40% - Accent2 4 4 2" xfId="3223"/>
    <cellStyle name="40% - Accent2 4 4 3" xfId="3224"/>
    <cellStyle name="40% - Accent2 4 5" xfId="3225"/>
    <cellStyle name="40% - Accent2 4 5 2" xfId="3226"/>
    <cellStyle name="40% - Accent2 4 5 3" xfId="3227"/>
    <cellStyle name="40% - Accent2 4 6" xfId="3228"/>
    <cellStyle name="40% - Accent2 4 7" xfId="3229"/>
    <cellStyle name="40% - Accent2 5" xfId="538"/>
    <cellStyle name="40% - Accent2 5 2" xfId="3230"/>
    <cellStyle name="40% - Accent2 5 2 2" xfId="3231"/>
    <cellStyle name="40% - Accent2 5 2 2 2" xfId="3232"/>
    <cellStyle name="40% - Accent2 5 2 2 3" xfId="3233"/>
    <cellStyle name="40% - Accent2 5 2 3" xfId="3234"/>
    <cellStyle name="40% - Accent2 5 2 4" xfId="3235"/>
    <cellStyle name="40% - Accent2 5 3" xfId="3236"/>
    <cellStyle name="40% - Accent2 5 3 2" xfId="3237"/>
    <cellStyle name="40% - Accent2 5 3 3" xfId="3238"/>
    <cellStyle name="40% - Accent2 5 4" xfId="3239"/>
    <cellStyle name="40% - Accent2 5 4 2" xfId="3240"/>
    <cellStyle name="40% - Accent2 5 4 3" xfId="3241"/>
    <cellStyle name="40% - Accent2 5 5" xfId="3242"/>
    <cellStyle name="40% - Accent2 5 6" xfId="3243"/>
    <cellStyle name="40% - Accent2 6" xfId="3244"/>
    <cellStyle name="40% - Accent2 6 2" xfId="3245"/>
    <cellStyle name="40% - Accent2 6 2 2" xfId="3246"/>
    <cellStyle name="40% - Accent2 6 2 2 2" xfId="3247"/>
    <cellStyle name="40% - Accent2 6 2 2 3" xfId="3248"/>
    <cellStyle name="40% - Accent2 6 2 3" xfId="3249"/>
    <cellStyle name="40% - Accent2 6 2 4" xfId="3250"/>
    <cellStyle name="40% - Accent2 6 3" xfId="3251"/>
    <cellStyle name="40% - Accent2 6 3 2" xfId="3252"/>
    <cellStyle name="40% - Accent2 6 3 3" xfId="3253"/>
    <cellStyle name="40% - Accent2 6 4" xfId="3254"/>
    <cellStyle name="40% - Accent2 6 4 2" xfId="3255"/>
    <cellStyle name="40% - Accent2 6 4 3" xfId="3256"/>
    <cellStyle name="40% - Accent2 6 5" xfId="3257"/>
    <cellStyle name="40% - Accent2 6 6" xfId="3258"/>
    <cellStyle name="40% - Accent2 7" xfId="3259"/>
    <cellStyle name="40% - Accent2 7 2" xfId="3260"/>
    <cellStyle name="40% - Accent2 7 2 2" xfId="3261"/>
    <cellStyle name="40% - Accent2 7 2 2 2" xfId="3262"/>
    <cellStyle name="40% - Accent2 7 2 2 3" xfId="3263"/>
    <cellStyle name="40% - Accent2 7 2 3" xfId="3264"/>
    <cellStyle name="40% - Accent2 7 2 4" xfId="3265"/>
    <cellStyle name="40% - Accent2 7 3" xfId="3266"/>
    <cellStyle name="40% - Accent2 7 3 2" xfId="3267"/>
    <cellStyle name="40% - Accent2 7 3 3" xfId="3268"/>
    <cellStyle name="40% - Accent2 7 4" xfId="3269"/>
    <cellStyle name="40% - Accent2 7 4 2" xfId="3270"/>
    <cellStyle name="40% - Accent2 7 4 3" xfId="3271"/>
    <cellStyle name="40% - Accent2 7 5" xfId="3272"/>
    <cellStyle name="40% - Accent2 7 6" xfId="3273"/>
    <cellStyle name="40% - Accent2 8" xfId="3274"/>
    <cellStyle name="40% - Accent2 8 2" xfId="3275"/>
    <cellStyle name="40% - Accent2 8 2 2" xfId="3276"/>
    <cellStyle name="40% - Accent2 8 2 2 2" xfId="3277"/>
    <cellStyle name="40% - Accent2 8 2 2 3" xfId="3278"/>
    <cellStyle name="40% - Accent2 8 2 3" xfId="3279"/>
    <cellStyle name="40% - Accent2 8 2 4" xfId="3280"/>
    <cellStyle name="40% - Accent2 8 3" xfId="3281"/>
    <cellStyle name="40% - Accent2 8 3 2" xfId="3282"/>
    <cellStyle name="40% - Accent2 8 3 3" xfId="3283"/>
    <cellStyle name="40% - Accent2 8 4" xfId="3284"/>
    <cellStyle name="40% - Accent2 8 4 2" xfId="3285"/>
    <cellStyle name="40% - Accent2 8 4 3" xfId="3286"/>
    <cellStyle name="40% - Accent2 8 5" xfId="3287"/>
    <cellStyle name="40% - Accent2 8 6" xfId="3288"/>
    <cellStyle name="40% - Accent2 9" xfId="3289"/>
    <cellStyle name="40% - Accent2 9 2" xfId="3290"/>
    <cellStyle name="40% - Accent2 9 2 2" xfId="3291"/>
    <cellStyle name="40% - Accent2 9 2 2 2" xfId="3292"/>
    <cellStyle name="40% - Accent2 9 2 2 3" xfId="3293"/>
    <cellStyle name="40% - Accent2 9 2 3" xfId="3294"/>
    <cellStyle name="40% - Accent2 9 2 4" xfId="3295"/>
    <cellStyle name="40% - Accent2 9 3" xfId="3296"/>
    <cellStyle name="40% - Accent2 9 3 2" xfId="3297"/>
    <cellStyle name="40% - Accent2 9 3 3" xfId="3298"/>
    <cellStyle name="40% - Accent2 9 4" xfId="3299"/>
    <cellStyle name="40% - Accent2 9 4 2" xfId="3300"/>
    <cellStyle name="40% - Accent2 9 4 3" xfId="3301"/>
    <cellStyle name="40% - Accent2 9 5" xfId="3302"/>
    <cellStyle name="40% - Accent2 9 6" xfId="3303"/>
    <cellStyle name="40% - Accent3" xfId="197" builtinId="39" customBuiltin="1"/>
    <cellStyle name="40% - Accent3 10" xfId="3304"/>
    <cellStyle name="40% - Accent3 10 2" xfId="3305"/>
    <cellStyle name="40% - Accent3 10 2 2" xfId="3306"/>
    <cellStyle name="40% - Accent3 10 2 2 2" xfId="3307"/>
    <cellStyle name="40% - Accent3 10 2 2 3" xfId="3308"/>
    <cellStyle name="40% - Accent3 10 2 3" xfId="3309"/>
    <cellStyle name="40% - Accent3 10 2 4" xfId="3310"/>
    <cellStyle name="40% - Accent3 10 3" xfId="3311"/>
    <cellStyle name="40% - Accent3 10 3 2" xfId="3312"/>
    <cellStyle name="40% - Accent3 10 3 3" xfId="3313"/>
    <cellStyle name="40% - Accent3 10 4" xfId="3314"/>
    <cellStyle name="40% - Accent3 10 4 2" xfId="3315"/>
    <cellStyle name="40% - Accent3 10 4 3" xfId="3316"/>
    <cellStyle name="40% - Accent3 10 5" xfId="3317"/>
    <cellStyle name="40% - Accent3 10 6" xfId="3318"/>
    <cellStyle name="40% - Accent3 11" xfId="3319"/>
    <cellStyle name="40% - Accent3 11 2" xfId="3320"/>
    <cellStyle name="40% - Accent3 11 2 2" xfId="3321"/>
    <cellStyle name="40% - Accent3 11 2 2 2" xfId="3322"/>
    <cellStyle name="40% - Accent3 11 2 2 3" xfId="3323"/>
    <cellStyle name="40% - Accent3 11 2 3" xfId="3324"/>
    <cellStyle name="40% - Accent3 11 2 4" xfId="3325"/>
    <cellStyle name="40% - Accent3 11 3" xfId="3326"/>
    <cellStyle name="40% - Accent3 11 3 2" xfId="3327"/>
    <cellStyle name="40% - Accent3 11 3 3" xfId="3328"/>
    <cellStyle name="40% - Accent3 11 4" xfId="3329"/>
    <cellStyle name="40% - Accent3 11 4 2" xfId="3330"/>
    <cellStyle name="40% - Accent3 11 4 3" xfId="3331"/>
    <cellStyle name="40% - Accent3 11 5" xfId="3332"/>
    <cellStyle name="40% - Accent3 11 6" xfId="3333"/>
    <cellStyle name="40% - Accent3 12" xfId="3334"/>
    <cellStyle name="40% - Accent3 12 2" xfId="3335"/>
    <cellStyle name="40% - Accent3 12 2 2" xfId="3336"/>
    <cellStyle name="40% - Accent3 12 2 2 2" xfId="3337"/>
    <cellStyle name="40% - Accent3 12 2 2 3" xfId="3338"/>
    <cellStyle name="40% - Accent3 12 2 3" xfId="3339"/>
    <cellStyle name="40% - Accent3 12 2 4" xfId="3340"/>
    <cellStyle name="40% - Accent3 12 3" xfId="3341"/>
    <cellStyle name="40% - Accent3 12 3 2" xfId="3342"/>
    <cellStyle name="40% - Accent3 12 3 3" xfId="3343"/>
    <cellStyle name="40% - Accent3 12 4" xfId="3344"/>
    <cellStyle name="40% - Accent3 12 4 2" xfId="3345"/>
    <cellStyle name="40% - Accent3 12 4 3" xfId="3346"/>
    <cellStyle name="40% - Accent3 12 5" xfId="3347"/>
    <cellStyle name="40% - Accent3 12 6" xfId="3348"/>
    <cellStyle name="40% - Accent3 13" xfId="3349"/>
    <cellStyle name="40% - Accent3 13 2" xfId="3350"/>
    <cellStyle name="40% - Accent3 13 2 2" xfId="3351"/>
    <cellStyle name="40% - Accent3 13 2 2 2" xfId="3352"/>
    <cellStyle name="40% - Accent3 13 2 2 3" xfId="3353"/>
    <cellStyle name="40% - Accent3 13 2 3" xfId="3354"/>
    <cellStyle name="40% - Accent3 13 2 4" xfId="3355"/>
    <cellStyle name="40% - Accent3 13 3" xfId="3356"/>
    <cellStyle name="40% - Accent3 13 3 2" xfId="3357"/>
    <cellStyle name="40% - Accent3 13 3 3" xfId="3358"/>
    <cellStyle name="40% - Accent3 13 4" xfId="3359"/>
    <cellStyle name="40% - Accent3 13 4 2" xfId="3360"/>
    <cellStyle name="40% - Accent3 13 4 3" xfId="3361"/>
    <cellStyle name="40% - Accent3 13 5" xfId="3362"/>
    <cellStyle name="40% - Accent3 13 6" xfId="3363"/>
    <cellStyle name="40% - Accent3 14" xfId="3364"/>
    <cellStyle name="40% - Accent3 14 2" xfId="3365"/>
    <cellStyle name="40% - Accent3 14 2 2" xfId="3366"/>
    <cellStyle name="40% - Accent3 14 2 2 2" xfId="3367"/>
    <cellStyle name="40% - Accent3 14 2 2 3" xfId="3368"/>
    <cellStyle name="40% - Accent3 14 2 3" xfId="3369"/>
    <cellStyle name="40% - Accent3 14 2 4" xfId="3370"/>
    <cellStyle name="40% - Accent3 14 3" xfId="3371"/>
    <cellStyle name="40% - Accent3 14 3 2" xfId="3372"/>
    <cellStyle name="40% - Accent3 14 3 3" xfId="3373"/>
    <cellStyle name="40% - Accent3 14 4" xfId="3374"/>
    <cellStyle name="40% - Accent3 14 4 2" xfId="3375"/>
    <cellStyle name="40% - Accent3 14 4 3" xfId="3376"/>
    <cellStyle name="40% - Accent3 14 5" xfId="3377"/>
    <cellStyle name="40% - Accent3 14 6" xfId="3378"/>
    <cellStyle name="40% - Accent3 15" xfId="3379"/>
    <cellStyle name="40% - Accent3 15 2" xfId="3380"/>
    <cellStyle name="40% - Accent3 15 2 2" xfId="3381"/>
    <cellStyle name="40% - Accent3 15 2 2 2" xfId="3382"/>
    <cellStyle name="40% - Accent3 15 2 2 3" xfId="3383"/>
    <cellStyle name="40% - Accent3 15 2 3" xfId="3384"/>
    <cellStyle name="40% - Accent3 15 2 4" xfId="3385"/>
    <cellStyle name="40% - Accent3 15 3" xfId="3386"/>
    <cellStyle name="40% - Accent3 15 3 2" xfId="3387"/>
    <cellStyle name="40% - Accent3 15 3 3" xfId="3388"/>
    <cellStyle name="40% - Accent3 15 4" xfId="3389"/>
    <cellStyle name="40% - Accent3 15 4 2" xfId="3390"/>
    <cellStyle name="40% - Accent3 15 4 3" xfId="3391"/>
    <cellStyle name="40% - Accent3 15 5" xfId="3392"/>
    <cellStyle name="40% - Accent3 15 6" xfId="3393"/>
    <cellStyle name="40% - Accent3 16" xfId="3394"/>
    <cellStyle name="40% - Accent3 16 2" xfId="3395"/>
    <cellStyle name="40% - Accent3 16 2 2" xfId="3396"/>
    <cellStyle name="40% - Accent3 16 2 2 2" xfId="3397"/>
    <cellStyle name="40% - Accent3 16 2 2 3" xfId="3398"/>
    <cellStyle name="40% - Accent3 16 2 3" xfId="3399"/>
    <cellStyle name="40% - Accent3 16 2 4" xfId="3400"/>
    <cellStyle name="40% - Accent3 16 3" xfId="3401"/>
    <cellStyle name="40% - Accent3 16 3 2" xfId="3402"/>
    <cellStyle name="40% - Accent3 16 3 3" xfId="3403"/>
    <cellStyle name="40% - Accent3 16 4" xfId="3404"/>
    <cellStyle name="40% - Accent3 16 4 2" xfId="3405"/>
    <cellStyle name="40% - Accent3 16 4 3" xfId="3406"/>
    <cellStyle name="40% - Accent3 16 5" xfId="3407"/>
    <cellStyle name="40% - Accent3 16 6" xfId="3408"/>
    <cellStyle name="40% - Accent3 17" xfId="3409"/>
    <cellStyle name="40% - Accent3 17 2" xfId="3410"/>
    <cellStyle name="40% - Accent3 17 2 2" xfId="3411"/>
    <cellStyle name="40% - Accent3 17 2 2 2" xfId="3412"/>
    <cellStyle name="40% - Accent3 17 2 2 3" xfId="3413"/>
    <cellStyle name="40% - Accent3 17 2 3" xfId="3414"/>
    <cellStyle name="40% - Accent3 17 2 4" xfId="3415"/>
    <cellStyle name="40% - Accent3 17 3" xfId="3416"/>
    <cellStyle name="40% - Accent3 17 3 2" xfId="3417"/>
    <cellStyle name="40% - Accent3 17 3 3" xfId="3418"/>
    <cellStyle name="40% - Accent3 17 4" xfId="3419"/>
    <cellStyle name="40% - Accent3 17 4 2" xfId="3420"/>
    <cellStyle name="40% - Accent3 17 4 3" xfId="3421"/>
    <cellStyle name="40% - Accent3 17 5" xfId="3422"/>
    <cellStyle name="40% - Accent3 17 6" xfId="3423"/>
    <cellStyle name="40% - Accent3 18" xfId="3424"/>
    <cellStyle name="40% - Accent3 18 2" xfId="3425"/>
    <cellStyle name="40% - Accent3 18 2 2" xfId="3426"/>
    <cellStyle name="40% - Accent3 18 2 2 2" xfId="3427"/>
    <cellStyle name="40% - Accent3 18 2 2 3" xfId="3428"/>
    <cellStyle name="40% - Accent3 18 2 3" xfId="3429"/>
    <cellStyle name="40% - Accent3 18 2 4" xfId="3430"/>
    <cellStyle name="40% - Accent3 18 3" xfId="3431"/>
    <cellStyle name="40% - Accent3 18 3 2" xfId="3432"/>
    <cellStyle name="40% - Accent3 18 3 3" xfId="3433"/>
    <cellStyle name="40% - Accent3 18 4" xfId="3434"/>
    <cellStyle name="40% - Accent3 18 4 2" xfId="3435"/>
    <cellStyle name="40% - Accent3 18 4 3" xfId="3436"/>
    <cellStyle name="40% - Accent3 18 5" xfId="3437"/>
    <cellStyle name="40% - Accent3 18 6" xfId="3438"/>
    <cellStyle name="40% - Accent3 19" xfId="3439"/>
    <cellStyle name="40% - Accent3 19 2" xfId="3440"/>
    <cellStyle name="40% - Accent3 19 2 2" xfId="3441"/>
    <cellStyle name="40% - Accent3 19 2 2 2" xfId="3442"/>
    <cellStyle name="40% - Accent3 19 2 2 3" xfId="3443"/>
    <cellStyle name="40% - Accent3 19 2 3" xfId="3444"/>
    <cellStyle name="40% - Accent3 19 2 4" xfId="3445"/>
    <cellStyle name="40% - Accent3 19 3" xfId="3446"/>
    <cellStyle name="40% - Accent3 19 3 2" xfId="3447"/>
    <cellStyle name="40% - Accent3 19 3 3" xfId="3448"/>
    <cellStyle name="40% - Accent3 19 4" xfId="3449"/>
    <cellStyle name="40% - Accent3 19 4 2" xfId="3450"/>
    <cellStyle name="40% - Accent3 19 4 3" xfId="3451"/>
    <cellStyle name="40% - Accent3 19 5" xfId="3452"/>
    <cellStyle name="40% - Accent3 19 6" xfId="3453"/>
    <cellStyle name="40% - Accent3 2" xfId="198"/>
    <cellStyle name="40% - Accent3 2 2" xfId="567"/>
    <cellStyle name="40% - Accent3 2 3" xfId="3454"/>
    <cellStyle name="40% - Accent3 2 3 2" xfId="3455"/>
    <cellStyle name="40% - Accent3 2 3 2 2" xfId="3456"/>
    <cellStyle name="40% - Accent3 2 3 2 2 2" xfId="3457"/>
    <cellStyle name="40% - Accent3 2 3 2 2 3" xfId="3458"/>
    <cellStyle name="40% - Accent3 2 3 2 3" xfId="3459"/>
    <cellStyle name="40% - Accent3 2 3 2 4" xfId="3460"/>
    <cellStyle name="40% - Accent3 2 3 3" xfId="3461"/>
    <cellStyle name="40% - Accent3 2 3 3 2" xfId="3462"/>
    <cellStyle name="40% - Accent3 2 3 3 3" xfId="3463"/>
    <cellStyle name="40% - Accent3 2 3 4" xfId="3464"/>
    <cellStyle name="40% - Accent3 2 3 4 2" xfId="3465"/>
    <cellStyle name="40% - Accent3 2 3 4 3" xfId="3466"/>
    <cellStyle name="40% - Accent3 2 3 5" xfId="3467"/>
    <cellStyle name="40% - Accent3 2 3 6" xfId="3468"/>
    <cellStyle name="40% - Accent3 20" xfId="3469"/>
    <cellStyle name="40% - Accent3 20 2" xfId="3470"/>
    <cellStyle name="40% - Accent3 20 2 2" xfId="3471"/>
    <cellStyle name="40% - Accent3 20 2 2 2" xfId="3472"/>
    <cellStyle name="40% - Accent3 20 2 2 3" xfId="3473"/>
    <cellStyle name="40% - Accent3 20 2 3" xfId="3474"/>
    <cellStyle name="40% - Accent3 20 2 4" xfId="3475"/>
    <cellStyle name="40% - Accent3 20 3" xfId="3476"/>
    <cellStyle name="40% - Accent3 20 3 2" xfId="3477"/>
    <cellStyle name="40% - Accent3 20 3 3" xfId="3478"/>
    <cellStyle name="40% - Accent3 20 4" xfId="3479"/>
    <cellStyle name="40% - Accent3 20 4 2" xfId="3480"/>
    <cellStyle name="40% - Accent3 20 4 3" xfId="3481"/>
    <cellStyle name="40% - Accent3 20 5" xfId="3482"/>
    <cellStyle name="40% - Accent3 20 6" xfId="3483"/>
    <cellStyle name="40% - Accent3 21" xfId="3484"/>
    <cellStyle name="40% - Accent3 22" xfId="3485"/>
    <cellStyle name="40% - Accent3 22 2" xfId="3486"/>
    <cellStyle name="40% - Accent3 22 2 2" xfId="3487"/>
    <cellStyle name="40% - Accent3 22 2 2 2" xfId="3488"/>
    <cellStyle name="40% - Accent3 22 2 2 3" xfId="3489"/>
    <cellStyle name="40% - Accent3 22 2 3" xfId="3490"/>
    <cellStyle name="40% - Accent3 22 2 4" xfId="3491"/>
    <cellStyle name="40% - Accent3 22 3" xfId="3492"/>
    <cellStyle name="40% - Accent3 22 3 2" xfId="3493"/>
    <cellStyle name="40% - Accent3 22 3 3" xfId="3494"/>
    <cellStyle name="40% - Accent3 22 4" xfId="3495"/>
    <cellStyle name="40% - Accent3 22 4 2" xfId="3496"/>
    <cellStyle name="40% - Accent3 22 4 3" xfId="3497"/>
    <cellStyle name="40% - Accent3 22 5" xfId="3498"/>
    <cellStyle name="40% - Accent3 22 6" xfId="3499"/>
    <cellStyle name="40% - Accent3 23" xfId="3500"/>
    <cellStyle name="40% - Accent3 23 2" xfId="3501"/>
    <cellStyle name="40% - Accent3 23 2 2" xfId="3502"/>
    <cellStyle name="40% - Accent3 23 2 3" xfId="3503"/>
    <cellStyle name="40% - Accent3 23 3" xfId="3504"/>
    <cellStyle name="40% - Accent3 23 4" xfId="3505"/>
    <cellStyle name="40% - Accent3 24" xfId="3506"/>
    <cellStyle name="40% - Accent3 24 2" xfId="3507"/>
    <cellStyle name="40% - Accent3 24 3" xfId="3508"/>
    <cellStyle name="40% - Accent3 25" xfId="3509"/>
    <cellStyle name="40% - Accent3 25 2" xfId="3510"/>
    <cellStyle name="40% - Accent3 25 3" xfId="3511"/>
    <cellStyle name="40% - Accent3 26" xfId="3512"/>
    <cellStyle name="40% - Accent3 27" xfId="3513"/>
    <cellStyle name="40% - Accent3 28" xfId="3514"/>
    <cellStyle name="40% - Accent3 29" xfId="3515"/>
    <cellStyle name="40% - Accent3 3" xfId="199"/>
    <cellStyle name="40% - Accent3 3 2" xfId="568"/>
    <cellStyle name="40% - Accent3 3 3" xfId="3516"/>
    <cellStyle name="40% - Accent3 3 3 2" xfId="3517"/>
    <cellStyle name="40% - Accent3 3 3 2 2" xfId="3518"/>
    <cellStyle name="40% - Accent3 3 3 2 2 2" xfId="3519"/>
    <cellStyle name="40% - Accent3 3 3 2 2 3" xfId="3520"/>
    <cellStyle name="40% - Accent3 3 3 2 3" xfId="3521"/>
    <cellStyle name="40% - Accent3 3 3 2 4" xfId="3522"/>
    <cellStyle name="40% - Accent3 3 3 3" xfId="3523"/>
    <cellStyle name="40% - Accent3 3 3 3 2" xfId="3524"/>
    <cellStyle name="40% - Accent3 3 3 3 3" xfId="3525"/>
    <cellStyle name="40% - Accent3 3 3 4" xfId="3526"/>
    <cellStyle name="40% - Accent3 3 3 4 2" xfId="3527"/>
    <cellStyle name="40% - Accent3 3 3 4 3" xfId="3528"/>
    <cellStyle name="40% - Accent3 3 3 5" xfId="3529"/>
    <cellStyle name="40% - Accent3 3 3 6" xfId="3530"/>
    <cellStyle name="40% - Accent3 4" xfId="524"/>
    <cellStyle name="40% - Accent3 4 2" xfId="617"/>
    <cellStyle name="40% - Accent3 4 2 2" xfId="3531"/>
    <cellStyle name="40% - Accent3 4 2 2 2" xfId="3532"/>
    <cellStyle name="40% - Accent3 4 2 2 2 2" xfId="3533"/>
    <cellStyle name="40% - Accent3 4 2 2 2 3" xfId="3534"/>
    <cellStyle name="40% - Accent3 4 2 2 3" xfId="3535"/>
    <cellStyle name="40% - Accent3 4 2 2 4" xfId="3536"/>
    <cellStyle name="40% - Accent3 4 2 3" xfId="3537"/>
    <cellStyle name="40% - Accent3 4 2 3 2" xfId="3538"/>
    <cellStyle name="40% - Accent3 4 2 3 3" xfId="3539"/>
    <cellStyle name="40% - Accent3 4 2 4" xfId="3540"/>
    <cellStyle name="40% - Accent3 4 2 4 2" xfId="3541"/>
    <cellStyle name="40% - Accent3 4 2 4 3" xfId="3542"/>
    <cellStyle name="40% - Accent3 4 2 5" xfId="3543"/>
    <cellStyle name="40% - Accent3 4 2 6" xfId="3544"/>
    <cellStyle name="40% - Accent3 4 3" xfId="3545"/>
    <cellStyle name="40% - Accent3 4 3 2" xfId="3546"/>
    <cellStyle name="40% - Accent3 4 3 2 2" xfId="3547"/>
    <cellStyle name="40% - Accent3 4 3 2 3" xfId="3548"/>
    <cellStyle name="40% - Accent3 4 3 3" xfId="3549"/>
    <cellStyle name="40% - Accent3 4 3 4" xfId="3550"/>
    <cellStyle name="40% - Accent3 4 4" xfId="3551"/>
    <cellStyle name="40% - Accent3 4 4 2" xfId="3552"/>
    <cellStyle name="40% - Accent3 4 4 3" xfId="3553"/>
    <cellStyle name="40% - Accent3 4 5" xfId="3554"/>
    <cellStyle name="40% - Accent3 4 5 2" xfId="3555"/>
    <cellStyle name="40% - Accent3 4 5 3" xfId="3556"/>
    <cellStyle name="40% - Accent3 4 6" xfId="3557"/>
    <cellStyle name="40% - Accent3 4 7" xfId="3558"/>
    <cellStyle name="40% - Accent3 5" xfId="540"/>
    <cellStyle name="40% - Accent3 5 2" xfId="3559"/>
    <cellStyle name="40% - Accent3 5 2 2" xfId="3560"/>
    <cellStyle name="40% - Accent3 5 2 2 2" xfId="3561"/>
    <cellStyle name="40% - Accent3 5 2 2 3" xfId="3562"/>
    <cellStyle name="40% - Accent3 5 2 3" xfId="3563"/>
    <cellStyle name="40% - Accent3 5 2 4" xfId="3564"/>
    <cellStyle name="40% - Accent3 5 3" xfId="3565"/>
    <cellStyle name="40% - Accent3 5 3 2" xfId="3566"/>
    <cellStyle name="40% - Accent3 5 3 3" xfId="3567"/>
    <cellStyle name="40% - Accent3 5 4" xfId="3568"/>
    <cellStyle name="40% - Accent3 5 4 2" xfId="3569"/>
    <cellStyle name="40% - Accent3 5 4 3" xfId="3570"/>
    <cellStyle name="40% - Accent3 5 5" xfId="3571"/>
    <cellStyle name="40% - Accent3 5 6" xfId="3572"/>
    <cellStyle name="40% - Accent3 6" xfId="3573"/>
    <cellStyle name="40% - Accent3 6 2" xfId="3574"/>
    <cellStyle name="40% - Accent3 6 2 2" xfId="3575"/>
    <cellStyle name="40% - Accent3 6 2 2 2" xfId="3576"/>
    <cellStyle name="40% - Accent3 6 2 2 3" xfId="3577"/>
    <cellStyle name="40% - Accent3 6 2 3" xfId="3578"/>
    <cellStyle name="40% - Accent3 6 2 4" xfId="3579"/>
    <cellStyle name="40% - Accent3 6 3" xfId="3580"/>
    <cellStyle name="40% - Accent3 6 3 2" xfId="3581"/>
    <cellStyle name="40% - Accent3 6 3 3" xfId="3582"/>
    <cellStyle name="40% - Accent3 6 4" xfId="3583"/>
    <cellStyle name="40% - Accent3 6 4 2" xfId="3584"/>
    <cellStyle name="40% - Accent3 6 4 3" xfId="3585"/>
    <cellStyle name="40% - Accent3 6 5" xfId="3586"/>
    <cellStyle name="40% - Accent3 6 6" xfId="3587"/>
    <cellStyle name="40% - Accent3 7" xfId="3588"/>
    <cellStyle name="40% - Accent3 7 2" xfId="3589"/>
    <cellStyle name="40% - Accent3 7 2 2" xfId="3590"/>
    <cellStyle name="40% - Accent3 7 2 2 2" xfId="3591"/>
    <cellStyle name="40% - Accent3 7 2 2 3" xfId="3592"/>
    <cellStyle name="40% - Accent3 7 2 3" xfId="3593"/>
    <cellStyle name="40% - Accent3 7 2 4" xfId="3594"/>
    <cellStyle name="40% - Accent3 7 3" xfId="3595"/>
    <cellStyle name="40% - Accent3 7 3 2" xfId="3596"/>
    <cellStyle name="40% - Accent3 7 3 3" xfId="3597"/>
    <cellStyle name="40% - Accent3 7 4" xfId="3598"/>
    <cellStyle name="40% - Accent3 7 4 2" xfId="3599"/>
    <cellStyle name="40% - Accent3 7 4 3" xfId="3600"/>
    <cellStyle name="40% - Accent3 7 5" xfId="3601"/>
    <cellStyle name="40% - Accent3 7 6" xfId="3602"/>
    <cellStyle name="40% - Accent3 8" xfId="3603"/>
    <cellStyle name="40% - Accent3 8 2" xfId="3604"/>
    <cellStyle name="40% - Accent3 8 2 2" xfId="3605"/>
    <cellStyle name="40% - Accent3 8 2 2 2" xfId="3606"/>
    <cellStyle name="40% - Accent3 8 2 2 3" xfId="3607"/>
    <cellStyle name="40% - Accent3 8 2 3" xfId="3608"/>
    <cellStyle name="40% - Accent3 8 2 4" xfId="3609"/>
    <cellStyle name="40% - Accent3 8 3" xfId="3610"/>
    <cellStyle name="40% - Accent3 8 3 2" xfId="3611"/>
    <cellStyle name="40% - Accent3 8 3 3" xfId="3612"/>
    <cellStyle name="40% - Accent3 8 4" xfId="3613"/>
    <cellStyle name="40% - Accent3 8 4 2" xfId="3614"/>
    <cellStyle name="40% - Accent3 8 4 3" xfId="3615"/>
    <cellStyle name="40% - Accent3 8 5" xfId="3616"/>
    <cellStyle name="40% - Accent3 8 6" xfId="3617"/>
    <cellStyle name="40% - Accent3 9" xfId="3618"/>
    <cellStyle name="40% - Accent3 9 2" xfId="3619"/>
    <cellStyle name="40% - Accent3 9 2 2" xfId="3620"/>
    <cellStyle name="40% - Accent3 9 2 2 2" xfId="3621"/>
    <cellStyle name="40% - Accent3 9 2 2 3" xfId="3622"/>
    <cellStyle name="40% - Accent3 9 2 3" xfId="3623"/>
    <cellStyle name="40% - Accent3 9 2 4" xfId="3624"/>
    <cellStyle name="40% - Accent3 9 3" xfId="3625"/>
    <cellStyle name="40% - Accent3 9 3 2" xfId="3626"/>
    <cellStyle name="40% - Accent3 9 3 3" xfId="3627"/>
    <cellStyle name="40% - Accent3 9 4" xfId="3628"/>
    <cellStyle name="40% - Accent3 9 4 2" xfId="3629"/>
    <cellStyle name="40% - Accent3 9 4 3" xfId="3630"/>
    <cellStyle name="40% - Accent3 9 5" xfId="3631"/>
    <cellStyle name="40% - Accent3 9 6" xfId="3632"/>
    <cellStyle name="40% - Accent4" xfId="200" builtinId="43" customBuiltin="1"/>
    <cellStyle name="40% - Accent4 10" xfId="3633"/>
    <cellStyle name="40% - Accent4 10 2" xfId="3634"/>
    <cellStyle name="40% - Accent4 10 2 2" xfId="3635"/>
    <cellStyle name="40% - Accent4 10 2 2 2" xfId="3636"/>
    <cellStyle name="40% - Accent4 10 2 2 3" xfId="3637"/>
    <cellStyle name="40% - Accent4 10 2 3" xfId="3638"/>
    <cellStyle name="40% - Accent4 10 2 4" xfId="3639"/>
    <cellStyle name="40% - Accent4 10 3" xfId="3640"/>
    <cellStyle name="40% - Accent4 10 3 2" xfId="3641"/>
    <cellStyle name="40% - Accent4 10 3 3" xfId="3642"/>
    <cellStyle name="40% - Accent4 10 4" xfId="3643"/>
    <cellStyle name="40% - Accent4 10 4 2" xfId="3644"/>
    <cellStyle name="40% - Accent4 10 4 3" xfId="3645"/>
    <cellStyle name="40% - Accent4 10 5" xfId="3646"/>
    <cellStyle name="40% - Accent4 10 6" xfId="3647"/>
    <cellStyle name="40% - Accent4 11" xfId="3648"/>
    <cellStyle name="40% - Accent4 11 2" xfId="3649"/>
    <cellStyle name="40% - Accent4 11 2 2" xfId="3650"/>
    <cellStyle name="40% - Accent4 11 2 2 2" xfId="3651"/>
    <cellStyle name="40% - Accent4 11 2 2 3" xfId="3652"/>
    <cellStyle name="40% - Accent4 11 2 3" xfId="3653"/>
    <cellStyle name="40% - Accent4 11 2 4" xfId="3654"/>
    <cellStyle name="40% - Accent4 11 3" xfId="3655"/>
    <cellStyle name="40% - Accent4 11 3 2" xfId="3656"/>
    <cellStyle name="40% - Accent4 11 3 3" xfId="3657"/>
    <cellStyle name="40% - Accent4 11 4" xfId="3658"/>
    <cellStyle name="40% - Accent4 11 4 2" xfId="3659"/>
    <cellStyle name="40% - Accent4 11 4 3" xfId="3660"/>
    <cellStyle name="40% - Accent4 11 5" xfId="3661"/>
    <cellStyle name="40% - Accent4 11 6" xfId="3662"/>
    <cellStyle name="40% - Accent4 12" xfId="3663"/>
    <cellStyle name="40% - Accent4 12 2" xfId="3664"/>
    <cellStyle name="40% - Accent4 12 2 2" xfId="3665"/>
    <cellStyle name="40% - Accent4 12 2 2 2" xfId="3666"/>
    <cellStyle name="40% - Accent4 12 2 2 3" xfId="3667"/>
    <cellStyle name="40% - Accent4 12 2 3" xfId="3668"/>
    <cellStyle name="40% - Accent4 12 2 4" xfId="3669"/>
    <cellStyle name="40% - Accent4 12 3" xfId="3670"/>
    <cellStyle name="40% - Accent4 12 3 2" xfId="3671"/>
    <cellStyle name="40% - Accent4 12 3 3" xfId="3672"/>
    <cellStyle name="40% - Accent4 12 4" xfId="3673"/>
    <cellStyle name="40% - Accent4 12 4 2" xfId="3674"/>
    <cellStyle name="40% - Accent4 12 4 3" xfId="3675"/>
    <cellStyle name="40% - Accent4 12 5" xfId="3676"/>
    <cellStyle name="40% - Accent4 12 6" xfId="3677"/>
    <cellStyle name="40% - Accent4 13" xfId="3678"/>
    <cellStyle name="40% - Accent4 13 2" xfId="3679"/>
    <cellStyle name="40% - Accent4 13 2 2" xfId="3680"/>
    <cellStyle name="40% - Accent4 13 2 2 2" xfId="3681"/>
    <cellStyle name="40% - Accent4 13 2 2 3" xfId="3682"/>
    <cellStyle name="40% - Accent4 13 2 3" xfId="3683"/>
    <cellStyle name="40% - Accent4 13 2 4" xfId="3684"/>
    <cellStyle name="40% - Accent4 13 3" xfId="3685"/>
    <cellStyle name="40% - Accent4 13 3 2" xfId="3686"/>
    <cellStyle name="40% - Accent4 13 3 3" xfId="3687"/>
    <cellStyle name="40% - Accent4 13 4" xfId="3688"/>
    <cellStyle name="40% - Accent4 13 4 2" xfId="3689"/>
    <cellStyle name="40% - Accent4 13 4 3" xfId="3690"/>
    <cellStyle name="40% - Accent4 13 5" xfId="3691"/>
    <cellStyle name="40% - Accent4 13 6" xfId="3692"/>
    <cellStyle name="40% - Accent4 14" xfId="3693"/>
    <cellStyle name="40% - Accent4 14 2" xfId="3694"/>
    <cellStyle name="40% - Accent4 14 2 2" xfId="3695"/>
    <cellStyle name="40% - Accent4 14 2 2 2" xfId="3696"/>
    <cellStyle name="40% - Accent4 14 2 2 3" xfId="3697"/>
    <cellStyle name="40% - Accent4 14 2 3" xfId="3698"/>
    <cellStyle name="40% - Accent4 14 2 4" xfId="3699"/>
    <cellStyle name="40% - Accent4 14 3" xfId="3700"/>
    <cellStyle name="40% - Accent4 14 3 2" xfId="3701"/>
    <cellStyle name="40% - Accent4 14 3 3" xfId="3702"/>
    <cellStyle name="40% - Accent4 14 4" xfId="3703"/>
    <cellStyle name="40% - Accent4 14 4 2" xfId="3704"/>
    <cellStyle name="40% - Accent4 14 4 3" xfId="3705"/>
    <cellStyle name="40% - Accent4 14 5" xfId="3706"/>
    <cellStyle name="40% - Accent4 14 6" xfId="3707"/>
    <cellStyle name="40% - Accent4 15" xfId="3708"/>
    <cellStyle name="40% - Accent4 15 2" xfId="3709"/>
    <cellStyle name="40% - Accent4 15 2 2" xfId="3710"/>
    <cellStyle name="40% - Accent4 15 2 2 2" xfId="3711"/>
    <cellStyle name="40% - Accent4 15 2 2 3" xfId="3712"/>
    <cellStyle name="40% - Accent4 15 2 3" xfId="3713"/>
    <cellStyle name="40% - Accent4 15 2 4" xfId="3714"/>
    <cellStyle name="40% - Accent4 15 3" xfId="3715"/>
    <cellStyle name="40% - Accent4 15 3 2" xfId="3716"/>
    <cellStyle name="40% - Accent4 15 3 3" xfId="3717"/>
    <cellStyle name="40% - Accent4 15 4" xfId="3718"/>
    <cellStyle name="40% - Accent4 15 4 2" xfId="3719"/>
    <cellStyle name="40% - Accent4 15 4 3" xfId="3720"/>
    <cellStyle name="40% - Accent4 15 5" xfId="3721"/>
    <cellStyle name="40% - Accent4 15 6" xfId="3722"/>
    <cellStyle name="40% - Accent4 16" xfId="3723"/>
    <cellStyle name="40% - Accent4 16 2" xfId="3724"/>
    <cellStyle name="40% - Accent4 16 2 2" xfId="3725"/>
    <cellStyle name="40% - Accent4 16 2 2 2" xfId="3726"/>
    <cellStyle name="40% - Accent4 16 2 2 3" xfId="3727"/>
    <cellStyle name="40% - Accent4 16 2 3" xfId="3728"/>
    <cellStyle name="40% - Accent4 16 2 4" xfId="3729"/>
    <cellStyle name="40% - Accent4 16 3" xfId="3730"/>
    <cellStyle name="40% - Accent4 16 3 2" xfId="3731"/>
    <cellStyle name="40% - Accent4 16 3 3" xfId="3732"/>
    <cellStyle name="40% - Accent4 16 4" xfId="3733"/>
    <cellStyle name="40% - Accent4 16 4 2" xfId="3734"/>
    <cellStyle name="40% - Accent4 16 4 3" xfId="3735"/>
    <cellStyle name="40% - Accent4 16 5" xfId="3736"/>
    <cellStyle name="40% - Accent4 16 6" xfId="3737"/>
    <cellStyle name="40% - Accent4 17" xfId="3738"/>
    <cellStyle name="40% - Accent4 17 2" xfId="3739"/>
    <cellStyle name="40% - Accent4 17 2 2" xfId="3740"/>
    <cellStyle name="40% - Accent4 17 2 2 2" xfId="3741"/>
    <cellStyle name="40% - Accent4 17 2 2 3" xfId="3742"/>
    <cellStyle name="40% - Accent4 17 2 3" xfId="3743"/>
    <cellStyle name="40% - Accent4 17 2 4" xfId="3744"/>
    <cellStyle name="40% - Accent4 17 3" xfId="3745"/>
    <cellStyle name="40% - Accent4 17 3 2" xfId="3746"/>
    <cellStyle name="40% - Accent4 17 3 3" xfId="3747"/>
    <cellStyle name="40% - Accent4 17 4" xfId="3748"/>
    <cellStyle name="40% - Accent4 17 4 2" xfId="3749"/>
    <cellStyle name="40% - Accent4 17 4 3" xfId="3750"/>
    <cellStyle name="40% - Accent4 17 5" xfId="3751"/>
    <cellStyle name="40% - Accent4 17 6" xfId="3752"/>
    <cellStyle name="40% - Accent4 18" xfId="3753"/>
    <cellStyle name="40% - Accent4 18 2" xfId="3754"/>
    <cellStyle name="40% - Accent4 18 2 2" xfId="3755"/>
    <cellStyle name="40% - Accent4 18 2 2 2" xfId="3756"/>
    <cellStyle name="40% - Accent4 18 2 2 3" xfId="3757"/>
    <cellStyle name="40% - Accent4 18 2 3" xfId="3758"/>
    <cellStyle name="40% - Accent4 18 2 4" xfId="3759"/>
    <cellStyle name="40% - Accent4 18 3" xfId="3760"/>
    <cellStyle name="40% - Accent4 18 3 2" xfId="3761"/>
    <cellStyle name="40% - Accent4 18 3 3" xfId="3762"/>
    <cellStyle name="40% - Accent4 18 4" xfId="3763"/>
    <cellStyle name="40% - Accent4 18 4 2" xfId="3764"/>
    <cellStyle name="40% - Accent4 18 4 3" xfId="3765"/>
    <cellStyle name="40% - Accent4 18 5" xfId="3766"/>
    <cellStyle name="40% - Accent4 18 6" xfId="3767"/>
    <cellStyle name="40% - Accent4 19" xfId="3768"/>
    <cellStyle name="40% - Accent4 19 2" xfId="3769"/>
    <cellStyle name="40% - Accent4 19 2 2" xfId="3770"/>
    <cellStyle name="40% - Accent4 19 2 2 2" xfId="3771"/>
    <cellStyle name="40% - Accent4 19 2 2 3" xfId="3772"/>
    <cellStyle name="40% - Accent4 19 2 3" xfId="3773"/>
    <cellStyle name="40% - Accent4 19 2 4" xfId="3774"/>
    <cellStyle name="40% - Accent4 19 3" xfId="3775"/>
    <cellStyle name="40% - Accent4 19 3 2" xfId="3776"/>
    <cellStyle name="40% - Accent4 19 3 3" xfId="3777"/>
    <cellStyle name="40% - Accent4 19 4" xfId="3778"/>
    <cellStyle name="40% - Accent4 19 4 2" xfId="3779"/>
    <cellStyle name="40% - Accent4 19 4 3" xfId="3780"/>
    <cellStyle name="40% - Accent4 19 5" xfId="3781"/>
    <cellStyle name="40% - Accent4 19 6" xfId="3782"/>
    <cellStyle name="40% - Accent4 2" xfId="201"/>
    <cellStyle name="40% - Accent4 2 2" xfId="569"/>
    <cellStyle name="40% - Accent4 2 3" xfId="3783"/>
    <cellStyle name="40% - Accent4 2 3 2" xfId="3784"/>
    <cellStyle name="40% - Accent4 2 3 2 2" xfId="3785"/>
    <cellStyle name="40% - Accent4 2 3 2 2 2" xfId="3786"/>
    <cellStyle name="40% - Accent4 2 3 2 2 3" xfId="3787"/>
    <cellStyle name="40% - Accent4 2 3 2 3" xfId="3788"/>
    <cellStyle name="40% - Accent4 2 3 2 4" xfId="3789"/>
    <cellStyle name="40% - Accent4 2 3 3" xfId="3790"/>
    <cellStyle name="40% - Accent4 2 3 3 2" xfId="3791"/>
    <cellStyle name="40% - Accent4 2 3 3 3" xfId="3792"/>
    <cellStyle name="40% - Accent4 2 3 4" xfId="3793"/>
    <cellStyle name="40% - Accent4 2 3 4 2" xfId="3794"/>
    <cellStyle name="40% - Accent4 2 3 4 3" xfId="3795"/>
    <cellStyle name="40% - Accent4 2 3 5" xfId="3796"/>
    <cellStyle name="40% - Accent4 2 3 6" xfId="3797"/>
    <cellStyle name="40% - Accent4 20" xfId="3798"/>
    <cellStyle name="40% - Accent4 20 2" xfId="3799"/>
    <cellStyle name="40% - Accent4 20 2 2" xfId="3800"/>
    <cellStyle name="40% - Accent4 20 2 2 2" xfId="3801"/>
    <cellStyle name="40% - Accent4 20 2 2 3" xfId="3802"/>
    <cellStyle name="40% - Accent4 20 2 3" xfId="3803"/>
    <cellStyle name="40% - Accent4 20 2 4" xfId="3804"/>
    <cellStyle name="40% - Accent4 20 3" xfId="3805"/>
    <cellStyle name="40% - Accent4 20 3 2" xfId="3806"/>
    <cellStyle name="40% - Accent4 20 3 3" xfId="3807"/>
    <cellStyle name="40% - Accent4 20 4" xfId="3808"/>
    <cellStyle name="40% - Accent4 20 4 2" xfId="3809"/>
    <cellStyle name="40% - Accent4 20 4 3" xfId="3810"/>
    <cellStyle name="40% - Accent4 20 5" xfId="3811"/>
    <cellStyle name="40% - Accent4 20 6" xfId="3812"/>
    <cellStyle name="40% - Accent4 21" xfId="3813"/>
    <cellStyle name="40% - Accent4 22" xfId="3814"/>
    <cellStyle name="40% - Accent4 22 2" xfId="3815"/>
    <cellStyle name="40% - Accent4 22 2 2" xfId="3816"/>
    <cellStyle name="40% - Accent4 22 2 2 2" xfId="3817"/>
    <cellStyle name="40% - Accent4 22 2 2 3" xfId="3818"/>
    <cellStyle name="40% - Accent4 22 2 3" xfId="3819"/>
    <cellStyle name="40% - Accent4 22 2 4" xfId="3820"/>
    <cellStyle name="40% - Accent4 22 3" xfId="3821"/>
    <cellStyle name="40% - Accent4 22 3 2" xfId="3822"/>
    <cellStyle name="40% - Accent4 22 3 3" xfId="3823"/>
    <cellStyle name="40% - Accent4 22 4" xfId="3824"/>
    <cellStyle name="40% - Accent4 22 4 2" xfId="3825"/>
    <cellStyle name="40% - Accent4 22 4 3" xfId="3826"/>
    <cellStyle name="40% - Accent4 22 5" xfId="3827"/>
    <cellStyle name="40% - Accent4 22 6" xfId="3828"/>
    <cellStyle name="40% - Accent4 23" xfId="3829"/>
    <cellStyle name="40% - Accent4 23 2" xfId="3830"/>
    <cellStyle name="40% - Accent4 23 2 2" xfId="3831"/>
    <cellStyle name="40% - Accent4 23 2 3" xfId="3832"/>
    <cellStyle name="40% - Accent4 23 3" xfId="3833"/>
    <cellStyle name="40% - Accent4 23 4" xfId="3834"/>
    <cellStyle name="40% - Accent4 24" xfId="3835"/>
    <cellStyle name="40% - Accent4 24 2" xfId="3836"/>
    <cellStyle name="40% - Accent4 24 3" xfId="3837"/>
    <cellStyle name="40% - Accent4 25" xfId="3838"/>
    <cellStyle name="40% - Accent4 25 2" xfId="3839"/>
    <cellStyle name="40% - Accent4 25 3" xfId="3840"/>
    <cellStyle name="40% - Accent4 26" xfId="3841"/>
    <cellStyle name="40% - Accent4 27" xfId="3842"/>
    <cellStyle name="40% - Accent4 28" xfId="3843"/>
    <cellStyle name="40% - Accent4 29" xfId="3844"/>
    <cellStyle name="40% - Accent4 3" xfId="202"/>
    <cellStyle name="40% - Accent4 3 2" xfId="570"/>
    <cellStyle name="40% - Accent4 3 3" xfId="3845"/>
    <cellStyle name="40% - Accent4 3 3 2" xfId="3846"/>
    <cellStyle name="40% - Accent4 3 3 2 2" xfId="3847"/>
    <cellStyle name="40% - Accent4 3 3 2 2 2" xfId="3848"/>
    <cellStyle name="40% - Accent4 3 3 2 2 3" xfId="3849"/>
    <cellStyle name="40% - Accent4 3 3 2 3" xfId="3850"/>
    <cellStyle name="40% - Accent4 3 3 2 4" xfId="3851"/>
    <cellStyle name="40% - Accent4 3 3 3" xfId="3852"/>
    <cellStyle name="40% - Accent4 3 3 3 2" xfId="3853"/>
    <cellStyle name="40% - Accent4 3 3 3 3" xfId="3854"/>
    <cellStyle name="40% - Accent4 3 3 4" xfId="3855"/>
    <cellStyle name="40% - Accent4 3 3 4 2" xfId="3856"/>
    <cellStyle name="40% - Accent4 3 3 4 3" xfId="3857"/>
    <cellStyle name="40% - Accent4 3 3 5" xfId="3858"/>
    <cellStyle name="40% - Accent4 3 3 6" xfId="3859"/>
    <cellStyle name="40% - Accent4 4" xfId="526"/>
    <cellStyle name="40% - Accent4 4 2" xfId="619"/>
    <cellStyle name="40% - Accent4 4 2 2" xfId="3860"/>
    <cellStyle name="40% - Accent4 4 2 2 2" xfId="3861"/>
    <cellStyle name="40% - Accent4 4 2 2 2 2" xfId="3862"/>
    <cellStyle name="40% - Accent4 4 2 2 2 3" xfId="3863"/>
    <cellStyle name="40% - Accent4 4 2 2 3" xfId="3864"/>
    <cellStyle name="40% - Accent4 4 2 2 4" xfId="3865"/>
    <cellStyle name="40% - Accent4 4 2 3" xfId="3866"/>
    <cellStyle name="40% - Accent4 4 2 3 2" xfId="3867"/>
    <cellStyle name="40% - Accent4 4 2 3 3" xfId="3868"/>
    <cellStyle name="40% - Accent4 4 2 4" xfId="3869"/>
    <cellStyle name="40% - Accent4 4 2 4 2" xfId="3870"/>
    <cellStyle name="40% - Accent4 4 2 4 3" xfId="3871"/>
    <cellStyle name="40% - Accent4 4 2 5" xfId="3872"/>
    <cellStyle name="40% - Accent4 4 2 6" xfId="3873"/>
    <cellStyle name="40% - Accent4 4 3" xfId="3874"/>
    <cellStyle name="40% - Accent4 4 3 2" xfId="3875"/>
    <cellStyle name="40% - Accent4 4 3 2 2" xfId="3876"/>
    <cellStyle name="40% - Accent4 4 3 2 3" xfId="3877"/>
    <cellStyle name="40% - Accent4 4 3 3" xfId="3878"/>
    <cellStyle name="40% - Accent4 4 3 4" xfId="3879"/>
    <cellStyle name="40% - Accent4 4 4" xfId="3880"/>
    <cellStyle name="40% - Accent4 4 4 2" xfId="3881"/>
    <cellStyle name="40% - Accent4 4 4 3" xfId="3882"/>
    <cellStyle name="40% - Accent4 4 5" xfId="3883"/>
    <cellStyle name="40% - Accent4 4 5 2" xfId="3884"/>
    <cellStyle name="40% - Accent4 4 5 3" xfId="3885"/>
    <cellStyle name="40% - Accent4 4 6" xfId="3886"/>
    <cellStyle name="40% - Accent4 4 7" xfId="3887"/>
    <cellStyle name="40% - Accent4 5" xfId="542"/>
    <cellStyle name="40% - Accent4 5 2" xfId="3888"/>
    <cellStyle name="40% - Accent4 5 2 2" xfId="3889"/>
    <cellStyle name="40% - Accent4 5 2 2 2" xfId="3890"/>
    <cellStyle name="40% - Accent4 5 2 2 3" xfId="3891"/>
    <cellStyle name="40% - Accent4 5 2 3" xfId="3892"/>
    <cellStyle name="40% - Accent4 5 2 4" xfId="3893"/>
    <cellStyle name="40% - Accent4 5 3" xfId="3894"/>
    <cellStyle name="40% - Accent4 5 3 2" xfId="3895"/>
    <cellStyle name="40% - Accent4 5 3 3" xfId="3896"/>
    <cellStyle name="40% - Accent4 5 4" xfId="3897"/>
    <cellStyle name="40% - Accent4 5 4 2" xfId="3898"/>
    <cellStyle name="40% - Accent4 5 4 3" xfId="3899"/>
    <cellStyle name="40% - Accent4 5 5" xfId="3900"/>
    <cellStyle name="40% - Accent4 5 6" xfId="3901"/>
    <cellStyle name="40% - Accent4 6" xfId="3902"/>
    <cellStyle name="40% - Accent4 6 2" xfId="3903"/>
    <cellStyle name="40% - Accent4 6 2 2" xfId="3904"/>
    <cellStyle name="40% - Accent4 6 2 2 2" xfId="3905"/>
    <cellStyle name="40% - Accent4 6 2 2 3" xfId="3906"/>
    <cellStyle name="40% - Accent4 6 2 3" xfId="3907"/>
    <cellStyle name="40% - Accent4 6 2 4" xfId="3908"/>
    <cellStyle name="40% - Accent4 6 3" xfId="3909"/>
    <cellStyle name="40% - Accent4 6 3 2" xfId="3910"/>
    <cellStyle name="40% - Accent4 6 3 3" xfId="3911"/>
    <cellStyle name="40% - Accent4 6 4" xfId="3912"/>
    <cellStyle name="40% - Accent4 6 4 2" xfId="3913"/>
    <cellStyle name="40% - Accent4 6 4 3" xfId="3914"/>
    <cellStyle name="40% - Accent4 6 5" xfId="3915"/>
    <cellStyle name="40% - Accent4 6 6" xfId="3916"/>
    <cellStyle name="40% - Accent4 7" xfId="3917"/>
    <cellStyle name="40% - Accent4 7 2" xfId="3918"/>
    <cellStyle name="40% - Accent4 7 2 2" xfId="3919"/>
    <cellStyle name="40% - Accent4 7 2 2 2" xfId="3920"/>
    <cellStyle name="40% - Accent4 7 2 2 3" xfId="3921"/>
    <cellStyle name="40% - Accent4 7 2 3" xfId="3922"/>
    <cellStyle name="40% - Accent4 7 2 4" xfId="3923"/>
    <cellStyle name="40% - Accent4 7 3" xfId="3924"/>
    <cellStyle name="40% - Accent4 7 3 2" xfId="3925"/>
    <cellStyle name="40% - Accent4 7 3 3" xfId="3926"/>
    <cellStyle name="40% - Accent4 7 4" xfId="3927"/>
    <cellStyle name="40% - Accent4 7 4 2" xfId="3928"/>
    <cellStyle name="40% - Accent4 7 4 3" xfId="3929"/>
    <cellStyle name="40% - Accent4 7 5" xfId="3930"/>
    <cellStyle name="40% - Accent4 7 6" xfId="3931"/>
    <cellStyle name="40% - Accent4 8" xfId="3932"/>
    <cellStyle name="40% - Accent4 8 2" xfId="3933"/>
    <cellStyle name="40% - Accent4 8 2 2" xfId="3934"/>
    <cellStyle name="40% - Accent4 8 2 2 2" xfId="3935"/>
    <cellStyle name="40% - Accent4 8 2 2 3" xfId="3936"/>
    <cellStyle name="40% - Accent4 8 2 3" xfId="3937"/>
    <cellStyle name="40% - Accent4 8 2 4" xfId="3938"/>
    <cellStyle name="40% - Accent4 8 3" xfId="3939"/>
    <cellStyle name="40% - Accent4 8 3 2" xfId="3940"/>
    <cellStyle name="40% - Accent4 8 3 3" xfId="3941"/>
    <cellStyle name="40% - Accent4 8 4" xfId="3942"/>
    <cellStyle name="40% - Accent4 8 4 2" xfId="3943"/>
    <cellStyle name="40% - Accent4 8 4 3" xfId="3944"/>
    <cellStyle name="40% - Accent4 8 5" xfId="3945"/>
    <cellStyle name="40% - Accent4 8 6" xfId="3946"/>
    <cellStyle name="40% - Accent4 9" xfId="3947"/>
    <cellStyle name="40% - Accent4 9 2" xfId="3948"/>
    <cellStyle name="40% - Accent4 9 2 2" xfId="3949"/>
    <cellStyle name="40% - Accent4 9 2 2 2" xfId="3950"/>
    <cellStyle name="40% - Accent4 9 2 2 3" xfId="3951"/>
    <cellStyle name="40% - Accent4 9 2 3" xfId="3952"/>
    <cellStyle name="40% - Accent4 9 2 4" xfId="3953"/>
    <cellStyle name="40% - Accent4 9 3" xfId="3954"/>
    <cellStyle name="40% - Accent4 9 3 2" xfId="3955"/>
    <cellStyle name="40% - Accent4 9 3 3" xfId="3956"/>
    <cellStyle name="40% - Accent4 9 4" xfId="3957"/>
    <cellStyle name="40% - Accent4 9 4 2" xfId="3958"/>
    <cellStyle name="40% - Accent4 9 4 3" xfId="3959"/>
    <cellStyle name="40% - Accent4 9 5" xfId="3960"/>
    <cellStyle name="40% - Accent4 9 6" xfId="3961"/>
    <cellStyle name="40% - Accent5" xfId="203" builtinId="47" customBuiltin="1"/>
    <cellStyle name="40% - Accent5 10" xfId="3962"/>
    <cellStyle name="40% - Accent5 10 2" xfId="3963"/>
    <cellStyle name="40% - Accent5 10 2 2" xfId="3964"/>
    <cellStyle name="40% - Accent5 10 2 2 2" xfId="3965"/>
    <cellStyle name="40% - Accent5 10 2 2 3" xfId="3966"/>
    <cellStyle name="40% - Accent5 10 2 3" xfId="3967"/>
    <cellStyle name="40% - Accent5 10 2 4" xfId="3968"/>
    <cellStyle name="40% - Accent5 10 3" xfId="3969"/>
    <cellStyle name="40% - Accent5 10 3 2" xfId="3970"/>
    <cellStyle name="40% - Accent5 10 3 3" xfId="3971"/>
    <cellStyle name="40% - Accent5 10 4" xfId="3972"/>
    <cellStyle name="40% - Accent5 10 4 2" xfId="3973"/>
    <cellStyle name="40% - Accent5 10 4 3" xfId="3974"/>
    <cellStyle name="40% - Accent5 10 5" xfId="3975"/>
    <cellStyle name="40% - Accent5 10 6" xfId="3976"/>
    <cellStyle name="40% - Accent5 11" xfId="3977"/>
    <cellStyle name="40% - Accent5 11 2" xfId="3978"/>
    <cellStyle name="40% - Accent5 11 2 2" xfId="3979"/>
    <cellStyle name="40% - Accent5 11 2 2 2" xfId="3980"/>
    <cellStyle name="40% - Accent5 11 2 2 3" xfId="3981"/>
    <cellStyle name="40% - Accent5 11 2 3" xfId="3982"/>
    <cellStyle name="40% - Accent5 11 2 4" xfId="3983"/>
    <cellStyle name="40% - Accent5 11 3" xfId="3984"/>
    <cellStyle name="40% - Accent5 11 3 2" xfId="3985"/>
    <cellStyle name="40% - Accent5 11 3 3" xfId="3986"/>
    <cellStyle name="40% - Accent5 11 4" xfId="3987"/>
    <cellStyle name="40% - Accent5 11 4 2" xfId="3988"/>
    <cellStyle name="40% - Accent5 11 4 3" xfId="3989"/>
    <cellStyle name="40% - Accent5 11 5" xfId="3990"/>
    <cellStyle name="40% - Accent5 11 6" xfId="3991"/>
    <cellStyle name="40% - Accent5 12" xfId="3992"/>
    <cellStyle name="40% - Accent5 12 2" xfId="3993"/>
    <cellStyle name="40% - Accent5 12 2 2" xfId="3994"/>
    <cellStyle name="40% - Accent5 12 2 2 2" xfId="3995"/>
    <cellStyle name="40% - Accent5 12 2 2 3" xfId="3996"/>
    <cellStyle name="40% - Accent5 12 2 3" xfId="3997"/>
    <cellStyle name="40% - Accent5 12 2 4" xfId="3998"/>
    <cellStyle name="40% - Accent5 12 3" xfId="3999"/>
    <cellStyle name="40% - Accent5 12 3 2" xfId="4000"/>
    <cellStyle name="40% - Accent5 12 3 3" xfId="4001"/>
    <cellStyle name="40% - Accent5 12 4" xfId="4002"/>
    <cellStyle name="40% - Accent5 12 4 2" xfId="4003"/>
    <cellStyle name="40% - Accent5 12 4 3" xfId="4004"/>
    <cellStyle name="40% - Accent5 12 5" xfId="4005"/>
    <cellStyle name="40% - Accent5 12 6" xfId="4006"/>
    <cellStyle name="40% - Accent5 13" xfId="4007"/>
    <cellStyle name="40% - Accent5 13 2" xfId="4008"/>
    <cellStyle name="40% - Accent5 13 2 2" xfId="4009"/>
    <cellStyle name="40% - Accent5 13 2 2 2" xfId="4010"/>
    <cellStyle name="40% - Accent5 13 2 2 3" xfId="4011"/>
    <cellStyle name="40% - Accent5 13 2 3" xfId="4012"/>
    <cellStyle name="40% - Accent5 13 2 4" xfId="4013"/>
    <cellStyle name="40% - Accent5 13 3" xfId="4014"/>
    <cellStyle name="40% - Accent5 13 3 2" xfId="4015"/>
    <cellStyle name="40% - Accent5 13 3 3" xfId="4016"/>
    <cellStyle name="40% - Accent5 13 4" xfId="4017"/>
    <cellStyle name="40% - Accent5 13 4 2" xfId="4018"/>
    <cellStyle name="40% - Accent5 13 4 3" xfId="4019"/>
    <cellStyle name="40% - Accent5 13 5" xfId="4020"/>
    <cellStyle name="40% - Accent5 13 6" xfId="4021"/>
    <cellStyle name="40% - Accent5 14" xfId="4022"/>
    <cellStyle name="40% - Accent5 14 2" xfId="4023"/>
    <cellStyle name="40% - Accent5 14 2 2" xfId="4024"/>
    <cellStyle name="40% - Accent5 14 2 2 2" xfId="4025"/>
    <cellStyle name="40% - Accent5 14 2 2 3" xfId="4026"/>
    <cellStyle name="40% - Accent5 14 2 3" xfId="4027"/>
    <cellStyle name="40% - Accent5 14 2 4" xfId="4028"/>
    <cellStyle name="40% - Accent5 14 3" xfId="4029"/>
    <cellStyle name="40% - Accent5 14 3 2" xfId="4030"/>
    <cellStyle name="40% - Accent5 14 3 3" xfId="4031"/>
    <cellStyle name="40% - Accent5 14 4" xfId="4032"/>
    <cellStyle name="40% - Accent5 14 4 2" xfId="4033"/>
    <cellStyle name="40% - Accent5 14 4 3" xfId="4034"/>
    <cellStyle name="40% - Accent5 14 5" xfId="4035"/>
    <cellStyle name="40% - Accent5 14 6" xfId="4036"/>
    <cellStyle name="40% - Accent5 15" xfId="4037"/>
    <cellStyle name="40% - Accent5 15 2" xfId="4038"/>
    <cellStyle name="40% - Accent5 15 2 2" xfId="4039"/>
    <cellStyle name="40% - Accent5 15 2 2 2" xfId="4040"/>
    <cellStyle name="40% - Accent5 15 2 2 3" xfId="4041"/>
    <cellStyle name="40% - Accent5 15 2 3" xfId="4042"/>
    <cellStyle name="40% - Accent5 15 2 4" xfId="4043"/>
    <cellStyle name="40% - Accent5 15 3" xfId="4044"/>
    <cellStyle name="40% - Accent5 15 3 2" xfId="4045"/>
    <cellStyle name="40% - Accent5 15 3 3" xfId="4046"/>
    <cellStyle name="40% - Accent5 15 4" xfId="4047"/>
    <cellStyle name="40% - Accent5 15 4 2" xfId="4048"/>
    <cellStyle name="40% - Accent5 15 4 3" xfId="4049"/>
    <cellStyle name="40% - Accent5 15 5" xfId="4050"/>
    <cellStyle name="40% - Accent5 15 6" xfId="4051"/>
    <cellStyle name="40% - Accent5 16" xfId="4052"/>
    <cellStyle name="40% - Accent5 16 2" xfId="4053"/>
    <cellStyle name="40% - Accent5 16 2 2" xfId="4054"/>
    <cellStyle name="40% - Accent5 16 2 2 2" xfId="4055"/>
    <cellStyle name="40% - Accent5 16 2 2 3" xfId="4056"/>
    <cellStyle name="40% - Accent5 16 2 3" xfId="4057"/>
    <cellStyle name="40% - Accent5 16 2 4" xfId="4058"/>
    <cellStyle name="40% - Accent5 16 3" xfId="4059"/>
    <cellStyle name="40% - Accent5 16 3 2" xfId="4060"/>
    <cellStyle name="40% - Accent5 16 3 3" xfId="4061"/>
    <cellStyle name="40% - Accent5 16 4" xfId="4062"/>
    <cellStyle name="40% - Accent5 16 4 2" xfId="4063"/>
    <cellStyle name="40% - Accent5 16 4 3" xfId="4064"/>
    <cellStyle name="40% - Accent5 16 5" xfId="4065"/>
    <cellStyle name="40% - Accent5 16 6" xfId="4066"/>
    <cellStyle name="40% - Accent5 17" xfId="4067"/>
    <cellStyle name="40% - Accent5 17 2" xfId="4068"/>
    <cellStyle name="40% - Accent5 17 2 2" xfId="4069"/>
    <cellStyle name="40% - Accent5 17 2 2 2" xfId="4070"/>
    <cellStyle name="40% - Accent5 17 2 2 3" xfId="4071"/>
    <cellStyle name="40% - Accent5 17 2 3" xfId="4072"/>
    <cellStyle name="40% - Accent5 17 2 4" xfId="4073"/>
    <cellStyle name="40% - Accent5 17 3" xfId="4074"/>
    <cellStyle name="40% - Accent5 17 3 2" xfId="4075"/>
    <cellStyle name="40% - Accent5 17 3 3" xfId="4076"/>
    <cellStyle name="40% - Accent5 17 4" xfId="4077"/>
    <cellStyle name="40% - Accent5 17 4 2" xfId="4078"/>
    <cellStyle name="40% - Accent5 17 4 3" xfId="4079"/>
    <cellStyle name="40% - Accent5 17 5" xfId="4080"/>
    <cellStyle name="40% - Accent5 17 6" xfId="4081"/>
    <cellStyle name="40% - Accent5 18" xfId="4082"/>
    <cellStyle name="40% - Accent5 18 2" xfId="4083"/>
    <cellStyle name="40% - Accent5 18 2 2" xfId="4084"/>
    <cellStyle name="40% - Accent5 18 2 2 2" xfId="4085"/>
    <cellStyle name="40% - Accent5 18 2 2 3" xfId="4086"/>
    <cellStyle name="40% - Accent5 18 2 3" xfId="4087"/>
    <cellStyle name="40% - Accent5 18 2 4" xfId="4088"/>
    <cellStyle name="40% - Accent5 18 3" xfId="4089"/>
    <cellStyle name="40% - Accent5 18 3 2" xfId="4090"/>
    <cellStyle name="40% - Accent5 18 3 3" xfId="4091"/>
    <cellStyle name="40% - Accent5 18 4" xfId="4092"/>
    <cellStyle name="40% - Accent5 18 4 2" xfId="4093"/>
    <cellStyle name="40% - Accent5 18 4 3" xfId="4094"/>
    <cellStyle name="40% - Accent5 18 5" xfId="4095"/>
    <cellStyle name="40% - Accent5 18 6" xfId="4096"/>
    <cellStyle name="40% - Accent5 19" xfId="4097"/>
    <cellStyle name="40% - Accent5 19 2" xfId="4098"/>
    <cellStyle name="40% - Accent5 19 2 2" xfId="4099"/>
    <cellStyle name="40% - Accent5 19 2 2 2" xfId="4100"/>
    <cellStyle name="40% - Accent5 19 2 2 3" xfId="4101"/>
    <cellStyle name="40% - Accent5 19 2 3" xfId="4102"/>
    <cellStyle name="40% - Accent5 19 2 4" xfId="4103"/>
    <cellStyle name="40% - Accent5 19 3" xfId="4104"/>
    <cellStyle name="40% - Accent5 19 3 2" xfId="4105"/>
    <cellStyle name="40% - Accent5 19 3 3" xfId="4106"/>
    <cellStyle name="40% - Accent5 19 4" xfId="4107"/>
    <cellStyle name="40% - Accent5 19 4 2" xfId="4108"/>
    <cellStyle name="40% - Accent5 19 4 3" xfId="4109"/>
    <cellStyle name="40% - Accent5 19 5" xfId="4110"/>
    <cellStyle name="40% - Accent5 19 6" xfId="4111"/>
    <cellStyle name="40% - Accent5 2" xfId="204"/>
    <cellStyle name="40% - Accent5 2 2" xfId="571"/>
    <cellStyle name="40% - Accent5 2 3" xfId="4112"/>
    <cellStyle name="40% - Accent5 2 3 2" xfId="4113"/>
    <cellStyle name="40% - Accent5 2 3 2 2" xfId="4114"/>
    <cellStyle name="40% - Accent5 2 3 2 2 2" xfId="4115"/>
    <cellStyle name="40% - Accent5 2 3 2 2 3" xfId="4116"/>
    <cellStyle name="40% - Accent5 2 3 2 3" xfId="4117"/>
    <cellStyle name="40% - Accent5 2 3 2 4" xfId="4118"/>
    <cellStyle name="40% - Accent5 2 3 3" xfId="4119"/>
    <cellStyle name="40% - Accent5 2 3 3 2" xfId="4120"/>
    <cellStyle name="40% - Accent5 2 3 3 3" xfId="4121"/>
    <cellStyle name="40% - Accent5 2 3 4" xfId="4122"/>
    <cellStyle name="40% - Accent5 2 3 4 2" xfId="4123"/>
    <cellStyle name="40% - Accent5 2 3 4 3" xfId="4124"/>
    <cellStyle name="40% - Accent5 2 3 5" xfId="4125"/>
    <cellStyle name="40% - Accent5 2 3 6" xfId="4126"/>
    <cellStyle name="40% - Accent5 20" xfId="4127"/>
    <cellStyle name="40% - Accent5 20 2" xfId="4128"/>
    <cellStyle name="40% - Accent5 20 2 2" xfId="4129"/>
    <cellStyle name="40% - Accent5 20 2 2 2" xfId="4130"/>
    <cellStyle name="40% - Accent5 20 2 2 3" xfId="4131"/>
    <cellStyle name="40% - Accent5 20 2 3" xfId="4132"/>
    <cellStyle name="40% - Accent5 20 2 4" xfId="4133"/>
    <cellStyle name="40% - Accent5 20 3" xfId="4134"/>
    <cellStyle name="40% - Accent5 20 3 2" xfId="4135"/>
    <cellStyle name="40% - Accent5 20 3 3" xfId="4136"/>
    <cellStyle name="40% - Accent5 20 4" xfId="4137"/>
    <cellStyle name="40% - Accent5 20 4 2" xfId="4138"/>
    <cellStyle name="40% - Accent5 20 4 3" xfId="4139"/>
    <cellStyle name="40% - Accent5 20 5" xfId="4140"/>
    <cellStyle name="40% - Accent5 20 6" xfId="4141"/>
    <cellStyle name="40% - Accent5 21" xfId="4142"/>
    <cellStyle name="40% - Accent5 22" xfId="4143"/>
    <cellStyle name="40% - Accent5 22 2" xfId="4144"/>
    <cellStyle name="40% - Accent5 22 2 2" xfId="4145"/>
    <cellStyle name="40% - Accent5 22 2 2 2" xfId="4146"/>
    <cellStyle name="40% - Accent5 22 2 2 3" xfId="4147"/>
    <cellStyle name="40% - Accent5 22 2 3" xfId="4148"/>
    <cellStyle name="40% - Accent5 22 2 4" xfId="4149"/>
    <cellStyle name="40% - Accent5 22 3" xfId="4150"/>
    <cellStyle name="40% - Accent5 22 3 2" xfId="4151"/>
    <cellStyle name="40% - Accent5 22 3 3" xfId="4152"/>
    <cellStyle name="40% - Accent5 22 4" xfId="4153"/>
    <cellStyle name="40% - Accent5 22 4 2" xfId="4154"/>
    <cellStyle name="40% - Accent5 22 4 3" xfId="4155"/>
    <cellStyle name="40% - Accent5 22 5" xfId="4156"/>
    <cellStyle name="40% - Accent5 22 6" xfId="4157"/>
    <cellStyle name="40% - Accent5 23" xfId="4158"/>
    <cellStyle name="40% - Accent5 23 2" xfId="4159"/>
    <cellStyle name="40% - Accent5 23 2 2" xfId="4160"/>
    <cellStyle name="40% - Accent5 23 2 3" xfId="4161"/>
    <cellStyle name="40% - Accent5 23 3" xfId="4162"/>
    <cellStyle name="40% - Accent5 23 4" xfId="4163"/>
    <cellStyle name="40% - Accent5 24" xfId="4164"/>
    <cellStyle name="40% - Accent5 24 2" xfId="4165"/>
    <cellStyle name="40% - Accent5 24 3" xfId="4166"/>
    <cellStyle name="40% - Accent5 25" xfId="4167"/>
    <cellStyle name="40% - Accent5 25 2" xfId="4168"/>
    <cellStyle name="40% - Accent5 25 3" xfId="4169"/>
    <cellStyle name="40% - Accent5 26" xfId="4170"/>
    <cellStyle name="40% - Accent5 27" xfId="4171"/>
    <cellStyle name="40% - Accent5 28" xfId="4172"/>
    <cellStyle name="40% - Accent5 29" xfId="4173"/>
    <cellStyle name="40% - Accent5 3" xfId="205"/>
    <cellStyle name="40% - Accent5 3 2" xfId="572"/>
    <cellStyle name="40% - Accent5 3 3" xfId="4174"/>
    <cellStyle name="40% - Accent5 3 3 2" xfId="4175"/>
    <cellStyle name="40% - Accent5 3 3 2 2" xfId="4176"/>
    <cellStyle name="40% - Accent5 3 3 2 2 2" xfId="4177"/>
    <cellStyle name="40% - Accent5 3 3 2 2 3" xfId="4178"/>
    <cellStyle name="40% - Accent5 3 3 2 3" xfId="4179"/>
    <cellStyle name="40% - Accent5 3 3 2 4" xfId="4180"/>
    <cellStyle name="40% - Accent5 3 3 3" xfId="4181"/>
    <cellStyle name="40% - Accent5 3 3 3 2" xfId="4182"/>
    <cellStyle name="40% - Accent5 3 3 3 3" xfId="4183"/>
    <cellStyle name="40% - Accent5 3 3 4" xfId="4184"/>
    <cellStyle name="40% - Accent5 3 3 4 2" xfId="4185"/>
    <cellStyle name="40% - Accent5 3 3 4 3" xfId="4186"/>
    <cellStyle name="40% - Accent5 3 3 5" xfId="4187"/>
    <cellStyle name="40% - Accent5 3 3 6" xfId="4188"/>
    <cellStyle name="40% - Accent5 4" xfId="528"/>
    <cellStyle name="40% - Accent5 4 2" xfId="621"/>
    <cellStyle name="40% - Accent5 4 2 2" xfId="4189"/>
    <cellStyle name="40% - Accent5 4 2 2 2" xfId="4190"/>
    <cellStyle name="40% - Accent5 4 2 2 2 2" xfId="4191"/>
    <cellStyle name="40% - Accent5 4 2 2 2 3" xfId="4192"/>
    <cellStyle name="40% - Accent5 4 2 2 3" xfId="4193"/>
    <cellStyle name="40% - Accent5 4 2 2 4" xfId="4194"/>
    <cellStyle name="40% - Accent5 4 2 3" xfId="4195"/>
    <cellStyle name="40% - Accent5 4 2 3 2" xfId="4196"/>
    <cellStyle name="40% - Accent5 4 2 3 3" xfId="4197"/>
    <cellStyle name="40% - Accent5 4 2 4" xfId="4198"/>
    <cellStyle name="40% - Accent5 4 2 4 2" xfId="4199"/>
    <cellStyle name="40% - Accent5 4 2 4 3" xfId="4200"/>
    <cellStyle name="40% - Accent5 4 2 5" xfId="4201"/>
    <cellStyle name="40% - Accent5 4 2 6" xfId="4202"/>
    <cellStyle name="40% - Accent5 4 3" xfId="4203"/>
    <cellStyle name="40% - Accent5 4 3 2" xfId="4204"/>
    <cellStyle name="40% - Accent5 4 3 2 2" xfId="4205"/>
    <cellStyle name="40% - Accent5 4 3 2 3" xfId="4206"/>
    <cellStyle name="40% - Accent5 4 3 3" xfId="4207"/>
    <cellStyle name="40% - Accent5 4 3 4" xfId="4208"/>
    <cellStyle name="40% - Accent5 4 4" xfId="4209"/>
    <cellStyle name="40% - Accent5 4 4 2" xfId="4210"/>
    <cellStyle name="40% - Accent5 4 4 3" xfId="4211"/>
    <cellStyle name="40% - Accent5 4 5" xfId="4212"/>
    <cellStyle name="40% - Accent5 4 5 2" xfId="4213"/>
    <cellStyle name="40% - Accent5 4 5 3" xfId="4214"/>
    <cellStyle name="40% - Accent5 4 6" xfId="4215"/>
    <cellStyle name="40% - Accent5 4 7" xfId="4216"/>
    <cellStyle name="40% - Accent5 5" xfId="544"/>
    <cellStyle name="40% - Accent5 5 2" xfId="4217"/>
    <cellStyle name="40% - Accent5 5 2 2" xfId="4218"/>
    <cellStyle name="40% - Accent5 5 2 2 2" xfId="4219"/>
    <cellStyle name="40% - Accent5 5 2 2 3" xfId="4220"/>
    <cellStyle name="40% - Accent5 5 2 3" xfId="4221"/>
    <cellStyle name="40% - Accent5 5 2 4" xfId="4222"/>
    <cellStyle name="40% - Accent5 5 3" xfId="4223"/>
    <cellStyle name="40% - Accent5 5 3 2" xfId="4224"/>
    <cellStyle name="40% - Accent5 5 3 3" xfId="4225"/>
    <cellStyle name="40% - Accent5 5 4" xfId="4226"/>
    <cellStyle name="40% - Accent5 5 4 2" xfId="4227"/>
    <cellStyle name="40% - Accent5 5 4 3" xfId="4228"/>
    <cellStyle name="40% - Accent5 5 5" xfId="4229"/>
    <cellStyle name="40% - Accent5 5 6" xfId="4230"/>
    <cellStyle name="40% - Accent5 6" xfId="4231"/>
    <cellStyle name="40% - Accent5 6 2" xfId="4232"/>
    <cellStyle name="40% - Accent5 6 2 2" xfId="4233"/>
    <cellStyle name="40% - Accent5 6 2 2 2" xfId="4234"/>
    <cellStyle name="40% - Accent5 6 2 2 3" xfId="4235"/>
    <cellStyle name="40% - Accent5 6 2 3" xfId="4236"/>
    <cellStyle name="40% - Accent5 6 2 4" xfId="4237"/>
    <cellStyle name="40% - Accent5 6 3" xfId="4238"/>
    <cellStyle name="40% - Accent5 6 3 2" xfId="4239"/>
    <cellStyle name="40% - Accent5 6 3 3" xfId="4240"/>
    <cellStyle name="40% - Accent5 6 4" xfId="4241"/>
    <cellStyle name="40% - Accent5 6 4 2" xfId="4242"/>
    <cellStyle name="40% - Accent5 6 4 3" xfId="4243"/>
    <cellStyle name="40% - Accent5 6 5" xfId="4244"/>
    <cellStyle name="40% - Accent5 6 6" xfId="4245"/>
    <cellStyle name="40% - Accent5 7" xfId="4246"/>
    <cellStyle name="40% - Accent5 7 2" xfId="4247"/>
    <cellStyle name="40% - Accent5 7 2 2" xfId="4248"/>
    <cellStyle name="40% - Accent5 7 2 2 2" xfId="4249"/>
    <cellStyle name="40% - Accent5 7 2 2 3" xfId="4250"/>
    <cellStyle name="40% - Accent5 7 2 3" xfId="4251"/>
    <cellStyle name="40% - Accent5 7 2 4" xfId="4252"/>
    <cellStyle name="40% - Accent5 7 3" xfId="4253"/>
    <cellStyle name="40% - Accent5 7 3 2" xfId="4254"/>
    <cellStyle name="40% - Accent5 7 3 3" xfId="4255"/>
    <cellStyle name="40% - Accent5 7 4" xfId="4256"/>
    <cellStyle name="40% - Accent5 7 4 2" xfId="4257"/>
    <cellStyle name="40% - Accent5 7 4 3" xfId="4258"/>
    <cellStyle name="40% - Accent5 7 5" xfId="4259"/>
    <cellStyle name="40% - Accent5 7 6" xfId="4260"/>
    <cellStyle name="40% - Accent5 8" xfId="4261"/>
    <cellStyle name="40% - Accent5 8 2" xfId="4262"/>
    <cellStyle name="40% - Accent5 8 2 2" xfId="4263"/>
    <cellStyle name="40% - Accent5 8 2 2 2" xfId="4264"/>
    <cellStyle name="40% - Accent5 8 2 2 3" xfId="4265"/>
    <cellStyle name="40% - Accent5 8 2 3" xfId="4266"/>
    <cellStyle name="40% - Accent5 8 2 4" xfId="4267"/>
    <cellStyle name="40% - Accent5 8 3" xfId="4268"/>
    <cellStyle name="40% - Accent5 8 3 2" xfId="4269"/>
    <cellStyle name="40% - Accent5 8 3 3" xfId="4270"/>
    <cellStyle name="40% - Accent5 8 4" xfId="4271"/>
    <cellStyle name="40% - Accent5 8 4 2" xfId="4272"/>
    <cellStyle name="40% - Accent5 8 4 3" xfId="4273"/>
    <cellStyle name="40% - Accent5 8 5" xfId="4274"/>
    <cellStyle name="40% - Accent5 8 6" xfId="4275"/>
    <cellStyle name="40% - Accent5 9" xfId="4276"/>
    <cellStyle name="40% - Accent5 9 2" xfId="4277"/>
    <cellStyle name="40% - Accent5 9 2 2" xfId="4278"/>
    <cellStyle name="40% - Accent5 9 2 2 2" xfId="4279"/>
    <cellStyle name="40% - Accent5 9 2 2 3" xfId="4280"/>
    <cellStyle name="40% - Accent5 9 2 3" xfId="4281"/>
    <cellStyle name="40% - Accent5 9 2 4" xfId="4282"/>
    <cellStyle name="40% - Accent5 9 3" xfId="4283"/>
    <cellStyle name="40% - Accent5 9 3 2" xfId="4284"/>
    <cellStyle name="40% - Accent5 9 3 3" xfId="4285"/>
    <cellStyle name="40% - Accent5 9 4" xfId="4286"/>
    <cellStyle name="40% - Accent5 9 4 2" xfId="4287"/>
    <cellStyle name="40% - Accent5 9 4 3" xfId="4288"/>
    <cellStyle name="40% - Accent5 9 5" xfId="4289"/>
    <cellStyle name="40% - Accent5 9 6" xfId="4290"/>
    <cellStyle name="40% - Accent6" xfId="206" builtinId="51" customBuiltin="1"/>
    <cellStyle name="40% - Accent6 10" xfId="4291"/>
    <cellStyle name="40% - Accent6 10 2" xfId="4292"/>
    <cellStyle name="40% - Accent6 10 2 2" xfId="4293"/>
    <cellStyle name="40% - Accent6 10 2 2 2" xfId="4294"/>
    <cellStyle name="40% - Accent6 10 2 2 3" xfId="4295"/>
    <cellStyle name="40% - Accent6 10 2 3" xfId="4296"/>
    <cellStyle name="40% - Accent6 10 2 4" xfId="4297"/>
    <cellStyle name="40% - Accent6 10 3" xfId="4298"/>
    <cellStyle name="40% - Accent6 10 3 2" xfId="4299"/>
    <cellStyle name="40% - Accent6 10 3 3" xfId="4300"/>
    <cellStyle name="40% - Accent6 10 4" xfId="4301"/>
    <cellStyle name="40% - Accent6 10 4 2" xfId="4302"/>
    <cellStyle name="40% - Accent6 10 4 3" xfId="4303"/>
    <cellStyle name="40% - Accent6 10 5" xfId="4304"/>
    <cellStyle name="40% - Accent6 10 6" xfId="4305"/>
    <cellStyle name="40% - Accent6 11" xfId="4306"/>
    <cellStyle name="40% - Accent6 11 2" xfId="4307"/>
    <cellStyle name="40% - Accent6 11 2 2" xfId="4308"/>
    <cellStyle name="40% - Accent6 11 2 2 2" xfId="4309"/>
    <cellStyle name="40% - Accent6 11 2 2 3" xfId="4310"/>
    <cellStyle name="40% - Accent6 11 2 3" xfId="4311"/>
    <cellStyle name="40% - Accent6 11 2 4" xfId="4312"/>
    <cellStyle name="40% - Accent6 11 3" xfId="4313"/>
    <cellStyle name="40% - Accent6 11 3 2" xfId="4314"/>
    <cellStyle name="40% - Accent6 11 3 3" xfId="4315"/>
    <cellStyle name="40% - Accent6 11 4" xfId="4316"/>
    <cellStyle name="40% - Accent6 11 4 2" xfId="4317"/>
    <cellStyle name="40% - Accent6 11 4 3" xfId="4318"/>
    <cellStyle name="40% - Accent6 11 5" xfId="4319"/>
    <cellStyle name="40% - Accent6 11 6" xfId="4320"/>
    <cellStyle name="40% - Accent6 12" xfId="4321"/>
    <cellStyle name="40% - Accent6 12 2" xfId="4322"/>
    <cellStyle name="40% - Accent6 12 2 2" xfId="4323"/>
    <cellStyle name="40% - Accent6 12 2 2 2" xfId="4324"/>
    <cellStyle name="40% - Accent6 12 2 2 3" xfId="4325"/>
    <cellStyle name="40% - Accent6 12 2 3" xfId="4326"/>
    <cellStyle name="40% - Accent6 12 2 4" xfId="4327"/>
    <cellStyle name="40% - Accent6 12 3" xfId="4328"/>
    <cellStyle name="40% - Accent6 12 3 2" xfId="4329"/>
    <cellStyle name="40% - Accent6 12 3 3" xfId="4330"/>
    <cellStyle name="40% - Accent6 12 4" xfId="4331"/>
    <cellStyle name="40% - Accent6 12 4 2" xfId="4332"/>
    <cellStyle name="40% - Accent6 12 4 3" xfId="4333"/>
    <cellStyle name="40% - Accent6 12 5" xfId="4334"/>
    <cellStyle name="40% - Accent6 12 6" xfId="4335"/>
    <cellStyle name="40% - Accent6 13" xfId="4336"/>
    <cellStyle name="40% - Accent6 13 2" xfId="4337"/>
    <cellStyle name="40% - Accent6 13 2 2" xfId="4338"/>
    <cellStyle name="40% - Accent6 13 2 2 2" xfId="4339"/>
    <cellStyle name="40% - Accent6 13 2 2 3" xfId="4340"/>
    <cellStyle name="40% - Accent6 13 2 3" xfId="4341"/>
    <cellStyle name="40% - Accent6 13 2 4" xfId="4342"/>
    <cellStyle name="40% - Accent6 13 3" xfId="4343"/>
    <cellStyle name="40% - Accent6 13 3 2" xfId="4344"/>
    <cellStyle name="40% - Accent6 13 3 3" xfId="4345"/>
    <cellStyle name="40% - Accent6 13 4" xfId="4346"/>
    <cellStyle name="40% - Accent6 13 4 2" xfId="4347"/>
    <cellStyle name="40% - Accent6 13 4 3" xfId="4348"/>
    <cellStyle name="40% - Accent6 13 5" xfId="4349"/>
    <cellStyle name="40% - Accent6 13 6" xfId="4350"/>
    <cellStyle name="40% - Accent6 14" xfId="4351"/>
    <cellStyle name="40% - Accent6 14 2" xfId="4352"/>
    <cellStyle name="40% - Accent6 14 2 2" xfId="4353"/>
    <cellStyle name="40% - Accent6 14 2 2 2" xfId="4354"/>
    <cellStyle name="40% - Accent6 14 2 2 3" xfId="4355"/>
    <cellStyle name="40% - Accent6 14 2 3" xfId="4356"/>
    <cellStyle name="40% - Accent6 14 2 4" xfId="4357"/>
    <cellStyle name="40% - Accent6 14 3" xfId="4358"/>
    <cellStyle name="40% - Accent6 14 3 2" xfId="4359"/>
    <cellStyle name="40% - Accent6 14 3 3" xfId="4360"/>
    <cellStyle name="40% - Accent6 14 4" xfId="4361"/>
    <cellStyle name="40% - Accent6 14 4 2" xfId="4362"/>
    <cellStyle name="40% - Accent6 14 4 3" xfId="4363"/>
    <cellStyle name="40% - Accent6 14 5" xfId="4364"/>
    <cellStyle name="40% - Accent6 14 6" xfId="4365"/>
    <cellStyle name="40% - Accent6 15" xfId="4366"/>
    <cellStyle name="40% - Accent6 15 2" xfId="4367"/>
    <cellStyle name="40% - Accent6 15 2 2" xfId="4368"/>
    <cellStyle name="40% - Accent6 15 2 2 2" xfId="4369"/>
    <cellStyle name="40% - Accent6 15 2 2 3" xfId="4370"/>
    <cellStyle name="40% - Accent6 15 2 3" xfId="4371"/>
    <cellStyle name="40% - Accent6 15 2 4" xfId="4372"/>
    <cellStyle name="40% - Accent6 15 3" xfId="4373"/>
    <cellStyle name="40% - Accent6 15 3 2" xfId="4374"/>
    <cellStyle name="40% - Accent6 15 3 3" xfId="4375"/>
    <cellStyle name="40% - Accent6 15 4" xfId="4376"/>
    <cellStyle name="40% - Accent6 15 4 2" xfId="4377"/>
    <cellStyle name="40% - Accent6 15 4 3" xfId="4378"/>
    <cellStyle name="40% - Accent6 15 5" xfId="4379"/>
    <cellStyle name="40% - Accent6 15 6" xfId="4380"/>
    <cellStyle name="40% - Accent6 16" xfId="4381"/>
    <cellStyle name="40% - Accent6 16 2" xfId="4382"/>
    <cellStyle name="40% - Accent6 16 2 2" xfId="4383"/>
    <cellStyle name="40% - Accent6 16 2 2 2" xfId="4384"/>
    <cellStyle name="40% - Accent6 16 2 2 3" xfId="4385"/>
    <cellStyle name="40% - Accent6 16 2 3" xfId="4386"/>
    <cellStyle name="40% - Accent6 16 2 4" xfId="4387"/>
    <cellStyle name="40% - Accent6 16 3" xfId="4388"/>
    <cellStyle name="40% - Accent6 16 3 2" xfId="4389"/>
    <cellStyle name="40% - Accent6 16 3 3" xfId="4390"/>
    <cellStyle name="40% - Accent6 16 4" xfId="4391"/>
    <cellStyle name="40% - Accent6 16 4 2" xfId="4392"/>
    <cellStyle name="40% - Accent6 16 4 3" xfId="4393"/>
    <cellStyle name="40% - Accent6 16 5" xfId="4394"/>
    <cellStyle name="40% - Accent6 16 6" xfId="4395"/>
    <cellStyle name="40% - Accent6 17" xfId="4396"/>
    <cellStyle name="40% - Accent6 17 2" xfId="4397"/>
    <cellStyle name="40% - Accent6 17 2 2" xfId="4398"/>
    <cellStyle name="40% - Accent6 17 2 2 2" xfId="4399"/>
    <cellStyle name="40% - Accent6 17 2 2 3" xfId="4400"/>
    <cellStyle name="40% - Accent6 17 2 3" xfId="4401"/>
    <cellStyle name="40% - Accent6 17 2 4" xfId="4402"/>
    <cellStyle name="40% - Accent6 17 3" xfId="4403"/>
    <cellStyle name="40% - Accent6 17 3 2" xfId="4404"/>
    <cellStyle name="40% - Accent6 17 3 3" xfId="4405"/>
    <cellStyle name="40% - Accent6 17 4" xfId="4406"/>
    <cellStyle name="40% - Accent6 17 4 2" xfId="4407"/>
    <cellStyle name="40% - Accent6 17 4 3" xfId="4408"/>
    <cellStyle name="40% - Accent6 17 5" xfId="4409"/>
    <cellStyle name="40% - Accent6 17 6" xfId="4410"/>
    <cellStyle name="40% - Accent6 18" xfId="4411"/>
    <cellStyle name="40% - Accent6 18 2" xfId="4412"/>
    <cellStyle name="40% - Accent6 18 2 2" xfId="4413"/>
    <cellStyle name="40% - Accent6 18 2 2 2" xfId="4414"/>
    <cellStyle name="40% - Accent6 18 2 2 3" xfId="4415"/>
    <cellStyle name="40% - Accent6 18 2 3" xfId="4416"/>
    <cellStyle name="40% - Accent6 18 2 4" xfId="4417"/>
    <cellStyle name="40% - Accent6 18 3" xfId="4418"/>
    <cellStyle name="40% - Accent6 18 3 2" xfId="4419"/>
    <cellStyle name="40% - Accent6 18 3 3" xfId="4420"/>
    <cellStyle name="40% - Accent6 18 4" xfId="4421"/>
    <cellStyle name="40% - Accent6 18 4 2" xfId="4422"/>
    <cellStyle name="40% - Accent6 18 4 3" xfId="4423"/>
    <cellStyle name="40% - Accent6 18 5" xfId="4424"/>
    <cellStyle name="40% - Accent6 18 6" xfId="4425"/>
    <cellStyle name="40% - Accent6 19" xfId="4426"/>
    <cellStyle name="40% - Accent6 19 2" xfId="4427"/>
    <cellStyle name="40% - Accent6 19 2 2" xfId="4428"/>
    <cellStyle name="40% - Accent6 19 2 2 2" xfId="4429"/>
    <cellStyle name="40% - Accent6 19 2 2 3" xfId="4430"/>
    <cellStyle name="40% - Accent6 19 2 3" xfId="4431"/>
    <cellStyle name="40% - Accent6 19 2 4" xfId="4432"/>
    <cellStyle name="40% - Accent6 19 3" xfId="4433"/>
    <cellStyle name="40% - Accent6 19 3 2" xfId="4434"/>
    <cellStyle name="40% - Accent6 19 3 3" xfId="4435"/>
    <cellStyle name="40% - Accent6 19 4" xfId="4436"/>
    <cellStyle name="40% - Accent6 19 4 2" xfId="4437"/>
    <cellStyle name="40% - Accent6 19 4 3" xfId="4438"/>
    <cellStyle name="40% - Accent6 19 5" xfId="4439"/>
    <cellStyle name="40% - Accent6 19 6" xfId="4440"/>
    <cellStyle name="40% - Accent6 2" xfId="207"/>
    <cellStyle name="40% - Accent6 2 2" xfId="573"/>
    <cellStyle name="40% - Accent6 2 3" xfId="4441"/>
    <cellStyle name="40% - Accent6 2 3 2" xfId="4442"/>
    <cellStyle name="40% - Accent6 2 3 2 2" xfId="4443"/>
    <cellStyle name="40% - Accent6 2 3 2 2 2" xfId="4444"/>
    <cellStyle name="40% - Accent6 2 3 2 2 3" xfId="4445"/>
    <cellStyle name="40% - Accent6 2 3 2 3" xfId="4446"/>
    <cellStyle name="40% - Accent6 2 3 2 4" xfId="4447"/>
    <cellStyle name="40% - Accent6 2 3 3" xfId="4448"/>
    <cellStyle name="40% - Accent6 2 3 3 2" xfId="4449"/>
    <cellStyle name="40% - Accent6 2 3 3 3" xfId="4450"/>
    <cellStyle name="40% - Accent6 2 3 4" xfId="4451"/>
    <cellStyle name="40% - Accent6 2 3 4 2" xfId="4452"/>
    <cellStyle name="40% - Accent6 2 3 4 3" xfId="4453"/>
    <cellStyle name="40% - Accent6 2 3 5" xfId="4454"/>
    <cellStyle name="40% - Accent6 2 3 6" xfId="4455"/>
    <cellStyle name="40% - Accent6 20" xfId="4456"/>
    <cellStyle name="40% - Accent6 20 2" xfId="4457"/>
    <cellStyle name="40% - Accent6 20 2 2" xfId="4458"/>
    <cellStyle name="40% - Accent6 20 2 2 2" xfId="4459"/>
    <cellStyle name="40% - Accent6 20 2 2 3" xfId="4460"/>
    <cellStyle name="40% - Accent6 20 2 3" xfId="4461"/>
    <cellStyle name="40% - Accent6 20 2 4" xfId="4462"/>
    <cellStyle name="40% - Accent6 20 3" xfId="4463"/>
    <cellStyle name="40% - Accent6 20 3 2" xfId="4464"/>
    <cellStyle name="40% - Accent6 20 3 3" xfId="4465"/>
    <cellStyle name="40% - Accent6 20 4" xfId="4466"/>
    <cellStyle name="40% - Accent6 20 4 2" xfId="4467"/>
    <cellStyle name="40% - Accent6 20 4 3" xfId="4468"/>
    <cellStyle name="40% - Accent6 20 5" xfId="4469"/>
    <cellStyle name="40% - Accent6 20 6" xfId="4470"/>
    <cellStyle name="40% - Accent6 21" xfId="4471"/>
    <cellStyle name="40% - Accent6 22" xfId="4472"/>
    <cellStyle name="40% - Accent6 22 2" xfId="4473"/>
    <cellStyle name="40% - Accent6 22 2 2" xfId="4474"/>
    <cellStyle name="40% - Accent6 22 2 2 2" xfId="4475"/>
    <cellStyle name="40% - Accent6 22 2 2 3" xfId="4476"/>
    <cellStyle name="40% - Accent6 22 2 3" xfId="4477"/>
    <cellStyle name="40% - Accent6 22 2 4" xfId="4478"/>
    <cellStyle name="40% - Accent6 22 3" xfId="4479"/>
    <cellStyle name="40% - Accent6 22 3 2" xfId="4480"/>
    <cellStyle name="40% - Accent6 22 3 3" xfId="4481"/>
    <cellStyle name="40% - Accent6 22 4" xfId="4482"/>
    <cellStyle name="40% - Accent6 22 4 2" xfId="4483"/>
    <cellStyle name="40% - Accent6 22 4 3" xfId="4484"/>
    <cellStyle name="40% - Accent6 22 5" xfId="4485"/>
    <cellStyle name="40% - Accent6 22 6" xfId="4486"/>
    <cellStyle name="40% - Accent6 23" xfId="4487"/>
    <cellStyle name="40% - Accent6 23 2" xfId="4488"/>
    <cellStyle name="40% - Accent6 23 2 2" xfId="4489"/>
    <cellStyle name="40% - Accent6 23 2 3" xfId="4490"/>
    <cellStyle name="40% - Accent6 23 3" xfId="4491"/>
    <cellStyle name="40% - Accent6 23 4" xfId="4492"/>
    <cellStyle name="40% - Accent6 24" xfId="4493"/>
    <cellStyle name="40% - Accent6 24 2" xfId="4494"/>
    <cellStyle name="40% - Accent6 24 3" xfId="4495"/>
    <cellStyle name="40% - Accent6 25" xfId="4496"/>
    <cellStyle name="40% - Accent6 25 2" xfId="4497"/>
    <cellStyle name="40% - Accent6 25 3" xfId="4498"/>
    <cellStyle name="40% - Accent6 26" xfId="4499"/>
    <cellStyle name="40% - Accent6 27" xfId="4500"/>
    <cellStyle name="40% - Accent6 28" xfId="4501"/>
    <cellStyle name="40% - Accent6 29" xfId="4502"/>
    <cellStyle name="40% - Accent6 3" xfId="208"/>
    <cellStyle name="40% - Accent6 3 2" xfId="574"/>
    <cellStyle name="40% - Accent6 3 3" xfId="4503"/>
    <cellStyle name="40% - Accent6 3 3 2" xfId="4504"/>
    <cellStyle name="40% - Accent6 3 3 2 2" xfId="4505"/>
    <cellStyle name="40% - Accent6 3 3 2 2 2" xfId="4506"/>
    <cellStyle name="40% - Accent6 3 3 2 2 3" xfId="4507"/>
    <cellStyle name="40% - Accent6 3 3 2 3" xfId="4508"/>
    <cellStyle name="40% - Accent6 3 3 2 4" xfId="4509"/>
    <cellStyle name="40% - Accent6 3 3 3" xfId="4510"/>
    <cellStyle name="40% - Accent6 3 3 3 2" xfId="4511"/>
    <cellStyle name="40% - Accent6 3 3 3 3" xfId="4512"/>
    <cellStyle name="40% - Accent6 3 3 4" xfId="4513"/>
    <cellStyle name="40% - Accent6 3 3 4 2" xfId="4514"/>
    <cellStyle name="40% - Accent6 3 3 4 3" xfId="4515"/>
    <cellStyle name="40% - Accent6 3 3 5" xfId="4516"/>
    <cellStyle name="40% - Accent6 3 3 6" xfId="4517"/>
    <cellStyle name="40% - Accent6 4" xfId="530"/>
    <cellStyle name="40% - Accent6 4 2" xfId="623"/>
    <cellStyle name="40% - Accent6 4 2 2" xfId="4518"/>
    <cellStyle name="40% - Accent6 4 2 2 2" xfId="4519"/>
    <cellStyle name="40% - Accent6 4 2 2 2 2" xfId="4520"/>
    <cellStyle name="40% - Accent6 4 2 2 2 3" xfId="4521"/>
    <cellStyle name="40% - Accent6 4 2 2 3" xfId="4522"/>
    <cellStyle name="40% - Accent6 4 2 2 4" xfId="4523"/>
    <cellStyle name="40% - Accent6 4 2 3" xfId="4524"/>
    <cellStyle name="40% - Accent6 4 2 3 2" xfId="4525"/>
    <cellStyle name="40% - Accent6 4 2 3 3" xfId="4526"/>
    <cellStyle name="40% - Accent6 4 2 4" xfId="4527"/>
    <cellStyle name="40% - Accent6 4 2 4 2" xfId="4528"/>
    <cellStyle name="40% - Accent6 4 2 4 3" xfId="4529"/>
    <cellStyle name="40% - Accent6 4 2 5" xfId="4530"/>
    <cellStyle name="40% - Accent6 4 2 6" xfId="4531"/>
    <cellStyle name="40% - Accent6 4 3" xfId="4532"/>
    <cellStyle name="40% - Accent6 4 3 2" xfId="4533"/>
    <cellStyle name="40% - Accent6 4 3 2 2" xfId="4534"/>
    <cellStyle name="40% - Accent6 4 3 2 3" xfId="4535"/>
    <cellStyle name="40% - Accent6 4 3 3" xfId="4536"/>
    <cellStyle name="40% - Accent6 4 3 4" xfId="4537"/>
    <cellStyle name="40% - Accent6 4 4" xfId="4538"/>
    <cellStyle name="40% - Accent6 4 4 2" xfId="4539"/>
    <cellStyle name="40% - Accent6 4 4 3" xfId="4540"/>
    <cellStyle name="40% - Accent6 4 5" xfId="4541"/>
    <cellStyle name="40% - Accent6 4 5 2" xfId="4542"/>
    <cellStyle name="40% - Accent6 4 5 3" xfId="4543"/>
    <cellStyle name="40% - Accent6 4 6" xfId="4544"/>
    <cellStyle name="40% - Accent6 4 7" xfId="4545"/>
    <cellStyle name="40% - Accent6 5" xfId="546"/>
    <cellStyle name="40% - Accent6 5 2" xfId="4546"/>
    <cellStyle name="40% - Accent6 5 2 2" xfId="4547"/>
    <cellStyle name="40% - Accent6 5 2 2 2" xfId="4548"/>
    <cellStyle name="40% - Accent6 5 2 2 3" xfId="4549"/>
    <cellStyle name="40% - Accent6 5 2 3" xfId="4550"/>
    <cellStyle name="40% - Accent6 5 2 4" xfId="4551"/>
    <cellStyle name="40% - Accent6 5 3" xfId="4552"/>
    <cellStyle name="40% - Accent6 5 3 2" xfId="4553"/>
    <cellStyle name="40% - Accent6 5 3 3" xfId="4554"/>
    <cellStyle name="40% - Accent6 5 4" xfId="4555"/>
    <cellStyle name="40% - Accent6 5 4 2" xfId="4556"/>
    <cellStyle name="40% - Accent6 5 4 3" xfId="4557"/>
    <cellStyle name="40% - Accent6 5 5" xfId="4558"/>
    <cellStyle name="40% - Accent6 5 6" xfId="4559"/>
    <cellStyle name="40% - Accent6 6" xfId="4560"/>
    <cellStyle name="40% - Accent6 6 2" xfId="4561"/>
    <cellStyle name="40% - Accent6 6 2 2" xfId="4562"/>
    <cellStyle name="40% - Accent6 6 2 2 2" xfId="4563"/>
    <cellStyle name="40% - Accent6 6 2 2 3" xfId="4564"/>
    <cellStyle name="40% - Accent6 6 2 3" xfId="4565"/>
    <cellStyle name="40% - Accent6 6 2 4" xfId="4566"/>
    <cellStyle name="40% - Accent6 6 3" xfId="4567"/>
    <cellStyle name="40% - Accent6 6 3 2" xfId="4568"/>
    <cellStyle name="40% - Accent6 6 3 3" xfId="4569"/>
    <cellStyle name="40% - Accent6 6 4" xfId="4570"/>
    <cellStyle name="40% - Accent6 6 4 2" xfId="4571"/>
    <cellStyle name="40% - Accent6 6 4 3" xfId="4572"/>
    <cellStyle name="40% - Accent6 6 5" xfId="4573"/>
    <cellStyle name="40% - Accent6 6 6" xfId="4574"/>
    <cellStyle name="40% - Accent6 7" xfId="4575"/>
    <cellStyle name="40% - Accent6 7 2" xfId="4576"/>
    <cellStyle name="40% - Accent6 7 2 2" xfId="4577"/>
    <cellStyle name="40% - Accent6 7 2 2 2" xfId="4578"/>
    <cellStyle name="40% - Accent6 7 2 2 3" xfId="4579"/>
    <cellStyle name="40% - Accent6 7 2 3" xfId="4580"/>
    <cellStyle name="40% - Accent6 7 2 4" xfId="4581"/>
    <cellStyle name="40% - Accent6 7 3" xfId="4582"/>
    <cellStyle name="40% - Accent6 7 3 2" xfId="4583"/>
    <cellStyle name="40% - Accent6 7 3 3" xfId="4584"/>
    <cellStyle name="40% - Accent6 7 4" xfId="4585"/>
    <cellStyle name="40% - Accent6 7 4 2" xfId="4586"/>
    <cellStyle name="40% - Accent6 7 4 3" xfId="4587"/>
    <cellStyle name="40% - Accent6 7 5" xfId="4588"/>
    <cellStyle name="40% - Accent6 7 6" xfId="4589"/>
    <cellStyle name="40% - Accent6 8" xfId="4590"/>
    <cellStyle name="40% - Accent6 8 2" xfId="4591"/>
    <cellStyle name="40% - Accent6 8 2 2" xfId="4592"/>
    <cellStyle name="40% - Accent6 8 2 2 2" xfId="4593"/>
    <cellStyle name="40% - Accent6 8 2 2 3" xfId="4594"/>
    <cellStyle name="40% - Accent6 8 2 3" xfId="4595"/>
    <cellStyle name="40% - Accent6 8 2 4" xfId="4596"/>
    <cellStyle name="40% - Accent6 8 3" xfId="4597"/>
    <cellStyle name="40% - Accent6 8 3 2" xfId="4598"/>
    <cellStyle name="40% - Accent6 8 3 3" xfId="4599"/>
    <cellStyle name="40% - Accent6 8 4" xfId="4600"/>
    <cellStyle name="40% - Accent6 8 4 2" xfId="4601"/>
    <cellStyle name="40% - Accent6 8 4 3" xfId="4602"/>
    <cellStyle name="40% - Accent6 8 5" xfId="4603"/>
    <cellStyle name="40% - Accent6 8 6" xfId="4604"/>
    <cellStyle name="40% - Accent6 9" xfId="4605"/>
    <cellStyle name="40% - Accent6 9 2" xfId="4606"/>
    <cellStyle name="40% - Accent6 9 2 2" xfId="4607"/>
    <cellStyle name="40% - Accent6 9 2 2 2" xfId="4608"/>
    <cellStyle name="40% - Accent6 9 2 2 3" xfId="4609"/>
    <cellStyle name="40% - Accent6 9 2 3" xfId="4610"/>
    <cellStyle name="40% - Accent6 9 2 4" xfId="4611"/>
    <cellStyle name="40% - Accent6 9 3" xfId="4612"/>
    <cellStyle name="40% - Accent6 9 3 2" xfId="4613"/>
    <cellStyle name="40% - Accent6 9 3 3" xfId="4614"/>
    <cellStyle name="40% - Accent6 9 4" xfId="4615"/>
    <cellStyle name="40% - Accent6 9 4 2" xfId="4616"/>
    <cellStyle name="40% - Accent6 9 4 3" xfId="4617"/>
    <cellStyle name="40% - Accent6 9 5" xfId="4618"/>
    <cellStyle name="40% - Accent6 9 6" xfId="4619"/>
    <cellStyle name="60% - Accent1" xfId="209" builtinId="32" customBuiltin="1"/>
    <cellStyle name="60% - Accent1 10" xfId="4620"/>
    <cellStyle name="60% - Accent1 11" xfId="4621"/>
    <cellStyle name="60% - Accent1 2" xfId="4622"/>
    <cellStyle name="60% - Accent1 2 2" xfId="4623"/>
    <cellStyle name="60% - Accent1 3" xfId="4624"/>
    <cellStyle name="60% - Accent1 4" xfId="4625"/>
    <cellStyle name="60% - Accent1 5" xfId="4626"/>
    <cellStyle name="60% - Accent1 6" xfId="4627"/>
    <cellStyle name="60% - Accent1 7" xfId="4628"/>
    <cellStyle name="60% - Accent1 8" xfId="4629"/>
    <cellStyle name="60% - Accent1 9" xfId="4630"/>
    <cellStyle name="60% - Accent2" xfId="210" builtinId="36" customBuiltin="1"/>
    <cellStyle name="60% - Accent2 10" xfId="4631"/>
    <cellStyle name="60% - Accent2 11" xfId="4632"/>
    <cellStyle name="60% - Accent2 2" xfId="4633"/>
    <cellStyle name="60% - Accent2 2 2" xfId="4634"/>
    <cellStyle name="60% - Accent2 3" xfId="4635"/>
    <cellStyle name="60% - Accent2 4" xfId="4636"/>
    <cellStyle name="60% - Accent2 5" xfId="4637"/>
    <cellStyle name="60% - Accent2 6" xfId="4638"/>
    <cellStyle name="60% - Accent2 7" xfId="4639"/>
    <cellStyle name="60% - Accent2 8" xfId="4640"/>
    <cellStyle name="60% - Accent2 9" xfId="4641"/>
    <cellStyle name="60% - Accent3" xfId="211" builtinId="40" customBuiltin="1"/>
    <cellStyle name="60% - Accent3 10" xfId="4642"/>
    <cellStyle name="60% - Accent3 11" xfId="4643"/>
    <cellStyle name="60% - Accent3 2" xfId="4644"/>
    <cellStyle name="60% - Accent3 2 2" xfId="4645"/>
    <cellStyle name="60% - Accent3 3" xfId="4646"/>
    <cellStyle name="60% - Accent3 4" xfId="4647"/>
    <cellStyle name="60% - Accent3 5" xfId="4648"/>
    <cellStyle name="60% - Accent3 6" xfId="4649"/>
    <cellStyle name="60% - Accent3 7" xfId="4650"/>
    <cellStyle name="60% - Accent3 8" xfId="4651"/>
    <cellStyle name="60% - Accent3 9" xfId="4652"/>
    <cellStyle name="60% - Accent4" xfId="212" builtinId="44" customBuiltin="1"/>
    <cellStyle name="60% - Accent4 10" xfId="4653"/>
    <cellStyle name="60% - Accent4 11" xfId="4654"/>
    <cellStyle name="60% - Accent4 2" xfId="4655"/>
    <cellStyle name="60% - Accent4 2 2" xfId="4656"/>
    <cellStyle name="60% - Accent4 3" xfId="4657"/>
    <cellStyle name="60% - Accent4 4" xfId="4658"/>
    <cellStyle name="60% - Accent4 5" xfId="4659"/>
    <cellStyle name="60% - Accent4 6" xfId="4660"/>
    <cellStyle name="60% - Accent4 7" xfId="4661"/>
    <cellStyle name="60% - Accent4 8" xfId="4662"/>
    <cellStyle name="60% - Accent4 9" xfId="4663"/>
    <cellStyle name="60% - Accent5" xfId="213" builtinId="48" customBuiltin="1"/>
    <cellStyle name="60% - Accent5 10" xfId="4664"/>
    <cellStyle name="60% - Accent5 11" xfId="4665"/>
    <cellStyle name="60% - Accent5 2" xfId="4666"/>
    <cellStyle name="60% - Accent5 2 2" xfId="4667"/>
    <cellStyle name="60% - Accent5 3" xfId="4668"/>
    <cellStyle name="60% - Accent5 4" xfId="4669"/>
    <cellStyle name="60% - Accent5 5" xfId="4670"/>
    <cellStyle name="60% - Accent5 6" xfId="4671"/>
    <cellStyle name="60% - Accent5 7" xfId="4672"/>
    <cellStyle name="60% - Accent5 8" xfId="4673"/>
    <cellStyle name="60% - Accent5 9" xfId="4674"/>
    <cellStyle name="60% - Accent6" xfId="214" builtinId="52" customBuiltin="1"/>
    <cellStyle name="60% - Accent6 10" xfId="4675"/>
    <cellStyle name="60% - Accent6 11" xfId="4676"/>
    <cellStyle name="60% - Accent6 2" xfId="4677"/>
    <cellStyle name="60% - Accent6 2 2" xfId="4678"/>
    <cellStyle name="60% - Accent6 3" xfId="4679"/>
    <cellStyle name="60% - Accent6 4" xfId="4680"/>
    <cellStyle name="60% - Accent6 5" xfId="4681"/>
    <cellStyle name="60% - Accent6 6" xfId="4682"/>
    <cellStyle name="60% - Accent6 7" xfId="4683"/>
    <cellStyle name="60% - Accent6 8" xfId="4684"/>
    <cellStyle name="60% - Accent6 9" xfId="4685"/>
    <cellStyle name="Accent1" xfId="215" builtinId="29" customBuiltin="1"/>
    <cellStyle name="Accent1 - 20%" xfId="4686"/>
    <cellStyle name="Accent1 - 40%" xfId="4687"/>
    <cellStyle name="Accent1 - 60%" xfId="4688"/>
    <cellStyle name="Accent1 10" xfId="4689"/>
    <cellStyle name="Accent1 11" xfId="4690"/>
    <cellStyle name="Accent1 12" xfId="4691"/>
    <cellStyle name="Accent1 13" xfId="4692"/>
    <cellStyle name="Accent1 14" xfId="4693"/>
    <cellStyle name="Accent1 15" xfId="4694"/>
    <cellStyle name="Accent1 16" xfId="4695"/>
    <cellStyle name="Accent1 17" xfId="4696"/>
    <cellStyle name="Accent1 18" xfId="4697"/>
    <cellStyle name="Accent1 19" xfId="4698"/>
    <cellStyle name="Accent1 2" xfId="4699"/>
    <cellStyle name="Accent1 2 2" xfId="4700"/>
    <cellStyle name="Accent1 20" xfId="4701"/>
    <cellStyle name="Accent1 21" xfId="4702"/>
    <cellStyle name="Accent1 22" xfId="4703"/>
    <cellStyle name="Accent1 23" xfId="4704"/>
    <cellStyle name="Accent1 24" xfId="4705"/>
    <cellStyle name="Accent1 25" xfId="4706"/>
    <cellStyle name="Accent1 26" xfId="4707"/>
    <cellStyle name="Accent1 27" xfId="4708"/>
    <cellStyle name="Accent1 28" xfId="4709"/>
    <cellStyle name="Accent1 29" xfId="4710"/>
    <cellStyle name="Accent1 3" xfId="4711"/>
    <cellStyle name="Accent1 30" xfId="4712"/>
    <cellStyle name="Accent1 31" xfId="4713"/>
    <cellStyle name="Accent1 32" xfId="4714"/>
    <cellStyle name="Accent1 33" xfId="4715"/>
    <cellStyle name="Accent1 34" xfId="4716"/>
    <cellStyle name="Accent1 35" xfId="4717"/>
    <cellStyle name="Accent1 36" xfId="4718"/>
    <cellStyle name="Accent1 37" xfId="4719"/>
    <cellStyle name="Accent1 38" xfId="4720"/>
    <cellStyle name="Accent1 39" xfId="4721"/>
    <cellStyle name="Accent1 4" xfId="4722"/>
    <cellStyle name="Accent1 40" xfId="4723"/>
    <cellStyle name="Accent1 41" xfId="4724"/>
    <cellStyle name="Accent1 42" xfId="4725"/>
    <cellStyle name="Accent1 43" xfId="4726"/>
    <cellStyle name="Accent1 44" xfId="4727"/>
    <cellStyle name="Accent1 45" xfId="4728"/>
    <cellStyle name="Accent1 46" xfId="4729"/>
    <cellStyle name="Accent1 47" xfId="4730"/>
    <cellStyle name="Accent1 5" xfId="4731"/>
    <cellStyle name="Accent1 6" xfId="4732"/>
    <cellStyle name="Accent1 7" xfId="4733"/>
    <cellStyle name="Accent1 8" xfId="4734"/>
    <cellStyle name="Accent1 9" xfId="4735"/>
    <cellStyle name="Accent2" xfId="216" builtinId="33" customBuiltin="1"/>
    <cellStyle name="Accent2 - 20%" xfId="4736"/>
    <cellStyle name="Accent2 - 40%" xfId="4737"/>
    <cellStyle name="Accent2 - 60%" xfId="4738"/>
    <cellStyle name="Accent2 10" xfId="4739"/>
    <cellStyle name="Accent2 11" xfId="4740"/>
    <cellStyle name="Accent2 12" xfId="4741"/>
    <cellStyle name="Accent2 13" xfId="4742"/>
    <cellStyle name="Accent2 14" xfId="4743"/>
    <cellStyle name="Accent2 15" xfId="4744"/>
    <cellStyle name="Accent2 16" xfId="4745"/>
    <cellStyle name="Accent2 17" xfId="4746"/>
    <cellStyle name="Accent2 18" xfId="4747"/>
    <cellStyle name="Accent2 19" xfId="4748"/>
    <cellStyle name="Accent2 2" xfId="4749"/>
    <cellStyle name="Accent2 2 2" xfId="4750"/>
    <cellStyle name="Accent2 20" xfId="4751"/>
    <cellStyle name="Accent2 21" xfId="4752"/>
    <cellStyle name="Accent2 22" xfId="4753"/>
    <cellStyle name="Accent2 23" xfId="4754"/>
    <cellStyle name="Accent2 24" xfId="4755"/>
    <cellStyle name="Accent2 25" xfId="4756"/>
    <cellStyle name="Accent2 26" xfId="4757"/>
    <cellStyle name="Accent2 27" xfId="4758"/>
    <cellStyle name="Accent2 28" xfId="4759"/>
    <cellStyle name="Accent2 29" xfId="4760"/>
    <cellStyle name="Accent2 3" xfId="4761"/>
    <cellStyle name="Accent2 30" xfId="4762"/>
    <cellStyle name="Accent2 31" xfId="4763"/>
    <cellStyle name="Accent2 32" xfId="4764"/>
    <cellStyle name="Accent2 33" xfId="4765"/>
    <cellStyle name="Accent2 34" xfId="4766"/>
    <cellStyle name="Accent2 35" xfId="4767"/>
    <cellStyle name="Accent2 36" xfId="4768"/>
    <cellStyle name="Accent2 37" xfId="4769"/>
    <cellStyle name="Accent2 38" xfId="4770"/>
    <cellStyle name="Accent2 39" xfId="4771"/>
    <cellStyle name="Accent2 4" xfId="4772"/>
    <cellStyle name="Accent2 40" xfId="4773"/>
    <cellStyle name="Accent2 41" xfId="4774"/>
    <cellStyle name="Accent2 42" xfId="4775"/>
    <cellStyle name="Accent2 43" xfId="4776"/>
    <cellStyle name="Accent2 44" xfId="4777"/>
    <cellStyle name="Accent2 45" xfId="4778"/>
    <cellStyle name="Accent2 46" xfId="4779"/>
    <cellStyle name="Accent2 47" xfId="4780"/>
    <cellStyle name="Accent2 5" xfId="4781"/>
    <cellStyle name="Accent2 6" xfId="4782"/>
    <cellStyle name="Accent2 7" xfId="4783"/>
    <cellStyle name="Accent2 8" xfId="4784"/>
    <cellStyle name="Accent2 9" xfId="4785"/>
    <cellStyle name="Accent3" xfId="217" builtinId="37" customBuiltin="1"/>
    <cellStyle name="Accent3 - 20%" xfId="4786"/>
    <cellStyle name="Accent3 - 40%" xfId="4787"/>
    <cellStyle name="Accent3 - 60%" xfId="4788"/>
    <cellStyle name="Accent3 10" xfId="4789"/>
    <cellStyle name="Accent3 11" xfId="4790"/>
    <cellStyle name="Accent3 12" xfId="4791"/>
    <cellStyle name="Accent3 13" xfId="4792"/>
    <cellStyle name="Accent3 14" xfId="4793"/>
    <cellStyle name="Accent3 15" xfId="4794"/>
    <cellStyle name="Accent3 16" xfId="4795"/>
    <cellStyle name="Accent3 17" xfId="4796"/>
    <cellStyle name="Accent3 18" xfId="4797"/>
    <cellStyle name="Accent3 19" xfId="4798"/>
    <cellStyle name="Accent3 2" xfId="4799"/>
    <cellStyle name="Accent3 2 2" xfId="4800"/>
    <cellStyle name="Accent3 20" xfId="4801"/>
    <cellStyle name="Accent3 21" xfId="4802"/>
    <cellStyle name="Accent3 22" xfId="4803"/>
    <cellStyle name="Accent3 23" xfId="4804"/>
    <cellStyle name="Accent3 24" xfId="4805"/>
    <cellStyle name="Accent3 25" xfId="4806"/>
    <cellStyle name="Accent3 26" xfId="4807"/>
    <cellStyle name="Accent3 27" xfId="4808"/>
    <cellStyle name="Accent3 28" xfId="4809"/>
    <cellStyle name="Accent3 29" xfId="4810"/>
    <cellStyle name="Accent3 3" xfId="4811"/>
    <cellStyle name="Accent3 30" xfId="4812"/>
    <cellStyle name="Accent3 31" xfId="4813"/>
    <cellStyle name="Accent3 32" xfId="4814"/>
    <cellStyle name="Accent3 33" xfId="4815"/>
    <cellStyle name="Accent3 34" xfId="4816"/>
    <cellStyle name="Accent3 35" xfId="4817"/>
    <cellStyle name="Accent3 36" xfId="4818"/>
    <cellStyle name="Accent3 37" xfId="4819"/>
    <cellStyle name="Accent3 38" xfId="4820"/>
    <cellStyle name="Accent3 39" xfId="4821"/>
    <cellStyle name="Accent3 4" xfId="4822"/>
    <cellStyle name="Accent3 40" xfId="4823"/>
    <cellStyle name="Accent3 41" xfId="4824"/>
    <cellStyle name="Accent3 42" xfId="4825"/>
    <cellStyle name="Accent3 43" xfId="4826"/>
    <cellStyle name="Accent3 44" xfId="4827"/>
    <cellStyle name="Accent3 45" xfId="4828"/>
    <cellStyle name="Accent3 46" xfId="4829"/>
    <cellStyle name="Accent3 47" xfId="4830"/>
    <cellStyle name="Accent3 5" xfId="4831"/>
    <cellStyle name="Accent3 6" xfId="4832"/>
    <cellStyle name="Accent3 7" xfId="4833"/>
    <cellStyle name="Accent3 8" xfId="4834"/>
    <cellStyle name="Accent3 9" xfId="4835"/>
    <cellStyle name="Accent4" xfId="218" builtinId="41" customBuiltin="1"/>
    <cellStyle name="Accent4 - 20%" xfId="4836"/>
    <cellStyle name="Accent4 - 40%" xfId="4837"/>
    <cellStyle name="Accent4 - 60%" xfId="4838"/>
    <cellStyle name="Accent4 10" xfId="4839"/>
    <cellStyle name="Accent4 11" xfId="4840"/>
    <cellStyle name="Accent4 12" xfId="4841"/>
    <cellStyle name="Accent4 13" xfId="4842"/>
    <cellStyle name="Accent4 14" xfId="4843"/>
    <cellStyle name="Accent4 15" xfId="4844"/>
    <cellStyle name="Accent4 16" xfId="4845"/>
    <cellStyle name="Accent4 17" xfId="4846"/>
    <cellStyle name="Accent4 18" xfId="4847"/>
    <cellStyle name="Accent4 19" xfId="4848"/>
    <cellStyle name="Accent4 2" xfId="4849"/>
    <cellStyle name="Accent4 2 2" xfId="4850"/>
    <cellStyle name="Accent4 20" xfId="4851"/>
    <cellStyle name="Accent4 21" xfId="4852"/>
    <cellStyle name="Accent4 22" xfId="4853"/>
    <cellStyle name="Accent4 23" xfId="4854"/>
    <cellStyle name="Accent4 24" xfId="4855"/>
    <cellStyle name="Accent4 25" xfId="4856"/>
    <cellStyle name="Accent4 26" xfId="4857"/>
    <cellStyle name="Accent4 27" xfId="4858"/>
    <cellStyle name="Accent4 28" xfId="4859"/>
    <cellStyle name="Accent4 29" xfId="4860"/>
    <cellStyle name="Accent4 3" xfId="4861"/>
    <cellStyle name="Accent4 30" xfId="4862"/>
    <cellStyle name="Accent4 31" xfId="4863"/>
    <cellStyle name="Accent4 32" xfId="4864"/>
    <cellStyle name="Accent4 33" xfId="4865"/>
    <cellStyle name="Accent4 34" xfId="4866"/>
    <cellStyle name="Accent4 35" xfId="4867"/>
    <cellStyle name="Accent4 36" xfId="4868"/>
    <cellStyle name="Accent4 37" xfId="4869"/>
    <cellStyle name="Accent4 38" xfId="4870"/>
    <cellStyle name="Accent4 39" xfId="4871"/>
    <cellStyle name="Accent4 4" xfId="4872"/>
    <cellStyle name="Accent4 40" xfId="4873"/>
    <cellStyle name="Accent4 41" xfId="4874"/>
    <cellStyle name="Accent4 42" xfId="4875"/>
    <cellStyle name="Accent4 43" xfId="4876"/>
    <cellStyle name="Accent4 44" xfId="4877"/>
    <cellStyle name="Accent4 45" xfId="4878"/>
    <cellStyle name="Accent4 46" xfId="4879"/>
    <cellStyle name="Accent4 47" xfId="4880"/>
    <cellStyle name="Accent4 5" xfId="4881"/>
    <cellStyle name="Accent4 6" xfId="4882"/>
    <cellStyle name="Accent4 7" xfId="4883"/>
    <cellStyle name="Accent4 8" xfId="4884"/>
    <cellStyle name="Accent4 9" xfId="4885"/>
    <cellStyle name="Accent5" xfId="219" builtinId="45" customBuiltin="1"/>
    <cellStyle name="Accent5 - 20%" xfId="4886"/>
    <cellStyle name="Accent5 - 40%" xfId="4887"/>
    <cellStyle name="Accent5 - 60%" xfId="4888"/>
    <cellStyle name="Accent5 10" xfId="4889"/>
    <cellStyle name="Accent5 11" xfId="4890"/>
    <cellStyle name="Accent5 12" xfId="4891"/>
    <cellStyle name="Accent5 13" xfId="4892"/>
    <cellStyle name="Accent5 14" xfId="4893"/>
    <cellStyle name="Accent5 15" xfId="4894"/>
    <cellStyle name="Accent5 16" xfId="4895"/>
    <cellStyle name="Accent5 17" xfId="4896"/>
    <cellStyle name="Accent5 18" xfId="4897"/>
    <cellStyle name="Accent5 19" xfId="4898"/>
    <cellStyle name="Accent5 2" xfId="4899"/>
    <cellStyle name="Accent5 2 2" xfId="4900"/>
    <cellStyle name="Accent5 20" xfId="4901"/>
    <cellStyle name="Accent5 21" xfId="4902"/>
    <cellStyle name="Accent5 22" xfId="4903"/>
    <cellStyle name="Accent5 23" xfId="4904"/>
    <cellStyle name="Accent5 24" xfId="4905"/>
    <cellStyle name="Accent5 25" xfId="4906"/>
    <cellStyle name="Accent5 26" xfId="4907"/>
    <cellStyle name="Accent5 27" xfId="4908"/>
    <cellStyle name="Accent5 28" xfId="4909"/>
    <cellStyle name="Accent5 29" xfId="4910"/>
    <cellStyle name="Accent5 3" xfId="4911"/>
    <cellStyle name="Accent5 30" xfId="4912"/>
    <cellStyle name="Accent5 31" xfId="4913"/>
    <cellStyle name="Accent5 32" xfId="4914"/>
    <cellStyle name="Accent5 33" xfId="4915"/>
    <cellStyle name="Accent5 34" xfId="4916"/>
    <cellStyle name="Accent5 35" xfId="4917"/>
    <cellStyle name="Accent5 36" xfId="4918"/>
    <cellStyle name="Accent5 37" xfId="4919"/>
    <cellStyle name="Accent5 38" xfId="4920"/>
    <cellStyle name="Accent5 39" xfId="4921"/>
    <cellStyle name="Accent5 4" xfId="4922"/>
    <cellStyle name="Accent5 40" xfId="4923"/>
    <cellStyle name="Accent5 41" xfId="4924"/>
    <cellStyle name="Accent5 42" xfId="4925"/>
    <cellStyle name="Accent5 43" xfId="4926"/>
    <cellStyle name="Accent5 44" xfId="4927"/>
    <cellStyle name="Accent5 45" xfId="4928"/>
    <cellStyle name="Accent5 46" xfId="4929"/>
    <cellStyle name="Accent5 47" xfId="4930"/>
    <cellStyle name="Accent5 5" xfId="4931"/>
    <cellStyle name="Accent5 6" xfId="4932"/>
    <cellStyle name="Accent5 7" xfId="4933"/>
    <cellStyle name="Accent5 8" xfId="4934"/>
    <cellStyle name="Accent5 9" xfId="4935"/>
    <cellStyle name="Accent6" xfId="220" builtinId="49" customBuiltin="1"/>
    <cellStyle name="Accent6 - 20%" xfId="4936"/>
    <cellStyle name="Accent6 - 40%" xfId="4937"/>
    <cellStyle name="Accent6 - 60%" xfId="4938"/>
    <cellStyle name="Accent6 10" xfId="4939"/>
    <cellStyle name="Accent6 11" xfId="4940"/>
    <cellStyle name="Accent6 12" xfId="4941"/>
    <cellStyle name="Accent6 13" xfId="4942"/>
    <cellStyle name="Accent6 14" xfId="4943"/>
    <cellStyle name="Accent6 15" xfId="4944"/>
    <cellStyle name="Accent6 16" xfId="4945"/>
    <cellStyle name="Accent6 17" xfId="4946"/>
    <cellStyle name="Accent6 18" xfId="4947"/>
    <cellStyle name="Accent6 19" xfId="4948"/>
    <cellStyle name="Accent6 2" xfId="4949"/>
    <cellStyle name="Accent6 2 2" xfId="4950"/>
    <cellStyle name="Accent6 20" xfId="4951"/>
    <cellStyle name="Accent6 21" xfId="4952"/>
    <cellStyle name="Accent6 22" xfId="4953"/>
    <cellStyle name="Accent6 23" xfId="4954"/>
    <cellStyle name="Accent6 24" xfId="4955"/>
    <cellStyle name="Accent6 25" xfId="4956"/>
    <cellStyle name="Accent6 26" xfId="4957"/>
    <cellStyle name="Accent6 27" xfId="4958"/>
    <cellStyle name="Accent6 28" xfId="4959"/>
    <cellStyle name="Accent6 29" xfId="4960"/>
    <cellStyle name="Accent6 3" xfId="4961"/>
    <cellStyle name="Accent6 30" xfId="4962"/>
    <cellStyle name="Accent6 31" xfId="4963"/>
    <cellStyle name="Accent6 32" xfId="4964"/>
    <cellStyle name="Accent6 33" xfId="4965"/>
    <cellStyle name="Accent6 34" xfId="4966"/>
    <cellStyle name="Accent6 35" xfId="4967"/>
    <cellStyle name="Accent6 36" xfId="4968"/>
    <cellStyle name="Accent6 37" xfId="4969"/>
    <cellStyle name="Accent6 38" xfId="4970"/>
    <cellStyle name="Accent6 39" xfId="4971"/>
    <cellStyle name="Accent6 4" xfId="4972"/>
    <cellStyle name="Accent6 40" xfId="4973"/>
    <cellStyle name="Accent6 41" xfId="4974"/>
    <cellStyle name="Accent6 42" xfId="4975"/>
    <cellStyle name="Accent6 43" xfId="4976"/>
    <cellStyle name="Accent6 44" xfId="4977"/>
    <cellStyle name="Accent6 45" xfId="4978"/>
    <cellStyle name="Accent6 46" xfId="4979"/>
    <cellStyle name="Accent6 47" xfId="4980"/>
    <cellStyle name="Accent6 5" xfId="4981"/>
    <cellStyle name="Accent6 6" xfId="4982"/>
    <cellStyle name="Accent6 7" xfId="4983"/>
    <cellStyle name="Accent6 8" xfId="4984"/>
    <cellStyle name="Accent6 9" xfId="4985"/>
    <cellStyle name="Bad" xfId="221" builtinId="27" customBuiltin="1"/>
    <cellStyle name="Bad 10" xfId="4986"/>
    <cellStyle name="Bad 11" xfId="4987"/>
    <cellStyle name="Bad 2" xfId="4988"/>
    <cellStyle name="Bad 2 2" xfId="4989"/>
    <cellStyle name="Bad 3" xfId="4990"/>
    <cellStyle name="Bad 4" xfId="4991"/>
    <cellStyle name="Bad 5" xfId="4992"/>
    <cellStyle name="Bad 6" xfId="4993"/>
    <cellStyle name="Bad 7" xfId="4994"/>
    <cellStyle name="Bad 8" xfId="4995"/>
    <cellStyle name="Bad 9" xfId="4996"/>
    <cellStyle name="blank" xfId="222"/>
    <cellStyle name="Calc Currency (0)" xfId="223"/>
    <cellStyle name="Calculation" xfId="224" builtinId="22" customBuiltin="1"/>
    <cellStyle name="Calculation 10" xfId="4997"/>
    <cellStyle name="Calculation 11" xfId="4998"/>
    <cellStyle name="Calculation 2" xfId="4999"/>
    <cellStyle name="Calculation 2 2" xfId="5000"/>
    <cellStyle name="Calculation 3" xfId="5001"/>
    <cellStyle name="Calculation 4" xfId="5002"/>
    <cellStyle name="Calculation 5" xfId="5003"/>
    <cellStyle name="Calculation 6" xfId="5004"/>
    <cellStyle name="Calculation 7" xfId="5005"/>
    <cellStyle name="Calculation 8" xfId="5006"/>
    <cellStyle name="Calculation 9" xfId="5007"/>
    <cellStyle name="Check Cell" xfId="225" builtinId="23" customBuiltin="1"/>
    <cellStyle name="Check Cell 10" xfId="5008"/>
    <cellStyle name="Check Cell 2" xfId="5009"/>
    <cellStyle name="Check Cell 2 2" xfId="5010"/>
    <cellStyle name="Check Cell 3" xfId="5011"/>
    <cellStyle name="Check Cell 4" xfId="5012"/>
    <cellStyle name="Check Cell 5" xfId="5013"/>
    <cellStyle name="Check Cell 6" xfId="5014"/>
    <cellStyle name="Check Cell 7" xfId="5015"/>
    <cellStyle name="Check Cell 8" xfId="5016"/>
    <cellStyle name="Check Cell 9" xfId="5017"/>
    <cellStyle name="CheckCell" xfId="226"/>
    <cellStyle name="Comma" xfId="227" builtinId="3"/>
    <cellStyle name="Comma [0] 2" xfId="507"/>
    <cellStyle name="Comma [0] 2 2" xfId="600"/>
    <cellStyle name="Comma [0] 3" xfId="607"/>
    <cellStyle name="Comma 10" xfId="228"/>
    <cellStyle name="Comma 11" xfId="229"/>
    <cellStyle name="Comma 12" xfId="230"/>
    <cellStyle name="Comma 13" xfId="231"/>
    <cellStyle name="Comma 13 2" xfId="5018"/>
    <cellStyle name="Comma 13 2 2" xfId="5019"/>
    <cellStyle name="Comma 13 2 2 2" xfId="5020"/>
    <cellStyle name="Comma 13 2 2 3" xfId="5021"/>
    <cellStyle name="Comma 13 2 3" xfId="5022"/>
    <cellStyle name="Comma 13 2 4" xfId="5023"/>
    <cellStyle name="Comma 13 3" xfId="5024"/>
    <cellStyle name="Comma 13 3 2" xfId="5025"/>
    <cellStyle name="Comma 13 3 3" xfId="5026"/>
    <cellStyle name="Comma 13 4" xfId="5027"/>
    <cellStyle name="Comma 13 4 2" xfId="5028"/>
    <cellStyle name="Comma 13 4 3" xfId="5029"/>
    <cellStyle name="Comma 13 5" xfId="5030"/>
    <cellStyle name="Comma 13 6" xfId="5031"/>
    <cellStyle name="Comma 14" xfId="232"/>
    <cellStyle name="Comma 14 2" xfId="5032"/>
    <cellStyle name="Comma 14 2 2" xfId="5033"/>
    <cellStyle name="Comma 14 2 2 2" xfId="5034"/>
    <cellStyle name="Comma 14 2 2 3" xfId="5035"/>
    <cellStyle name="Comma 14 2 3" xfId="5036"/>
    <cellStyle name="Comma 14 2 4" xfId="5037"/>
    <cellStyle name="Comma 14 3" xfId="5038"/>
    <cellStyle name="Comma 14 3 2" xfId="5039"/>
    <cellStyle name="Comma 14 3 3" xfId="5040"/>
    <cellStyle name="Comma 14 4" xfId="5041"/>
    <cellStyle name="Comma 14 4 2" xfId="5042"/>
    <cellStyle name="Comma 14 4 3" xfId="5043"/>
    <cellStyle name="Comma 14 5" xfId="5044"/>
    <cellStyle name="Comma 14 6" xfId="5045"/>
    <cellStyle name="Comma 15" xfId="233"/>
    <cellStyle name="Comma 16" xfId="624"/>
    <cellStyle name="Comma 17" xfId="629"/>
    <cellStyle name="Comma 18" xfId="596"/>
    <cellStyle name="Comma 19" xfId="637"/>
    <cellStyle name="Comma 2" xfId="234"/>
    <cellStyle name="Comma 2 2" xfId="235"/>
    <cellStyle name="Comma 2 2 2" xfId="236"/>
    <cellStyle name="Comma 2 3" xfId="5046"/>
    <cellStyle name="Comma 2 4" xfId="5047"/>
    <cellStyle name="Comma 2 5" xfId="5048"/>
    <cellStyle name="Comma 2 5 2" xfId="5049"/>
    <cellStyle name="Comma 2 5 2 2" xfId="5050"/>
    <cellStyle name="Comma 2 5 2 2 2" xfId="5051"/>
    <cellStyle name="Comma 2 5 2 2 3" xfId="5052"/>
    <cellStyle name="Comma 2 5 2 3" xfId="5053"/>
    <cellStyle name="Comma 2 5 2 4" xfId="5054"/>
    <cellStyle name="Comma 2 5 3" xfId="5055"/>
    <cellStyle name="Comma 2 5 3 2" xfId="5056"/>
    <cellStyle name="Comma 2 5 3 3" xfId="5057"/>
    <cellStyle name="Comma 2 5 4" xfId="5058"/>
    <cellStyle name="Comma 2 5 4 2" xfId="5059"/>
    <cellStyle name="Comma 2 5 4 3" xfId="5060"/>
    <cellStyle name="Comma 2 5 5" xfId="5061"/>
    <cellStyle name="Comma 2 5 6" xfId="5062"/>
    <cellStyle name="Comma 20" xfId="644"/>
    <cellStyle name="Comma 20 2" xfId="6537"/>
    <cellStyle name="Comma 21" xfId="651"/>
    <cellStyle name="Comma 22" xfId="659"/>
    <cellStyle name="Comma 23" xfId="673"/>
    <cellStyle name="Comma 24" xfId="6540"/>
    <cellStyle name="Comma 25" xfId="6542"/>
    <cellStyle name="Comma 26" xfId="6544"/>
    <cellStyle name="Comma 27" xfId="6546"/>
    <cellStyle name="Comma 28" xfId="6548"/>
    <cellStyle name="Comma 28 2" xfId="6550"/>
    <cellStyle name="Comma 29" xfId="6552"/>
    <cellStyle name="Comma 3" xfId="237"/>
    <cellStyle name="Comma 3 2" xfId="238"/>
    <cellStyle name="Comma 3 3" xfId="5063"/>
    <cellStyle name="Comma 3 3 2" xfId="5064"/>
    <cellStyle name="Comma 3 4" xfId="5065"/>
    <cellStyle name="Comma 3 4 2" xfId="5066"/>
    <cellStyle name="Comma 3 4 2 2" xfId="5067"/>
    <cellStyle name="Comma 3 4 2 2 2" xfId="5068"/>
    <cellStyle name="Comma 3 4 2 2 3" xfId="5069"/>
    <cellStyle name="Comma 3 4 2 3" xfId="5070"/>
    <cellStyle name="Comma 3 4 2 4" xfId="5071"/>
    <cellStyle name="Comma 3 4 3" xfId="5072"/>
    <cellStyle name="Comma 3 4 3 2" xfId="5073"/>
    <cellStyle name="Comma 3 4 3 3" xfId="5074"/>
    <cellStyle name="Comma 3 4 4" xfId="5075"/>
    <cellStyle name="Comma 3 4 4 2" xfId="5076"/>
    <cellStyle name="Comma 3 4 4 3" xfId="5077"/>
    <cellStyle name="Comma 3 4 5" xfId="5078"/>
    <cellStyle name="Comma 3 4 6" xfId="5079"/>
    <cellStyle name="Comma 30" xfId="6563"/>
    <cellStyle name="Comma 31" xfId="6565"/>
    <cellStyle name="Comma 32" xfId="6567"/>
    <cellStyle name="Comma 32 2" xfId="6569"/>
    <cellStyle name="Comma 32 2 2" xfId="6571"/>
    <cellStyle name="Comma 32 2 2 2" xfId="6573"/>
    <cellStyle name="Comma 33" xfId="6575"/>
    <cellStyle name="Comma 33 2" xfId="6577"/>
    <cellStyle name="Comma 4" xfId="239"/>
    <cellStyle name="Comma 4 2" xfId="240"/>
    <cellStyle name="Comma 4 3" xfId="5080"/>
    <cellStyle name="Comma 4 3 2" xfId="5081"/>
    <cellStyle name="Comma 4 3 2 2" xfId="5082"/>
    <cellStyle name="Comma 4 3 2 2 2" xfId="5083"/>
    <cellStyle name="Comma 4 3 2 2 3" xfId="5084"/>
    <cellStyle name="Comma 4 3 2 3" xfId="5085"/>
    <cellStyle name="Comma 4 3 2 4" xfId="5086"/>
    <cellStyle name="Comma 4 3 3" xfId="5087"/>
    <cellStyle name="Comma 4 3 3 2" xfId="5088"/>
    <cellStyle name="Comma 4 3 3 3" xfId="5089"/>
    <cellStyle name="Comma 4 3 4" xfId="5090"/>
    <cellStyle name="Comma 4 3 4 2" xfId="5091"/>
    <cellStyle name="Comma 4 3 4 3" xfId="5092"/>
    <cellStyle name="Comma 4 3 5" xfId="5093"/>
    <cellStyle name="Comma 4 3 6" xfId="5094"/>
    <cellStyle name="Comma 5" xfId="241"/>
    <cellStyle name="Comma 5 2" xfId="5095"/>
    <cellStyle name="Comma 5 3" xfId="5096"/>
    <cellStyle name="Comma 5 3 2" xfId="5097"/>
    <cellStyle name="Comma 5 3 2 2" xfId="5098"/>
    <cellStyle name="Comma 5 3 2 2 2" xfId="5099"/>
    <cellStyle name="Comma 5 3 2 2 3" xfId="5100"/>
    <cellStyle name="Comma 5 3 2 3" xfId="5101"/>
    <cellStyle name="Comma 5 3 2 4" xfId="5102"/>
    <cellStyle name="Comma 5 3 3" xfId="5103"/>
    <cellStyle name="Comma 5 3 3 2" xfId="5104"/>
    <cellStyle name="Comma 5 3 3 3" xfId="5105"/>
    <cellStyle name="Comma 5 3 4" xfId="5106"/>
    <cellStyle name="Comma 5 3 4 2" xfId="5107"/>
    <cellStyle name="Comma 5 3 4 3" xfId="5108"/>
    <cellStyle name="Comma 5 3 5" xfId="5109"/>
    <cellStyle name="Comma 5 3 6" xfId="5110"/>
    <cellStyle name="Comma 6" xfId="575"/>
    <cellStyle name="Comma 6 2" xfId="242"/>
    <cellStyle name="Comma 6 3" xfId="243"/>
    <cellStyle name="Comma 6 3 2" xfId="5111"/>
    <cellStyle name="Comma 6 3 2 2" xfId="5112"/>
    <cellStyle name="Comma 6 3 2 2 2" xfId="5113"/>
    <cellStyle name="Comma 6 3 2 2 3" xfId="5114"/>
    <cellStyle name="Comma 6 3 2 3" xfId="5115"/>
    <cellStyle name="Comma 6 3 2 4" xfId="5116"/>
    <cellStyle name="Comma 6 3 3" xfId="5117"/>
    <cellStyle name="Comma 6 3 3 2" xfId="5118"/>
    <cellStyle name="Comma 6 3 3 3" xfId="5119"/>
    <cellStyle name="Comma 6 3 4" xfId="5120"/>
    <cellStyle name="Comma 6 3 4 2" xfId="5121"/>
    <cellStyle name="Comma 6 3 4 3" xfId="5122"/>
    <cellStyle name="Comma 6 3 5" xfId="5123"/>
    <cellStyle name="Comma 6 3 6" xfId="5124"/>
    <cellStyle name="Comma 7" xfId="244"/>
    <cellStyle name="Comma 7 2" xfId="576"/>
    <cellStyle name="Comma 8" xfId="245"/>
    <cellStyle name="Comma 8 2" xfId="246"/>
    <cellStyle name="Comma 9" xfId="247"/>
    <cellStyle name="Comma 9 2" xfId="248"/>
    <cellStyle name="Comma0" xfId="249"/>
    <cellStyle name="Comma0 - Style2" xfId="250"/>
    <cellStyle name="Comma0 - Style4" xfId="251"/>
    <cellStyle name="Comma0 - Style5" xfId="252"/>
    <cellStyle name="Comma0 2" xfId="253"/>
    <cellStyle name="Comma0 3" xfId="254"/>
    <cellStyle name="Comma0 4" xfId="255"/>
    <cellStyle name="Comma0_00COS Ind Allocators" xfId="256"/>
    <cellStyle name="Comma1 - Style1" xfId="257"/>
    <cellStyle name="Copied" xfId="258"/>
    <cellStyle name="COST1" xfId="259"/>
    <cellStyle name="Curren - Style1" xfId="260"/>
    <cellStyle name="Curren - Style2" xfId="261"/>
    <cellStyle name="Curren - Style5" xfId="262"/>
    <cellStyle name="Curren - Style6" xfId="263"/>
    <cellStyle name="Currency" xfId="672" builtinId="4"/>
    <cellStyle name="Currency 10" xfId="264"/>
    <cellStyle name="Currency 11" xfId="265"/>
    <cellStyle name="Currency 11 2" xfId="5125"/>
    <cellStyle name="Currency 11 2 2" xfId="5126"/>
    <cellStyle name="Currency 11 2 2 2" xfId="5127"/>
    <cellStyle name="Currency 11 2 2 3" xfId="5128"/>
    <cellStyle name="Currency 11 2 3" xfId="5129"/>
    <cellStyle name="Currency 11 2 4" xfId="5130"/>
    <cellStyle name="Currency 11 3" xfId="5131"/>
    <cellStyle name="Currency 11 3 2" xfId="5132"/>
    <cellStyle name="Currency 11 3 3" xfId="5133"/>
    <cellStyle name="Currency 11 4" xfId="5134"/>
    <cellStyle name="Currency 11 4 2" xfId="5135"/>
    <cellStyle name="Currency 11 4 3" xfId="5136"/>
    <cellStyle name="Currency 11 5" xfId="5137"/>
    <cellStyle name="Currency 11 6" xfId="5138"/>
    <cellStyle name="Currency 12" xfId="266"/>
    <cellStyle name="Currency 13" xfId="267"/>
    <cellStyle name="Currency 14" xfId="268"/>
    <cellStyle name="Currency 15" xfId="269"/>
    <cellStyle name="Currency 16" xfId="577"/>
    <cellStyle name="Currency 17" xfId="626"/>
    <cellStyle name="Currency 18" xfId="636"/>
    <cellStyle name="Currency 19" xfId="6581"/>
    <cellStyle name="Currency 2" xfId="270"/>
    <cellStyle name="Currency 2 2" xfId="271"/>
    <cellStyle name="Currency 2 3" xfId="5139"/>
    <cellStyle name="Currency 2 4" xfId="6553"/>
    <cellStyle name="Currency 3" xfId="272"/>
    <cellStyle name="Currency 3 2" xfId="273"/>
    <cellStyle name="Currency 4" xfId="274"/>
    <cellStyle name="Currency 4 2" xfId="275"/>
    <cellStyle name="Currency 5" xfId="276"/>
    <cellStyle name="Currency 5 2" xfId="277"/>
    <cellStyle name="Currency 6" xfId="278"/>
    <cellStyle name="Currency 6 2" xfId="279"/>
    <cellStyle name="Currency 7" xfId="280"/>
    <cellStyle name="Currency 7 2" xfId="281"/>
    <cellStyle name="Currency 8" xfId="282"/>
    <cellStyle name="Currency 8 2" xfId="283"/>
    <cellStyle name="Currency 9" xfId="284"/>
    <cellStyle name="Currency 9 2" xfId="285"/>
    <cellStyle name="Currency0" xfId="286"/>
    <cellStyle name="Date" xfId="287"/>
    <cellStyle name="Date 2" xfId="288"/>
    <cellStyle name="Date 3" xfId="289"/>
    <cellStyle name="Date 4" xfId="290"/>
    <cellStyle name="Emphasis 1" xfId="5140"/>
    <cellStyle name="Emphasis 2" xfId="5141"/>
    <cellStyle name="Emphasis 3" xfId="5142"/>
    <cellStyle name="Entered" xfId="291"/>
    <cellStyle name="Euro" xfId="292"/>
    <cellStyle name="Explanatory Text" xfId="293" builtinId="53" customBuiltin="1"/>
    <cellStyle name="Explanatory Text 10" xfId="5143"/>
    <cellStyle name="Explanatory Text 2" xfId="5144"/>
    <cellStyle name="Explanatory Text 2 2" xfId="5145"/>
    <cellStyle name="Explanatory Text 3" xfId="5146"/>
    <cellStyle name="Explanatory Text 4" xfId="5147"/>
    <cellStyle name="Explanatory Text 5" xfId="5148"/>
    <cellStyle name="Explanatory Text 6" xfId="5149"/>
    <cellStyle name="Explanatory Text 7" xfId="5150"/>
    <cellStyle name="Explanatory Text 8" xfId="5151"/>
    <cellStyle name="Explanatory Text 9" xfId="5152"/>
    <cellStyle name="Fixed" xfId="294"/>
    <cellStyle name="Fixed3 - Style3" xfId="295"/>
    <cellStyle name="Good" xfId="296" builtinId="26" customBuiltin="1"/>
    <cellStyle name="Good 10" xfId="5153"/>
    <cellStyle name="Good 11" xfId="5154"/>
    <cellStyle name="Good 2" xfId="5155"/>
    <cellStyle name="Good 2 2" xfId="5156"/>
    <cellStyle name="Good 3" xfId="5157"/>
    <cellStyle name="Good 4" xfId="5158"/>
    <cellStyle name="Good 5" xfId="5159"/>
    <cellStyle name="Good 6" xfId="5160"/>
    <cellStyle name="Good 7" xfId="5161"/>
    <cellStyle name="Good 8" xfId="5162"/>
    <cellStyle name="Good 9" xfId="5163"/>
    <cellStyle name="Grey" xfId="297"/>
    <cellStyle name="Grey 2" xfId="298"/>
    <cellStyle name="Grey 3" xfId="299"/>
    <cellStyle name="Grey 4" xfId="300"/>
    <cellStyle name="Header" xfId="301"/>
    <cellStyle name="Header1" xfId="302"/>
    <cellStyle name="Header2" xfId="303"/>
    <cellStyle name="Heading" xfId="304"/>
    <cellStyle name="Heading 1" xfId="305" builtinId="16" customBuiltin="1"/>
    <cellStyle name="Heading 1 10" xfId="5164"/>
    <cellStyle name="Heading 1 11" xfId="5165"/>
    <cellStyle name="Heading 1 2" xfId="5166"/>
    <cellStyle name="Heading 1 2 2" xfId="5167"/>
    <cellStyle name="Heading 1 3" xfId="5168"/>
    <cellStyle name="Heading 1 4" xfId="5169"/>
    <cellStyle name="Heading 1 5" xfId="5170"/>
    <cellStyle name="Heading 1 6" xfId="5171"/>
    <cellStyle name="Heading 1 7" xfId="5172"/>
    <cellStyle name="Heading 1 8" xfId="5173"/>
    <cellStyle name="Heading 1 9" xfId="5174"/>
    <cellStyle name="Heading 2" xfId="306" builtinId="17" customBuiltin="1"/>
    <cellStyle name="Heading 2 10" xfId="5175"/>
    <cellStyle name="Heading 2 11" xfId="5176"/>
    <cellStyle name="Heading 2 2" xfId="5177"/>
    <cellStyle name="Heading 2 2 2" xfId="5178"/>
    <cellStyle name="Heading 2 3" xfId="5179"/>
    <cellStyle name="Heading 2 4" xfId="5180"/>
    <cellStyle name="Heading 2 5" xfId="5181"/>
    <cellStyle name="Heading 2 6" xfId="5182"/>
    <cellStyle name="Heading 2 7" xfId="5183"/>
    <cellStyle name="Heading 2 8" xfId="5184"/>
    <cellStyle name="Heading 2 9" xfId="5185"/>
    <cellStyle name="Heading 3" xfId="307" builtinId="18" customBuiltin="1"/>
    <cellStyle name="Heading 3 10" xfId="5186"/>
    <cellStyle name="Heading 3 11" xfId="5187"/>
    <cellStyle name="Heading 3 2" xfId="5188"/>
    <cellStyle name="Heading 3 2 2" xfId="5189"/>
    <cellStyle name="Heading 3 3" xfId="5190"/>
    <cellStyle name="Heading 3 4" xfId="5191"/>
    <cellStyle name="Heading 3 5" xfId="5192"/>
    <cellStyle name="Heading 3 6" xfId="5193"/>
    <cellStyle name="Heading 3 7" xfId="5194"/>
    <cellStyle name="Heading 3 8" xfId="5195"/>
    <cellStyle name="Heading 3 9" xfId="5196"/>
    <cellStyle name="Heading 4" xfId="308" builtinId="19" customBuiltin="1"/>
    <cellStyle name="Heading 4 10" xfId="5197"/>
    <cellStyle name="Heading 4 2" xfId="5198"/>
    <cellStyle name="Heading 4 2 2" xfId="5199"/>
    <cellStyle name="Heading 4 3" xfId="5200"/>
    <cellStyle name="Heading 4 4" xfId="5201"/>
    <cellStyle name="Heading 4 5" xfId="5202"/>
    <cellStyle name="Heading 4 6" xfId="5203"/>
    <cellStyle name="Heading 4 7" xfId="5204"/>
    <cellStyle name="Heading 4 8" xfId="5205"/>
    <cellStyle name="Heading 4 9" xfId="5206"/>
    <cellStyle name="Heading1" xfId="309"/>
    <cellStyle name="Heading2" xfId="310"/>
    <cellStyle name="Input" xfId="311" builtinId="20" customBuiltin="1"/>
    <cellStyle name="Input [yellow]" xfId="312"/>
    <cellStyle name="Input [yellow] 2" xfId="313"/>
    <cellStyle name="Input [yellow] 3" xfId="314"/>
    <cellStyle name="Input [yellow] 4" xfId="315"/>
    <cellStyle name="Input 10" xfId="5207"/>
    <cellStyle name="Input 11" xfId="5208"/>
    <cellStyle name="Input 12" xfId="5209"/>
    <cellStyle name="Input 13" xfId="5210"/>
    <cellStyle name="Input 14" xfId="5211"/>
    <cellStyle name="Input 15" xfId="5212"/>
    <cellStyle name="Input 16" xfId="5213"/>
    <cellStyle name="Input 17" xfId="5214"/>
    <cellStyle name="Input 18" xfId="5215"/>
    <cellStyle name="Input 19" xfId="5216"/>
    <cellStyle name="Input 2" xfId="5217"/>
    <cellStyle name="Input 2 2" xfId="5218"/>
    <cellStyle name="Input 20" xfId="5219"/>
    <cellStyle name="Input 21" xfId="5220"/>
    <cellStyle name="Input 22" xfId="5221"/>
    <cellStyle name="Input 23" xfId="5222"/>
    <cellStyle name="Input 24" xfId="5223"/>
    <cellStyle name="Input 25" xfId="5224"/>
    <cellStyle name="Input 26" xfId="5225"/>
    <cellStyle name="Input 27" xfId="5226"/>
    <cellStyle name="Input 28" xfId="5227"/>
    <cellStyle name="Input 29" xfId="5228"/>
    <cellStyle name="Input 3" xfId="5229"/>
    <cellStyle name="Input 30" xfId="5230"/>
    <cellStyle name="Input 31" xfId="5231"/>
    <cellStyle name="Input 32" xfId="5232"/>
    <cellStyle name="Input 33" xfId="5233"/>
    <cellStyle name="Input 34" xfId="5234"/>
    <cellStyle name="Input 35" xfId="5235"/>
    <cellStyle name="Input 36" xfId="5236"/>
    <cellStyle name="Input 37" xfId="5237"/>
    <cellStyle name="Input 38" xfId="5238"/>
    <cellStyle name="Input 39" xfId="5239"/>
    <cellStyle name="Input 4" xfId="5240"/>
    <cellStyle name="Input 40" xfId="5241"/>
    <cellStyle name="Input 41" xfId="5242"/>
    <cellStyle name="Input 42" xfId="5243"/>
    <cellStyle name="Input 43" xfId="5244"/>
    <cellStyle name="Input 44" xfId="5245"/>
    <cellStyle name="Input 45" xfId="5246"/>
    <cellStyle name="Input 46" xfId="5247"/>
    <cellStyle name="Input 47" xfId="5248"/>
    <cellStyle name="Input 5" xfId="5249"/>
    <cellStyle name="Input 6" xfId="5250"/>
    <cellStyle name="Input 7" xfId="5251"/>
    <cellStyle name="Input 8" xfId="5252"/>
    <cellStyle name="Input 9" xfId="5253"/>
    <cellStyle name="Input Cells" xfId="316"/>
    <cellStyle name="Input Cells Percent" xfId="317"/>
    <cellStyle name="Input Cells_Book9" xfId="318"/>
    <cellStyle name="Lines" xfId="319"/>
    <cellStyle name="LINKED" xfId="320"/>
    <cellStyle name="Linked Cell" xfId="321" builtinId="24" customBuiltin="1"/>
    <cellStyle name="Linked Cell 10" xfId="5254"/>
    <cellStyle name="Linked Cell 11" xfId="5255"/>
    <cellStyle name="Linked Cell 2" xfId="5256"/>
    <cellStyle name="Linked Cell 2 2" xfId="5257"/>
    <cellStyle name="Linked Cell 3" xfId="5258"/>
    <cellStyle name="Linked Cell 4" xfId="5259"/>
    <cellStyle name="Linked Cell 5" xfId="5260"/>
    <cellStyle name="Linked Cell 6" xfId="5261"/>
    <cellStyle name="Linked Cell 7" xfId="5262"/>
    <cellStyle name="Linked Cell 8" xfId="5263"/>
    <cellStyle name="Linked Cell 9" xfId="5264"/>
    <cellStyle name="modified border" xfId="322"/>
    <cellStyle name="modified border 2" xfId="323"/>
    <cellStyle name="modified border 3" xfId="324"/>
    <cellStyle name="modified border 4" xfId="325"/>
    <cellStyle name="modified border1" xfId="326"/>
    <cellStyle name="modified border1 2" xfId="327"/>
    <cellStyle name="modified border1 3" xfId="328"/>
    <cellStyle name="modified border1 4" xfId="329"/>
    <cellStyle name="Neutral" xfId="330" builtinId="28" customBuiltin="1"/>
    <cellStyle name="Neutral 10" xfId="5265"/>
    <cellStyle name="Neutral 11" xfId="5266"/>
    <cellStyle name="Neutral 2" xfId="5267"/>
    <cellStyle name="Neutral 2 2" xfId="5268"/>
    <cellStyle name="Neutral 3" xfId="5269"/>
    <cellStyle name="Neutral 4" xfId="5270"/>
    <cellStyle name="Neutral 5" xfId="5271"/>
    <cellStyle name="Neutral 6" xfId="5272"/>
    <cellStyle name="Neutral 7" xfId="5273"/>
    <cellStyle name="Neutral 8" xfId="5274"/>
    <cellStyle name="Neutral 9" xfId="5275"/>
    <cellStyle name="no dec" xfId="331"/>
    <cellStyle name="Normal" xfId="0" builtinId="0"/>
    <cellStyle name="Normal - Style1" xfId="332"/>
    <cellStyle name="Normal - Style1 2" xfId="333"/>
    <cellStyle name="Normal - Style1 3" xfId="334"/>
    <cellStyle name="Normal - Style1 4" xfId="335"/>
    <cellStyle name="Normal 10" xfId="513"/>
    <cellStyle name="Normal 10 2" xfId="336"/>
    <cellStyle name="Normal 10 3" xfId="337"/>
    <cellStyle name="Normal 10 3 2" xfId="578"/>
    <cellStyle name="Normal 10 3 2 2" xfId="5276"/>
    <cellStyle name="Normal 10 3 2 2 2" xfId="5277"/>
    <cellStyle name="Normal 10 3 2 2 3" xfId="5278"/>
    <cellStyle name="Normal 10 3 2 3" xfId="5279"/>
    <cellStyle name="Normal 10 3 2 4" xfId="5280"/>
    <cellStyle name="Normal 10 3 3" xfId="5281"/>
    <cellStyle name="Normal 10 3 3 2" xfId="5282"/>
    <cellStyle name="Normal 10 3 3 3" xfId="5283"/>
    <cellStyle name="Normal 10 3 4" xfId="5284"/>
    <cellStyle name="Normal 10 3 4 2" xfId="5285"/>
    <cellStyle name="Normal 10 3 4 3" xfId="5286"/>
    <cellStyle name="Normal 10 3 5" xfId="5287"/>
    <cellStyle name="Normal 10 3 6" xfId="5288"/>
    <cellStyle name="Normal 10 4" xfId="605"/>
    <cellStyle name="Normal 11" xfId="338"/>
    <cellStyle name="Normal 11 2" xfId="5289"/>
    <cellStyle name="Normal 11 3" xfId="5290"/>
    <cellStyle name="Normal 11 3 2" xfId="5291"/>
    <cellStyle name="Normal 11 3 2 2" xfId="5292"/>
    <cellStyle name="Normal 11 3 2 2 2" xfId="5293"/>
    <cellStyle name="Normal 11 3 2 2 3" xfId="5294"/>
    <cellStyle name="Normal 11 3 2 3" xfId="5295"/>
    <cellStyle name="Normal 11 3 2 4" xfId="5296"/>
    <cellStyle name="Normal 11 3 3" xfId="5297"/>
    <cellStyle name="Normal 11 3 3 2" xfId="5298"/>
    <cellStyle name="Normal 11 3 3 3" xfId="5299"/>
    <cellStyle name="Normal 11 3 4" xfId="5300"/>
    <cellStyle name="Normal 11 3 4 2" xfId="5301"/>
    <cellStyle name="Normal 11 3 4 3" xfId="5302"/>
    <cellStyle name="Normal 11 3 5" xfId="5303"/>
    <cellStyle name="Normal 11 3 6" xfId="5304"/>
    <cellStyle name="Normal 12" xfId="339"/>
    <cellStyle name="Normal 12 2" xfId="5305"/>
    <cellStyle name="Normal 12 3" xfId="5306"/>
    <cellStyle name="Normal 12 3 2" xfId="5307"/>
    <cellStyle name="Normal 12 3 2 2" xfId="5308"/>
    <cellStyle name="Normal 12 3 2 2 2" xfId="5309"/>
    <cellStyle name="Normal 12 3 2 2 3" xfId="5310"/>
    <cellStyle name="Normal 12 3 2 3" xfId="5311"/>
    <cellStyle name="Normal 12 3 2 4" xfId="5312"/>
    <cellStyle name="Normal 12 3 3" xfId="5313"/>
    <cellStyle name="Normal 12 3 3 2" xfId="5314"/>
    <cellStyle name="Normal 12 3 3 3" xfId="5315"/>
    <cellStyle name="Normal 12 3 4" xfId="5316"/>
    <cellStyle name="Normal 12 3 4 2" xfId="5317"/>
    <cellStyle name="Normal 12 3 4 3" xfId="5318"/>
    <cellStyle name="Normal 12 3 5" xfId="5319"/>
    <cellStyle name="Normal 12 3 6" xfId="5320"/>
    <cellStyle name="Normal 13" xfId="340"/>
    <cellStyle name="Normal 13 2" xfId="5321"/>
    <cellStyle name="Normal 13 3" xfId="5322"/>
    <cellStyle name="Normal 13 3 2" xfId="5323"/>
    <cellStyle name="Normal 13 3 2 2" xfId="5324"/>
    <cellStyle name="Normal 13 3 2 2 2" xfId="5325"/>
    <cellStyle name="Normal 13 3 2 2 3" xfId="5326"/>
    <cellStyle name="Normal 13 3 2 3" xfId="5327"/>
    <cellStyle name="Normal 13 3 2 4" xfId="5328"/>
    <cellStyle name="Normal 13 3 3" xfId="5329"/>
    <cellStyle name="Normal 13 3 3 2" xfId="5330"/>
    <cellStyle name="Normal 13 3 3 3" xfId="5331"/>
    <cellStyle name="Normal 13 3 4" xfId="5332"/>
    <cellStyle name="Normal 13 3 4 2" xfId="5333"/>
    <cellStyle name="Normal 13 3 4 3" xfId="5334"/>
    <cellStyle name="Normal 13 3 5" xfId="5335"/>
    <cellStyle name="Normal 13 3 6" xfId="5336"/>
    <cellStyle name="Normal 14" xfId="341"/>
    <cellStyle name="Normal 14 2" xfId="5337"/>
    <cellStyle name="Normal 14 2 2" xfId="5338"/>
    <cellStyle name="Normal 14 2 2 2" xfId="5339"/>
    <cellStyle name="Normal 14 2 2 2 2" xfId="5340"/>
    <cellStyle name="Normal 14 2 2 2 3" xfId="5341"/>
    <cellStyle name="Normal 14 2 2 3" xfId="5342"/>
    <cellStyle name="Normal 14 2 2 4" xfId="5343"/>
    <cellStyle name="Normal 14 2 3" xfId="5344"/>
    <cellStyle name="Normal 14 2 3 2" xfId="5345"/>
    <cellStyle name="Normal 14 2 3 3" xfId="5346"/>
    <cellStyle name="Normal 14 2 4" xfId="5347"/>
    <cellStyle name="Normal 14 2 4 2" xfId="5348"/>
    <cellStyle name="Normal 14 2 4 3" xfId="5349"/>
    <cellStyle name="Normal 14 2 5" xfId="5350"/>
    <cellStyle name="Normal 14 2 6" xfId="5351"/>
    <cellStyle name="Normal 14 3" xfId="5352"/>
    <cellStyle name="Normal 15" xfId="342"/>
    <cellStyle name="Normal 15 2" xfId="5353"/>
    <cellStyle name="Normal 15 2 2" xfId="5354"/>
    <cellStyle name="Normal 15 2 2 2" xfId="5355"/>
    <cellStyle name="Normal 15 2 2 2 2" xfId="5356"/>
    <cellStyle name="Normal 15 2 2 2 3" xfId="5357"/>
    <cellStyle name="Normal 15 2 2 3" xfId="5358"/>
    <cellStyle name="Normal 15 2 2 4" xfId="5359"/>
    <cellStyle name="Normal 15 2 3" xfId="5360"/>
    <cellStyle name="Normal 15 2 3 2" xfId="5361"/>
    <cellStyle name="Normal 15 2 3 3" xfId="5362"/>
    <cellStyle name="Normal 15 2 4" xfId="5363"/>
    <cellStyle name="Normal 15 2 4 2" xfId="5364"/>
    <cellStyle name="Normal 15 2 4 3" xfId="5365"/>
    <cellStyle name="Normal 15 2 5" xfId="5366"/>
    <cellStyle name="Normal 15 2 6" xfId="5367"/>
    <cellStyle name="Normal 16" xfId="343"/>
    <cellStyle name="Normal 16 2" xfId="579"/>
    <cellStyle name="Normal 16 3" xfId="5368"/>
    <cellStyle name="Normal 17" xfId="344"/>
    <cellStyle name="Normal 17 2" xfId="580"/>
    <cellStyle name="Normal 17 2 2" xfId="5369"/>
    <cellStyle name="Normal 17 2 2 2" xfId="5370"/>
    <cellStyle name="Normal 17 2 2 2 2" xfId="5371"/>
    <cellStyle name="Normal 17 2 2 2 3" xfId="5372"/>
    <cellStyle name="Normal 17 2 2 3" xfId="5373"/>
    <cellStyle name="Normal 17 2 2 4" xfId="5374"/>
    <cellStyle name="Normal 17 2 3" xfId="5375"/>
    <cellStyle name="Normal 17 2 3 2" xfId="5376"/>
    <cellStyle name="Normal 17 2 3 3" xfId="5377"/>
    <cellStyle name="Normal 17 2 4" xfId="5378"/>
    <cellStyle name="Normal 17 2 4 2" xfId="5379"/>
    <cellStyle name="Normal 17 2 4 3" xfId="5380"/>
    <cellStyle name="Normal 17 2 5" xfId="5381"/>
    <cellStyle name="Normal 17 2 6" xfId="5382"/>
    <cellStyle name="Normal 17 3" xfId="5383"/>
    <cellStyle name="Normal 17 3 2" xfId="5384"/>
    <cellStyle name="Normal 17 3 2 2" xfId="5385"/>
    <cellStyle name="Normal 17 3 2 3" xfId="5386"/>
    <cellStyle name="Normal 17 3 3" xfId="5387"/>
    <cellStyle name="Normal 17 3 4" xfId="5388"/>
    <cellStyle name="Normal 17 4" xfId="5389"/>
    <cellStyle name="Normal 17 4 2" xfId="5390"/>
    <cellStyle name="Normal 17 4 3" xfId="5391"/>
    <cellStyle name="Normal 17 5" xfId="5392"/>
    <cellStyle name="Normal 17 5 2" xfId="5393"/>
    <cellStyle name="Normal 17 5 3" xfId="5394"/>
    <cellStyle name="Normal 17 6" xfId="5395"/>
    <cellStyle name="Normal 17 7" xfId="5396"/>
    <cellStyle name="Normal 18" xfId="345"/>
    <cellStyle name="Normal 18 2" xfId="581"/>
    <cellStyle name="Normal 18 2 2" xfId="5397"/>
    <cellStyle name="Normal 18 2 2 2" xfId="5398"/>
    <cellStyle name="Normal 18 2 2 2 2" xfId="5399"/>
    <cellStyle name="Normal 18 2 2 2 3" xfId="5400"/>
    <cellStyle name="Normal 18 2 2 3" xfId="5401"/>
    <cellStyle name="Normal 18 2 2 4" xfId="5402"/>
    <cellStyle name="Normal 18 2 3" xfId="5403"/>
    <cellStyle name="Normal 18 2 3 2" xfId="5404"/>
    <cellStyle name="Normal 18 2 3 3" xfId="5405"/>
    <cellStyle name="Normal 18 2 4" xfId="5406"/>
    <cellStyle name="Normal 18 2 4 2" xfId="5407"/>
    <cellStyle name="Normal 18 2 4 3" xfId="5408"/>
    <cellStyle name="Normal 18 2 5" xfId="5409"/>
    <cellStyle name="Normal 18 2 6" xfId="5410"/>
    <cellStyle name="Normal 18 3" xfId="5411"/>
    <cellStyle name="Normal 18 3 2" xfId="5412"/>
    <cellStyle name="Normal 18 3 2 2" xfId="5413"/>
    <cellStyle name="Normal 18 3 2 3" xfId="5414"/>
    <cellStyle name="Normal 18 3 3" xfId="5415"/>
    <cellStyle name="Normal 18 3 4" xfId="5416"/>
    <cellStyle name="Normal 18 4" xfId="5417"/>
    <cellStyle name="Normal 18 4 2" xfId="5418"/>
    <cellStyle name="Normal 18 4 3" xfId="5419"/>
    <cellStyle name="Normal 18 5" xfId="5420"/>
    <cellStyle name="Normal 18 5 2" xfId="5421"/>
    <cellStyle name="Normal 18 5 3" xfId="5422"/>
    <cellStyle name="Normal 18 6" xfId="5423"/>
    <cellStyle name="Normal 18 7" xfId="5424"/>
    <cellStyle name="Normal 19" xfId="346"/>
    <cellStyle name="Normal 19 2" xfId="582"/>
    <cellStyle name="Normal 19 2 2" xfId="5425"/>
    <cellStyle name="Normal 19 2 2 2" xfId="5426"/>
    <cellStyle name="Normal 19 2 2 3" xfId="5427"/>
    <cellStyle name="Normal 19 2 3" xfId="5428"/>
    <cellStyle name="Normal 19 2 4" xfId="5429"/>
    <cellStyle name="Normal 19 3" xfId="5430"/>
    <cellStyle name="Normal 19 3 2" xfId="5431"/>
    <cellStyle name="Normal 19 3 3" xfId="5432"/>
    <cellStyle name="Normal 19 4" xfId="5433"/>
    <cellStyle name="Normal 19 4 2" xfId="5434"/>
    <cellStyle name="Normal 19 4 3" xfId="5435"/>
    <cellStyle name="Normal 19 5" xfId="5436"/>
    <cellStyle name="Normal 19 6" xfId="5437"/>
    <cellStyle name="Normal 2" xfId="347"/>
    <cellStyle name="Normal 2 10" xfId="5438"/>
    <cellStyle name="Normal 2 10 2" xfId="5439"/>
    <cellStyle name="Normal 2 10 2 2" xfId="5440"/>
    <cellStyle name="Normal 2 10 2 3" xfId="5441"/>
    <cellStyle name="Normal 2 10 3" xfId="5442"/>
    <cellStyle name="Normal 2 10 3 2" xfId="5443"/>
    <cellStyle name="Normal 2 10 3 3" xfId="5444"/>
    <cellStyle name="Normal 2 10 4" xfId="5445"/>
    <cellStyle name="Normal 2 10 5" xfId="5446"/>
    <cellStyle name="Normal 2 11" xfId="5447"/>
    <cellStyle name="Normal 2 11 2" xfId="5448"/>
    <cellStyle name="Normal 2 11 2 2" xfId="5449"/>
    <cellStyle name="Normal 2 11 2 3" xfId="5450"/>
    <cellStyle name="Normal 2 11 3" xfId="5451"/>
    <cellStyle name="Normal 2 11 4" xfId="5452"/>
    <cellStyle name="Normal 2 12" xfId="5453"/>
    <cellStyle name="Normal 2 12 2" xfId="5454"/>
    <cellStyle name="Normal 2 12 3" xfId="5455"/>
    <cellStyle name="Normal 2 13" xfId="5456"/>
    <cellStyle name="Normal 2 13 2" xfId="5457"/>
    <cellStyle name="Normal 2 13 3" xfId="5458"/>
    <cellStyle name="Normal 2 14" xfId="5459"/>
    <cellStyle name="Normal 2 15" xfId="5460"/>
    <cellStyle name="Normal 2 16" xfId="5461"/>
    <cellStyle name="Normal 2 2" xfId="348"/>
    <cellStyle name="Normal 2 2 2" xfId="349"/>
    <cellStyle name="Normal 2 2 2 2" xfId="584"/>
    <cellStyle name="Normal 2 2 2_NOL Analysis(For Ann Kellog and  Pete Winne)" xfId="506"/>
    <cellStyle name="Normal 2 2 3" xfId="350"/>
    <cellStyle name="Normal 2 2 3 2" xfId="585"/>
    <cellStyle name="Normal 2 2 4" xfId="5462"/>
    <cellStyle name="Normal 2 2 4 2" xfId="5463"/>
    <cellStyle name="Normal 2 2 4 2 2" xfId="5464"/>
    <cellStyle name="Normal 2 2 4 2 3" xfId="5465"/>
    <cellStyle name="Normal 2 2 4 3" xfId="5466"/>
    <cellStyle name="Normal 2 2 4 4" xfId="5467"/>
    <cellStyle name="Normal 2 2 5" xfId="5468"/>
    <cellStyle name="Normal 2 2 5 2" xfId="5469"/>
    <cellStyle name="Normal 2 2 5 3" xfId="5470"/>
    <cellStyle name="Normal 2 3" xfId="351"/>
    <cellStyle name="Normal 2 3 2" xfId="586"/>
    <cellStyle name="Normal 2 4" xfId="352"/>
    <cellStyle name="Normal 2 4 2" xfId="587"/>
    <cellStyle name="Normal 2 5" xfId="353"/>
    <cellStyle name="Normal 2 5 2" xfId="588"/>
    <cellStyle name="Normal 2 6" xfId="354"/>
    <cellStyle name="Normal 2 7" xfId="355"/>
    <cellStyle name="Normal 2 7 2" xfId="356"/>
    <cellStyle name="Normal 2 8" xfId="583"/>
    <cellStyle name="Normal 2 8 2" xfId="5471"/>
    <cellStyle name="Normal 2 8 2 2" xfId="5472"/>
    <cellStyle name="Normal 2 8 2 2 2" xfId="5473"/>
    <cellStyle name="Normal 2 8 2 2 2 2" xfId="5474"/>
    <cellStyle name="Normal 2 8 2 2 2 3" xfId="5475"/>
    <cellStyle name="Normal 2 8 2 2 3" xfId="5476"/>
    <cellStyle name="Normal 2 8 2 2 4" xfId="5477"/>
    <cellStyle name="Normal 2 8 2 3" xfId="5478"/>
    <cellStyle name="Normal 2 8 2 3 2" xfId="5479"/>
    <cellStyle name="Normal 2 8 2 3 3" xfId="5480"/>
    <cellStyle name="Normal 2 8 2 4" xfId="5481"/>
    <cellStyle name="Normal 2 8 2 4 2" xfId="5482"/>
    <cellStyle name="Normal 2 8 2 4 3" xfId="5483"/>
    <cellStyle name="Normal 2 8 2 5" xfId="5484"/>
    <cellStyle name="Normal 2 8 2 6" xfId="5485"/>
    <cellStyle name="Normal 2 8 3" xfId="5486"/>
    <cellStyle name="Normal 2 8 3 2" xfId="5487"/>
    <cellStyle name="Normal 2 8 3 2 2" xfId="5488"/>
    <cellStyle name="Normal 2 8 3 2 3" xfId="5489"/>
    <cellStyle name="Normal 2 8 3 3" xfId="5490"/>
    <cellStyle name="Normal 2 8 3 4" xfId="5491"/>
    <cellStyle name="Normal 2 8 4" xfId="5492"/>
    <cellStyle name="Normal 2 8 4 2" xfId="5493"/>
    <cellStyle name="Normal 2 8 4 3" xfId="5494"/>
    <cellStyle name="Normal 2 8 5" xfId="5495"/>
    <cellStyle name="Normal 2 8 5 2" xfId="5496"/>
    <cellStyle name="Normal 2 8 5 3" xfId="5497"/>
    <cellStyle name="Normal 2 8 6" xfId="5498"/>
    <cellStyle name="Normal 2 8 7" xfId="5499"/>
    <cellStyle name="Normal 2 9" xfId="5500"/>
    <cellStyle name="Normal 2 9 2" xfId="5501"/>
    <cellStyle name="Normal 2 9 2 2" xfId="5502"/>
    <cellStyle name="Normal 2 9 2 2 2" xfId="5503"/>
    <cellStyle name="Normal 2 9 2 2 3" xfId="5504"/>
    <cellStyle name="Normal 2 9 2 3" xfId="5505"/>
    <cellStyle name="Normal 2 9 2 4" xfId="5506"/>
    <cellStyle name="Normal 2 9 3" xfId="5507"/>
    <cellStyle name="Normal 2 9 3 2" xfId="5508"/>
    <cellStyle name="Normal 2 9 3 3" xfId="5509"/>
    <cellStyle name="Normal 2 9 4" xfId="5510"/>
    <cellStyle name="Normal 2 9 4 2" xfId="5511"/>
    <cellStyle name="Normal 2 9 4 3" xfId="5512"/>
    <cellStyle name="Normal 2 9 5" xfId="5513"/>
    <cellStyle name="Normal 2 9 6" xfId="5514"/>
    <cellStyle name="Normal 2_3.05 Allocation Method 2010 GTR WF" xfId="357"/>
    <cellStyle name="Normal 20" xfId="514"/>
    <cellStyle name="Normal 20 2" xfId="606"/>
    <cellStyle name="Normal 20 2 2" xfId="5515"/>
    <cellStyle name="Normal 20 2 2 2" xfId="5516"/>
    <cellStyle name="Normal 20 2 2 3" xfId="5517"/>
    <cellStyle name="Normal 20 2 3" xfId="5518"/>
    <cellStyle name="Normal 20 2 4" xfId="5519"/>
    <cellStyle name="Normal 20 3" xfId="5520"/>
    <cellStyle name="Normal 20 3 2" xfId="5521"/>
    <cellStyle name="Normal 20 3 3" xfId="5522"/>
    <cellStyle name="Normal 20 4" xfId="5523"/>
    <cellStyle name="Normal 20 4 2" xfId="5524"/>
    <cellStyle name="Normal 20 4 3" xfId="5525"/>
    <cellStyle name="Normal 20 5" xfId="5526"/>
    <cellStyle name="Normal 20 6" xfId="5527"/>
    <cellStyle name="Normal 21" xfId="515"/>
    <cellStyle name="Normal 21 2" xfId="608"/>
    <cellStyle name="Normal 21 2 2" xfId="5528"/>
    <cellStyle name="Normal 21 2 2 2" xfId="5529"/>
    <cellStyle name="Normal 21 2 2 3" xfId="5530"/>
    <cellStyle name="Normal 21 2 3" xfId="5531"/>
    <cellStyle name="Normal 21 2 4" xfId="5532"/>
    <cellStyle name="Normal 21 3" xfId="667"/>
    <cellStyle name="Normal 21 3 2" xfId="5533"/>
    <cellStyle name="Normal 21 3 3" xfId="5534"/>
    <cellStyle name="Normal 21 4" xfId="5535"/>
    <cellStyle name="Normal 21 4 2" xfId="5536"/>
    <cellStyle name="Normal 21 4 3" xfId="5537"/>
    <cellStyle name="Normal 21 5" xfId="5538"/>
    <cellStyle name="Normal 21 6" xfId="5539"/>
    <cellStyle name="Normal 22" xfId="516"/>
    <cellStyle name="Normal 22 2" xfId="609"/>
    <cellStyle name="Normal 22 2 2" xfId="5540"/>
    <cellStyle name="Normal 22 2 2 2" xfId="5541"/>
    <cellStyle name="Normal 22 2 2 3" xfId="5542"/>
    <cellStyle name="Normal 22 2 3" xfId="5543"/>
    <cellStyle name="Normal 22 2 4" xfId="5544"/>
    <cellStyle name="Normal 22 3" xfId="5545"/>
    <cellStyle name="Normal 22 3 2" xfId="5546"/>
    <cellStyle name="Normal 22 3 3" xfId="5547"/>
    <cellStyle name="Normal 22 4" xfId="5548"/>
    <cellStyle name="Normal 22 4 2" xfId="5549"/>
    <cellStyle name="Normal 22 4 3" xfId="5550"/>
    <cellStyle name="Normal 22 5" xfId="5551"/>
    <cellStyle name="Normal 22 6" xfId="5552"/>
    <cellStyle name="Normal 23" xfId="518"/>
    <cellStyle name="Normal 23 2" xfId="611"/>
    <cellStyle name="Normal 23 2 2" xfId="5553"/>
    <cellStyle name="Normal 23 2 2 2" xfId="5554"/>
    <cellStyle name="Normal 23 2 2 3" xfId="5555"/>
    <cellStyle name="Normal 23 2 3" xfId="5556"/>
    <cellStyle name="Normal 23 2 4" xfId="5557"/>
    <cellStyle name="Normal 23 3" xfId="5558"/>
    <cellStyle name="Normal 23 3 2" xfId="5559"/>
    <cellStyle name="Normal 23 3 3" xfId="5560"/>
    <cellStyle name="Normal 23 4" xfId="5561"/>
    <cellStyle name="Normal 23 4 2" xfId="5562"/>
    <cellStyle name="Normal 23 4 3" xfId="5563"/>
    <cellStyle name="Normal 23 5" xfId="5564"/>
    <cellStyle name="Normal 23 6" xfId="5565"/>
    <cellStyle name="Normal 24" xfId="531"/>
    <cellStyle name="Normal 24 2" xfId="5566"/>
    <cellStyle name="Normal 24 2 2" xfId="5567"/>
    <cellStyle name="Normal 24 2 2 2" xfId="5568"/>
    <cellStyle name="Normal 24 2 2 3" xfId="5569"/>
    <cellStyle name="Normal 24 2 3" xfId="5570"/>
    <cellStyle name="Normal 24 2 4" xfId="5571"/>
    <cellStyle name="Normal 24 3" xfId="5572"/>
    <cellStyle name="Normal 24 3 2" xfId="5573"/>
    <cellStyle name="Normal 24 3 3" xfId="5574"/>
    <cellStyle name="Normal 24 4" xfId="5575"/>
    <cellStyle name="Normal 24 4 2" xfId="5576"/>
    <cellStyle name="Normal 24 4 3" xfId="5577"/>
    <cellStyle name="Normal 24 5" xfId="5578"/>
    <cellStyle name="Normal 24 6" xfId="5579"/>
    <cellStyle name="Normal 25" xfId="532"/>
    <cellStyle name="Normal 25 2" xfId="5580"/>
    <cellStyle name="Normal 25 2 2" xfId="5581"/>
    <cellStyle name="Normal 25 2 2 2" xfId="5582"/>
    <cellStyle name="Normal 25 2 2 3" xfId="5583"/>
    <cellStyle name="Normal 25 2 3" xfId="5584"/>
    <cellStyle name="Normal 25 2 4" xfId="5585"/>
    <cellStyle name="Normal 25 3" xfId="5586"/>
    <cellStyle name="Normal 25 3 2" xfId="5587"/>
    <cellStyle name="Normal 25 3 3" xfId="5588"/>
    <cellStyle name="Normal 25 4" xfId="5589"/>
    <cellStyle name="Normal 25 4 2" xfId="5590"/>
    <cellStyle name="Normal 25 4 3" xfId="5591"/>
    <cellStyle name="Normal 25 5" xfId="5592"/>
    <cellStyle name="Normal 25 6" xfId="5593"/>
    <cellStyle name="Normal 26" xfId="548"/>
    <cellStyle name="Normal 26 2" xfId="632"/>
    <cellStyle name="Normal 26 2 2" xfId="5594"/>
    <cellStyle name="Normal 26 2 2 2" xfId="5595"/>
    <cellStyle name="Normal 26 2 2 3" xfId="5596"/>
    <cellStyle name="Normal 26 2 3" xfId="5597"/>
    <cellStyle name="Normal 26 2 4" xfId="5598"/>
    <cellStyle name="Normal 26 3" xfId="5599"/>
    <cellStyle name="Normal 26 3 2" xfId="5600"/>
    <cellStyle name="Normal 26 3 3" xfId="5601"/>
    <cellStyle name="Normal 26 4" xfId="5602"/>
    <cellStyle name="Normal 26 4 2" xfId="5603"/>
    <cellStyle name="Normal 26 4 3" xfId="5604"/>
    <cellStyle name="Normal 26 5" xfId="5605"/>
    <cellStyle name="Normal 26 6" xfId="5606"/>
    <cellStyle name="Normal 27" xfId="599"/>
    <cellStyle name="Normal 27 2" xfId="633"/>
    <cellStyle name="Normal 27 2 2" xfId="5607"/>
    <cellStyle name="Normal 27 2 2 2" xfId="5608"/>
    <cellStyle name="Normal 27 2 2 3" xfId="5609"/>
    <cellStyle name="Normal 27 2 3" xfId="5610"/>
    <cellStyle name="Normal 27 2 4" xfId="5611"/>
    <cellStyle name="Normal 27 3" xfId="5612"/>
    <cellStyle name="Normal 27 3 2" xfId="5613"/>
    <cellStyle name="Normal 27 3 3" xfId="5614"/>
    <cellStyle name="Normal 27 4" xfId="5615"/>
    <cellStyle name="Normal 27 4 2" xfId="5616"/>
    <cellStyle name="Normal 27 4 3" xfId="5617"/>
    <cellStyle name="Normal 27 5" xfId="5618"/>
    <cellStyle name="Normal 27 6" xfId="5619"/>
    <cellStyle name="Normal 28" xfId="534"/>
    <cellStyle name="Normal 28 2" xfId="5620"/>
    <cellStyle name="Normal 28 2 2" xfId="5621"/>
    <cellStyle name="Normal 28 2 2 2" xfId="5622"/>
    <cellStyle name="Normal 28 2 2 3" xfId="5623"/>
    <cellStyle name="Normal 28 2 3" xfId="5624"/>
    <cellStyle name="Normal 28 2 4" xfId="5625"/>
    <cellStyle name="Normal 28 3" xfId="5626"/>
    <cellStyle name="Normal 28 3 2" xfId="5627"/>
    <cellStyle name="Normal 28 3 3" xfId="5628"/>
    <cellStyle name="Normal 28 4" xfId="5629"/>
    <cellStyle name="Normal 28 4 2" xfId="5630"/>
    <cellStyle name="Normal 28 4 3" xfId="5631"/>
    <cellStyle name="Normal 28 5" xfId="5632"/>
    <cellStyle name="Normal 28 6" xfId="5633"/>
    <cellStyle name="Normal 29" xfId="598"/>
    <cellStyle name="Normal 29 2" xfId="5634"/>
    <cellStyle name="Normal 29 2 2" xfId="5635"/>
    <cellStyle name="Normal 29 2 2 2" xfId="5636"/>
    <cellStyle name="Normal 29 2 2 3" xfId="5637"/>
    <cellStyle name="Normal 29 2 3" xfId="5638"/>
    <cellStyle name="Normal 29 2 4" xfId="5639"/>
    <cellStyle name="Normal 29 3" xfId="5640"/>
    <cellStyle name="Normal 29 3 2" xfId="5641"/>
    <cellStyle name="Normal 29 3 3" xfId="5642"/>
    <cellStyle name="Normal 29 4" xfId="5643"/>
    <cellStyle name="Normal 29 4 2" xfId="5644"/>
    <cellStyle name="Normal 29 4 3" xfId="5645"/>
    <cellStyle name="Normal 29 5" xfId="5646"/>
    <cellStyle name="Normal 29 6" xfId="5647"/>
    <cellStyle name="Normal 3" xfId="509"/>
    <cellStyle name="Normal 3 2" xfId="358"/>
    <cellStyle name="Normal 3 3" xfId="359"/>
    <cellStyle name="Normal 3 4" xfId="360"/>
    <cellStyle name="Normal 3 5" xfId="361"/>
    <cellStyle name="Normal 3 6" xfId="362"/>
    <cellStyle name="Normal 3 6 2" xfId="589"/>
    <cellStyle name="Normal 3 7" xfId="601"/>
    <cellStyle name="Normal 3 7 2" xfId="5648"/>
    <cellStyle name="Normal 3 7 2 2" xfId="5649"/>
    <cellStyle name="Normal 3 7 2 2 2" xfId="5650"/>
    <cellStyle name="Normal 3 7 2 2 3" xfId="5651"/>
    <cellStyle name="Normal 3 7 2 3" xfId="5652"/>
    <cellStyle name="Normal 3 7 2 4" xfId="5653"/>
    <cellStyle name="Normal 3 7 3" xfId="5654"/>
    <cellStyle name="Normal 3 7 3 2" xfId="5655"/>
    <cellStyle name="Normal 3 7 3 3" xfId="5656"/>
    <cellStyle name="Normal 3 7 4" xfId="5657"/>
    <cellStyle name="Normal 3 7 4 2" xfId="5658"/>
    <cellStyle name="Normal 3 7 4 3" xfId="5659"/>
    <cellStyle name="Normal 3 7 5" xfId="5660"/>
    <cellStyle name="Normal 3 7 6" xfId="5661"/>
    <cellStyle name="Normal 3_Net Classified Plant" xfId="5662"/>
    <cellStyle name="Normal 30" xfId="597"/>
    <cellStyle name="Normal 30 2" xfId="5663"/>
    <cellStyle name="Normal 30 2 2" xfId="5664"/>
    <cellStyle name="Normal 30 2 2 2" xfId="5665"/>
    <cellStyle name="Normal 30 2 2 3" xfId="5666"/>
    <cellStyle name="Normal 30 2 3" xfId="5667"/>
    <cellStyle name="Normal 30 2 4" xfId="5668"/>
    <cellStyle name="Normal 30 3" xfId="5669"/>
    <cellStyle name="Normal 30 3 2" xfId="5670"/>
    <cellStyle name="Normal 30 3 3" xfId="5671"/>
    <cellStyle name="Normal 30 4" xfId="5672"/>
    <cellStyle name="Normal 30 4 2" xfId="5673"/>
    <cellStyle name="Normal 30 4 3" xfId="5674"/>
    <cellStyle name="Normal 30 5" xfId="5675"/>
    <cellStyle name="Normal 30 6" xfId="5676"/>
    <cellStyle name="Normal 31" xfId="627"/>
    <cellStyle name="Normal 31 2" xfId="5677"/>
    <cellStyle name="Normal 31 2 2" xfId="5678"/>
    <cellStyle name="Normal 31 2 2 2" xfId="5679"/>
    <cellStyle name="Normal 31 2 2 3" xfId="5680"/>
    <cellStyle name="Normal 31 2 3" xfId="5681"/>
    <cellStyle name="Normal 31 2 4" xfId="5682"/>
    <cellStyle name="Normal 31 3" xfId="5683"/>
    <cellStyle name="Normal 31 3 2" xfId="5684"/>
    <cellStyle name="Normal 31 3 3" xfId="5685"/>
    <cellStyle name="Normal 31 4" xfId="5686"/>
    <cellStyle name="Normal 31 4 2" xfId="5687"/>
    <cellStyle name="Normal 31 4 3" xfId="5688"/>
    <cellStyle name="Normal 31 5" xfId="5689"/>
    <cellStyle name="Normal 31 6" xfId="5690"/>
    <cellStyle name="Normal 32" xfId="631"/>
    <cellStyle name="Normal 32 2" xfId="5691"/>
    <cellStyle name="Normal 32 2 2" xfId="5692"/>
    <cellStyle name="Normal 32 2 2 2" xfId="5693"/>
    <cellStyle name="Normal 32 2 2 2 2" xfId="5694"/>
    <cellStyle name="Normal 32 2 2 2 3" xfId="5695"/>
    <cellStyle name="Normal 32 2 2 3" xfId="5696"/>
    <cellStyle name="Normal 32 2 2 4" xfId="5697"/>
    <cellStyle name="Normal 32 2 3" xfId="5698"/>
    <cellStyle name="Normal 32 2 3 2" xfId="5699"/>
    <cellStyle name="Normal 32 2 3 3" xfId="5700"/>
    <cellStyle name="Normal 32 2 4" xfId="5701"/>
    <cellStyle name="Normal 32 2 4 2" xfId="5702"/>
    <cellStyle name="Normal 32 2 4 3" xfId="5703"/>
    <cellStyle name="Normal 32 2 5" xfId="5704"/>
    <cellStyle name="Normal 32 2 6" xfId="5705"/>
    <cellStyle name="Normal 32 3" xfId="5706"/>
    <cellStyle name="Normal 32 3 2" xfId="5707"/>
    <cellStyle name="Normal 32 3 2 2" xfId="5708"/>
    <cellStyle name="Normal 32 3 2 3" xfId="5709"/>
    <cellStyle name="Normal 32 3 3" xfId="5710"/>
    <cellStyle name="Normal 32 3 4" xfId="5711"/>
    <cellStyle name="Normal 32 4" xfId="5712"/>
    <cellStyle name="Normal 32 4 2" xfId="5713"/>
    <cellStyle name="Normal 32 4 3" xfId="5714"/>
    <cellStyle name="Normal 32 5" xfId="5715"/>
    <cellStyle name="Normal 32 5 2" xfId="5716"/>
    <cellStyle name="Normal 32 5 3" xfId="5717"/>
    <cellStyle name="Normal 32 6" xfId="5718"/>
    <cellStyle name="Normal 32 7" xfId="5719"/>
    <cellStyle name="Normal 33" xfId="549"/>
    <cellStyle name="Normal 33 2" xfId="5720"/>
    <cellStyle name="Normal 33 2 2" xfId="5721"/>
    <cellStyle name="Normal 33 2 2 2" xfId="5722"/>
    <cellStyle name="Normal 33 2 2 3" xfId="5723"/>
    <cellStyle name="Normal 33 2 3" xfId="5724"/>
    <cellStyle name="Normal 33 2 4" xfId="5725"/>
    <cellStyle name="Normal 33 3" xfId="5726"/>
    <cellStyle name="Normal 33 3 2" xfId="5727"/>
    <cellStyle name="Normal 33 3 3" xfId="5728"/>
    <cellStyle name="Normal 33 4" xfId="5729"/>
    <cellStyle name="Normal 33 4 2" xfId="5730"/>
    <cellStyle name="Normal 33 4 3" xfId="5731"/>
    <cellStyle name="Normal 33 5" xfId="5732"/>
    <cellStyle name="Normal 33 6" xfId="5733"/>
    <cellStyle name="Normal 33 7" xfId="6560"/>
    <cellStyle name="Normal 34" xfId="550"/>
    <cellStyle name="Normal 34 2" xfId="5734"/>
    <cellStyle name="Normal 34 2 2" xfId="5735"/>
    <cellStyle name="Normal 34 2 2 2" xfId="5736"/>
    <cellStyle name="Normal 34 2 2 3" xfId="5737"/>
    <cellStyle name="Normal 34 2 3" xfId="5738"/>
    <cellStyle name="Normal 34 2 4" xfId="5739"/>
    <cellStyle name="Normal 34 3" xfId="5740"/>
    <cellStyle name="Normal 34 3 2" xfId="5741"/>
    <cellStyle name="Normal 34 3 3" xfId="5742"/>
    <cellStyle name="Normal 34 4" xfId="5743"/>
    <cellStyle name="Normal 34 4 2" xfId="5744"/>
    <cellStyle name="Normal 34 4 3" xfId="5745"/>
    <cellStyle name="Normal 34 5" xfId="5746"/>
    <cellStyle name="Normal 34 6" xfId="5747"/>
    <cellStyle name="Normal 34 7" xfId="6561"/>
    <cellStyle name="Normal 35" xfId="547"/>
    <cellStyle name="Normal 35 2" xfId="5748"/>
    <cellStyle name="Normal 35 2 2" xfId="5749"/>
    <cellStyle name="Normal 35 2 2 2" xfId="5750"/>
    <cellStyle name="Normal 35 2 2 3" xfId="5751"/>
    <cellStyle name="Normal 35 2 3" xfId="5752"/>
    <cellStyle name="Normal 35 2 4" xfId="5753"/>
    <cellStyle name="Normal 35 3" xfId="5754"/>
    <cellStyle name="Normal 35 3 2" xfId="5755"/>
    <cellStyle name="Normal 35 3 3" xfId="5756"/>
    <cellStyle name="Normal 35 4" xfId="5757"/>
    <cellStyle name="Normal 35 4 2" xfId="5758"/>
    <cellStyle name="Normal 35 4 3" xfId="5759"/>
    <cellStyle name="Normal 35 5" xfId="5760"/>
    <cellStyle name="Normal 35 6" xfId="5761"/>
    <cellStyle name="Normal 36" xfId="594"/>
    <cellStyle name="Normal 36 2" xfId="5762"/>
    <cellStyle name="Normal 36 2 2" xfId="5763"/>
    <cellStyle name="Normal 36 2 2 2" xfId="5764"/>
    <cellStyle name="Normal 36 2 2 3" xfId="5765"/>
    <cellStyle name="Normal 36 2 3" xfId="5766"/>
    <cellStyle name="Normal 36 2 4" xfId="5767"/>
    <cellStyle name="Normal 36 3" xfId="5768"/>
    <cellStyle name="Normal 36 3 2" xfId="5769"/>
    <cellStyle name="Normal 36 3 3" xfId="5770"/>
    <cellStyle name="Normal 36 4" xfId="5771"/>
    <cellStyle name="Normal 36 4 2" xfId="5772"/>
    <cellStyle name="Normal 36 4 3" xfId="5773"/>
    <cellStyle name="Normal 36 5" xfId="5774"/>
    <cellStyle name="Normal 36 6" xfId="5775"/>
    <cellStyle name="Normal 37" xfId="595"/>
    <cellStyle name="Normal 37 2" xfId="5776"/>
    <cellStyle name="Normal 37 2 2" xfId="5777"/>
    <cellStyle name="Normal 37 2 2 2" xfId="5778"/>
    <cellStyle name="Normal 37 2 2 3" xfId="5779"/>
    <cellStyle name="Normal 37 2 3" xfId="5780"/>
    <cellStyle name="Normal 37 2 4" xfId="5781"/>
    <cellStyle name="Normal 37 3" xfId="5782"/>
    <cellStyle name="Normal 37 3 2" xfId="5783"/>
    <cellStyle name="Normal 37 3 3" xfId="5784"/>
    <cellStyle name="Normal 37 4" xfId="5785"/>
    <cellStyle name="Normal 37 4 2" xfId="5786"/>
    <cellStyle name="Normal 37 4 3" xfId="5787"/>
    <cellStyle name="Normal 37 5" xfId="5788"/>
    <cellStyle name="Normal 37 6" xfId="5789"/>
    <cellStyle name="Normal 38" xfId="634"/>
    <cellStyle name="Normal 38 2" xfId="5790"/>
    <cellStyle name="Normal 38 2 2" xfId="5791"/>
    <cellStyle name="Normal 38 2 2 2" xfId="5792"/>
    <cellStyle name="Normal 38 2 2 3" xfId="5793"/>
    <cellStyle name="Normal 38 2 3" xfId="5794"/>
    <cellStyle name="Normal 38 2 4" xfId="5795"/>
    <cellStyle name="Normal 38 3" xfId="5796"/>
    <cellStyle name="Normal 38 3 2" xfId="5797"/>
    <cellStyle name="Normal 38 3 3" xfId="5798"/>
    <cellStyle name="Normal 38 4" xfId="5799"/>
    <cellStyle name="Normal 38 4 2" xfId="5800"/>
    <cellStyle name="Normal 38 4 3" xfId="5801"/>
    <cellStyle name="Normal 38 5" xfId="5802"/>
    <cellStyle name="Normal 38 6" xfId="5803"/>
    <cellStyle name="Normal 39" xfId="635"/>
    <cellStyle name="Normal 39 2" xfId="5804"/>
    <cellStyle name="Normal 39 2 2" xfId="5805"/>
    <cellStyle name="Normal 39 2 2 2" xfId="5806"/>
    <cellStyle name="Normal 39 2 2 3" xfId="5807"/>
    <cellStyle name="Normal 39 2 3" xfId="5808"/>
    <cellStyle name="Normal 39 2 4" xfId="5809"/>
    <cellStyle name="Normal 39 3" xfId="5810"/>
    <cellStyle name="Normal 39 3 2" xfId="5811"/>
    <cellStyle name="Normal 39 3 3" xfId="5812"/>
    <cellStyle name="Normal 39 4" xfId="5813"/>
    <cellStyle name="Normal 39 4 2" xfId="5814"/>
    <cellStyle name="Normal 39 4 3" xfId="5815"/>
    <cellStyle name="Normal 39 5" xfId="5816"/>
    <cellStyle name="Normal 39 6" xfId="5817"/>
    <cellStyle name="Normal 4" xfId="363"/>
    <cellStyle name="Normal 4 2" xfId="364"/>
    <cellStyle name="Normal 4 3" xfId="5818"/>
    <cellStyle name="Normal 4 4" xfId="5819"/>
    <cellStyle name="Normal 4 4 2" xfId="5820"/>
    <cellStyle name="Normal 4 4 2 2" xfId="5821"/>
    <cellStyle name="Normal 4 4 2 2 2" xfId="5822"/>
    <cellStyle name="Normal 4 4 2 2 3" xfId="5823"/>
    <cellStyle name="Normal 4 4 2 3" xfId="5824"/>
    <cellStyle name="Normal 4 4 2 4" xfId="5825"/>
    <cellStyle name="Normal 4 4 3" xfId="5826"/>
    <cellStyle name="Normal 4 4 3 2" xfId="5827"/>
    <cellStyle name="Normal 4 4 3 3" xfId="5828"/>
    <cellStyle name="Normal 4 4 4" xfId="5829"/>
    <cellStyle name="Normal 4 4 4 2" xfId="5830"/>
    <cellStyle name="Normal 4 4 4 3" xfId="5831"/>
    <cellStyle name="Normal 4 4 5" xfId="5832"/>
    <cellStyle name="Normal 4 4 6" xfId="5833"/>
    <cellStyle name="Normal 4 5" xfId="5834"/>
    <cellStyle name="Normal 4 5 2" xfId="5835"/>
    <cellStyle name="Normal 4 5 2 2" xfId="5836"/>
    <cellStyle name="Normal 4 5 2 2 2" xfId="5837"/>
    <cellStyle name="Normal 4 5 2 2 3" xfId="5838"/>
    <cellStyle name="Normal 4 5 2 3" xfId="5839"/>
    <cellStyle name="Normal 4 5 2 4" xfId="5840"/>
    <cellStyle name="Normal 4 5 3" xfId="5841"/>
    <cellStyle name="Normal 4 5 3 2" xfId="5842"/>
    <cellStyle name="Normal 4 5 3 3" xfId="5843"/>
    <cellStyle name="Normal 4 5 4" xfId="5844"/>
    <cellStyle name="Normal 4 5 4 2" xfId="5845"/>
    <cellStyle name="Normal 4 5 4 3" xfId="5846"/>
    <cellStyle name="Normal 4 5 5" xfId="5847"/>
    <cellStyle name="Normal 4 5 6" xfId="5848"/>
    <cellStyle name="Normal 4 6" xfId="5849"/>
    <cellStyle name="Normal 4 7" xfId="5850"/>
    <cellStyle name="Normal 4 7 2" xfId="5851"/>
    <cellStyle name="Normal 4 7 2 2" xfId="5852"/>
    <cellStyle name="Normal 4 7 2 2 2" xfId="5853"/>
    <cellStyle name="Normal 4 7 2 2 3" xfId="5854"/>
    <cellStyle name="Normal 4 7 2 3" xfId="5855"/>
    <cellStyle name="Normal 4 7 2 4" xfId="5856"/>
    <cellStyle name="Normal 4 7 3" xfId="5857"/>
    <cellStyle name="Normal 4 7 3 2" xfId="5858"/>
    <cellStyle name="Normal 4 7 3 3" xfId="5859"/>
    <cellStyle name="Normal 4 7 4" xfId="5860"/>
    <cellStyle name="Normal 4 7 4 2" xfId="5861"/>
    <cellStyle name="Normal 4 7 4 3" xfId="5862"/>
    <cellStyle name="Normal 4 7 5" xfId="5863"/>
    <cellStyle name="Normal 4 7 6" xfId="5864"/>
    <cellStyle name="Normal 4_3.05 Allocation Method 2010 GTR WF" xfId="365"/>
    <cellStyle name="Normal 40" xfId="639"/>
    <cellStyle name="Normal 40 2" xfId="5865"/>
    <cellStyle name="Normal 40 2 2" xfId="5866"/>
    <cellStyle name="Normal 40 2 2 2" xfId="5867"/>
    <cellStyle name="Normal 40 2 2 3" xfId="5868"/>
    <cellStyle name="Normal 40 2 3" xfId="5869"/>
    <cellStyle name="Normal 40 2 4" xfId="5870"/>
    <cellStyle name="Normal 40 3" xfId="5871"/>
    <cellStyle name="Normal 40 3 2" xfId="5872"/>
    <cellStyle name="Normal 40 3 3" xfId="5873"/>
    <cellStyle name="Normal 40 4" xfId="5874"/>
    <cellStyle name="Normal 40 4 2" xfId="5875"/>
    <cellStyle name="Normal 40 4 3" xfId="5876"/>
    <cellStyle name="Normal 40 5" xfId="5877"/>
    <cellStyle name="Normal 40 6" xfId="5878"/>
    <cellStyle name="Normal 41" xfId="640"/>
    <cellStyle name="Normal 42" xfId="641"/>
    <cellStyle name="Normal 42 2" xfId="5879"/>
    <cellStyle name="Normal 42 2 2" xfId="5880"/>
    <cellStyle name="Normal 42 2 2 2" xfId="5881"/>
    <cellStyle name="Normal 42 2 2 3" xfId="5882"/>
    <cellStyle name="Normal 42 2 3" xfId="5883"/>
    <cellStyle name="Normal 42 2 4" xfId="5884"/>
    <cellStyle name="Normal 42 3" xfId="5885"/>
    <cellStyle name="Normal 42 3 2" xfId="5886"/>
    <cellStyle name="Normal 42 3 3" xfId="5887"/>
    <cellStyle name="Normal 42 4" xfId="5888"/>
    <cellStyle name="Normal 42 4 2" xfId="5889"/>
    <cellStyle name="Normal 42 4 3" xfId="5890"/>
    <cellStyle name="Normal 42 5" xfId="5891"/>
    <cellStyle name="Normal 42 6" xfId="5892"/>
    <cellStyle name="Normal 43" xfId="642"/>
    <cellStyle name="Normal 43 2" xfId="5893"/>
    <cellStyle name="Normal 44" xfId="645"/>
    <cellStyle name="Normal 44 2" xfId="5894"/>
    <cellStyle name="Normal 44 2 2" xfId="5895"/>
    <cellStyle name="Normal 44 2 2 2" xfId="5896"/>
    <cellStyle name="Normal 44 2 2 3" xfId="5897"/>
    <cellStyle name="Normal 44 2 3" xfId="5898"/>
    <cellStyle name="Normal 44 2 4" xfId="5899"/>
    <cellStyle name="Normal 44 3" xfId="5900"/>
    <cellStyle name="Normal 44 3 2" xfId="5901"/>
    <cellStyle name="Normal 44 3 3" xfId="5902"/>
    <cellStyle name="Normal 44 4" xfId="5903"/>
    <cellStyle name="Normal 44 4 2" xfId="5904"/>
    <cellStyle name="Normal 44 4 3" xfId="5905"/>
    <cellStyle name="Normal 44 5" xfId="5906"/>
    <cellStyle name="Normal 44 6" xfId="5907"/>
    <cellStyle name="Normal 45" xfId="646"/>
    <cellStyle name="Normal 45 2" xfId="5908"/>
    <cellStyle name="Normal 46" xfId="647"/>
    <cellStyle name="Normal 46 2" xfId="5909"/>
    <cellStyle name="Normal 46 2 2" xfId="5910"/>
    <cellStyle name="Normal 46 2 2 2" xfId="5911"/>
    <cellStyle name="Normal 46 2 2 3" xfId="5912"/>
    <cellStyle name="Normal 46 2 3" xfId="5913"/>
    <cellStyle name="Normal 46 2 4" xfId="5914"/>
    <cellStyle name="Normal 46 3" xfId="5915"/>
    <cellStyle name="Normal 46 3 2" xfId="5916"/>
    <cellStyle name="Normal 46 3 3" xfId="5917"/>
    <cellStyle name="Normal 46 4" xfId="5918"/>
    <cellStyle name="Normal 46 4 2" xfId="5919"/>
    <cellStyle name="Normal 46 4 3" xfId="5920"/>
    <cellStyle name="Normal 46 5" xfId="5921"/>
    <cellStyle name="Normal 46 6" xfId="5922"/>
    <cellStyle name="Normal 47" xfId="648"/>
    <cellStyle name="Normal 47 2" xfId="5923"/>
    <cellStyle name="Normal 48" xfId="650"/>
    <cellStyle name="Normal 48 2" xfId="5924"/>
    <cellStyle name="Normal 48 2 2" xfId="5925"/>
    <cellStyle name="Normal 48 2 3" xfId="5926"/>
    <cellStyle name="Normal 48 3" xfId="5927"/>
    <cellStyle name="Normal 48 4" xfId="5928"/>
    <cellStyle name="Normal 48 5" xfId="5929"/>
    <cellStyle name="Normal 49" xfId="652"/>
    <cellStyle name="Normal 49 2" xfId="5930"/>
    <cellStyle name="Normal 5" xfId="366"/>
    <cellStyle name="Normal 5 10" xfId="5931"/>
    <cellStyle name="Normal 5 11" xfId="5932"/>
    <cellStyle name="Normal 5 12" xfId="5933"/>
    <cellStyle name="Normal 5 2" xfId="5934"/>
    <cellStyle name="Normal 5 2 2" xfId="5935"/>
    <cellStyle name="Normal 5 2 2 2" xfId="5936"/>
    <cellStyle name="Normal 5 2 2 2 2" xfId="5937"/>
    <cellStyle name="Normal 5 2 2 2 3" xfId="5938"/>
    <cellStyle name="Normal 5 2 2 3" xfId="5939"/>
    <cellStyle name="Normal 5 2 2 4" xfId="5940"/>
    <cellStyle name="Normal 5 2 3" xfId="5941"/>
    <cellStyle name="Normal 5 2 3 2" xfId="5942"/>
    <cellStyle name="Normal 5 2 3 3" xfId="5943"/>
    <cellStyle name="Normal 5 2 4" xfId="5944"/>
    <cellStyle name="Normal 5 2 4 2" xfId="5945"/>
    <cellStyle name="Normal 5 2 4 3" xfId="5946"/>
    <cellStyle name="Normal 5 2 5" xfId="5947"/>
    <cellStyle name="Normal 5 2 6" xfId="5948"/>
    <cellStyle name="Normal 5 3" xfId="5949"/>
    <cellStyle name="Normal 5 3 2" xfId="5950"/>
    <cellStyle name="Normal 5 3 2 2" xfId="5951"/>
    <cellStyle name="Normal 5 3 2 2 2" xfId="5952"/>
    <cellStyle name="Normal 5 3 2 2 3" xfId="5953"/>
    <cellStyle name="Normal 5 3 2 3" xfId="5954"/>
    <cellStyle name="Normal 5 3 2 4" xfId="5955"/>
    <cellStyle name="Normal 5 3 3" xfId="5956"/>
    <cellStyle name="Normal 5 3 3 2" xfId="5957"/>
    <cellStyle name="Normal 5 3 3 3" xfId="5958"/>
    <cellStyle name="Normal 5 3 4" xfId="5959"/>
    <cellStyle name="Normal 5 3 4 2" xfId="5960"/>
    <cellStyle name="Normal 5 3 4 3" xfId="5961"/>
    <cellStyle name="Normal 5 3 5" xfId="5962"/>
    <cellStyle name="Normal 5 3 6" xfId="5963"/>
    <cellStyle name="Normal 5 4" xfId="5964"/>
    <cellStyle name="Normal 5 4 2" xfId="5965"/>
    <cellStyle name="Normal 5 4 2 2" xfId="5966"/>
    <cellStyle name="Normal 5 4 2 2 2" xfId="5967"/>
    <cellStyle name="Normal 5 4 2 2 3" xfId="5968"/>
    <cellStyle name="Normal 5 4 2 3" xfId="5969"/>
    <cellStyle name="Normal 5 4 2 4" xfId="5970"/>
    <cellStyle name="Normal 5 4 3" xfId="5971"/>
    <cellStyle name="Normal 5 4 3 2" xfId="5972"/>
    <cellStyle name="Normal 5 4 3 3" xfId="5973"/>
    <cellStyle name="Normal 5 4 4" xfId="5974"/>
    <cellStyle name="Normal 5 4 4 2" xfId="5975"/>
    <cellStyle name="Normal 5 4 4 3" xfId="5976"/>
    <cellStyle name="Normal 5 4 5" xfId="5977"/>
    <cellStyle name="Normal 5 4 6" xfId="5978"/>
    <cellStyle name="Normal 5 5" xfId="5979"/>
    <cellStyle name="Normal 5 5 2" xfId="5980"/>
    <cellStyle name="Normal 5 5 2 2" xfId="5981"/>
    <cellStyle name="Normal 5 5 2 2 2" xfId="5982"/>
    <cellStyle name="Normal 5 5 2 2 3" xfId="5983"/>
    <cellStyle name="Normal 5 5 2 3" xfId="5984"/>
    <cellStyle name="Normal 5 5 2 4" xfId="5985"/>
    <cellStyle name="Normal 5 5 3" xfId="5986"/>
    <cellStyle name="Normal 5 5 3 2" xfId="5987"/>
    <cellStyle name="Normal 5 5 3 3" xfId="5988"/>
    <cellStyle name="Normal 5 5 4" xfId="5989"/>
    <cellStyle name="Normal 5 5 4 2" xfId="5990"/>
    <cellStyle name="Normal 5 5 4 3" xfId="5991"/>
    <cellStyle name="Normal 5 5 5" xfId="5992"/>
    <cellStyle name="Normal 5 5 6" xfId="5993"/>
    <cellStyle name="Normal 5 6" xfId="5994"/>
    <cellStyle name="Normal 5 6 2" xfId="5995"/>
    <cellStyle name="Normal 5 6 2 2" xfId="5996"/>
    <cellStyle name="Normal 5 6 2 2 2" xfId="5997"/>
    <cellStyle name="Normal 5 6 2 2 3" xfId="5998"/>
    <cellStyle name="Normal 5 6 2 3" xfId="5999"/>
    <cellStyle name="Normal 5 6 2 4" xfId="6000"/>
    <cellStyle name="Normal 5 6 3" xfId="6001"/>
    <cellStyle name="Normal 5 6 3 2" xfId="6002"/>
    <cellStyle name="Normal 5 6 3 3" xfId="6003"/>
    <cellStyle name="Normal 5 6 4" xfId="6004"/>
    <cellStyle name="Normal 5 6 4 2" xfId="6005"/>
    <cellStyle name="Normal 5 6 4 3" xfId="6006"/>
    <cellStyle name="Normal 5 6 5" xfId="6007"/>
    <cellStyle name="Normal 5 6 6" xfId="6008"/>
    <cellStyle name="Normal 5 7" xfId="6009"/>
    <cellStyle name="Normal 5 7 2" xfId="6010"/>
    <cellStyle name="Normal 5 7 2 2" xfId="6011"/>
    <cellStyle name="Normal 5 7 2 3" xfId="6012"/>
    <cellStyle name="Normal 5 7 3" xfId="6013"/>
    <cellStyle name="Normal 5 7 4" xfId="6014"/>
    <cellStyle name="Normal 5 8" xfId="6015"/>
    <cellStyle name="Normal 5 8 2" xfId="6016"/>
    <cellStyle name="Normal 5 8 3" xfId="6017"/>
    <cellStyle name="Normal 5 9" xfId="6018"/>
    <cellStyle name="Normal 5 9 2" xfId="6019"/>
    <cellStyle name="Normal 5 9 3" xfId="6020"/>
    <cellStyle name="Normal 50" xfId="653"/>
    <cellStyle name="Normal 50 2" xfId="6021"/>
    <cellStyle name="Normal 50 2 2" xfId="6022"/>
    <cellStyle name="Normal 50 2 3" xfId="6023"/>
    <cellStyle name="Normal 50 2 4" xfId="6557"/>
    <cellStyle name="Normal 51" xfId="654"/>
    <cellStyle name="Normal 51 2" xfId="655"/>
    <cellStyle name="Normal 51 2 2" xfId="6024"/>
    <cellStyle name="Normal 51 2 3" xfId="6025"/>
    <cellStyle name="Normal 52" xfId="656"/>
    <cellStyle name="Normal 52 2" xfId="666"/>
    <cellStyle name="Normal 53" xfId="657"/>
    <cellStyle name="Normal 53 2" xfId="6026"/>
    <cellStyle name="Normal 53 3" xfId="6027"/>
    <cellStyle name="Normal 54" xfId="658"/>
    <cellStyle name="Normal 54 2" xfId="668"/>
    <cellStyle name="Normal 54 3" xfId="6028"/>
    <cellStyle name="Normal 55" xfId="660"/>
    <cellStyle name="Normal 55 2" xfId="669"/>
    <cellStyle name="Normal 56" xfId="661"/>
    <cellStyle name="Normal 56 2" xfId="670"/>
    <cellStyle name="Normal 57" xfId="662"/>
    <cellStyle name="Normal 57 2" xfId="671"/>
    <cellStyle name="Normal 58" xfId="663"/>
    <cellStyle name="Normal 59" xfId="664"/>
    <cellStyle name="Normal 6" xfId="510"/>
    <cellStyle name="Normal 6 2" xfId="367"/>
    <cellStyle name="Normal 6 3" xfId="368"/>
    <cellStyle name="Normal 6 3 2" xfId="6029"/>
    <cellStyle name="Normal 6 3 2 2" xfId="6030"/>
    <cellStyle name="Normal 6 3 2 2 2" xfId="6031"/>
    <cellStyle name="Normal 6 3 2 2 3" xfId="6032"/>
    <cellStyle name="Normal 6 3 2 3" xfId="6033"/>
    <cellStyle name="Normal 6 3 2 4" xfId="6034"/>
    <cellStyle name="Normal 6 3 3" xfId="6035"/>
    <cellStyle name="Normal 6 3 3 2" xfId="6036"/>
    <cellStyle name="Normal 6 3 3 3" xfId="6037"/>
    <cellStyle name="Normal 6 3 4" xfId="6038"/>
    <cellStyle name="Normal 6 3 4 2" xfId="6039"/>
    <cellStyle name="Normal 6 3 4 3" xfId="6040"/>
    <cellStyle name="Normal 6 3 5" xfId="6041"/>
    <cellStyle name="Normal 6 3 6" xfId="6042"/>
    <cellStyle name="Normal 6 4" xfId="602"/>
    <cellStyle name="Normal 60" xfId="665"/>
    <cellStyle name="Normal 61" xfId="6043"/>
    <cellStyle name="Normal 62" xfId="6044"/>
    <cellStyle name="Normal 62 2" xfId="6045"/>
    <cellStyle name="Normal 63" xfId="6046"/>
    <cellStyle name="Normal 63 2" xfId="6047"/>
    <cellStyle name="Normal 64" xfId="6048"/>
    <cellStyle name="Normal 64 2" xfId="6049"/>
    <cellStyle name="Normal 65" xfId="6050"/>
    <cellStyle name="Normal 66" xfId="6051"/>
    <cellStyle name="Normal 67" xfId="6052"/>
    <cellStyle name="Normal 68" xfId="6053"/>
    <cellStyle name="Normal 69" xfId="6535"/>
    <cellStyle name="Normal 69 2" xfId="6556"/>
    <cellStyle name="Normal 7" xfId="511"/>
    <cellStyle name="Normal 7 2" xfId="369"/>
    <cellStyle name="Normal 7 3" xfId="603"/>
    <cellStyle name="Normal 7 3 2" xfId="6054"/>
    <cellStyle name="Normal 7 3 2 2" xfId="6055"/>
    <cellStyle name="Normal 7 3 2 2 2" xfId="6056"/>
    <cellStyle name="Normal 7 3 2 2 3" xfId="6057"/>
    <cellStyle name="Normal 7 3 2 3" xfId="6058"/>
    <cellStyle name="Normal 7 3 2 4" xfId="6059"/>
    <cellStyle name="Normal 7 3 3" xfId="6060"/>
    <cellStyle name="Normal 7 3 3 2" xfId="6061"/>
    <cellStyle name="Normal 7 3 3 3" xfId="6062"/>
    <cellStyle name="Normal 7 3 4" xfId="6063"/>
    <cellStyle name="Normal 7 3 4 2" xfId="6064"/>
    <cellStyle name="Normal 7 3 4 3" xfId="6065"/>
    <cellStyle name="Normal 7 3 5" xfId="6066"/>
    <cellStyle name="Normal 7 3 6" xfId="6067"/>
    <cellStyle name="Normal 70" xfId="6539"/>
    <cellStyle name="Normal 70 2" xfId="6555"/>
    <cellStyle name="Normal 71" xfId="6541"/>
    <cellStyle name="Normal 71 2" xfId="6543"/>
    <cellStyle name="Normal 71 3" xfId="6559"/>
    <cellStyle name="Normal 72" xfId="6545"/>
    <cellStyle name="Normal 73" xfId="6547"/>
    <cellStyle name="Normal 73 2" xfId="6549"/>
    <cellStyle name="Normal 73 2 2" xfId="6551"/>
    <cellStyle name="Normal 74" xfId="6554"/>
    <cellStyle name="Normal 75" xfId="6562"/>
    <cellStyle name="Normal 76" xfId="6564"/>
    <cellStyle name="Normal 77" xfId="6566"/>
    <cellStyle name="Normal 77 2" xfId="6568"/>
    <cellStyle name="Normal 77 2 2" xfId="6570"/>
    <cellStyle name="Normal 77 2 2 2" xfId="6572"/>
    <cellStyle name="Normal 77 2 2 2 2" xfId="6574"/>
    <cellStyle name="Normal 77 2 2 2 2 2" xfId="6576"/>
    <cellStyle name="Normal 78" xfId="6578"/>
    <cellStyle name="Normal 79" xfId="6579"/>
    <cellStyle name="Normal 8" xfId="512"/>
    <cellStyle name="Normal 8 2" xfId="604"/>
    <cellStyle name="Normal 8 3" xfId="6068"/>
    <cellStyle name="Normal 8 3 2" xfId="6069"/>
    <cellStyle name="Normal 8 3 2 2" xfId="6070"/>
    <cellStyle name="Normal 8 3 2 2 2" xfId="6071"/>
    <cellStyle name="Normal 8 3 2 2 3" xfId="6072"/>
    <cellStyle name="Normal 8 3 2 3" xfId="6073"/>
    <cellStyle name="Normal 8 3 2 4" xfId="6074"/>
    <cellStyle name="Normal 8 3 3" xfId="6075"/>
    <cellStyle name="Normal 8 3 3 2" xfId="6076"/>
    <cellStyle name="Normal 8 3 3 3" xfId="6077"/>
    <cellStyle name="Normal 8 3 4" xfId="6078"/>
    <cellStyle name="Normal 8 3 4 2" xfId="6079"/>
    <cellStyle name="Normal 8 3 4 3" xfId="6080"/>
    <cellStyle name="Normal 8 3 5" xfId="6081"/>
    <cellStyle name="Normal 8 3 6" xfId="6082"/>
    <cellStyle name="Normal 8 4" xfId="6558"/>
    <cellStyle name="Normal 80" xfId="6580"/>
    <cellStyle name="Normal 9" xfId="370"/>
    <cellStyle name="Normal 9 2" xfId="371"/>
    <cellStyle name="Normal 9 2 2" xfId="591"/>
    <cellStyle name="Normal 9 3" xfId="590"/>
    <cellStyle name="Normal 9 3 2" xfId="6083"/>
    <cellStyle name="Normal 9 3 2 2" xfId="6084"/>
    <cellStyle name="Normal 9 3 2 2 2" xfId="6085"/>
    <cellStyle name="Normal 9 3 2 2 3" xfId="6086"/>
    <cellStyle name="Normal 9 3 2 3" xfId="6087"/>
    <cellStyle name="Normal 9 3 2 4" xfId="6088"/>
    <cellStyle name="Normal 9 3 3" xfId="6089"/>
    <cellStyle name="Normal 9 3 3 2" xfId="6090"/>
    <cellStyle name="Normal 9 3 3 3" xfId="6091"/>
    <cellStyle name="Normal 9 3 4" xfId="6092"/>
    <cellStyle name="Normal 9 3 4 2" xfId="6093"/>
    <cellStyle name="Normal 9 3 4 3" xfId="6094"/>
    <cellStyle name="Normal 9 3 5" xfId="6095"/>
    <cellStyle name="Normal 9 3 6" xfId="6096"/>
    <cellStyle name="Normal 9_NOL Analysis(For Ann Kellog and  Pete Winne)" xfId="508"/>
    <cellStyle name="Normal_Sheet1" xfId="372"/>
    <cellStyle name="Normal_Sheet3" xfId="373"/>
    <cellStyle name="Note 10" xfId="374"/>
    <cellStyle name="Note 10 2" xfId="375"/>
    <cellStyle name="Note 10 3" xfId="6097"/>
    <cellStyle name="Note 10 3 2" xfId="6098"/>
    <cellStyle name="Note 10 3 2 2" xfId="6099"/>
    <cellStyle name="Note 10 3 2 2 2" xfId="6100"/>
    <cellStyle name="Note 10 3 2 2 3" xfId="6101"/>
    <cellStyle name="Note 10 3 2 3" xfId="6102"/>
    <cellStyle name="Note 10 3 2 4" xfId="6103"/>
    <cellStyle name="Note 10 3 3" xfId="6104"/>
    <cellStyle name="Note 10 3 3 2" xfId="6105"/>
    <cellStyle name="Note 10 3 3 3" xfId="6106"/>
    <cellStyle name="Note 10 3 4" xfId="6107"/>
    <cellStyle name="Note 10 3 4 2" xfId="6108"/>
    <cellStyle name="Note 10 3 4 3" xfId="6109"/>
    <cellStyle name="Note 10 3 5" xfId="6110"/>
    <cellStyle name="Note 10 3 6" xfId="6111"/>
    <cellStyle name="Note 11" xfId="376"/>
    <cellStyle name="Note 11 2" xfId="377"/>
    <cellStyle name="Note 11 3" xfId="6112"/>
    <cellStyle name="Note 11 3 2" xfId="6113"/>
    <cellStyle name="Note 11 3 2 2" xfId="6114"/>
    <cellStyle name="Note 11 3 2 2 2" xfId="6115"/>
    <cellStyle name="Note 11 3 2 2 3" xfId="6116"/>
    <cellStyle name="Note 11 3 2 3" xfId="6117"/>
    <cellStyle name="Note 11 3 2 4" xfId="6118"/>
    <cellStyle name="Note 11 3 3" xfId="6119"/>
    <cellStyle name="Note 11 3 3 2" xfId="6120"/>
    <cellStyle name="Note 11 3 3 3" xfId="6121"/>
    <cellStyle name="Note 11 3 4" xfId="6122"/>
    <cellStyle name="Note 11 3 4 2" xfId="6123"/>
    <cellStyle name="Note 11 3 4 3" xfId="6124"/>
    <cellStyle name="Note 11 3 5" xfId="6125"/>
    <cellStyle name="Note 11 3 6" xfId="6126"/>
    <cellStyle name="Note 12" xfId="378"/>
    <cellStyle name="Note 12 2" xfId="379"/>
    <cellStyle name="Note 12 3" xfId="6127"/>
    <cellStyle name="Note 12 3 2" xfId="6128"/>
    <cellStyle name="Note 12 3 2 2" xfId="6129"/>
    <cellStyle name="Note 12 3 2 2 2" xfId="6130"/>
    <cellStyle name="Note 12 3 2 2 3" xfId="6131"/>
    <cellStyle name="Note 12 3 2 3" xfId="6132"/>
    <cellStyle name="Note 12 3 2 4" xfId="6133"/>
    <cellStyle name="Note 12 3 3" xfId="6134"/>
    <cellStyle name="Note 12 3 3 2" xfId="6135"/>
    <cellStyle name="Note 12 3 3 3" xfId="6136"/>
    <cellStyle name="Note 12 3 4" xfId="6137"/>
    <cellStyle name="Note 12 3 4 2" xfId="6138"/>
    <cellStyle name="Note 12 3 4 3" xfId="6139"/>
    <cellStyle name="Note 12 3 5" xfId="6140"/>
    <cellStyle name="Note 12 3 6" xfId="6141"/>
    <cellStyle name="Note 13" xfId="517"/>
    <cellStyle name="Note 13 2" xfId="610"/>
    <cellStyle name="Note 13 2 2" xfId="6142"/>
    <cellStyle name="Note 13 2 2 2" xfId="6143"/>
    <cellStyle name="Note 13 2 2 2 2" xfId="6144"/>
    <cellStyle name="Note 13 2 2 2 3" xfId="6145"/>
    <cellStyle name="Note 13 2 2 3" xfId="6146"/>
    <cellStyle name="Note 13 2 2 4" xfId="6147"/>
    <cellStyle name="Note 13 2 3" xfId="6148"/>
    <cellStyle name="Note 13 2 3 2" xfId="6149"/>
    <cellStyle name="Note 13 2 3 3" xfId="6150"/>
    <cellStyle name="Note 13 2 4" xfId="6151"/>
    <cellStyle name="Note 13 2 4 2" xfId="6152"/>
    <cellStyle name="Note 13 2 4 3" xfId="6153"/>
    <cellStyle name="Note 13 2 5" xfId="6154"/>
    <cellStyle name="Note 13 2 6" xfId="6155"/>
    <cellStyle name="Note 13 3" xfId="6156"/>
    <cellStyle name="Note 13 3 2" xfId="6157"/>
    <cellStyle name="Note 13 3 2 2" xfId="6158"/>
    <cellStyle name="Note 13 3 2 3" xfId="6159"/>
    <cellStyle name="Note 13 3 3" xfId="6160"/>
    <cellStyle name="Note 13 3 4" xfId="6161"/>
    <cellStyle name="Note 13 4" xfId="6162"/>
    <cellStyle name="Note 13 4 2" xfId="6163"/>
    <cellStyle name="Note 13 4 3" xfId="6164"/>
    <cellStyle name="Note 13 5" xfId="6165"/>
    <cellStyle name="Note 13 5 2" xfId="6166"/>
    <cellStyle name="Note 13 5 3" xfId="6167"/>
    <cellStyle name="Note 13 6" xfId="6168"/>
    <cellStyle name="Note 13 7" xfId="6169"/>
    <cellStyle name="Note 14" xfId="533"/>
    <cellStyle name="Note 14 2" xfId="6170"/>
    <cellStyle name="Note 14 2 2" xfId="6171"/>
    <cellStyle name="Note 14 2 2 2" xfId="6172"/>
    <cellStyle name="Note 14 2 2 3" xfId="6173"/>
    <cellStyle name="Note 14 2 3" xfId="6174"/>
    <cellStyle name="Note 14 2 4" xfId="6175"/>
    <cellStyle name="Note 14 3" xfId="6176"/>
    <cellStyle name="Note 14 3 2" xfId="6177"/>
    <cellStyle name="Note 14 3 3" xfId="6178"/>
    <cellStyle name="Note 14 4" xfId="6179"/>
    <cellStyle name="Note 14 4 2" xfId="6180"/>
    <cellStyle name="Note 14 4 3" xfId="6181"/>
    <cellStyle name="Note 14 5" xfId="6182"/>
    <cellStyle name="Note 14 6" xfId="6183"/>
    <cellStyle name="Note 15" xfId="6184"/>
    <cellStyle name="Note 15 2" xfId="6185"/>
    <cellStyle name="Note 15 2 2" xfId="6186"/>
    <cellStyle name="Note 15 2 2 2" xfId="6187"/>
    <cellStyle name="Note 15 2 2 3" xfId="6188"/>
    <cellStyle name="Note 15 2 3" xfId="6189"/>
    <cellStyle name="Note 15 2 4" xfId="6190"/>
    <cellStyle name="Note 15 3" xfId="6191"/>
    <cellStyle name="Note 15 3 2" xfId="6192"/>
    <cellStyle name="Note 15 3 3" xfId="6193"/>
    <cellStyle name="Note 15 4" xfId="6194"/>
    <cellStyle name="Note 15 4 2" xfId="6195"/>
    <cellStyle name="Note 15 4 3" xfId="6196"/>
    <cellStyle name="Note 15 5" xfId="6197"/>
    <cellStyle name="Note 15 6" xfId="6198"/>
    <cellStyle name="Note 16" xfId="6199"/>
    <cellStyle name="Note 16 2" xfId="6200"/>
    <cellStyle name="Note 16 2 2" xfId="6201"/>
    <cellStyle name="Note 16 2 2 2" xfId="6202"/>
    <cellStyle name="Note 16 2 2 3" xfId="6203"/>
    <cellStyle name="Note 16 2 3" xfId="6204"/>
    <cellStyle name="Note 16 2 4" xfId="6205"/>
    <cellStyle name="Note 16 3" xfId="6206"/>
    <cellStyle name="Note 16 3 2" xfId="6207"/>
    <cellStyle name="Note 16 3 3" xfId="6208"/>
    <cellStyle name="Note 16 4" xfId="6209"/>
    <cellStyle name="Note 16 4 2" xfId="6210"/>
    <cellStyle name="Note 16 4 3" xfId="6211"/>
    <cellStyle name="Note 16 5" xfId="6212"/>
    <cellStyle name="Note 16 6" xfId="6213"/>
    <cellStyle name="Note 17" xfId="6214"/>
    <cellStyle name="Note 17 2" xfId="6215"/>
    <cellStyle name="Note 17 2 2" xfId="6216"/>
    <cellStyle name="Note 17 2 2 2" xfId="6217"/>
    <cellStyle name="Note 17 2 2 3" xfId="6218"/>
    <cellStyle name="Note 17 2 3" xfId="6219"/>
    <cellStyle name="Note 17 2 4" xfId="6220"/>
    <cellStyle name="Note 17 3" xfId="6221"/>
    <cellStyle name="Note 17 3 2" xfId="6222"/>
    <cellStyle name="Note 17 3 3" xfId="6223"/>
    <cellStyle name="Note 17 4" xfId="6224"/>
    <cellStyle name="Note 17 4 2" xfId="6225"/>
    <cellStyle name="Note 17 4 3" xfId="6226"/>
    <cellStyle name="Note 17 5" xfId="6227"/>
    <cellStyle name="Note 17 6" xfId="6228"/>
    <cellStyle name="Note 18" xfId="6229"/>
    <cellStyle name="Note 18 2" xfId="6230"/>
    <cellStyle name="Note 18 2 2" xfId="6231"/>
    <cellStyle name="Note 18 2 2 2" xfId="6232"/>
    <cellStyle name="Note 18 2 2 3" xfId="6233"/>
    <cellStyle name="Note 18 2 3" xfId="6234"/>
    <cellStyle name="Note 18 2 4" xfId="6235"/>
    <cellStyle name="Note 18 3" xfId="6236"/>
    <cellStyle name="Note 18 3 2" xfId="6237"/>
    <cellStyle name="Note 18 3 3" xfId="6238"/>
    <cellStyle name="Note 18 4" xfId="6239"/>
    <cellStyle name="Note 18 4 2" xfId="6240"/>
    <cellStyle name="Note 18 4 3" xfId="6241"/>
    <cellStyle name="Note 18 5" xfId="6242"/>
    <cellStyle name="Note 18 6" xfId="6243"/>
    <cellStyle name="Note 19" xfId="6244"/>
    <cellStyle name="Note 19 2" xfId="6245"/>
    <cellStyle name="Note 19 2 2" xfId="6246"/>
    <cellStyle name="Note 19 2 2 2" xfId="6247"/>
    <cellStyle name="Note 19 2 2 3" xfId="6248"/>
    <cellStyle name="Note 19 2 3" xfId="6249"/>
    <cellStyle name="Note 19 2 4" xfId="6250"/>
    <cellStyle name="Note 19 3" xfId="6251"/>
    <cellStyle name="Note 19 3 2" xfId="6252"/>
    <cellStyle name="Note 19 3 3" xfId="6253"/>
    <cellStyle name="Note 19 4" xfId="6254"/>
    <cellStyle name="Note 19 4 2" xfId="6255"/>
    <cellStyle name="Note 19 4 3" xfId="6256"/>
    <cellStyle name="Note 19 5" xfId="6257"/>
    <cellStyle name="Note 19 6" xfId="6258"/>
    <cellStyle name="Note 2" xfId="380"/>
    <cellStyle name="Note 2 2" xfId="381"/>
    <cellStyle name="Note 2 2 2" xfId="6259"/>
    <cellStyle name="Note 2 3" xfId="6260"/>
    <cellStyle name="Note 2 3 2" xfId="6261"/>
    <cellStyle name="Note 2 3 2 2" xfId="6262"/>
    <cellStyle name="Note 2 3 2 2 2" xfId="6263"/>
    <cellStyle name="Note 2 3 2 2 3" xfId="6264"/>
    <cellStyle name="Note 2 3 2 3" xfId="6265"/>
    <cellStyle name="Note 2 3 2 4" xfId="6266"/>
    <cellStyle name="Note 2 3 3" xfId="6267"/>
    <cellStyle name="Note 2 3 3 2" xfId="6268"/>
    <cellStyle name="Note 2 3 3 3" xfId="6269"/>
    <cellStyle name="Note 2 3 4" xfId="6270"/>
    <cellStyle name="Note 2 3 4 2" xfId="6271"/>
    <cellStyle name="Note 2 3 4 3" xfId="6272"/>
    <cellStyle name="Note 2 3 5" xfId="6273"/>
    <cellStyle name="Note 2 3 6" xfId="6274"/>
    <cellStyle name="Note 20" xfId="6275"/>
    <cellStyle name="Note 20 2" xfId="6276"/>
    <cellStyle name="Note 20 2 2" xfId="6277"/>
    <cellStyle name="Note 20 2 2 2" xfId="6278"/>
    <cellStyle name="Note 20 2 2 3" xfId="6279"/>
    <cellStyle name="Note 20 2 3" xfId="6280"/>
    <cellStyle name="Note 20 2 4" xfId="6281"/>
    <cellStyle name="Note 20 3" xfId="6282"/>
    <cellStyle name="Note 20 3 2" xfId="6283"/>
    <cellStyle name="Note 20 3 3" xfId="6284"/>
    <cellStyle name="Note 20 4" xfId="6285"/>
    <cellStyle name="Note 20 4 2" xfId="6286"/>
    <cellStyle name="Note 20 4 3" xfId="6287"/>
    <cellStyle name="Note 20 5" xfId="6288"/>
    <cellStyle name="Note 20 6" xfId="6289"/>
    <cellStyle name="Note 21" xfId="6290"/>
    <cellStyle name="Note 22" xfId="6291"/>
    <cellStyle name="Note 22 2" xfId="6292"/>
    <cellStyle name="Note 22 2 2" xfId="6293"/>
    <cellStyle name="Note 22 2 2 2" xfId="6294"/>
    <cellStyle name="Note 22 2 2 3" xfId="6295"/>
    <cellStyle name="Note 22 2 3" xfId="6296"/>
    <cellStyle name="Note 22 2 4" xfId="6297"/>
    <cellStyle name="Note 22 3" xfId="6298"/>
    <cellStyle name="Note 22 3 2" xfId="6299"/>
    <cellStyle name="Note 22 3 3" xfId="6300"/>
    <cellStyle name="Note 22 4" xfId="6301"/>
    <cellStyle name="Note 22 4 2" xfId="6302"/>
    <cellStyle name="Note 22 4 3" xfId="6303"/>
    <cellStyle name="Note 22 5" xfId="6304"/>
    <cellStyle name="Note 22 6" xfId="6305"/>
    <cellStyle name="Note 23" xfId="6306"/>
    <cellStyle name="Note 23 2" xfId="6307"/>
    <cellStyle name="Note 23 2 2" xfId="6308"/>
    <cellStyle name="Note 23 2 3" xfId="6309"/>
    <cellStyle name="Note 23 3" xfId="6310"/>
    <cellStyle name="Note 23 4" xfId="6311"/>
    <cellStyle name="Note 3" xfId="382"/>
    <cellStyle name="Note 3 2" xfId="383"/>
    <cellStyle name="Note 3 3" xfId="6312"/>
    <cellStyle name="Note 3 3 2" xfId="6313"/>
    <cellStyle name="Note 3 3 2 2" xfId="6314"/>
    <cellStyle name="Note 3 3 2 2 2" xfId="6315"/>
    <cellStyle name="Note 3 3 2 2 3" xfId="6316"/>
    <cellStyle name="Note 3 3 2 3" xfId="6317"/>
    <cellStyle name="Note 3 3 2 4" xfId="6318"/>
    <cellStyle name="Note 3 3 3" xfId="6319"/>
    <cellStyle name="Note 3 3 3 2" xfId="6320"/>
    <cellStyle name="Note 3 3 3 3" xfId="6321"/>
    <cellStyle name="Note 3 3 4" xfId="6322"/>
    <cellStyle name="Note 3 3 4 2" xfId="6323"/>
    <cellStyle name="Note 3 3 4 3" xfId="6324"/>
    <cellStyle name="Note 3 3 5" xfId="6325"/>
    <cellStyle name="Note 3 3 6" xfId="6326"/>
    <cellStyle name="Note 4" xfId="384"/>
    <cellStyle name="Note 4 2" xfId="385"/>
    <cellStyle name="Note 4 3" xfId="6327"/>
    <cellStyle name="Note 4 3 2" xfId="6328"/>
    <cellStyle name="Note 4 3 2 2" xfId="6329"/>
    <cellStyle name="Note 4 3 2 2 2" xfId="6330"/>
    <cellStyle name="Note 4 3 2 2 3" xfId="6331"/>
    <cellStyle name="Note 4 3 2 3" xfId="6332"/>
    <cellStyle name="Note 4 3 2 4" xfId="6333"/>
    <cellStyle name="Note 4 3 3" xfId="6334"/>
    <cellStyle name="Note 4 3 3 2" xfId="6335"/>
    <cellStyle name="Note 4 3 3 3" xfId="6336"/>
    <cellStyle name="Note 4 3 4" xfId="6337"/>
    <cellStyle name="Note 4 3 4 2" xfId="6338"/>
    <cellStyle name="Note 4 3 4 3" xfId="6339"/>
    <cellStyle name="Note 4 3 5" xfId="6340"/>
    <cellStyle name="Note 4 3 6" xfId="6341"/>
    <cellStyle name="Note 5" xfId="386"/>
    <cellStyle name="Note 5 2" xfId="387"/>
    <cellStyle name="Note 5 3" xfId="6342"/>
    <cellStyle name="Note 5 3 2" xfId="6343"/>
    <cellStyle name="Note 5 3 2 2" xfId="6344"/>
    <cellStyle name="Note 5 3 2 2 2" xfId="6345"/>
    <cellStyle name="Note 5 3 2 2 3" xfId="6346"/>
    <cellStyle name="Note 5 3 2 3" xfId="6347"/>
    <cellStyle name="Note 5 3 2 4" xfId="6348"/>
    <cellStyle name="Note 5 3 3" xfId="6349"/>
    <cellStyle name="Note 5 3 3 2" xfId="6350"/>
    <cellStyle name="Note 5 3 3 3" xfId="6351"/>
    <cellStyle name="Note 5 3 4" xfId="6352"/>
    <cellStyle name="Note 5 3 4 2" xfId="6353"/>
    <cellStyle name="Note 5 3 4 3" xfId="6354"/>
    <cellStyle name="Note 5 3 5" xfId="6355"/>
    <cellStyle name="Note 5 3 6" xfId="6356"/>
    <cellStyle name="Note 6" xfId="388"/>
    <cellStyle name="Note 6 2" xfId="389"/>
    <cellStyle name="Note 6 3" xfId="6357"/>
    <cellStyle name="Note 6 3 2" xfId="6358"/>
    <cellStyle name="Note 6 3 2 2" xfId="6359"/>
    <cellStyle name="Note 6 3 2 2 2" xfId="6360"/>
    <cellStyle name="Note 6 3 2 2 3" xfId="6361"/>
    <cellStyle name="Note 6 3 2 3" xfId="6362"/>
    <cellStyle name="Note 6 3 2 4" xfId="6363"/>
    <cellStyle name="Note 6 3 3" xfId="6364"/>
    <cellStyle name="Note 6 3 3 2" xfId="6365"/>
    <cellStyle name="Note 6 3 3 3" xfId="6366"/>
    <cellStyle name="Note 6 3 4" xfId="6367"/>
    <cellStyle name="Note 6 3 4 2" xfId="6368"/>
    <cellStyle name="Note 6 3 4 3" xfId="6369"/>
    <cellStyle name="Note 6 3 5" xfId="6370"/>
    <cellStyle name="Note 6 3 6" xfId="6371"/>
    <cellStyle name="Note 7" xfId="390"/>
    <cellStyle name="Note 7 2" xfId="391"/>
    <cellStyle name="Note 7 3" xfId="6372"/>
    <cellStyle name="Note 7 3 2" xfId="6373"/>
    <cellStyle name="Note 7 3 2 2" xfId="6374"/>
    <cellStyle name="Note 7 3 2 2 2" xfId="6375"/>
    <cellStyle name="Note 7 3 2 2 3" xfId="6376"/>
    <cellStyle name="Note 7 3 2 3" xfId="6377"/>
    <cellStyle name="Note 7 3 2 4" xfId="6378"/>
    <cellStyle name="Note 7 3 3" xfId="6379"/>
    <cellStyle name="Note 7 3 3 2" xfId="6380"/>
    <cellStyle name="Note 7 3 3 3" xfId="6381"/>
    <cellStyle name="Note 7 3 4" xfId="6382"/>
    <cellStyle name="Note 7 3 4 2" xfId="6383"/>
    <cellStyle name="Note 7 3 4 3" xfId="6384"/>
    <cellStyle name="Note 7 3 5" xfId="6385"/>
    <cellStyle name="Note 7 3 6" xfId="6386"/>
    <cellStyle name="Note 8" xfId="392"/>
    <cellStyle name="Note 8 2" xfId="393"/>
    <cellStyle name="Note 8 3" xfId="6387"/>
    <cellStyle name="Note 8 3 2" xfId="6388"/>
    <cellStyle name="Note 8 3 2 2" xfId="6389"/>
    <cellStyle name="Note 8 3 2 2 2" xfId="6390"/>
    <cellStyle name="Note 8 3 2 2 3" xfId="6391"/>
    <cellStyle name="Note 8 3 2 3" xfId="6392"/>
    <cellStyle name="Note 8 3 2 4" xfId="6393"/>
    <cellStyle name="Note 8 3 3" xfId="6394"/>
    <cellStyle name="Note 8 3 3 2" xfId="6395"/>
    <cellStyle name="Note 8 3 3 3" xfId="6396"/>
    <cellStyle name="Note 8 3 4" xfId="6397"/>
    <cellStyle name="Note 8 3 4 2" xfId="6398"/>
    <cellStyle name="Note 8 3 4 3" xfId="6399"/>
    <cellStyle name="Note 8 3 5" xfId="6400"/>
    <cellStyle name="Note 8 3 6" xfId="6401"/>
    <cellStyle name="Note 9" xfId="394"/>
    <cellStyle name="Note 9 2" xfId="395"/>
    <cellStyle name="Note 9 3" xfId="6402"/>
    <cellStyle name="Note 9 3 2" xfId="6403"/>
    <cellStyle name="Note 9 3 2 2" xfId="6404"/>
    <cellStyle name="Note 9 3 2 2 2" xfId="6405"/>
    <cellStyle name="Note 9 3 2 2 3" xfId="6406"/>
    <cellStyle name="Note 9 3 2 3" xfId="6407"/>
    <cellStyle name="Note 9 3 2 4" xfId="6408"/>
    <cellStyle name="Note 9 3 3" xfId="6409"/>
    <cellStyle name="Note 9 3 3 2" xfId="6410"/>
    <cellStyle name="Note 9 3 3 3" xfId="6411"/>
    <cellStyle name="Note 9 3 4" xfId="6412"/>
    <cellStyle name="Note 9 3 4 2" xfId="6413"/>
    <cellStyle name="Note 9 3 4 3" xfId="6414"/>
    <cellStyle name="Note 9 3 5" xfId="6415"/>
    <cellStyle name="Note 9 3 6" xfId="6416"/>
    <cellStyle name="Output" xfId="396" builtinId="21" customBuiltin="1"/>
    <cellStyle name="Output 10" xfId="6417"/>
    <cellStyle name="Output 11" xfId="6418"/>
    <cellStyle name="Output 2" xfId="6419"/>
    <cellStyle name="Output 2 2" xfId="6420"/>
    <cellStyle name="Output 3" xfId="6421"/>
    <cellStyle name="Output 4" xfId="6422"/>
    <cellStyle name="Output 5" xfId="6423"/>
    <cellStyle name="Output 6" xfId="6424"/>
    <cellStyle name="Output 7" xfId="6425"/>
    <cellStyle name="Output 8" xfId="6426"/>
    <cellStyle name="Output 9" xfId="6427"/>
    <cellStyle name="Percen - Style1" xfId="397"/>
    <cellStyle name="Percen - Style2" xfId="398"/>
    <cellStyle name="Percen - Style3" xfId="399"/>
    <cellStyle name="Percent (0)" xfId="400"/>
    <cellStyle name="Percent [2]" xfId="401"/>
    <cellStyle name="Percent 10" xfId="402"/>
    <cellStyle name="Percent 11" xfId="403"/>
    <cellStyle name="Percent 12" xfId="404"/>
    <cellStyle name="Percent 13" xfId="405"/>
    <cellStyle name="Percent 14" xfId="406"/>
    <cellStyle name="Percent 15" xfId="407"/>
    <cellStyle name="Percent 16" xfId="408"/>
    <cellStyle name="Percent 17" xfId="592"/>
    <cellStyle name="Percent 18" xfId="625"/>
    <cellStyle name="Percent 19" xfId="628"/>
    <cellStyle name="Percent 2" xfId="409"/>
    <cellStyle name="Percent 2 2" xfId="410"/>
    <cellStyle name="Percent 2 2 2 2" xfId="6536"/>
    <cellStyle name="Percent 2 3" xfId="593"/>
    <cellStyle name="Percent 2 4" xfId="649"/>
    <cellStyle name="Percent 20" xfId="630"/>
    <cellStyle name="Percent 21" xfId="638"/>
    <cellStyle name="Percent 22" xfId="643"/>
    <cellStyle name="Percent 22 2" xfId="6538"/>
    <cellStyle name="Percent 3" xfId="411"/>
    <cellStyle name="Percent 3 2" xfId="412"/>
    <cellStyle name="Percent 4" xfId="413"/>
    <cellStyle name="Percent 4 2" xfId="414"/>
    <cellStyle name="Percent 4 3" xfId="415"/>
    <cellStyle name="Percent 5" xfId="416"/>
    <cellStyle name="Percent 6" xfId="417"/>
    <cellStyle name="Percent 7" xfId="418"/>
    <cellStyle name="Percent 8" xfId="419"/>
    <cellStyle name="Percent 9" xfId="420"/>
    <cellStyle name="Processing" xfId="421"/>
    <cellStyle name="PSChar" xfId="422"/>
    <cellStyle name="PSDate" xfId="423"/>
    <cellStyle name="PSDec" xfId="424"/>
    <cellStyle name="PSHeading" xfId="425"/>
    <cellStyle name="PSInt" xfId="426"/>
    <cellStyle name="PSSpacer" xfId="427"/>
    <cellStyle name="purple - Style8" xfId="428"/>
    <cellStyle name="RED" xfId="429"/>
    <cellStyle name="Red - Style7" xfId="430"/>
    <cellStyle name="RED_04 07E Wild Horse Wind Expansion (C) (2)" xfId="431"/>
    <cellStyle name="Report" xfId="432"/>
    <cellStyle name="Report Bar" xfId="433"/>
    <cellStyle name="Report Heading" xfId="434"/>
    <cellStyle name="Report Percent" xfId="435"/>
    <cellStyle name="Report Unit Cost" xfId="436"/>
    <cellStyle name="Reports" xfId="437"/>
    <cellStyle name="Reports Total" xfId="438"/>
    <cellStyle name="Reports Unit Cost Total" xfId="439"/>
    <cellStyle name="Reports_Book9" xfId="440"/>
    <cellStyle name="RevList" xfId="441"/>
    <cellStyle name="round100" xfId="442"/>
    <cellStyle name="SAPBEXaggData" xfId="443"/>
    <cellStyle name="SAPBEXaggData 2" xfId="6428"/>
    <cellStyle name="SAPBEXaggData 3" xfId="6429"/>
    <cellStyle name="SAPBEXaggDataEmph" xfId="444"/>
    <cellStyle name="SAPBEXaggDataEmph 2" xfId="6430"/>
    <cellStyle name="SAPBEXaggDataEmph 3" xfId="6431"/>
    <cellStyle name="SAPBEXaggItem" xfId="445"/>
    <cellStyle name="SAPBEXaggItem 2" xfId="6432"/>
    <cellStyle name="SAPBEXaggItem 3" xfId="6433"/>
    <cellStyle name="SAPBEXaggItemX" xfId="446"/>
    <cellStyle name="SAPBEXaggItemX 2" xfId="6434"/>
    <cellStyle name="SAPBEXaggItemX 3" xfId="6435"/>
    <cellStyle name="SAPBEXchaText" xfId="447"/>
    <cellStyle name="SAPBEXchaText 2" xfId="448"/>
    <cellStyle name="SAPBEXchaText 3" xfId="6436"/>
    <cellStyle name="SAPBEXchaText 4" xfId="6437"/>
    <cellStyle name="SAPBEXexcBad7" xfId="449"/>
    <cellStyle name="SAPBEXexcBad7 2" xfId="6438"/>
    <cellStyle name="SAPBEXexcBad7 3" xfId="6439"/>
    <cellStyle name="SAPBEXexcBad8" xfId="450"/>
    <cellStyle name="SAPBEXexcBad8 2" xfId="6440"/>
    <cellStyle name="SAPBEXexcBad8 3" xfId="6441"/>
    <cellStyle name="SAPBEXexcBad9" xfId="451"/>
    <cellStyle name="SAPBEXexcBad9 2" xfId="6442"/>
    <cellStyle name="SAPBEXexcBad9 3" xfId="6443"/>
    <cellStyle name="SAPBEXexcCritical4" xfId="452"/>
    <cellStyle name="SAPBEXexcCritical4 2" xfId="6444"/>
    <cellStyle name="SAPBEXexcCritical4 3" xfId="6445"/>
    <cellStyle name="SAPBEXexcCritical5" xfId="453"/>
    <cellStyle name="SAPBEXexcCritical5 2" xfId="6446"/>
    <cellStyle name="SAPBEXexcCritical5 3" xfId="6447"/>
    <cellStyle name="SAPBEXexcCritical6" xfId="454"/>
    <cellStyle name="SAPBEXexcCritical6 2" xfId="6448"/>
    <cellStyle name="SAPBEXexcCritical6 3" xfId="6449"/>
    <cellStyle name="SAPBEXexcGood1" xfId="455"/>
    <cellStyle name="SAPBEXexcGood1 2" xfId="6450"/>
    <cellStyle name="SAPBEXexcGood1 3" xfId="6451"/>
    <cellStyle name="SAPBEXexcGood2" xfId="456"/>
    <cellStyle name="SAPBEXexcGood2 2" xfId="6452"/>
    <cellStyle name="SAPBEXexcGood2 3" xfId="6453"/>
    <cellStyle name="SAPBEXexcGood3" xfId="457"/>
    <cellStyle name="SAPBEXexcGood3 2" xfId="6454"/>
    <cellStyle name="SAPBEXexcGood3 3" xfId="6455"/>
    <cellStyle name="SAPBEXfilterDrill" xfId="458"/>
    <cellStyle name="SAPBEXfilterDrill 2" xfId="6456"/>
    <cellStyle name="SAPBEXfilterDrill 3" xfId="6457"/>
    <cellStyle name="SAPBEXfilterItem" xfId="459"/>
    <cellStyle name="SAPBEXfilterItem 2" xfId="6458"/>
    <cellStyle name="SAPBEXfilterItem 3" xfId="6459"/>
    <cellStyle name="SAPBEXfilterText" xfId="460"/>
    <cellStyle name="SAPBEXformats" xfId="461"/>
    <cellStyle name="SAPBEXformats 2" xfId="6460"/>
    <cellStyle name="SAPBEXformats 3" xfId="6461"/>
    <cellStyle name="SAPBEXheaderItem" xfId="462"/>
    <cellStyle name="SAPBEXheaderItem 2" xfId="6462"/>
    <cellStyle name="SAPBEXheaderItem 3" xfId="6463"/>
    <cellStyle name="SAPBEXheaderText" xfId="463"/>
    <cellStyle name="SAPBEXheaderText 2" xfId="6464"/>
    <cellStyle name="SAPBEXheaderText 3" xfId="6465"/>
    <cellStyle name="SAPBEXHLevel0" xfId="464"/>
    <cellStyle name="SAPBEXHLevel0 2" xfId="6466"/>
    <cellStyle name="SAPBEXHLevel0 3" xfId="6467"/>
    <cellStyle name="SAPBEXHLevel0X" xfId="465"/>
    <cellStyle name="SAPBEXHLevel0X 2" xfId="6468"/>
    <cellStyle name="SAPBEXHLevel0X 3" xfId="6469"/>
    <cellStyle name="SAPBEXHLevel1" xfId="466"/>
    <cellStyle name="SAPBEXHLevel1 2" xfId="6470"/>
    <cellStyle name="SAPBEXHLevel1 3" xfId="6471"/>
    <cellStyle name="SAPBEXHLevel1X" xfId="467"/>
    <cellStyle name="SAPBEXHLevel1X 2" xfId="6472"/>
    <cellStyle name="SAPBEXHLevel1X 3" xfId="6473"/>
    <cellStyle name="SAPBEXHLevel2" xfId="468"/>
    <cellStyle name="SAPBEXHLevel2 2" xfId="6474"/>
    <cellStyle name="SAPBEXHLevel2 3" xfId="6475"/>
    <cellStyle name="SAPBEXHLevel2X" xfId="469"/>
    <cellStyle name="SAPBEXHLevel2X 2" xfId="6476"/>
    <cellStyle name="SAPBEXHLevel2X 3" xfId="6477"/>
    <cellStyle name="SAPBEXHLevel3" xfId="470"/>
    <cellStyle name="SAPBEXHLevel3 2" xfId="6478"/>
    <cellStyle name="SAPBEXHLevel3 3" xfId="6479"/>
    <cellStyle name="SAPBEXHLevel3X" xfId="471"/>
    <cellStyle name="SAPBEXHLevel3X 2" xfId="6480"/>
    <cellStyle name="SAPBEXHLevel3X 3" xfId="6481"/>
    <cellStyle name="SAPBEXinputData" xfId="472"/>
    <cellStyle name="SAPBEXresData" xfId="473"/>
    <cellStyle name="SAPBEXresData 2" xfId="6482"/>
    <cellStyle name="SAPBEXresData 3" xfId="6483"/>
    <cellStyle name="SAPBEXresDataEmph" xfId="474"/>
    <cellStyle name="SAPBEXresDataEmph 2" xfId="6484"/>
    <cellStyle name="SAPBEXresDataEmph 3" xfId="6485"/>
    <cellStyle name="SAPBEXresItem" xfId="475"/>
    <cellStyle name="SAPBEXresItem 2" xfId="6486"/>
    <cellStyle name="SAPBEXresItem 3" xfId="6487"/>
    <cellStyle name="SAPBEXresItemX" xfId="476"/>
    <cellStyle name="SAPBEXresItemX 2" xfId="6488"/>
    <cellStyle name="SAPBEXresItemX 3" xfId="6489"/>
    <cellStyle name="SAPBEXstdData" xfId="477"/>
    <cellStyle name="SAPBEXstdData 2" xfId="6490"/>
    <cellStyle name="SAPBEXstdData 3" xfId="6491"/>
    <cellStyle name="SAPBEXstdDataEmph" xfId="478"/>
    <cellStyle name="SAPBEXstdDataEmph 2" xfId="6492"/>
    <cellStyle name="SAPBEXstdDataEmph 3" xfId="6493"/>
    <cellStyle name="SAPBEXstdItem" xfId="479"/>
    <cellStyle name="SAPBEXstdItem 2" xfId="6494"/>
    <cellStyle name="SAPBEXstdItem 3" xfId="6495"/>
    <cellStyle name="SAPBEXstdItemX" xfId="480"/>
    <cellStyle name="SAPBEXstdItemX 2" xfId="6496"/>
    <cellStyle name="SAPBEXstdItemX 3" xfId="6497"/>
    <cellStyle name="SAPBEXtitle" xfId="481"/>
    <cellStyle name="SAPBEXtitle 2" xfId="6498"/>
    <cellStyle name="SAPBEXtitle 3" xfId="6499"/>
    <cellStyle name="SAPBEXundefined" xfId="482"/>
    <cellStyle name="SAPBEXundefined 2" xfId="6500"/>
    <cellStyle name="SAPBEXundefined 3" xfId="6501"/>
    <cellStyle name="shade" xfId="483"/>
    <cellStyle name="Sheet Title" xfId="6502"/>
    <cellStyle name="StmtTtl1" xfId="484"/>
    <cellStyle name="StmtTtl1 2" xfId="485"/>
    <cellStyle name="StmtTtl1 3" xfId="486"/>
    <cellStyle name="StmtTtl1 4" xfId="487"/>
    <cellStyle name="StmtTtl2" xfId="488"/>
    <cellStyle name="STYL1 - Style1" xfId="489"/>
    <cellStyle name="Style 1" xfId="490"/>
    <cellStyle name="Style 1 2" xfId="491"/>
    <cellStyle name="Style 1 3" xfId="492"/>
    <cellStyle name="Style 1 4" xfId="493"/>
    <cellStyle name="Style 1_3.01 Income Statement" xfId="494"/>
    <cellStyle name="Subtotal" xfId="495"/>
    <cellStyle name="Sub-total" xfId="496"/>
    <cellStyle name="taples Plaza" xfId="497"/>
    <cellStyle name="Test" xfId="6503"/>
    <cellStyle name="Tickmark" xfId="498"/>
    <cellStyle name="Title" xfId="499" builtinId="15" customBuiltin="1"/>
    <cellStyle name="Title 10" xfId="6504"/>
    <cellStyle name="Title 2" xfId="6505"/>
    <cellStyle name="Title 2 2" xfId="6506"/>
    <cellStyle name="Title 3" xfId="6507"/>
    <cellStyle name="Title 4" xfId="6508"/>
    <cellStyle name="Title 5" xfId="6509"/>
    <cellStyle name="Title 6" xfId="6510"/>
    <cellStyle name="Title 7" xfId="6511"/>
    <cellStyle name="Title 8" xfId="6512"/>
    <cellStyle name="Title 9" xfId="6513"/>
    <cellStyle name="Title: Major" xfId="500"/>
    <cellStyle name="Title: Minor" xfId="501"/>
    <cellStyle name="Title: Worksheet" xfId="502"/>
    <cellStyle name="Total" xfId="503" builtinId="25" customBuiltin="1"/>
    <cellStyle name="Total 10" xfId="6514"/>
    <cellStyle name="Total 11" xfId="6515"/>
    <cellStyle name="Total 2" xfId="6516"/>
    <cellStyle name="Total 2 2" xfId="6517"/>
    <cellStyle name="Total 3" xfId="6518"/>
    <cellStyle name="Total 4" xfId="6519"/>
    <cellStyle name="Total 5" xfId="6520"/>
    <cellStyle name="Total 6" xfId="6521"/>
    <cellStyle name="Total 7" xfId="6522"/>
    <cellStyle name="Total 8" xfId="6523"/>
    <cellStyle name="Total 9" xfId="6524"/>
    <cellStyle name="Total4 - Style4" xfId="504"/>
    <cellStyle name="Warning Text" xfId="505" builtinId="11" customBuiltin="1"/>
    <cellStyle name="Warning Text 10" xfId="6525"/>
    <cellStyle name="Warning Text 2" xfId="6526"/>
    <cellStyle name="Warning Text 2 2" xfId="6527"/>
    <cellStyle name="Warning Text 3" xfId="6528"/>
    <cellStyle name="Warning Text 4" xfId="6529"/>
    <cellStyle name="Warning Text 5" xfId="6530"/>
    <cellStyle name="Warning Text 6" xfId="6531"/>
    <cellStyle name="Warning Text 7" xfId="6532"/>
    <cellStyle name="Warning Text 8" xfId="6533"/>
    <cellStyle name="Warning Text 9" xfId="6534"/>
  </cellStyles>
  <dxfs count="14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66FFCC"/>
      <color rgb="FFFFFF00"/>
      <color rgb="FF0000FF"/>
      <color rgb="FF00FFCC"/>
      <color rgb="FF00FF00"/>
      <color rgb="FFFDFDFD"/>
      <color rgb="FFCCCCFF"/>
      <color rgb="FF9966FF"/>
      <color rgb="FF0000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66675</xdr:rowOff>
    </xdr:from>
    <xdr:to>
      <xdr:col>11</xdr:col>
      <xdr:colOff>0</xdr:colOff>
      <xdr:row>3</xdr:row>
      <xdr:rowOff>66675</xdr:rowOff>
    </xdr:to>
    <xdr:sp macro="" textlink="">
      <xdr:nvSpPr>
        <xdr:cNvPr id="115640" name="Line 1"/>
        <xdr:cNvSpPr>
          <a:spLocks noChangeShapeType="1"/>
        </xdr:cNvSpPr>
      </xdr:nvSpPr>
      <xdr:spPr bwMode="auto">
        <a:xfrm flipH="1">
          <a:off x="8715375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66675</xdr:rowOff>
    </xdr:from>
    <xdr:to>
      <xdr:col>11</xdr:col>
      <xdr:colOff>0</xdr:colOff>
      <xdr:row>3</xdr:row>
      <xdr:rowOff>66675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H="1">
          <a:off x="8715375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Data%20Requests\Staff\Staff%20200-299\Staff%20204%20Rate%20Base%20Oper%20Invest%20Vs%20Non-Oper%20Invest\Support\2017%20GRC%20Working%20Capital%20with%20Operating%20=%20Rate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5%20Allocation%20Method%20CBR%20Dec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ERB"/>
      <sheetName val="GRB"/>
      <sheetName val="CWC"/>
      <sheetName val="BS"/>
      <sheetName val="NOL Spread"/>
      <sheetName val="summary NOL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May15"/>
      <sheetName val="Apr15"/>
      <sheetName val="BS and CWC Recon, p1"/>
      <sheetName val="BS and CWC Recon, p2"/>
      <sheetName val="PPXLSaveData0"/>
      <sheetName val="Chg Code"/>
      <sheetName val="PPXLFunctions"/>
      <sheetName val="PPXLOpen"/>
      <sheetName val="June 2013 Code Changes"/>
      <sheetName val="Oct14"/>
      <sheetName val="Nov14"/>
      <sheetName val="Dec14"/>
      <sheetName val="Jan15"/>
      <sheetName val="Feb15"/>
      <sheetName val="summary"/>
      <sheetName val="NOL Allocation November 2013"/>
      <sheetName val="Mar15"/>
      <sheetName val="Total Non-Op"/>
      <sheetName val="Op NIRB"/>
      <sheetName val="Non-Op"/>
      <sheetName val="Sheet1"/>
    </sheetNames>
    <sheetDataSet>
      <sheetData sheetId="0"/>
      <sheetData sheetId="1"/>
      <sheetData sheetId="2"/>
      <sheetData sheetId="3"/>
      <sheetData sheetId="4"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9155191944.0112495</v>
          </cell>
        </row>
        <row r="16">
          <cell r="Q16">
            <v>3351244713.3825002</v>
          </cell>
        </row>
        <row r="17">
          <cell r="Q17">
            <v>485420918.7854166</v>
          </cell>
        </row>
        <row r="18">
          <cell r="Q18">
            <v>41339.383333333339</v>
          </cell>
        </row>
        <row r="19">
          <cell r="Q19">
            <v>15934.549166666666</v>
          </cell>
        </row>
        <row r="20">
          <cell r="Q20">
            <v>5340626.2354166666</v>
          </cell>
        </row>
        <row r="21">
          <cell r="Q21">
            <v>-5340626.2354166666</v>
          </cell>
        </row>
        <row r="22">
          <cell r="Q22">
            <v>0</v>
          </cell>
        </row>
        <row r="23">
          <cell r="Q23">
            <v>0</v>
          </cell>
        </row>
        <row r="24">
          <cell r="Q24">
            <v>0</v>
          </cell>
        </row>
        <row r="25">
          <cell r="Q25">
            <v>189115.43416666667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0</v>
          </cell>
        </row>
        <row r="33">
          <cell r="Q33">
            <v>49313213.286249995</v>
          </cell>
        </row>
        <row r="34">
          <cell r="Q34">
            <v>3591494.7587500005</v>
          </cell>
        </row>
        <row r="35">
          <cell r="Q35">
            <v>0</v>
          </cell>
        </row>
        <row r="36">
          <cell r="Q36">
            <v>37116885.302500002</v>
          </cell>
        </row>
        <row r="37">
          <cell r="Q37">
            <v>34157043.102499999</v>
          </cell>
        </row>
        <row r="38">
          <cell r="Q38">
            <v>625893.46624999994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5180.4749999999995</v>
          </cell>
        </row>
        <row r="42">
          <cell r="Q42">
            <v>0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1154558.9408333332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-393750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246298188.73625001</v>
          </cell>
        </row>
        <row r="53">
          <cell r="Q53">
            <v>90134742.844999984</v>
          </cell>
        </row>
        <row r="54">
          <cell r="Q54">
            <v>74568738.566666663</v>
          </cell>
        </row>
        <row r="55">
          <cell r="Q55">
            <v>188199.45083333334</v>
          </cell>
        </row>
        <row r="56">
          <cell r="Q56">
            <v>262175.66666666669</v>
          </cell>
        </row>
        <row r="57">
          <cell r="Q57">
            <v>24945.523333333334</v>
          </cell>
        </row>
        <row r="58">
          <cell r="Q58">
            <v>0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-80285022.294583321</v>
          </cell>
        </row>
        <row r="69">
          <cell r="Q69">
            <v>-269970273.53916675</v>
          </cell>
        </row>
        <row r="70">
          <cell r="Q70">
            <v>80285022.294583321</v>
          </cell>
        </row>
        <row r="71">
          <cell r="Q71">
            <v>269970273.53916675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-3475713472.6020837</v>
          </cell>
        </row>
        <row r="76">
          <cell r="Q76">
            <v>-1296766172.3304167</v>
          </cell>
        </row>
        <row r="77">
          <cell r="Q77">
            <v>-107074993.10458332</v>
          </cell>
        </row>
        <row r="78">
          <cell r="Q78">
            <v>9806705.8712500017</v>
          </cell>
        </row>
        <row r="79">
          <cell r="Q79">
            <v>123439.44583333335</v>
          </cell>
        </row>
        <row r="80">
          <cell r="Q80">
            <v>4311118.6779166665</v>
          </cell>
        </row>
        <row r="81">
          <cell r="Q81">
            <v>3875</v>
          </cell>
        </row>
        <row r="82">
          <cell r="Q82">
            <v>7.0983333333333336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0</v>
          </cell>
        </row>
        <row r="87">
          <cell r="Q87">
            <v>0</v>
          </cell>
        </row>
        <row r="88">
          <cell r="Q88">
            <v>0</v>
          </cell>
        </row>
        <row r="89">
          <cell r="Q89">
            <v>0</v>
          </cell>
        </row>
        <row r="90">
          <cell r="Q90">
            <v>-31072844.14458333</v>
          </cell>
        </row>
        <row r="91">
          <cell r="Q91">
            <v>-5794996.3049999997</v>
          </cell>
        </row>
        <row r="92">
          <cell r="Q92">
            <v>-90442554.099583328</v>
          </cell>
        </row>
        <row r="93">
          <cell r="Q93">
            <v>946172.25</v>
          </cell>
        </row>
        <row r="94">
          <cell r="Q94">
            <v>0</v>
          </cell>
        </row>
        <row r="95">
          <cell r="Q95">
            <v>302358.00999999995</v>
          </cell>
        </row>
        <row r="96">
          <cell r="Q96">
            <v>76622596.840000018</v>
          </cell>
        </row>
        <row r="97">
          <cell r="Q97">
            <v>0</v>
          </cell>
        </row>
        <row r="98">
          <cell r="Q98">
            <v>156960790.83999997</v>
          </cell>
        </row>
        <row r="99">
          <cell r="Q99">
            <v>16950332.900000002</v>
          </cell>
        </row>
        <row r="100">
          <cell r="Q100">
            <v>0</v>
          </cell>
        </row>
        <row r="101">
          <cell r="Q101">
            <v>31009424.02999999</v>
          </cell>
        </row>
        <row r="102">
          <cell r="Q102">
            <v>-880239</v>
          </cell>
        </row>
        <row r="103">
          <cell r="Q103">
            <v>0</v>
          </cell>
        </row>
        <row r="104">
          <cell r="Q104">
            <v>-302358.00999999995</v>
          </cell>
        </row>
        <row r="105">
          <cell r="Q105">
            <v>-59157663.659999974</v>
          </cell>
        </row>
        <row r="106">
          <cell r="Q106">
            <v>-33721264.640000001</v>
          </cell>
        </row>
        <row r="107">
          <cell r="Q107">
            <v>-16294654.681250004</v>
          </cell>
        </row>
        <row r="108">
          <cell r="Q108">
            <v>-3863529.02</v>
          </cell>
        </row>
        <row r="109">
          <cell r="Q109">
            <v>0</v>
          </cell>
        </row>
        <row r="110">
          <cell r="Q110">
            <v>8654564.4700000007</v>
          </cell>
        </row>
        <row r="111">
          <cell r="Q111">
            <v>0</v>
          </cell>
        </row>
        <row r="112">
          <cell r="Q112">
            <v>0</v>
          </cell>
        </row>
        <row r="113">
          <cell r="Q113">
            <v>95778.840833333321</v>
          </cell>
        </row>
        <row r="114">
          <cell r="Q114">
            <v>3372006.9683333333</v>
          </cell>
        </row>
        <row r="115">
          <cell r="Q115">
            <v>0</v>
          </cell>
        </row>
        <row r="116">
          <cell r="Q116">
            <v>172790.7291666666</v>
          </cell>
        </row>
        <row r="117">
          <cell r="Q117">
            <v>29743547.833333332</v>
          </cell>
        </row>
        <row r="118">
          <cell r="Q118">
            <v>0</v>
          </cell>
        </row>
        <row r="119">
          <cell r="Q119">
            <v>0</v>
          </cell>
        </row>
        <row r="120">
          <cell r="Q120">
            <v>49046325.525833331</v>
          </cell>
        </row>
        <row r="121">
          <cell r="Q121">
            <v>0</v>
          </cell>
        </row>
        <row r="122">
          <cell r="Q122">
            <v>0</v>
          </cell>
        </row>
        <row r="123">
          <cell r="Q123">
            <v>0</v>
          </cell>
        </row>
        <row r="124">
          <cell r="Q124">
            <v>0</v>
          </cell>
        </row>
        <row r="125">
          <cell r="Q125">
            <v>473566.74416666682</v>
          </cell>
        </row>
        <row r="126">
          <cell r="Q126">
            <v>-7320787.5</v>
          </cell>
        </row>
        <row r="127">
          <cell r="Q127">
            <v>0</v>
          </cell>
        </row>
        <row r="128">
          <cell r="Q128">
            <v>7320787.5</v>
          </cell>
        </row>
        <row r="129">
          <cell r="Q129">
            <v>1300281.2416666669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Q132">
            <v>0</v>
          </cell>
        </row>
        <row r="133"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Q136">
            <v>0</v>
          </cell>
        </row>
        <row r="137">
          <cell r="Q137">
            <v>0</v>
          </cell>
        </row>
        <row r="138">
          <cell r="Q138">
            <v>18521.8675</v>
          </cell>
        </row>
        <row r="139">
          <cell r="Q139">
            <v>0</v>
          </cell>
        </row>
        <row r="140">
          <cell r="Q140">
            <v>0</v>
          </cell>
        </row>
        <row r="141">
          <cell r="Q141">
            <v>18500000</v>
          </cell>
        </row>
        <row r="142">
          <cell r="Q142">
            <v>0</v>
          </cell>
        </row>
        <row r="143">
          <cell r="Q143">
            <v>1662233.8412499998</v>
          </cell>
        </row>
        <row r="144">
          <cell r="Q144">
            <v>0</v>
          </cell>
        </row>
        <row r="145">
          <cell r="Q145">
            <v>0</v>
          </cell>
        </row>
        <row r="146">
          <cell r="Q146">
            <v>0</v>
          </cell>
        </row>
        <row r="147">
          <cell r="Q147">
            <v>0</v>
          </cell>
        </row>
        <row r="148">
          <cell r="Q148">
            <v>0</v>
          </cell>
        </row>
        <row r="149">
          <cell r="Q149">
            <v>0</v>
          </cell>
        </row>
        <row r="150">
          <cell r="Q150">
            <v>0</v>
          </cell>
        </row>
        <row r="151">
          <cell r="Q151">
            <v>67014.14</v>
          </cell>
        </row>
        <row r="152">
          <cell r="Q152">
            <v>533230.39124999999</v>
          </cell>
        </row>
        <row r="153">
          <cell r="Q153">
            <v>14487</v>
          </cell>
        </row>
        <row r="154">
          <cell r="Q154">
            <v>0</v>
          </cell>
        </row>
        <row r="155"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6503606.725833334</v>
          </cell>
        </row>
        <row r="159">
          <cell r="Q159">
            <v>210731.81041666665</v>
          </cell>
        </row>
        <row r="160">
          <cell r="Q160">
            <v>21804958.503333338</v>
          </cell>
        </row>
        <row r="161">
          <cell r="Q161">
            <v>721784.81833333336</v>
          </cell>
        </row>
        <row r="162">
          <cell r="Q162">
            <v>0</v>
          </cell>
        </row>
        <row r="163">
          <cell r="Q163">
            <v>0</v>
          </cell>
        </row>
        <row r="164">
          <cell r="Q164">
            <v>0</v>
          </cell>
        </row>
        <row r="165">
          <cell r="Q165">
            <v>0</v>
          </cell>
        </row>
        <row r="166">
          <cell r="Q166">
            <v>0</v>
          </cell>
        </row>
        <row r="167">
          <cell r="Q167">
            <v>-90988.102083333317</v>
          </cell>
        </row>
        <row r="168">
          <cell r="Q168">
            <v>0</v>
          </cell>
        </row>
        <row r="169">
          <cell r="Q169">
            <v>-11374995.031666666</v>
          </cell>
        </row>
        <row r="170">
          <cell r="Q170">
            <v>-1784664.4004166664</v>
          </cell>
        </row>
        <row r="171">
          <cell r="Q171">
            <v>-113.58958333333332</v>
          </cell>
        </row>
        <row r="172">
          <cell r="Q172">
            <v>0</v>
          </cell>
        </row>
        <row r="173">
          <cell r="Q173">
            <v>0</v>
          </cell>
        </row>
        <row r="174">
          <cell r="Q174">
            <v>82772.402916666673</v>
          </cell>
        </row>
        <row r="175">
          <cell r="Q175">
            <v>1644226.7891666668</v>
          </cell>
        </row>
        <row r="176">
          <cell r="Q176">
            <v>15250.180833333332</v>
          </cell>
        </row>
        <row r="177">
          <cell r="Q177">
            <v>555945.80625000002</v>
          </cell>
        </row>
        <row r="178">
          <cell r="Q178">
            <v>0</v>
          </cell>
        </row>
        <row r="179">
          <cell r="Q179">
            <v>0</v>
          </cell>
        </row>
        <row r="180">
          <cell r="Q180">
            <v>0</v>
          </cell>
        </row>
        <row r="181">
          <cell r="Q181">
            <v>36623.38416666667</v>
          </cell>
        </row>
        <row r="182">
          <cell r="Q182">
            <v>10217.333333333334</v>
          </cell>
        </row>
        <row r="183">
          <cell r="Q183">
            <v>0</v>
          </cell>
        </row>
        <row r="184">
          <cell r="Q184">
            <v>0</v>
          </cell>
        </row>
        <row r="185">
          <cell r="Q185">
            <v>0</v>
          </cell>
        </row>
        <row r="186">
          <cell r="Q186">
            <v>9528418.7500000019</v>
          </cell>
        </row>
        <row r="187">
          <cell r="Q187">
            <v>-9528418.7500000019</v>
          </cell>
        </row>
        <row r="188">
          <cell r="Q188">
            <v>0</v>
          </cell>
        </row>
        <row r="189">
          <cell r="Q189">
            <v>0</v>
          </cell>
        </row>
        <row r="190">
          <cell r="Q190">
            <v>0</v>
          </cell>
        </row>
        <row r="191">
          <cell r="Q191">
            <v>0</v>
          </cell>
        </row>
        <row r="192">
          <cell r="Q192">
            <v>0</v>
          </cell>
        </row>
        <row r="193">
          <cell r="Q193">
            <v>1494341.73125</v>
          </cell>
        </row>
        <row r="194">
          <cell r="Q194">
            <v>0</v>
          </cell>
        </row>
        <row r="195">
          <cell r="Q195">
            <v>0</v>
          </cell>
        </row>
        <row r="196">
          <cell r="Q196">
            <v>0</v>
          </cell>
        </row>
        <row r="197">
          <cell r="Q197">
            <v>0</v>
          </cell>
        </row>
        <row r="198">
          <cell r="Q198">
            <v>0</v>
          </cell>
        </row>
        <row r="199">
          <cell r="Q199">
            <v>0</v>
          </cell>
        </row>
        <row r="200">
          <cell r="Q200">
            <v>50148.75</v>
          </cell>
        </row>
        <row r="201">
          <cell r="Q201">
            <v>0</v>
          </cell>
        </row>
        <row r="202">
          <cell r="Q202">
            <v>414084.0229166667</v>
          </cell>
        </row>
        <row r="203">
          <cell r="Q203">
            <v>0</v>
          </cell>
        </row>
        <row r="204">
          <cell r="Q204">
            <v>0</v>
          </cell>
        </row>
        <row r="205">
          <cell r="Q205">
            <v>0</v>
          </cell>
        </row>
        <row r="206">
          <cell r="Q206">
            <v>0</v>
          </cell>
        </row>
        <row r="207">
          <cell r="Q207">
            <v>0</v>
          </cell>
        </row>
        <row r="208">
          <cell r="Q208">
            <v>0</v>
          </cell>
        </row>
        <row r="209">
          <cell r="Q209">
            <v>0</v>
          </cell>
        </row>
        <row r="210">
          <cell r="Q210">
            <v>0</v>
          </cell>
        </row>
        <row r="211">
          <cell r="Q211">
            <v>0</v>
          </cell>
        </row>
        <row r="212">
          <cell r="Q212">
            <v>52300</v>
          </cell>
        </row>
        <row r="213">
          <cell r="Q213">
            <v>0</v>
          </cell>
        </row>
        <row r="214">
          <cell r="Q214">
            <v>430882</v>
          </cell>
        </row>
        <row r="215">
          <cell r="Q215">
            <v>0</v>
          </cell>
        </row>
        <row r="216">
          <cell r="Q216">
            <v>223150</v>
          </cell>
        </row>
        <row r="217">
          <cell r="Q217">
            <v>143831.97708333333</v>
          </cell>
        </row>
        <row r="218">
          <cell r="Q218">
            <v>65994.088749999995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>
            <v>0</v>
          </cell>
        </row>
        <row r="222">
          <cell r="Q222">
            <v>194700</v>
          </cell>
        </row>
        <row r="223">
          <cell r="Q223">
            <v>72078.333333333328</v>
          </cell>
        </row>
        <row r="224">
          <cell r="Q224">
            <v>0</v>
          </cell>
        </row>
        <row r="225">
          <cell r="Q225">
            <v>1088552.1758333333</v>
          </cell>
        </row>
        <row r="226">
          <cell r="Q226">
            <v>10559.813333333332</v>
          </cell>
        </row>
        <row r="227">
          <cell r="Q227">
            <v>93661.6875</v>
          </cell>
        </row>
        <row r="228">
          <cell r="Q228">
            <v>73353</v>
          </cell>
        </row>
        <row r="229">
          <cell r="Q229">
            <v>1830457.9583333333</v>
          </cell>
        </row>
        <row r="230">
          <cell r="Q230">
            <v>1601199.1666666667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Q233">
            <v>0</v>
          </cell>
        </row>
        <row r="234">
          <cell r="Q234">
            <v>0</v>
          </cell>
        </row>
        <row r="235">
          <cell r="Q235">
            <v>0</v>
          </cell>
        </row>
        <row r="236">
          <cell r="Q236">
            <v>0</v>
          </cell>
        </row>
        <row r="237">
          <cell r="Q237">
            <v>0</v>
          </cell>
        </row>
        <row r="238">
          <cell r="Q238">
            <v>0</v>
          </cell>
        </row>
        <row r="239">
          <cell r="Q239">
            <v>100000</v>
          </cell>
        </row>
        <row r="240">
          <cell r="Q240">
            <v>1250</v>
          </cell>
        </row>
        <row r="241">
          <cell r="Q241">
            <v>653067.76458333328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Q245">
            <v>1500000</v>
          </cell>
        </row>
        <row r="246">
          <cell r="Q246">
            <v>0</v>
          </cell>
        </row>
        <row r="247">
          <cell r="Q247">
            <v>0</v>
          </cell>
        </row>
        <row r="248">
          <cell r="Q248">
            <v>0</v>
          </cell>
        </row>
        <row r="249">
          <cell r="Q249">
            <v>0</v>
          </cell>
        </row>
        <row r="250">
          <cell r="Q250">
            <v>0</v>
          </cell>
        </row>
        <row r="251">
          <cell r="Q251">
            <v>0</v>
          </cell>
        </row>
        <row r="252">
          <cell r="Q252">
            <v>3287181.553749999</v>
          </cell>
        </row>
        <row r="253">
          <cell r="Q253">
            <v>-2811.7545833333334</v>
          </cell>
        </row>
        <row r="254">
          <cell r="Q254">
            <v>0</v>
          </cell>
        </row>
        <row r="255">
          <cell r="Q255">
            <v>0</v>
          </cell>
        </row>
        <row r="256">
          <cell r="Q256">
            <v>0</v>
          </cell>
        </row>
        <row r="257">
          <cell r="Q257">
            <v>0</v>
          </cell>
        </row>
        <row r="258">
          <cell r="Q258">
            <v>0</v>
          </cell>
        </row>
        <row r="259">
          <cell r="Q259">
            <v>0</v>
          </cell>
        </row>
        <row r="260">
          <cell r="Q260">
            <v>0</v>
          </cell>
        </row>
        <row r="261">
          <cell r="Q261">
            <v>0</v>
          </cell>
        </row>
        <row r="262">
          <cell r="Q262">
            <v>0</v>
          </cell>
        </row>
        <row r="263">
          <cell r="Q263">
            <v>0</v>
          </cell>
        </row>
        <row r="264">
          <cell r="Q264">
            <v>0</v>
          </cell>
        </row>
        <row r="265">
          <cell r="Q265">
            <v>0</v>
          </cell>
        </row>
        <row r="266">
          <cell r="Q266">
            <v>0</v>
          </cell>
        </row>
        <row r="267">
          <cell r="Q267">
            <v>149633933.95416668</v>
          </cell>
        </row>
        <row r="268">
          <cell r="Q268">
            <v>57389119.87916667</v>
          </cell>
        </row>
        <row r="269">
          <cell r="Q269">
            <v>-4058420.9483333323</v>
          </cell>
        </row>
        <row r="270">
          <cell r="Q270">
            <v>-76732.795833333337</v>
          </cell>
        </row>
        <row r="271">
          <cell r="Q271">
            <v>22258.708333333332</v>
          </cell>
        </row>
        <row r="272">
          <cell r="Q272">
            <v>0</v>
          </cell>
        </row>
        <row r="273">
          <cell r="Q273">
            <v>-255105.96166666667</v>
          </cell>
        </row>
        <row r="274">
          <cell r="Q274">
            <v>-93704.722083333312</v>
          </cell>
        </row>
        <row r="275">
          <cell r="Q275">
            <v>0</v>
          </cell>
        </row>
        <row r="276">
          <cell r="Q276">
            <v>0</v>
          </cell>
        </row>
        <row r="277">
          <cell r="Q277">
            <v>0</v>
          </cell>
        </row>
        <row r="278">
          <cell r="Q278">
            <v>8837434.7050000001</v>
          </cell>
        </row>
        <row r="279">
          <cell r="Q279">
            <v>0</v>
          </cell>
        </row>
        <row r="280">
          <cell r="Q280">
            <v>227314.12125</v>
          </cell>
        </row>
        <row r="281">
          <cell r="Q281">
            <v>190542.92374999999</v>
          </cell>
        </row>
        <row r="282">
          <cell r="Q282">
            <v>276673.6141666667</v>
          </cell>
        </row>
        <row r="283">
          <cell r="Q283">
            <v>0</v>
          </cell>
        </row>
        <row r="284">
          <cell r="Q284">
            <v>0</v>
          </cell>
        </row>
        <row r="285">
          <cell r="Q285">
            <v>15001304.887916667</v>
          </cell>
        </row>
        <row r="286">
          <cell r="Q286">
            <v>0</v>
          </cell>
        </row>
        <row r="287">
          <cell r="Q287">
            <v>1186337.30375</v>
          </cell>
        </row>
        <row r="288">
          <cell r="Q288">
            <v>11765126.992916668</v>
          </cell>
        </row>
        <row r="289">
          <cell r="Q289">
            <v>0</v>
          </cell>
        </row>
        <row r="290">
          <cell r="Q290">
            <v>0</v>
          </cell>
        </row>
        <row r="291">
          <cell r="Q291">
            <v>476.83666666666664</v>
          </cell>
        </row>
        <row r="292">
          <cell r="Q292">
            <v>0</v>
          </cell>
        </row>
        <row r="293">
          <cell r="Q293">
            <v>0</v>
          </cell>
        </row>
        <row r="294">
          <cell r="Q294">
            <v>102543.40625</v>
          </cell>
        </row>
        <row r="295">
          <cell r="Q295">
            <v>0</v>
          </cell>
        </row>
        <row r="296">
          <cell r="Q296">
            <v>0</v>
          </cell>
        </row>
        <row r="297">
          <cell r="Q297">
            <v>4299088.3633333333</v>
          </cell>
        </row>
        <row r="298">
          <cell r="Q298">
            <v>0</v>
          </cell>
        </row>
        <row r="299">
          <cell r="Q299">
            <v>0</v>
          </cell>
        </row>
        <row r="300">
          <cell r="Q300">
            <v>0</v>
          </cell>
        </row>
        <row r="301">
          <cell r="Q301">
            <v>0</v>
          </cell>
        </row>
        <row r="302">
          <cell r="Q302">
            <v>0</v>
          </cell>
        </row>
        <row r="303">
          <cell r="Q303">
            <v>0</v>
          </cell>
        </row>
        <row r="304">
          <cell r="Q304">
            <v>-88.554999999999993</v>
          </cell>
        </row>
        <row r="305">
          <cell r="Q305">
            <v>0</v>
          </cell>
        </row>
        <row r="306">
          <cell r="Q306">
            <v>44585.369166666664</v>
          </cell>
        </row>
        <row r="307">
          <cell r="Q307">
            <v>6343.96875</v>
          </cell>
        </row>
        <row r="308"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Q319">
            <v>0</v>
          </cell>
        </row>
        <row r="320">
          <cell r="Q320">
            <v>0</v>
          </cell>
        </row>
        <row r="321">
          <cell r="Q321">
            <v>0</v>
          </cell>
        </row>
        <row r="322">
          <cell r="Q322">
            <v>0</v>
          </cell>
        </row>
        <row r="323"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Q326">
            <v>11244470.348750001</v>
          </cell>
        </row>
        <row r="327">
          <cell r="Q327">
            <v>30652.720833333336</v>
          </cell>
        </row>
        <row r="328">
          <cell r="Q328">
            <v>36191.227500000001</v>
          </cell>
        </row>
        <row r="329">
          <cell r="Q329">
            <v>13706913.34708333</v>
          </cell>
        </row>
        <row r="330">
          <cell r="Q330">
            <v>621846.25166666682</v>
          </cell>
        </row>
        <row r="331">
          <cell r="Q331">
            <v>1143258.4729166667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-18.050833333333333</v>
          </cell>
        </row>
        <row r="335">
          <cell r="Q335">
            <v>685986.99958333338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Q339">
            <v>0</v>
          </cell>
        </row>
        <row r="340">
          <cell r="Q340">
            <v>3675712.2145833336</v>
          </cell>
        </row>
        <row r="341">
          <cell r="Q341">
            <v>107155.64833333333</v>
          </cell>
        </row>
        <row r="342">
          <cell r="Q342">
            <v>2896.4750000000004</v>
          </cell>
        </row>
        <row r="343">
          <cell r="Q343">
            <v>0</v>
          </cell>
        </row>
        <row r="344">
          <cell r="Q344">
            <v>1984374.7849999999</v>
          </cell>
        </row>
        <row r="345">
          <cell r="Q345">
            <v>0</v>
          </cell>
        </row>
        <row r="346">
          <cell r="Q346">
            <v>0</v>
          </cell>
        </row>
        <row r="347">
          <cell r="Q347">
            <v>0</v>
          </cell>
        </row>
        <row r="348">
          <cell r="Q348">
            <v>0</v>
          </cell>
        </row>
        <row r="349">
          <cell r="Q349">
            <v>0</v>
          </cell>
        </row>
        <row r="350">
          <cell r="Q350">
            <v>0</v>
          </cell>
        </row>
        <row r="351">
          <cell r="Q351">
            <v>0</v>
          </cell>
        </row>
        <row r="352">
          <cell r="Q352">
            <v>0</v>
          </cell>
        </row>
        <row r="353">
          <cell r="Q353">
            <v>0</v>
          </cell>
        </row>
        <row r="354">
          <cell r="Q354">
            <v>0</v>
          </cell>
        </row>
        <row r="355">
          <cell r="Q355">
            <v>0</v>
          </cell>
        </row>
        <row r="356">
          <cell r="Q356">
            <v>0</v>
          </cell>
        </row>
        <row r="357">
          <cell r="Q357">
            <v>0</v>
          </cell>
        </row>
        <row r="358">
          <cell r="Q358">
            <v>0</v>
          </cell>
        </row>
        <row r="359">
          <cell r="Q359">
            <v>0</v>
          </cell>
        </row>
        <row r="360">
          <cell r="Q360">
            <v>0</v>
          </cell>
        </row>
        <row r="361">
          <cell r="Q361">
            <v>-5737479.5462500006</v>
          </cell>
        </row>
        <row r="362">
          <cell r="Q362">
            <v>-1618565.7387500003</v>
          </cell>
        </row>
        <row r="363">
          <cell r="Q363">
            <v>-475896.92458333331</v>
          </cell>
        </row>
        <row r="364">
          <cell r="Q364">
            <v>389.96916666666658</v>
          </cell>
        </row>
        <row r="365">
          <cell r="Q365">
            <v>-1667911.20625</v>
          </cell>
        </row>
        <row r="366">
          <cell r="Q366">
            <v>-620935.36916666676</v>
          </cell>
        </row>
        <row r="367">
          <cell r="Q367">
            <v>586664.17249999999</v>
          </cell>
        </row>
        <row r="368">
          <cell r="Q368">
            <v>0</v>
          </cell>
        </row>
        <row r="369">
          <cell r="Q369">
            <v>3572142.3104166668</v>
          </cell>
        </row>
        <row r="370">
          <cell r="Q370">
            <v>3647165.1549999998</v>
          </cell>
        </row>
        <row r="371">
          <cell r="Q371">
            <v>237093.99249999996</v>
          </cell>
        </row>
        <row r="372">
          <cell r="Q372">
            <v>28056.605416666673</v>
          </cell>
        </row>
        <row r="373">
          <cell r="Q373">
            <v>1534943.1716666666</v>
          </cell>
        </row>
        <row r="374">
          <cell r="Q374">
            <v>1779962.6891666667</v>
          </cell>
        </row>
        <row r="375">
          <cell r="Q375">
            <v>4394513.1083333334</v>
          </cell>
        </row>
        <row r="376">
          <cell r="Q376">
            <v>0</v>
          </cell>
        </row>
        <row r="377">
          <cell r="Q377">
            <v>296568.03750000003</v>
          </cell>
        </row>
        <row r="378">
          <cell r="Q378">
            <v>0</v>
          </cell>
        </row>
        <row r="379">
          <cell r="Q379">
            <v>0</v>
          </cell>
        </row>
        <row r="380">
          <cell r="Q380">
            <v>0</v>
          </cell>
        </row>
        <row r="381">
          <cell r="Q381">
            <v>0</v>
          </cell>
        </row>
        <row r="382">
          <cell r="Q382">
            <v>77863.994999999995</v>
          </cell>
        </row>
        <row r="383">
          <cell r="Q383">
            <v>0</v>
          </cell>
        </row>
        <row r="384">
          <cell r="Q384">
            <v>-28000.239999999994</v>
          </cell>
        </row>
        <row r="385">
          <cell r="Q385">
            <v>831349.74875000014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Q389">
            <v>2794619.5350000006</v>
          </cell>
        </row>
        <row r="390">
          <cell r="Q390">
            <v>0</v>
          </cell>
        </row>
        <row r="391">
          <cell r="Q391">
            <v>343476.22625000001</v>
          </cell>
        </row>
        <row r="392">
          <cell r="Q392">
            <v>0</v>
          </cell>
        </row>
        <row r="393">
          <cell r="Q393">
            <v>0</v>
          </cell>
        </row>
        <row r="394">
          <cell r="Q394">
            <v>244180.30666666664</v>
          </cell>
        </row>
        <row r="395">
          <cell r="Q395">
            <v>0</v>
          </cell>
        </row>
        <row r="396">
          <cell r="Q396">
            <v>0</v>
          </cell>
        </row>
        <row r="397">
          <cell r="Q397">
            <v>10682902.097083334</v>
          </cell>
        </row>
        <row r="398">
          <cell r="Q398">
            <v>5817309.0125000002</v>
          </cell>
        </row>
        <row r="399">
          <cell r="Q399">
            <v>-10682519.713333333</v>
          </cell>
        </row>
        <row r="400">
          <cell r="Q400">
            <v>4362997.1875</v>
          </cell>
        </row>
        <row r="401">
          <cell r="Q401">
            <v>19833263.037083335</v>
          </cell>
        </row>
        <row r="402">
          <cell r="Q402">
            <v>0</v>
          </cell>
        </row>
        <row r="403">
          <cell r="Q403">
            <v>0</v>
          </cell>
        </row>
        <row r="404">
          <cell r="Q404">
            <v>29705879.852916669</v>
          </cell>
        </row>
        <row r="405">
          <cell r="Q405">
            <v>5888662.5545833334</v>
          </cell>
        </row>
        <row r="406">
          <cell r="Q406">
            <v>19321773.635833334</v>
          </cell>
        </row>
        <row r="407"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Q413">
            <v>0</v>
          </cell>
        </row>
        <row r="414">
          <cell r="Q414">
            <v>3549876.0862499997</v>
          </cell>
        </row>
        <row r="415">
          <cell r="Q415">
            <v>0</v>
          </cell>
        </row>
        <row r="416"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Q419">
            <v>228039.97624999998</v>
          </cell>
        </row>
        <row r="420">
          <cell r="Q420">
            <v>10371.216666666669</v>
          </cell>
        </row>
        <row r="421">
          <cell r="Q421">
            <v>3324667.1320833326</v>
          </cell>
        </row>
        <row r="422">
          <cell r="Q422">
            <v>529714.36499999999</v>
          </cell>
        </row>
        <row r="423">
          <cell r="Q423">
            <v>0</v>
          </cell>
        </row>
        <row r="424">
          <cell r="Q424">
            <v>0</v>
          </cell>
        </row>
        <row r="425">
          <cell r="Q425">
            <v>0</v>
          </cell>
        </row>
        <row r="426">
          <cell r="Q426">
            <v>14432171.471249999</v>
          </cell>
        </row>
        <row r="427">
          <cell r="Q427">
            <v>3045162.9441666664</v>
          </cell>
        </row>
        <row r="428">
          <cell r="Q428">
            <v>16982004.834166665</v>
          </cell>
        </row>
        <row r="429">
          <cell r="Q429">
            <v>0</v>
          </cell>
        </row>
        <row r="430">
          <cell r="Q430">
            <v>72025.162500000006</v>
          </cell>
        </row>
        <row r="431">
          <cell r="Q431">
            <v>45430.999166666668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Q434">
            <v>0</v>
          </cell>
        </row>
        <row r="435">
          <cell r="Q435">
            <v>2025446.4470833335</v>
          </cell>
        </row>
        <row r="436">
          <cell r="Q436">
            <v>0</v>
          </cell>
        </row>
        <row r="437">
          <cell r="Q437">
            <v>0</v>
          </cell>
        </row>
        <row r="438">
          <cell r="Q438">
            <v>0</v>
          </cell>
        </row>
        <row r="439">
          <cell r="Q439">
            <v>0</v>
          </cell>
        </row>
        <row r="440">
          <cell r="Q440">
            <v>0</v>
          </cell>
        </row>
        <row r="441">
          <cell r="Q441">
            <v>206037.27333333329</v>
          </cell>
        </row>
        <row r="442">
          <cell r="Q442">
            <v>25096.789583333335</v>
          </cell>
        </row>
        <row r="443">
          <cell r="Q443">
            <v>0</v>
          </cell>
        </row>
        <row r="444">
          <cell r="Q444">
            <v>1629986.75</v>
          </cell>
        </row>
        <row r="445">
          <cell r="Q445">
            <v>0</v>
          </cell>
        </row>
        <row r="446">
          <cell r="Q446">
            <v>16666.666666666668</v>
          </cell>
        </row>
        <row r="447">
          <cell r="Q447">
            <v>0</v>
          </cell>
        </row>
        <row r="448">
          <cell r="Q448">
            <v>271164.7779166667</v>
          </cell>
        </row>
        <row r="449">
          <cell r="Q449">
            <v>0</v>
          </cell>
        </row>
        <row r="450">
          <cell r="Q450">
            <v>265843.03791666665</v>
          </cell>
        </row>
        <row r="451">
          <cell r="Q451">
            <v>53414.489583333336</v>
          </cell>
        </row>
        <row r="452">
          <cell r="Q452">
            <v>0</v>
          </cell>
        </row>
        <row r="453">
          <cell r="Q453">
            <v>7799.3170833333343</v>
          </cell>
        </row>
        <row r="454">
          <cell r="Q454">
            <v>187383.87791666668</v>
          </cell>
        </row>
        <row r="455">
          <cell r="Q455">
            <v>0</v>
          </cell>
        </row>
        <row r="456">
          <cell r="Q456">
            <v>0</v>
          </cell>
        </row>
        <row r="457">
          <cell r="Q457">
            <v>14077.617916666664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Q461">
            <v>1047174.6341666668</v>
          </cell>
        </row>
        <row r="462">
          <cell r="Q462">
            <v>0</v>
          </cell>
        </row>
        <row r="463">
          <cell r="Q463">
            <v>449485.12416666659</v>
          </cell>
        </row>
        <row r="464">
          <cell r="Q464">
            <v>571265.37416666688</v>
          </cell>
        </row>
        <row r="465">
          <cell r="Q465">
            <v>878.33333333333337</v>
          </cell>
        </row>
        <row r="466">
          <cell r="Q466">
            <v>0</v>
          </cell>
        </row>
        <row r="467">
          <cell r="Q467">
            <v>0</v>
          </cell>
        </row>
        <row r="468">
          <cell r="Q468">
            <v>57119.762500000004</v>
          </cell>
        </row>
        <row r="469">
          <cell r="Q469">
            <v>0</v>
          </cell>
        </row>
        <row r="470">
          <cell r="Q470">
            <v>8679.0216666666656</v>
          </cell>
        </row>
        <row r="471">
          <cell r="Q471">
            <v>556670.22083333333</v>
          </cell>
        </row>
        <row r="472">
          <cell r="Q472">
            <v>0</v>
          </cell>
        </row>
        <row r="473">
          <cell r="Q473">
            <v>27453.89</v>
          </cell>
        </row>
        <row r="474">
          <cell r="Q474">
            <v>0</v>
          </cell>
        </row>
        <row r="475">
          <cell r="Q475">
            <v>27453.892500000002</v>
          </cell>
        </row>
        <row r="476">
          <cell r="Q476">
            <v>222083.93541666667</v>
          </cell>
        </row>
        <row r="477">
          <cell r="Q477">
            <v>223053.28875000004</v>
          </cell>
        </row>
        <row r="478">
          <cell r="Q478">
            <v>153988.245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3351.6516666666666</v>
          </cell>
        </row>
        <row r="484">
          <cell r="Q484">
            <v>0</v>
          </cell>
        </row>
        <row r="485">
          <cell r="Q485">
            <v>586438.80208333337</v>
          </cell>
        </row>
        <row r="486">
          <cell r="Q486">
            <v>0</v>
          </cell>
        </row>
        <row r="487">
          <cell r="Q487">
            <v>6760.041666666667</v>
          </cell>
        </row>
        <row r="488">
          <cell r="Q488">
            <v>81223.847916666666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110450.01541666665</v>
          </cell>
        </row>
        <row r="493">
          <cell r="Q493">
            <v>59163.98750000001</v>
          </cell>
        </row>
        <row r="494">
          <cell r="Q494">
            <v>0</v>
          </cell>
        </row>
        <row r="495">
          <cell r="Q495">
            <v>252670.11041666669</v>
          </cell>
        </row>
        <row r="496">
          <cell r="Q496">
            <v>327748.67041666666</v>
          </cell>
        </row>
        <row r="497">
          <cell r="Q497">
            <v>206185.79666666663</v>
          </cell>
        </row>
        <row r="498">
          <cell r="Q498">
            <v>0</v>
          </cell>
        </row>
        <row r="499">
          <cell r="Q499">
            <v>40034.087500000001</v>
          </cell>
        </row>
        <row r="500">
          <cell r="Q500">
            <v>34063.090416666666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112416.65083333333</v>
          </cell>
        </row>
        <row r="504">
          <cell r="Q504">
            <v>0</v>
          </cell>
        </row>
        <row r="505">
          <cell r="Q505">
            <v>18250</v>
          </cell>
        </row>
        <row r="506">
          <cell r="Q506">
            <v>217142.32250000001</v>
          </cell>
        </row>
        <row r="507">
          <cell r="Q507">
            <v>0</v>
          </cell>
        </row>
        <row r="508">
          <cell r="Q508">
            <v>469773.42124999996</v>
          </cell>
        </row>
        <row r="509">
          <cell r="Q509">
            <v>0</v>
          </cell>
        </row>
        <row r="510">
          <cell r="Q510">
            <v>453102.27208333329</v>
          </cell>
        </row>
        <row r="511">
          <cell r="Q511">
            <v>103867.38374999999</v>
          </cell>
        </row>
        <row r="512">
          <cell r="Q512">
            <v>13313.510416666666</v>
          </cell>
        </row>
        <row r="513">
          <cell r="Q513">
            <v>3193.75</v>
          </cell>
        </row>
        <row r="514">
          <cell r="Q514">
            <v>0</v>
          </cell>
        </row>
        <row r="515">
          <cell r="Q515">
            <v>149321.77291666667</v>
          </cell>
        </row>
        <row r="516">
          <cell r="Q516">
            <v>0</v>
          </cell>
        </row>
        <row r="517">
          <cell r="Q517">
            <v>34793.383333333339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Q520">
            <v>0</v>
          </cell>
        </row>
        <row r="521">
          <cell r="Q521">
            <v>0</v>
          </cell>
        </row>
        <row r="522">
          <cell r="Q522">
            <v>100606.16666666667</v>
          </cell>
        </row>
        <row r="523">
          <cell r="Q523">
            <v>0</v>
          </cell>
        </row>
        <row r="524">
          <cell r="Q524">
            <v>112800.85416666667</v>
          </cell>
        </row>
        <row r="525">
          <cell r="Q525">
            <v>75871.044999999998</v>
          </cell>
        </row>
        <row r="526">
          <cell r="Q526">
            <v>3264.6337500000004</v>
          </cell>
        </row>
        <row r="527">
          <cell r="Q527">
            <v>445654.04666666669</v>
          </cell>
        </row>
        <row r="528">
          <cell r="Q528">
            <v>0</v>
          </cell>
        </row>
        <row r="529">
          <cell r="Q529">
            <v>58205.029583333329</v>
          </cell>
        </row>
        <row r="530">
          <cell r="Q530">
            <v>0</v>
          </cell>
        </row>
        <row r="531">
          <cell r="Q531">
            <v>0</v>
          </cell>
        </row>
        <row r="532">
          <cell r="Q532">
            <v>0</v>
          </cell>
        </row>
        <row r="533">
          <cell r="Q533">
            <v>50968.555</v>
          </cell>
        </row>
        <row r="534">
          <cell r="Q534">
            <v>0</v>
          </cell>
        </row>
        <row r="535">
          <cell r="Q535">
            <v>0</v>
          </cell>
        </row>
        <row r="536">
          <cell r="Q536">
            <v>0</v>
          </cell>
        </row>
        <row r="537">
          <cell r="Q537">
            <v>0</v>
          </cell>
        </row>
        <row r="538">
          <cell r="Q538">
            <v>0</v>
          </cell>
        </row>
        <row r="539">
          <cell r="Q539">
            <v>0</v>
          </cell>
        </row>
        <row r="540">
          <cell r="Q540">
            <v>0</v>
          </cell>
        </row>
        <row r="541">
          <cell r="Q541">
            <v>0</v>
          </cell>
        </row>
        <row r="542">
          <cell r="Q542">
            <v>0</v>
          </cell>
        </row>
        <row r="543">
          <cell r="Q543">
            <v>0</v>
          </cell>
        </row>
        <row r="544">
          <cell r="Q544">
            <v>0</v>
          </cell>
        </row>
        <row r="545">
          <cell r="Q545">
            <v>26041.666666666668</v>
          </cell>
        </row>
        <row r="546">
          <cell r="Q546">
            <v>0</v>
          </cell>
        </row>
        <row r="547">
          <cell r="Q547">
            <v>0</v>
          </cell>
        </row>
        <row r="548">
          <cell r="Q548">
            <v>49887.405416666668</v>
          </cell>
        </row>
        <row r="549">
          <cell r="Q549">
            <v>54214.705416666671</v>
          </cell>
        </row>
        <row r="550">
          <cell r="Q550">
            <v>0</v>
          </cell>
        </row>
        <row r="551">
          <cell r="Q551">
            <v>48466.145833333336</v>
          </cell>
        </row>
        <row r="552">
          <cell r="Q552">
            <v>0</v>
          </cell>
        </row>
        <row r="553">
          <cell r="Q553">
            <v>0</v>
          </cell>
        </row>
        <row r="554">
          <cell r="Q554">
            <v>0</v>
          </cell>
        </row>
        <row r="555">
          <cell r="Q555">
            <v>0</v>
          </cell>
        </row>
        <row r="556">
          <cell r="Q556">
            <v>14444.516666666668</v>
          </cell>
        </row>
        <row r="557">
          <cell r="Q557">
            <v>34633.683333333334</v>
          </cell>
        </row>
        <row r="558">
          <cell r="Q558">
            <v>0</v>
          </cell>
        </row>
        <row r="559">
          <cell r="Q559">
            <v>301272.57041666663</v>
          </cell>
        </row>
        <row r="560">
          <cell r="Q560">
            <v>0</v>
          </cell>
        </row>
        <row r="561">
          <cell r="Q561">
            <v>0</v>
          </cell>
        </row>
        <row r="562">
          <cell r="Q562">
            <v>0</v>
          </cell>
        </row>
        <row r="563">
          <cell r="Q563">
            <v>307042.50625000003</v>
          </cell>
        </row>
        <row r="564">
          <cell r="Q564">
            <v>0</v>
          </cell>
        </row>
        <row r="565">
          <cell r="Q565">
            <v>0</v>
          </cell>
        </row>
        <row r="566">
          <cell r="Q566">
            <v>0</v>
          </cell>
        </row>
        <row r="567">
          <cell r="Q567">
            <v>0</v>
          </cell>
        </row>
        <row r="568">
          <cell r="Q568">
            <v>0</v>
          </cell>
        </row>
        <row r="569">
          <cell r="Q569">
            <v>17174.08666666667</v>
          </cell>
        </row>
        <row r="570">
          <cell r="Q570">
            <v>0</v>
          </cell>
        </row>
        <row r="571">
          <cell r="Q571">
            <v>2588.9316666666668</v>
          </cell>
        </row>
        <row r="572">
          <cell r="Q572">
            <v>54724.38</v>
          </cell>
        </row>
        <row r="573">
          <cell r="Q573">
            <v>26285.295833333334</v>
          </cell>
        </row>
        <row r="574">
          <cell r="Q574">
            <v>28082.875</v>
          </cell>
        </row>
        <row r="575">
          <cell r="Q575">
            <v>15713.192916666667</v>
          </cell>
        </row>
        <row r="576">
          <cell r="Q576">
            <v>63887.865000000013</v>
          </cell>
        </row>
        <row r="577">
          <cell r="Q577">
            <v>43253.875</v>
          </cell>
        </row>
        <row r="578">
          <cell r="Q578">
            <v>64248.770833333321</v>
          </cell>
        </row>
        <row r="579">
          <cell r="Q579">
            <v>12500</v>
          </cell>
        </row>
        <row r="580">
          <cell r="Q580">
            <v>0</v>
          </cell>
        </row>
        <row r="581">
          <cell r="Q581">
            <v>46283.902499999997</v>
          </cell>
        </row>
        <row r="582">
          <cell r="Q582">
            <v>79178.119583333333</v>
          </cell>
        </row>
        <row r="583">
          <cell r="Q583">
            <v>0</v>
          </cell>
        </row>
        <row r="584">
          <cell r="Q584">
            <v>15241.276666666667</v>
          </cell>
        </row>
        <row r="585">
          <cell r="Q585">
            <v>0</v>
          </cell>
        </row>
        <row r="586">
          <cell r="Q586">
            <v>55809.079166666663</v>
          </cell>
        </row>
        <row r="587">
          <cell r="Q587">
            <v>2401.7325000000001</v>
          </cell>
        </row>
        <row r="588">
          <cell r="Q588">
            <v>46109.795000000006</v>
          </cell>
        </row>
        <row r="589">
          <cell r="Q589">
            <v>2463.8962500000002</v>
          </cell>
        </row>
        <row r="590">
          <cell r="Q590">
            <v>216524.61375000002</v>
          </cell>
        </row>
        <row r="591">
          <cell r="Q591">
            <v>20761.075000000001</v>
          </cell>
        </row>
        <row r="592">
          <cell r="Q592">
            <v>104338.27625</v>
          </cell>
        </row>
        <row r="593">
          <cell r="Q593">
            <v>43468.762500000004</v>
          </cell>
        </row>
        <row r="594">
          <cell r="Q594">
            <v>157984.35916666666</v>
          </cell>
        </row>
        <row r="595">
          <cell r="Q595">
            <v>7254.9204166666677</v>
          </cell>
        </row>
        <row r="596">
          <cell r="Q596">
            <v>293079.46916666668</v>
          </cell>
        </row>
        <row r="597">
          <cell r="Q597">
            <v>11149.833333333334</v>
          </cell>
        </row>
        <row r="598">
          <cell r="Q598">
            <v>33016</v>
          </cell>
        </row>
        <row r="599">
          <cell r="Q599">
            <v>7432441.7958333315</v>
          </cell>
        </row>
        <row r="600">
          <cell r="Q600">
            <v>793976.26000000013</v>
          </cell>
        </row>
        <row r="601">
          <cell r="Q601">
            <v>40659.123333333337</v>
          </cell>
        </row>
        <row r="602">
          <cell r="Q602">
            <v>56478.280416666668</v>
          </cell>
        </row>
        <row r="603">
          <cell r="Q603">
            <v>47874.539166666662</v>
          </cell>
        </row>
        <row r="604">
          <cell r="Q604">
            <v>52566.802083333336</v>
          </cell>
        </row>
        <row r="605">
          <cell r="Q605">
            <v>1669164.6354166667</v>
          </cell>
        </row>
        <row r="606">
          <cell r="Q606">
            <v>113724.8875</v>
          </cell>
        </row>
        <row r="607">
          <cell r="Q607">
            <v>12136.25</v>
          </cell>
        </row>
        <row r="608">
          <cell r="Q608">
            <v>99495.160416666666</v>
          </cell>
        </row>
        <row r="609">
          <cell r="Q609">
            <v>69350</v>
          </cell>
        </row>
        <row r="610">
          <cell r="Q610">
            <v>47500</v>
          </cell>
        </row>
        <row r="611">
          <cell r="Q611">
            <v>78892.085000000006</v>
          </cell>
        </row>
        <row r="612">
          <cell r="Q612">
            <v>25566.824999999997</v>
          </cell>
        </row>
        <row r="613">
          <cell r="Q613">
            <v>68255</v>
          </cell>
        </row>
        <row r="614">
          <cell r="Q614">
            <v>606385.94999999984</v>
          </cell>
        </row>
        <row r="615">
          <cell r="Q615">
            <v>24637.5</v>
          </cell>
        </row>
        <row r="616">
          <cell r="Q616">
            <v>3089.2229166666671</v>
          </cell>
        </row>
        <row r="617">
          <cell r="Q617">
            <v>6068.125</v>
          </cell>
        </row>
        <row r="618">
          <cell r="Q618">
            <v>1359.3287499999999</v>
          </cell>
        </row>
        <row r="619">
          <cell r="Q619">
            <v>180462.08333333334</v>
          </cell>
        </row>
        <row r="620">
          <cell r="Q620">
            <v>21666.666666666668</v>
          </cell>
        </row>
        <row r="621">
          <cell r="Q621">
            <v>16425</v>
          </cell>
        </row>
        <row r="622">
          <cell r="Q622">
            <v>74047.83</v>
          </cell>
        </row>
        <row r="623">
          <cell r="Q623">
            <v>16926.875</v>
          </cell>
        </row>
        <row r="624">
          <cell r="Q624">
            <v>58333.333333333336</v>
          </cell>
        </row>
        <row r="625">
          <cell r="Q625">
            <v>27375</v>
          </cell>
        </row>
        <row r="626">
          <cell r="Q626">
            <v>389911.44708333345</v>
          </cell>
        </row>
        <row r="627">
          <cell r="Q627">
            <v>84207.6</v>
          </cell>
        </row>
        <row r="628">
          <cell r="Q628">
            <v>946564.0625</v>
          </cell>
        </row>
        <row r="629">
          <cell r="Q629">
            <v>2033.09375</v>
          </cell>
        </row>
        <row r="630">
          <cell r="Q630">
            <v>1115.9845833333334</v>
          </cell>
        </row>
        <row r="631">
          <cell r="Q631">
            <v>32.518750000000004</v>
          </cell>
        </row>
        <row r="632">
          <cell r="Q632">
            <v>6876.25</v>
          </cell>
        </row>
        <row r="633">
          <cell r="Q633">
            <v>166985.52083333334</v>
          </cell>
        </row>
        <row r="634">
          <cell r="Q634">
            <v>65479.671666666683</v>
          </cell>
        </row>
        <row r="635">
          <cell r="Q635">
            <v>871588.46250000002</v>
          </cell>
        </row>
        <row r="636">
          <cell r="Q636">
            <v>946635.83791666664</v>
          </cell>
        </row>
        <row r="637">
          <cell r="Q637">
            <v>1885625.4600000002</v>
          </cell>
        </row>
        <row r="638">
          <cell r="Q638">
            <v>1718451.4483333335</v>
          </cell>
        </row>
        <row r="639">
          <cell r="Q639">
            <v>2063.52</v>
          </cell>
        </row>
        <row r="640">
          <cell r="Q640">
            <v>708148.74583333347</v>
          </cell>
        </row>
        <row r="641">
          <cell r="Q641">
            <v>692427.16666666663</v>
          </cell>
        </row>
        <row r="642">
          <cell r="Q642">
            <v>92033.164166666669</v>
          </cell>
        </row>
        <row r="643">
          <cell r="Q643">
            <v>155158.47208333333</v>
          </cell>
        </row>
        <row r="644">
          <cell r="Q644">
            <v>5663.5758333333333</v>
          </cell>
        </row>
        <row r="645">
          <cell r="Q645">
            <v>-6001113.595416666</v>
          </cell>
        </row>
        <row r="646">
          <cell r="Q646">
            <v>-946564.0625</v>
          </cell>
        </row>
        <row r="647">
          <cell r="Q647">
            <v>-1535624.4320833331</v>
          </cell>
        </row>
        <row r="648">
          <cell r="Q648">
            <v>6001113.595416666</v>
          </cell>
        </row>
        <row r="649">
          <cell r="Q649">
            <v>946564.0625</v>
          </cell>
        </row>
        <row r="650">
          <cell r="Q650">
            <v>1535624.4320833331</v>
          </cell>
        </row>
        <row r="651">
          <cell r="Q651">
            <v>0</v>
          </cell>
        </row>
        <row r="652">
          <cell r="Q652">
            <v>0</v>
          </cell>
        </row>
        <row r="653">
          <cell r="Q653">
            <v>0</v>
          </cell>
        </row>
        <row r="654">
          <cell r="Q654">
            <v>0</v>
          </cell>
        </row>
        <row r="655">
          <cell r="Q655">
            <v>0</v>
          </cell>
        </row>
        <row r="656">
          <cell r="Q656">
            <v>0</v>
          </cell>
        </row>
        <row r="657">
          <cell r="Q657">
            <v>117809063.05624999</v>
          </cell>
        </row>
        <row r="658">
          <cell r="Q658">
            <v>39376843.41041667</v>
          </cell>
        </row>
        <row r="659"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7217785.4637500001</v>
          </cell>
        </row>
        <row r="663">
          <cell r="Q663">
            <v>22035199.405833334</v>
          </cell>
        </row>
        <row r="664">
          <cell r="Q664">
            <v>7041192.7858333327</v>
          </cell>
        </row>
        <row r="665">
          <cell r="Q665">
            <v>5303015.663333334</v>
          </cell>
        </row>
        <row r="666">
          <cell r="Q666">
            <v>1355187.3216666665</v>
          </cell>
        </row>
        <row r="667">
          <cell r="Q667">
            <v>0</v>
          </cell>
        </row>
        <row r="668">
          <cell r="Q668">
            <v>0</v>
          </cell>
        </row>
        <row r="669"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Q672">
            <v>0</v>
          </cell>
        </row>
        <row r="673">
          <cell r="Q673">
            <v>0</v>
          </cell>
        </row>
        <row r="674">
          <cell r="Q674">
            <v>0</v>
          </cell>
        </row>
        <row r="675">
          <cell r="Q675">
            <v>0</v>
          </cell>
        </row>
        <row r="676">
          <cell r="Q676">
            <v>0</v>
          </cell>
        </row>
        <row r="677">
          <cell r="Q677">
            <v>0</v>
          </cell>
        </row>
        <row r="678">
          <cell r="Q678">
            <v>0</v>
          </cell>
        </row>
        <row r="679">
          <cell r="Q679">
            <v>0</v>
          </cell>
        </row>
        <row r="680">
          <cell r="Q680">
            <v>0</v>
          </cell>
        </row>
        <row r="681">
          <cell r="Q681">
            <v>0</v>
          </cell>
        </row>
        <row r="682">
          <cell r="Q682">
            <v>0</v>
          </cell>
        </row>
        <row r="683">
          <cell r="Q683">
            <v>0</v>
          </cell>
        </row>
        <row r="684">
          <cell r="Q684">
            <v>0</v>
          </cell>
        </row>
        <row r="685">
          <cell r="Q685">
            <v>0</v>
          </cell>
        </row>
        <row r="686">
          <cell r="Q686">
            <v>0</v>
          </cell>
        </row>
        <row r="687">
          <cell r="Q687">
            <v>0</v>
          </cell>
        </row>
        <row r="688">
          <cell r="Q688">
            <v>0</v>
          </cell>
        </row>
        <row r="689">
          <cell r="Q689">
            <v>0</v>
          </cell>
        </row>
        <row r="690">
          <cell r="Q690">
            <v>222884.67999999996</v>
          </cell>
        </row>
        <row r="691">
          <cell r="Q691">
            <v>0</v>
          </cell>
        </row>
        <row r="692">
          <cell r="Q692">
            <v>0</v>
          </cell>
        </row>
        <row r="693">
          <cell r="Q693">
            <v>43172.330000000009</v>
          </cell>
        </row>
        <row r="694">
          <cell r="Q694">
            <v>0</v>
          </cell>
        </row>
        <row r="695">
          <cell r="Q695">
            <v>0</v>
          </cell>
        </row>
        <row r="696">
          <cell r="Q696">
            <v>0</v>
          </cell>
        </row>
        <row r="697">
          <cell r="Q697">
            <v>1571991.0500000005</v>
          </cell>
        </row>
        <row r="698">
          <cell r="Q698">
            <v>4402186.864583333</v>
          </cell>
        </row>
        <row r="699">
          <cell r="Q699">
            <v>1233961.24</v>
          </cell>
        </row>
        <row r="700">
          <cell r="Q700">
            <v>0</v>
          </cell>
        </row>
        <row r="701">
          <cell r="Q701">
            <v>208532.30000000002</v>
          </cell>
        </row>
        <row r="702">
          <cell r="Q702">
            <v>0</v>
          </cell>
        </row>
        <row r="703">
          <cell r="Q703">
            <v>0</v>
          </cell>
        </row>
        <row r="704"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Q707">
            <v>0</v>
          </cell>
        </row>
        <row r="708">
          <cell r="Q708">
            <v>1180383.8399999999</v>
          </cell>
        </row>
        <row r="709">
          <cell r="Q709">
            <v>0</v>
          </cell>
        </row>
        <row r="710">
          <cell r="Q710">
            <v>411991.16</v>
          </cell>
        </row>
        <row r="711">
          <cell r="Q711">
            <v>0</v>
          </cell>
        </row>
        <row r="712">
          <cell r="Q712">
            <v>0</v>
          </cell>
        </row>
        <row r="713">
          <cell r="Q713">
            <v>0</v>
          </cell>
        </row>
        <row r="714">
          <cell r="Q714">
            <v>0</v>
          </cell>
        </row>
        <row r="715">
          <cell r="Q715">
            <v>0</v>
          </cell>
        </row>
        <row r="716">
          <cell r="Q716">
            <v>0</v>
          </cell>
        </row>
        <row r="717">
          <cell r="Q717">
            <v>0</v>
          </cell>
        </row>
        <row r="718">
          <cell r="Q718">
            <v>0</v>
          </cell>
        </row>
        <row r="719">
          <cell r="Q719">
            <v>0</v>
          </cell>
        </row>
        <row r="720">
          <cell r="Q720">
            <v>0</v>
          </cell>
        </row>
        <row r="721">
          <cell r="Q721">
            <v>0</v>
          </cell>
        </row>
        <row r="722">
          <cell r="Q722">
            <v>763088.89</v>
          </cell>
        </row>
        <row r="723">
          <cell r="Q723">
            <v>1370891.7337499997</v>
          </cell>
        </row>
        <row r="724">
          <cell r="Q724">
            <v>0</v>
          </cell>
        </row>
        <row r="725">
          <cell r="Q725">
            <v>0</v>
          </cell>
        </row>
        <row r="726">
          <cell r="Q726">
            <v>0</v>
          </cell>
        </row>
        <row r="727">
          <cell r="Q727">
            <v>0</v>
          </cell>
        </row>
        <row r="728">
          <cell r="Q728">
            <v>2218962.89</v>
          </cell>
        </row>
        <row r="729">
          <cell r="Q729">
            <v>455590.58000000007</v>
          </cell>
        </row>
        <row r="730">
          <cell r="Q730">
            <v>0</v>
          </cell>
        </row>
        <row r="731">
          <cell r="Q731">
            <v>0</v>
          </cell>
        </row>
        <row r="732">
          <cell r="Q732">
            <v>1711147.96</v>
          </cell>
        </row>
        <row r="733">
          <cell r="Q733">
            <v>2006765.47</v>
          </cell>
        </row>
        <row r="734">
          <cell r="Q734">
            <v>0</v>
          </cell>
        </row>
        <row r="735">
          <cell r="Q735">
            <v>490139.41000000009</v>
          </cell>
        </row>
        <row r="736">
          <cell r="Q736">
            <v>0</v>
          </cell>
        </row>
        <row r="737">
          <cell r="Q737">
            <v>491556.76999999984</v>
          </cell>
        </row>
        <row r="738">
          <cell r="Q738">
            <v>378712.48</v>
          </cell>
        </row>
        <row r="739">
          <cell r="Q739">
            <v>0</v>
          </cell>
        </row>
        <row r="740">
          <cell r="Q740">
            <v>2780075.0099999993</v>
          </cell>
        </row>
        <row r="741">
          <cell r="Q741">
            <v>2698747.91</v>
          </cell>
        </row>
        <row r="742">
          <cell r="Q742">
            <v>2091747.88</v>
          </cell>
        </row>
        <row r="743">
          <cell r="Q743">
            <v>2566075.6200000006</v>
          </cell>
        </row>
        <row r="744">
          <cell r="Q744">
            <v>0</v>
          </cell>
        </row>
        <row r="745">
          <cell r="Q745">
            <v>0</v>
          </cell>
        </row>
        <row r="746">
          <cell r="Q746">
            <v>0</v>
          </cell>
        </row>
        <row r="747">
          <cell r="Q747">
            <v>0</v>
          </cell>
        </row>
        <row r="748">
          <cell r="Q748">
            <v>0</v>
          </cell>
        </row>
        <row r="749">
          <cell r="Q749">
            <v>0</v>
          </cell>
        </row>
        <row r="750">
          <cell r="Q750">
            <v>0</v>
          </cell>
        </row>
        <row r="751">
          <cell r="Q751">
            <v>20561659</v>
          </cell>
        </row>
        <row r="752">
          <cell r="Q752">
            <v>0</v>
          </cell>
        </row>
        <row r="753">
          <cell r="Q753">
            <v>0</v>
          </cell>
        </row>
        <row r="754">
          <cell r="Q754">
            <v>50185.88</v>
          </cell>
        </row>
        <row r="755">
          <cell r="Q755">
            <v>0</v>
          </cell>
        </row>
        <row r="756">
          <cell r="Q756">
            <v>60295490.29999999</v>
          </cell>
        </row>
        <row r="757">
          <cell r="Q757">
            <v>596566.76999999967</v>
          </cell>
        </row>
        <row r="758">
          <cell r="Q758">
            <v>18185599.295416664</v>
          </cell>
        </row>
        <row r="759">
          <cell r="Q759">
            <v>20945872.944583334</v>
          </cell>
        </row>
        <row r="760">
          <cell r="Q760">
            <v>2551847.0400000005</v>
          </cell>
        </row>
        <row r="761">
          <cell r="Q761">
            <v>0</v>
          </cell>
        </row>
        <row r="762">
          <cell r="Q762">
            <v>65708856.94000002</v>
          </cell>
        </row>
        <row r="763">
          <cell r="Q763">
            <v>743111.53000000014</v>
          </cell>
        </row>
        <row r="764">
          <cell r="Q764">
            <v>-18818583.699999996</v>
          </cell>
        </row>
        <row r="765">
          <cell r="Q765">
            <v>-18247820.240000002</v>
          </cell>
        </row>
        <row r="766">
          <cell r="Q766">
            <v>-30211680.610000011</v>
          </cell>
        </row>
        <row r="767">
          <cell r="Q767">
            <v>180950.83</v>
          </cell>
        </row>
        <row r="768">
          <cell r="Q768">
            <v>9721847.8937500026</v>
          </cell>
        </row>
        <row r="769">
          <cell r="Q769">
            <v>0</v>
          </cell>
        </row>
        <row r="770">
          <cell r="Q770">
            <v>1368237.4495833332</v>
          </cell>
        </row>
        <row r="771">
          <cell r="Q771">
            <v>0</v>
          </cell>
        </row>
        <row r="772">
          <cell r="Q772">
            <v>80895649.622916669</v>
          </cell>
        </row>
        <row r="773">
          <cell r="Q773">
            <v>51386936.710416667</v>
          </cell>
        </row>
        <row r="774">
          <cell r="Q774">
            <v>11077737.209166666</v>
          </cell>
        </row>
        <row r="775">
          <cell r="Q775">
            <v>21589277</v>
          </cell>
        </row>
        <row r="776">
          <cell r="Q776">
            <v>-3363058.9066666667</v>
          </cell>
        </row>
        <row r="777">
          <cell r="Q777">
            <v>-16862150.699999999</v>
          </cell>
        </row>
        <row r="778">
          <cell r="Q778">
            <v>1142944</v>
          </cell>
        </row>
        <row r="779">
          <cell r="Q779">
            <v>113632921</v>
          </cell>
        </row>
        <row r="780">
          <cell r="Q780">
            <v>-109224737.98999999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228537.25</v>
          </cell>
        </row>
        <row r="790">
          <cell r="Q790">
            <v>-228537.25</v>
          </cell>
        </row>
        <row r="791">
          <cell r="Q791">
            <v>0</v>
          </cell>
        </row>
        <row r="792">
          <cell r="Q792">
            <v>30000</v>
          </cell>
        </row>
        <row r="793">
          <cell r="Q793">
            <v>0</v>
          </cell>
        </row>
        <row r="794">
          <cell r="Q794">
            <v>0</v>
          </cell>
        </row>
        <row r="795">
          <cell r="Q795">
            <v>110455689.46000002</v>
          </cell>
        </row>
        <row r="796"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Q800">
            <v>13262.01</v>
          </cell>
        </row>
        <row r="801">
          <cell r="Q801">
            <v>0</v>
          </cell>
        </row>
        <row r="802">
          <cell r="Q802">
            <v>0</v>
          </cell>
        </row>
        <row r="803">
          <cell r="Q803">
            <v>0</v>
          </cell>
        </row>
        <row r="804">
          <cell r="Q804">
            <v>0</v>
          </cell>
        </row>
        <row r="805">
          <cell r="Q805">
            <v>0</v>
          </cell>
        </row>
        <row r="806">
          <cell r="Q806">
            <v>0</v>
          </cell>
        </row>
        <row r="807">
          <cell r="Q807">
            <v>-57203590.496666662</v>
          </cell>
        </row>
        <row r="808">
          <cell r="Q808">
            <v>70002824.639166668</v>
          </cell>
        </row>
        <row r="809">
          <cell r="Q809">
            <v>0</v>
          </cell>
        </row>
        <row r="810">
          <cell r="Q810">
            <v>-474402.13999999996</v>
          </cell>
        </row>
        <row r="811">
          <cell r="Q811">
            <v>3693915.5</v>
          </cell>
        </row>
        <row r="812">
          <cell r="Q812">
            <v>-3693915.5</v>
          </cell>
        </row>
        <row r="813">
          <cell r="Q813">
            <v>1244695.125</v>
          </cell>
        </row>
        <row r="814">
          <cell r="Q814">
            <v>-1244695.125</v>
          </cell>
        </row>
        <row r="815">
          <cell r="Q815">
            <v>-1546936</v>
          </cell>
        </row>
        <row r="816">
          <cell r="Q816">
            <v>1546936</v>
          </cell>
        </row>
        <row r="817">
          <cell r="Q817">
            <v>7542206.333333333</v>
          </cell>
        </row>
        <row r="818">
          <cell r="Q818">
            <v>-7542206.333333333</v>
          </cell>
        </row>
        <row r="819">
          <cell r="Q819">
            <v>3817716.25</v>
          </cell>
        </row>
        <row r="820">
          <cell r="Q820">
            <v>0</v>
          </cell>
        </row>
        <row r="821">
          <cell r="Q821">
            <v>-83879.125</v>
          </cell>
        </row>
        <row r="822">
          <cell r="Q822">
            <v>83879.125</v>
          </cell>
        </row>
        <row r="823">
          <cell r="Q823">
            <v>-3776583.625</v>
          </cell>
        </row>
        <row r="824">
          <cell r="Q824">
            <v>3776583.625</v>
          </cell>
        </row>
        <row r="825">
          <cell r="Q825">
            <v>-220615.5</v>
          </cell>
        </row>
        <row r="826">
          <cell r="Q826">
            <v>220615.5</v>
          </cell>
        </row>
        <row r="827">
          <cell r="Q827">
            <v>3783762</v>
          </cell>
        </row>
        <row r="828">
          <cell r="Q828">
            <v>-3783762</v>
          </cell>
        </row>
        <row r="829">
          <cell r="Q829">
            <v>4520441</v>
          </cell>
        </row>
        <row r="830">
          <cell r="Q830">
            <v>0</v>
          </cell>
        </row>
        <row r="831">
          <cell r="Q831">
            <v>0</v>
          </cell>
        </row>
        <row r="832">
          <cell r="Q832">
            <v>0</v>
          </cell>
        </row>
        <row r="833">
          <cell r="Q833">
            <v>0</v>
          </cell>
        </row>
        <row r="834">
          <cell r="Q834">
            <v>0</v>
          </cell>
        </row>
        <row r="835">
          <cell r="Q835">
            <v>2749643.0799999996</v>
          </cell>
        </row>
        <row r="836">
          <cell r="Q836">
            <v>-4520441</v>
          </cell>
        </row>
        <row r="837">
          <cell r="Q837">
            <v>0</v>
          </cell>
        </row>
        <row r="838">
          <cell r="Q838">
            <v>0</v>
          </cell>
        </row>
        <row r="839">
          <cell r="Q839">
            <v>0</v>
          </cell>
        </row>
        <row r="840">
          <cell r="Q840">
            <v>0</v>
          </cell>
        </row>
        <row r="841">
          <cell r="Q841">
            <v>0</v>
          </cell>
        </row>
        <row r="842">
          <cell r="Q842">
            <v>-34827817</v>
          </cell>
        </row>
        <row r="843">
          <cell r="Q843">
            <v>34827817</v>
          </cell>
        </row>
        <row r="844">
          <cell r="Q844">
            <v>0</v>
          </cell>
        </row>
        <row r="845">
          <cell r="Q845">
            <v>-25644564</v>
          </cell>
        </row>
        <row r="846">
          <cell r="Q846">
            <v>25644564</v>
          </cell>
        </row>
        <row r="847">
          <cell r="Q847">
            <v>-37820616.75</v>
          </cell>
        </row>
        <row r="848">
          <cell r="Q848">
            <v>37820616.75</v>
          </cell>
        </row>
        <row r="849">
          <cell r="Q849">
            <v>40067181.375</v>
          </cell>
        </row>
        <row r="850">
          <cell r="Q850">
            <v>-40067181.375</v>
          </cell>
        </row>
        <row r="851">
          <cell r="Q851">
            <v>10110014.75</v>
          </cell>
        </row>
        <row r="852">
          <cell r="Q852">
            <v>-10110014.75</v>
          </cell>
        </row>
        <row r="853">
          <cell r="Q853">
            <v>251146.71875</v>
          </cell>
        </row>
        <row r="854">
          <cell r="Q854">
            <v>1287.90625</v>
          </cell>
        </row>
        <row r="855">
          <cell r="Q855">
            <v>198720.6875</v>
          </cell>
        </row>
        <row r="856">
          <cell r="Q856">
            <v>0</v>
          </cell>
        </row>
        <row r="857">
          <cell r="Q857">
            <v>2145060.8287499999</v>
          </cell>
        </row>
        <row r="858">
          <cell r="Q858">
            <v>449095.91166666668</v>
          </cell>
        </row>
        <row r="859">
          <cell r="Q859">
            <v>354042.84916666662</v>
          </cell>
        </row>
        <row r="860">
          <cell r="Q860">
            <v>0</v>
          </cell>
        </row>
        <row r="861">
          <cell r="Q861">
            <v>0</v>
          </cell>
        </row>
        <row r="862">
          <cell r="Q862">
            <v>68955037.953333333</v>
          </cell>
        </row>
        <row r="863">
          <cell r="Q863">
            <v>14572389</v>
          </cell>
        </row>
        <row r="864">
          <cell r="Q864">
            <v>1874999.78</v>
          </cell>
        </row>
        <row r="865">
          <cell r="Q865">
            <v>765556.50250000006</v>
          </cell>
        </row>
        <row r="866">
          <cell r="Q866">
            <v>0</v>
          </cell>
        </row>
        <row r="867">
          <cell r="Q867">
            <v>0</v>
          </cell>
        </row>
        <row r="868">
          <cell r="Q868">
            <v>0</v>
          </cell>
        </row>
        <row r="869">
          <cell r="Q869">
            <v>20000</v>
          </cell>
        </row>
        <row r="870">
          <cell r="Q870">
            <v>0</v>
          </cell>
        </row>
        <row r="871">
          <cell r="Q871">
            <v>0</v>
          </cell>
        </row>
        <row r="872">
          <cell r="Q872">
            <v>198092.16</v>
          </cell>
        </row>
        <row r="873">
          <cell r="Q873">
            <v>0</v>
          </cell>
        </row>
        <row r="874">
          <cell r="Q874">
            <v>0</v>
          </cell>
        </row>
        <row r="875">
          <cell r="Q875">
            <v>0</v>
          </cell>
        </row>
        <row r="876">
          <cell r="Q876">
            <v>0</v>
          </cell>
        </row>
        <row r="877">
          <cell r="Q877">
            <v>0</v>
          </cell>
        </row>
        <row r="878">
          <cell r="Q878">
            <v>0</v>
          </cell>
        </row>
        <row r="879">
          <cell r="Q879">
            <v>0</v>
          </cell>
        </row>
        <row r="880">
          <cell r="Q880">
            <v>0</v>
          </cell>
        </row>
        <row r="881">
          <cell r="Q881">
            <v>0</v>
          </cell>
        </row>
        <row r="882">
          <cell r="Q882">
            <v>0</v>
          </cell>
        </row>
        <row r="883">
          <cell r="Q883">
            <v>25799227.879999999</v>
          </cell>
        </row>
        <row r="884">
          <cell r="Q884">
            <v>0</v>
          </cell>
        </row>
        <row r="885">
          <cell r="Q885">
            <v>15256064.069999995</v>
          </cell>
        </row>
        <row r="886">
          <cell r="Q886">
            <v>0</v>
          </cell>
        </row>
        <row r="887">
          <cell r="Q887">
            <v>2873005.7599999993</v>
          </cell>
        </row>
        <row r="888">
          <cell r="Q888">
            <v>-228709.77</v>
          </cell>
        </row>
        <row r="889">
          <cell r="Q889">
            <v>107024.51</v>
          </cell>
        </row>
        <row r="890">
          <cell r="Q890">
            <v>1031542.8499999997</v>
          </cell>
        </row>
        <row r="891">
          <cell r="Q891">
            <v>671052.84</v>
          </cell>
        </row>
        <row r="892">
          <cell r="Q892">
            <v>0</v>
          </cell>
        </row>
        <row r="893">
          <cell r="Q893">
            <v>-100555.30000000003</v>
          </cell>
        </row>
        <row r="894">
          <cell r="Q894">
            <v>3769772.4699999993</v>
          </cell>
        </row>
        <row r="895">
          <cell r="Q895">
            <v>-2066473.7220833332</v>
          </cell>
        </row>
        <row r="896">
          <cell r="Q896">
            <v>0</v>
          </cell>
        </row>
        <row r="897">
          <cell r="Q897">
            <v>0</v>
          </cell>
        </row>
        <row r="898">
          <cell r="Q898">
            <v>280448.88625000004</v>
          </cell>
        </row>
        <row r="899">
          <cell r="Q899">
            <v>169602.12999999998</v>
          </cell>
        </row>
        <row r="900">
          <cell r="Q900">
            <v>133750.42999999996</v>
          </cell>
        </row>
        <row r="901">
          <cell r="Q901">
            <v>53995.63</v>
          </cell>
        </row>
        <row r="902">
          <cell r="Q902">
            <v>67987.449999999983</v>
          </cell>
        </row>
        <row r="903">
          <cell r="Q903">
            <v>0</v>
          </cell>
        </row>
        <row r="904">
          <cell r="Q904">
            <v>0</v>
          </cell>
        </row>
        <row r="905">
          <cell r="Q905">
            <v>0</v>
          </cell>
        </row>
        <row r="906">
          <cell r="Q906">
            <v>0</v>
          </cell>
        </row>
        <row r="907">
          <cell r="Q907">
            <v>0</v>
          </cell>
        </row>
        <row r="908">
          <cell r="Q908">
            <v>10228552.124166666</v>
          </cell>
        </row>
        <row r="909">
          <cell r="Q909">
            <v>3781690.7041666661</v>
          </cell>
        </row>
        <row r="910">
          <cell r="Q910">
            <v>21811126.333333332</v>
          </cell>
        </row>
        <row r="911">
          <cell r="Q911">
            <v>7331839.958333333</v>
          </cell>
        </row>
        <row r="912">
          <cell r="Q912">
            <v>23955040.440000001</v>
          </cell>
        </row>
        <row r="913">
          <cell r="Q913">
            <v>56723957.899166666</v>
          </cell>
        </row>
        <row r="914">
          <cell r="Q914">
            <v>7881816.6462499993</v>
          </cell>
        </row>
        <row r="915">
          <cell r="Q915">
            <v>11142703.620833334</v>
          </cell>
        </row>
        <row r="916">
          <cell r="Q916">
            <v>721870.09958333336</v>
          </cell>
        </row>
        <row r="917">
          <cell r="Q917">
            <v>1543378.0579166666</v>
          </cell>
        </row>
        <row r="918">
          <cell r="Q918">
            <v>289581.61249999999</v>
          </cell>
        </row>
        <row r="919">
          <cell r="Q919">
            <v>392067.17375000002</v>
          </cell>
        </row>
        <row r="920">
          <cell r="Q920">
            <v>795237.86708333332</v>
          </cell>
        </row>
        <row r="921">
          <cell r="Q921">
            <v>1504847.7833333334</v>
          </cell>
        </row>
        <row r="922">
          <cell r="Q922">
            <v>203333.33333333334</v>
          </cell>
        </row>
        <row r="923">
          <cell r="Q923">
            <v>0</v>
          </cell>
        </row>
        <row r="924">
          <cell r="Q924">
            <v>31344.464999999997</v>
          </cell>
        </row>
        <row r="925">
          <cell r="Q925">
            <v>65749.960416666654</v>
          </cell>
        </row>
        <row r="926">
          <cell r="Q926">
            <v>0</v>
          </cell>
        </row>
        <row r="927">
          <cell r="Q927">
            <v>16198179.76</v>
          </cell>
        </row>
        <row r="928">
          <cell r="Q928">
            <v>1739485.8999999997</v>
          </cell>
        </row>
        <row r="929">
          <cell r="Q929">
            <v>6830645.7199999997</v>
          </cell>
        </row>
        <row r="930">
          <cell r="Q930">
            <v>107829249.96791667</v>
          </cell>
        </row>
        <row r="931">
          <cell r="Q931">
            <v>33457621.364999995</v>
          </cell>
        </row>
        <row r="932">
          <cell r="Q932">
            <v>3347785.6533333329</v>
          </cell>
        </row>
        <row r="933">
          <cell r="Q933">
            <v>1309019.4429166666</v>
          </cell>
        </row>
        <row r="934">
          <cell r="Q934">
            <v>0</v>
          </cell>
        </row>
        <row r="935">
          <cell r="Q935">
            <v>24750647.779583331</v>
          </cell>
        </row>
        <row r="936">
          <cell r="Q936">
            <v>9366291.5458333325</v>
          </cell>
        </row>
        <row r="937">
          <cell r="Q937">
            <v>0</v>
          </cell>
        </row>
        <row r="938">
          <cell r="Q938">
            <v>-135915966.11333331</v>
          </cell>
        </row>
        <row r="939">
          <cell r="Q939">
            <v>-44129026.592083335</v>
          </cell>
        </row>
        <row r="940">
          <cell r="Q940">
            <v>0</v>
          </cell>
        </row>
        <row r="941">
          <cell r="Q941">
            <v>4959.46875</v>
          </cell>
        </row>
        <row r="942">
          <cell r="Q942">
            <v>0</v>
          </cell>
        </row>
        <row r="943">
          <cell r="Q943">
            <v>920042.79166666663</v>
          </cell>
        </row>
        <row r="944">
          <cell r="Q944">
            <v>0</v>
          </cell>
        </row>
        <row r="945">
          <cell r="Q945">
            <v>4255217.2408333337</v>
          </cell>
        </row>
        <row r="946">
          <cell r="Q946">
            <v>11491693.182499999</v>
          </cell>
        </row>
        <row r="947">
          <cell r="Q947">
            <v>2160569.9000000004</v>
          </cell>
        </row>
        <row r="948">
          <cell r="Q948">
            <v>5307130.0704166675</v>
          </cell>
        </row>
        <row r="949">
          <cell r="Q949">
            <v>246737.05625000002</v>
          </cell>
        </row>
        <row r="950">
          <cell r="Q950">
            <v>432080.20083333337</v>
          </cell>
        </row>
        <row r="951">
          <cell r="Q951">
            <v>-3270965.1666666665</v>
          </cell>
        </row>
        <row r="952">
          <cell r="Q952">
            <v>3270965.1666666665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-68647.385000000024</v>
          </cell>
        </row>
        <row r="957">
          <cell r="Q957">
            <v>-72051.643333333326</v>
          </cell>
        </row>
        <row r="958">
          <cell r="Q958">
            <v>-183394.64333333334</v>
          </cell>
        </row>
        <row r="959">
          <cell r="Q959">
            <v>0</v>
          </cell>
        </row>
        <row r="960">
          <cell r="Q960">
            <v>0</v>
          </cell>
        </row>
        <row r="961">
          <cell r="Q961">
            <v>0</v>
          </cell>
        </row>
        <row r="962">
          <cell r="Q962">
            <v>0</v>
          </cell>
        </row>
        <row r="963">
          <cell r="Q963">
            <v>-121199.54583333332</v>
          </cell>
        </row>
        <row r="964">
          <cell r="Q964">
            <v>0</v>
          </cell>
        </row>
        <row r="965">
          <cell r="Q965">
            <v>0</v>
          </cell>
        </row>
        <row r="966">
          <cell r="Q966">
            <v>0</v>
          </cell>
        </row>
        <row r="967">
          <cell r="Q967">
            <v>0</v>
          </cell>
        </row>
        <row r="968">
          <cell r="Q968">
            <v>0</v>
          </cell>
        </row>
        <row r="969">
          <cell r="Q969">
            <v>0</v>
          </cell>
        </row>
        <row r="970">
          <cell r="Q970">
            <v>0</v>
          </cell>
        </row>
        <row r="971">
          <cell r="Q971">
            <v>0</v>
          </cell>
        </row>
        <row r="972">
          <cell r="Q972">
            <v>0</v>
          </cell>
        </row>
        <row r="973">
          <cell r="Q973">
            <v>0</v>
          </cell>
        </row>
        <row r="974">
          <cell r="Q974">
            <v>0</v>
          </cell>
        </row>
        <row r="975">
          <cell r="Q975">
            <v>0</v>
          </cell>
        </row>
        <row r="976">
          <cell r="Q976">
            <v>0</v>
          </cell>
        </row>
        <row r="977">
          <cell r="Q977">
            <v>0</v>
          </cell>
        </row>
        <row r="978">
          <cell r="Q978">
            <v>0</v>
          </cell>
        </row>
        <row r="979">
          <cell r="Q979">
            <v>0</v>
          </cell>
        </row>
        <row r="980">
          <cell r="Q980">
            <v>0</v>
          </cell>
        </row>
        <row r="981">
          <cell r="Q981">
            <v>0</v>
          </cell>
        </row>
        <row r="982">
          <cell r="Q982">
            <v>0</v>
          </cell>
        </row>
        <row r="983">
          <cell r="Q983">
            <v>0</v>
          </cell>
        </row>
        <row r="984">
          <cell r="Q984">
            <v>0</v>
          </cell>
        </row>
        <row r="985">
          <cell r="Q985">
            <v>0</v>
          </cell>
        </row>
        <row r="986">
          <cell r="Q986">
            <v>0</v>
          </cell>
        </row>
        <row r="987">
          <cell r="Q987">
            <v>0</v>
          </cell>
        </row>
        <row r="988">
          <cell r="Q988">
            <v>0</v>
          </cell>
        </row>
        <row r="989">
          <cell r="Q989">
            <v>0</v>
          </cell>
        </row>
        <row r="990">
          <cell r="Q990">
            <v>0</v>
          </cell>
        </row>
        <row r="991">
          <cell r="Q991">
            <v>58277.685833333329</v>
          </cell>
        </row>
        <row r="992">
          <cell r="Q992">
            <v>0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408.43250000000006</v>
          </cell>
        </row>
        <row r="1003">
          <cell r="Q1003">
            <v>1079549.5191666665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4637543.5129166665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7910.7345833333338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-612.33916666666653</v>
          </cell>
        </row>
        <row r="1015">
          <cell r="Q1015">
            <v>542.65208333333328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24024.321249999997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12455.716666666667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12711.869999999997</v>
          </cell>
        </row>
        <row r="1026">
          <cell r="Q1026">
            <v>93139.04041666667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1473520.6975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43716728.424166664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8018747.791666667</v>
          </cell>
        </row>
        <row r="1060">
          <cell r="Q1060">
            <v>62187342.813750006</v>
          </cell>
        </row>
        <row r="1061">
          <cell r="Q1061">
            <v>7152976.625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2440232.7216666662</v>
          </cell>
        </row>
        <row r="1088">
          <cell r="Q1088">
            <v>1041082.07</v>
          </cell>
        </row>
        <row r="1089">
          <cell r="Q1089">
            <v>2519200.4879166665</v>
          </cell>
        </row>
        <row r="1090">
          <cell r="Q1090">
            <v>1329821.3999999999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2443.5208333333335</v>
          </cell>
        </row>
        <row r="1103">
          <cell r="Q1103">
            <v>0</v>
          </cell>
        </row>
        <row r="1104">
          <cell r="Q1104">
            <v>29998.399999999998</v>
          </cell>
        </row>
        <row r="1105">
          <cell r="Q1105">
            <v>304110.40875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106696.69041666666</v>
          </cell>
        </row>
        <row r="1111">
          <cell r="Q1111">
            <v>141049.09624999997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80437.969999999987</v>
          </cell>
        </row>
        <row r="1121">
          <cell r="Q1121">
            <v>154210.09624999997</v>
          </cell>
        </row>
        <row r="1122">
          <cell r="Q1122">
            <v>345.77749999999997</v>
          </cell>
        </row>
        <row r="1123">
          <cell r="Q1123">
            <v>0</v>
          </cell>
        </row>
        <row r="1124">
          <cell r="Q1124">
            <v>1490180.8312499998</v>
          </cell>
        </row>
        <row r="1125">
          <cell r="Q1125">
            <v>1789510.57</v>
          </cell>
        </row>
        <row r="1126">
          <cell r="Q1126">
            <v>1104.479166666667</v>
          </cell>
        </row>
        <row r="1127">
          <cell r="Q1127">
            <v>5709947.2300000004</v>
          </cell>
        </row>
        <row r="1128">
          <cell r="Q1128">
            <v>1567034.37</v>
          </cell>
        </row>
        <row r="1129">
          <cell r="Q1129">
            <v>853369.0900000002</v>
          </cell>
        </row>
        <row r="1130">
          <cell r="Q1130">
            <v>234437.45958333332</v>
          </cell>
        </row>
        <row r="1131">
          <cell r="Q1131">
            <v>2645460.6112500005</v>
          </cell>
        </row>
        <row r="1132">
          <cell r="Q1132">
            <v>0</v>
          </cell>
        </row>
        <row r="1133">
          <cell r="Q1133">
            <v>318809.63541666669</v>
          </cell>
        </row>
        <row r="1134">
          <cell r="Q1134">
            <v>10000</v>
          </cell>
        </row>
        <row r="1135">
          <cell r="Q1135">
            <v>12500</v>
          </cell>
        </row>
        <row r="1136">
          <cell r="Q1136">
            <v>0</v>
          </cell>
        </row>
        <row r="1137">
          <cell r="Q1137">
            <v>2336374.4945833338</v>
          </cell>
        </row>
        <row r="1138">
          <cell r="Q1138">
            <v>4271556.043333333</v>
          </cell>
        </row>
        <row r="1139">
          <cell r="Q1139">
            <v>993527.23999999976</v>
          </cell>
        </row>
        <row r="1140">
          <cell r="Q1140">
            <v>2969829.4975000001</v>
          </cell>
        </row>
        <row r="1141">
          <cell r="Q1141">
            <v>1113268.7058333333</v>
          </cell>
        </row>
        <row r="1142">
          <cell r="Q1142">
            <v>496262.23249999998</v>
          </cell>
        </row>
        <row r="1143">
          <cell r="Q1143">
            <v>482231.90916666668</v>
          </cell>
        </row>
        <row r="1144">
          <cell r="Q1144">
            <v>421471.11874999997</v>
          </cell>
        </row>
        <row r="1145">
          <cell r="Q1145">
            <v>513468.18708333321</v>
          </cell>
        </row>
        <row r="1146">
          <cell r="Q1146">
            <v>344122.77249999996</v>
          </cell>
        </row>
        <row r="1147">
          <cell r="Q1147">
            <v>117011.78916666663</v>
          </cell>
        </row>
        <row r="1148">
          <cell r="Q1148">
            <v>2254508.1700000004</v>
          </cell>
        </row>
        <row r="1149">
          <cell r="Q1149">
            <v>0</v>
          </cell>
        </row>
        <row r="1150">
          <cell r="Q1150">
            <v>50000</v>
          </cell>
        </row>
        <row r="1151">
          <cell r="Q1151">
            <v>1835829.1987499997</v>
          </cell>
        </row>
        <row r="1152">
          <cell r="Q1152">
            <v>2888713.7208333332</v>
          </cell>
        </row>
        <row r="1153">
          <cell r="Q1153">
            <v>0</v>
          </cell>
        </row>
        <row r="1154">
          <cell r="Q1154">
            <v>-50267724.639999993</v>
          </cell>
        </row>
        <row r="1155">
          <cell r="Q1155">
            <v>0</v>
          </cell>
        </row>
        <row r="1156">
          <cell r="Q1156">
            <v>659654.59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38953752.935833335</v>
          </cell>
        </row>
        <row r="1160">
          <cell r="Q1160">
            <v>250000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224879.76</v>
          </cell>
        </row>
        <row r="1164">
          <cell r="Q1164">
            <v>0</v>
          </cell>
        </row>
        <row r="1165">
          <cell r="Q1165">
            <v>75000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212588.68000000002</v>
          </cell>
        </row>
        <row r="1169">
          <cell r="Q1169">
            <v>50000</v>
          </cell>
        </row>
        <row r="1170">
          <cell r="Q1170">
            <v>400495.46999999991</v>
          </cell>
        </row>
        <row r="1171">
          <cell r="Q1171">
            <v>0</v>
          </cell>
        </row>
        <row r="1172">
          <cell r="Q1172">
            <v>111880.23</v>
          </cell>
        </row>
        <row r="1173">
          <cell r="Q1173">
            <v>1467246.2454166666</v>
          </cell>
        </row>
        <row r="1174">
          <cell r="Q1174">
            <v>113235.72625000001</v>
          </cell>
        </row>
        <row r="1175">
          <cell r="Q1175">
            <v>281599.67625000002</v>
          </cell>
        </row>
        <row r="1176">
          <cell r="Q1176">
            <v>95855.052083333328</v>
          </cell>
        </row>
        <row r="1177">
          <cell r="Q1177">
            <v>0</v>
          </cell>
        </row>
        <row r="1178">
          <cell r="Q1178">
            <v>695.75</v>
          </cell>
        </row>
        <row r="1179">
          <cell r="Q1179">
            <v>3959360.2216666676</v>
          </cell>
        </row>
        <row r="1180">
          <cell r="Q1180">
            <v>2651381.7400000007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779999.3879166668</v>
          </cell>
        </row>
        <row r="1186">
          <cell r="Q1186">
            <v>0</v>
          </cell>
        </row>
        <row r="1187">
          <cell r="Q1187">
            <v>5358667.5899999989</v>
          </cell>
        </row>
        <row r="1188">
          <cell r="Q1188">
            <v>7711.71875</v>
          </cell>
        </row>
        <row r="1189">
          <cell r="Q1189">
            <v>0</v>
          </cell>
        </row>
        <row r="1190">
          <cell r="Q1190">
            <v>935530</v>
          </cell>
        </row>
        <row r="1191">
          <cell r="Q1191">
            <v>0</v>
          </cell>
        </row>
        <row r="1192">
          <cell r="Q1192">
            <v>-3488999.100000001</v>
          </cell>
        </row>
        <row r="1193">
          <cell r="Q1193">
            <v>-801550.75</v>
          </cell>
        </row>
        <row r="1194">
          <cell r="Q1194">
            <v>-160310.14999999997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12405154.710000003</v>
          </cell>
        </row>
        <row r="1206">
          <cell r="Q1206">
            <v>21800608.924583331</v>
          </cell>
        </row>
        <row r="1207">
          <cell r="Q1207">
            <v>6252278.4400000013</v>
          </cell>
        </row>
        <row r="1208">
          <cell r="Q1208">
            <v>79127.539583333317</v>
          </cell>
        </row>
        <row r="1209">
          <cell r="Q1209">
            <v>0</v>
          </cell>
        </row>
        <row r="1210">
          <cell r="Q1210">
            <v>241783.75083333335</v>
          </cell>
        </row>
        <row r="1211">
          <cell r="Q1211">
            <v>1259128.302083333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626906.04124999989</v>
          </cell>
        </row>
        <row r="1215">
          <cell r="Q1215">
            <v>555757.71416666673</v>
          </cell>
        </row>
        <row r="1216">
          <cell r="Q1216">
            <v>3300715.5845833342</v>
          </cell>
        </row>
        <row r="1217">
          <cell r="Q1217">
            <v>235368.89583333337</v>
          </cell>
        </row>
        <row r="1218">
          <cell r="Q1218">
            <v>0</v>
          </cell>
        </row>
        <row r="1219">
          <cell r="Q1219">
            <v>1280023.9145833335</v>
          </cell>
        </row>
        <row r="1220">
          <cell r="Q1220">
            <v>0</v>
          </cell>
        </row>
        <row r="1221">
          <cell r="Q1221">
            <v>3906530.8983333334</v>
          </cell>
        </row>
        <row r="1222">
          <cell r="Q1222">
            <v>2041050.4625000001</v>
          </cell>
        </row>
        <row r="1223">
          <cell r="Q1223">
            <v>497745.14875000011</v>
          </cell>
        </row>
        <row r="1224">
          <cell r="Q1224">
            <v>200000</v>
          </cell>
        </row>
        <row r="1225">
          <cell r="Q1225">
            <v>139591.66708333333</v>
          </cell>
        </row>
        <row r="1226">
          <cell r="Q1226">
            <v>100000</v>
          </cell>
        </row>
        <row r="1227">
          <cell r="Q1227">
            <v>163594.34708333333</v>
          </cell>
        </row>
        <row r="1228">
          <cell r="Q1228">
            <v>817114.63500000013</v>
          </cell>
        </row>
        <row r="1229">
          <cell r="Q1229">
            <v>1449799.0333333332</v>
          </cell>
        </row>
        <row r="1230">
          <cell r="Q1230">
            <v>1383175.5366666664</v>
          </cell>
        </row>
        <row r="1231">
          <cell r="Q1231">
            <v>0</v>
          </cell>
        </row>
        <row r="1232">
          <cell r="Q1232">
            <v>213058.19333333336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40097.334999999999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316253.37000000005</v>
          </cell>
        </row>
        <row r="1242">
          <cell r="Q1242">
            <v>324977.64833333337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-16451.13</v>
          </cell>
        </row>
        <row r="1246">
          <cell r="Q1246">
            <v>-121143.45</v>
          </cell>
        </row>
        <row r="1247">
          <cell r="Q1247">
            <v>0</v>
          </cell>
        </row>
        <row r="1248">
          <cell r="Q1248">
            <v>11486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1322894.6199999999</v>
          </cell>
        </row>
        <row r="1252">
          <cell r="Q1252">
            <v>327491.84999999998</v>
          </cell>
        </row>
        <row r="1253">
          <cell r="Q1253">
            <v>2566146.16</v>
          </cell>
        </row>
        <row r="1254">
          <cell r="Q1254">
            <v>2395035.06</v>
          </cell>
        </row>
        <row r="1255">
          <cell r="Q1255">
            <v>9213240.6599999983</v>
          </cell>
        </row>
        <row r="1256">
          <cell r="Q1256">
            <v>0</v>
          </cell>
        </row>
        <row r="1257">
          <cell r="Q1257">
            <v>7871.9599999999991</v>
          </cell>
        </row>
        <row r="1258">
          <cell r="Q1258">
            <v>678416.58999999985</v>
          </cell>
        </row>
        <row r="1259">
          <cell r="Q1259">
            <v>515540.5799999999</v>
          </cell>
        </row>
        <row r="1260">
          <cell r="Q1260">
            <v>1578562.3599999996</v>
          </cell>
        </row>
        <row r="1261">
          <cell r="Q1261">
            <v>481776.15000000008</v>
          </cell>
        </row>
        <row r="1262">
          <cell r="Q1262">
            <v>6561.39</v>
          </cell>
        </row>
        <row r="1263">
          <cell r="Q1263">
            <v>15308.85</v>
          </cell>
        </row>
        <row r="1264">
          <cell r="Q1264">
            <v>0</v>
          </cell>
        </row>
        <row r="1265">
          <cell r="Q1265">
            <v>400950.13999999996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78145.17</v>
          </cell>
        </row>
        <row r="1269">
          <cell r="Q1269">
            <v>0</v>
          </cell>
        </row>
        <row r="1270">
          <cell r="Q1270">
            <v>3989682.61</v>
          </cell>
        </row>
        <row r="1271">
          <cell r="Q1271">
            <v>222780.68999999994</v>
          </cell>
        </row>
        <row r="1272">
          <cell r="Q1272">
            <v>14251796.109999999</v>
          </cell>
        </row>
        <row r="1273">
          <cell r="Q1273">
            <v>116053.75</v>
          </cell>
        </row>
        <row r="1274">
          <cell r="Q1274">
            <v>152441</v>
          </cell>
        </row>
        <row r="1275">
          <cell r="Q1275">
            <v>607622.73</v>
          </cell>
        </row>
        <row r="1276">
          <cell r="Q1276">
            <v>4462004.3500000006</v>
          </cell>
        </row>
        <row r="1277">
          <cell r="Q1277">
            <v>84548.57</v>
          </cell>
        </row>
        <row r="1278">
          <cell r="Q1278">
            <v>28674.25</v>
          </cell>
        </row>
        <row r="1279">
          <cell r="Q1279">
            <v>17574.5</v>
          </cell>
        </row>
        <row r="1280">
          <cell r="Q1280">
            <v>0</v>
          </cell>
        </row>
        <row r="1281">
          <cell r="Q1281">
            <v>754087.37</v>
          </cell>
        </row>
        <row r="1282">
          <cell r="Q1282">
            <v>2997308.4145833333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2806625.5658333325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13903296.414166667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4336291.5770833334</v>
          </cell>
        </row>
        <row r="1293">
          <cell r="Q1293">
            <v>7895773.2399999993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24804694.251249999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7692245.2570833312</v>
          </cell>
        </row>
        <row r="1305">
          <cell r="Q1305">
            <v>0</v>
          </cell>
        </row>
        <row r="1306">
          <cell r="Q1306">
            <v>4922040.3987499997</v>
          </cell>
        </row>
        <row r="1307">
          <cell r="Q1307">
            <v>1083840.9095833336</v>
          </cell>
        </row>
        <row r="1308">
          <cell r="Q1308">
            <v>1079020.7041666666</v>
          </cell>
        </row>
        <row r="1309">
          <cell r="Q1309">
            <v>31486.432499999999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-98439.326666666675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14082985.075416667</v>
          </cell>
        </row>
        <row r="1316">
          <cell r="Q1316">
            <v>0</v>
          </cell>
        </row>
        <row r="1317">
          <cell r="Q1317">
            <v>354586.76916666672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-1114306.1166666669</v>
          </cell>
        </row>
        <row r="1323">
          <cell r="Q1323">
            <v>0</v>
          </cell>
        </row>
        <row r="1324">
          <cell r="Q1324">
            <v>143456.55750000002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11925.558333333332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2581141.1729166661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159437</v>
          </cell>
        </row>
        <row r="1342">
          <cell r="Q1342">
            <v>108298.17958333332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153046.85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6106257.92875</v>
          </cell>
        </row>
        <row r="1353">
          <cell r="Q1353">
            <v>73372747.596666664</v>
          </cell>
        </row>
        <row r="1354">
          <cell r="Q1354">
            <v>0</v>
          </cell>
        </row>
        <row r="1355">
          <cell r="Q1355">
            <v>4647871.03</v>
          </cell>
        </row>
        <row r="1356">
          <cell r="Q1356">
            <v>0</v>
          </cell>
        </row>
        <row r="1357">
          <cell r="Q1357">
            <v>-1051944.9320833336</v>
          </cell>
        </row>
        <row r="1358">
          <cell r="Q1358">
            <v>3786068.8808333329</v>
          </cell>
        </row>
        <row r="1359">
          <cell r="Q1359">
            <v>2562568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2041609.1499999997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1801615.75</v>
          </cell>
        </row>
        <row r="1369">
          <cell r="Q1369">
            <v>566498.00750000007</v>
          </cell>
        </row>
        <row r="1370">
          <cell r="Q1370">
            <v>198588.21541666662</v>
          </cell>
        </row>
        <row r="1371">
          <cell r="Q1371">
            <v>0</v>
          </cell>
        </row>
        <row r="1372">
          <cell r="Q1372">
            <v>1511198.7066666668</v>
          </cell>
        </row>
        <row r="1373">
          <cell r="Q1373">
            <v>4.1666666666666666E-3</v>
          </cell>
        </row>
        <row r="1374">
          <cell r="Q1374">
            <v>0</v>
          </cell>
        </row>
        <row r="1375">
          <cell r="Q1375">
            <v>256137.45583333334</v>
          </cell>
        </row>
        <row r="1376">
          <cell r="Q1376">
            <v>253089.55291666664</v>
          </cell>
        </row>
        <row r="1377">
          <cell r="Q1377">
            <v>2792901.07125</v>
          </cell>
        </row>
        <row r="1378">
          <cell r="Q1378">
            <v>0</v>
          </cell>
        </row>
        <row r="1379">
          <cell r="Q1379">
            <v>3832255.2808333342</v>
          </cell>
        </row>
        <row r="1380">
          <cell r="Q1380">
            <v>0</v>
          </cell>
        </row>
        <row r="1381">
          <cell r="Q1381">
            <v>179406783.75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63824787.716666669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94539.218333333338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32765538.120000001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82432.291666666672</v>
          </cell>
        </row>
        <row r="1400">
          <cell r="Q1400">
            <v>17346.875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486103.72166666668</v>
          </cell>
        </row>
        <row r="1404">
          <cell r="Q1404">
            <v>10869.86</v>
          </cell>
        </row>
        <row r="1405">
          <cell r="Q1405">
            <v>35486.602916666663</v>
          </cell>
        </row>
        <row r="1406">
          <cell r="Q1406">
            <v>18402.554583333334</v>
          </cell>
        </row>
        <row r="1407">
          <cell r="Q1407">
            <v>135932.04416666666</v>
          </cell>
        </row>
        <row r="1408">
          <cell r="Q1408">
            <v>1646067.1499999997</v>
          </cell>
        </row>
        <row r="1409">
          <cell r="Q1409">
            <v>880495.35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2975641.5791666671</v>
          </cell>
        </row>
        <row r="1413">
          <cell r="Q1413">
            <v>177150.34</v>
          </cell>
        </row>
        <row r="1414">
          <cell r="Q1414">
            <v>4956.5274999999992</v>
          </cell>
        </row>
        <row r="1415">
          <cell r="Q1415">
            <v>4736.4066666666668</v>
          </cell>
        </row>
        <row r="1416">
          <cell r="Q1416">
            <v>96043.671666666676</v>
          </cell>
        </row>
        <row r="1417">
          <cell r="Q1417">
            <v>678884.76041666663</v>
          </cell>
        </row>
        <row r="1418">
          <cell r="Q1418">
            <v>-536371.73999999987</v>
          </cell>
        </row>
        <row r="1419">
          <cell r="Q1419">
            <v>787380.73625000007</v>
          </cell>
        </row>
        <row r="1420">
          <cell r="Q1420">
            <v>197981.15333333329</v>
          </cell>
        </row>
        <row r="1421">
          <cell r="Q1421">
            <v>2503541.8187500001</v>
          </cell>
        </row>
        <row r="1422">
          <cell r="Q1422">
            <v>86592241.295416668</v>
          </cell>
        </row>
        <row r="1423">
          <cell r="Q1423">
            <v>0</v>
          </cell>
        </row>
        <row r="1424">
          <cell r="Q1424">
            <v>1499309.3499999999</v>
          </cell>
        </row>
        <row r="1425">
          <cell r="Q1425">
            <v>434024.84999999992</v>
          </cell>
        </row>
        <row r="1426">
          <cell r="Q1426">
            <v>79620.559166666659</v>
          </cell>
        </row>
        <row r="1427">
          <cell r="Q1427">
            <v>3488776.0554166674</v>
          </cell>
        </row>
        <row r="1428">
          <cell r="Q1428">
            <v>3572832.1408333331</v>
          </cell>
        </row>
        <row r="1429">
          <cell r="Q1429">
            <v>3035091.1274999999</v>
          </cell>
        </row>
        <row r="1430">
          <cell r="Q1430">
            <v>13148882.504583335</v>
          </cell>
        </row>
        <row r="1431">
          <cell r="Q1431">
            <v>-10771168.288333334</v>
          </cell>
        </row>
        <row r="1432">
          <cell r="Q1432">
            <v>-48197.27666666665</v>
          </cell>
        </row>
        <row r="1433">
          <cell r="Q1433">
            <v>-279776.77083333331</v>
          </cell>
        </row>
        <row r="1434">
          <cell r="Q1434">
            <v>3408954.2974999999</v>
          </cell>
        </row>
        <row r="1435">
          <cell r="Q1435">
            <v>-16581073.759166667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11120825744.330833</v>
          </cell>
        </row>
        <row r="1439">
          <cell r="Q1439">
            <v>0</v>
          </cell>
        </row>
        <row r="1440">
          <cell r="Q1440">
            <v>-859037.91</v>
          </cell>
        </row>
        <row r="1441">
          <cell r="Q1441">
            <v>0</v>
          </cell>
        </row>
        <row r="1442">
          <cell r="Q1442">
            <v>-122847945.22000001</v>
          </cell>
        </row>
        <row r="1443">
          <cell r="Q1443">
            <v>-338395484.31</v>
          </cell>
        </row>
        <row r="1444">
          <cell r="Q1444">
            <v>-16901820.34</v>
          </cell>
        </row>
        <row r="1445">
          <cell r="Q1445">
            <v>0</v>
          </cell>
        </row>
        <row r="1446">
          <cell r="Q1446">
            <v>-2803605116.4700003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-491575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2148854.7199999997</v>
          </cell>
        </row>
        <row r="1453">
          <cell r="Q1453">
            <v>0</v>
          </cell>
        </row>
        <row r="1454">
          <cell r="Q1454">
            <v>4985024.68</v>
          </cell>
        </row>
        <row r="1455">
          <cell r="Q1455">
            <v>0</v>
          </cell>
        </row>
        <row r="1456">
          <cell r="Q1456">
            <v>-11437659.166666666</v>
          </cell>
        </row>
        <row r="1457">
          <cell r="Q1457">
            <v>-4399000.541666667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-365317165.48416668</v>
          </cell>
        </row>
        <row r="1461">
          <cell r="Q1461">
            <v>-203198975.10791668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122201292.60250001</v>
          </cell>
        </row>
        <row r="1467">
          <cell r="Q1467">
            <v>5848610</v>
          </cell>
        </row>
        <row r="1468">
          <cell r="Q1468">
            <v>36733009.289166667</v>
          </cell>
        </row>
        <row r="1469">
          <cell r="Q1469">
            <v>77562549.519999996</v>
          </cell>
        </row>
        <row r="1470">
          <cell r="Q1470">
            <v>1755001.25</v>
          </cell>
        </row>
        <row r="1471">
          <cell r="Q1471">
            <v>1471103.6200000003</v>
          </cell>
        </row>
        <row r="1472">
          <cell r="Q1472">
            <v>16359946.110000005</v>
          </cell>
        </row>
        <row r="1473">
          <cell r="Q1473">
            <v>0</v>
          </cell>
        </row>
        <row r="1474">
          <cell r="Q1474">
            <v>14753896.166666666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-14391415.099999996</v>
          </cell>
        </row>
        <row r="1485">
          <cell r="Q1485">
            <v>22559352.400000002</v>
          </cell>
        </row>
        <row r="1486">
          <cell r="Q1486">
            <v>0</v>
          </cell>
        </row>
        <row r="1487">
          <cell r="Q1487">
            <v>437276.70000000013</v>
          </cell>
        </row>
        <row r="1488">
          <cell r="Q1488">
            <v>209636421.70666668</v>
          </cell>
        </row>
        <row r="1489">
          <cell r="Q1489">
            <v>-73372747.596666664</v>
          </cell>
        </row>
        <row r="1490">
          <cell r="Q1490">
            <v>13279631.802083334</v>
          </cell>
        </row>
        <row r="1491">
          <cell r="Q1491">
            <v>-4647871.09</v>
          </cell>
        </row>
        <row r="1492">
          <cell r="Q1492">
            <v>-3005555.6345833335</v>
          </cell>
        </row>
        <row r="1493">
          <cell r="Q1493">
            <v>1051944.3820833333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-153046.85</v>
          </cell>
        </row>
        <row r="1497">
          <cell r="Q1497">
            <v>5036995.2899999991</v>
          </cell>
        </row>
        <row r="1498">
          <cell r="Q1498">
            <v>-7895773.3399999999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-15000000</v>
          </cell>
        </row>
        <row r="1518">
          <cell r="Q1518">
            <v>0</v>
          </cell>
        </row>
        <row r="1519">
          <cell r="Q1519">
            <v>-2000000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-300000000</v>
          </cell>
        </row>
        <row r="1528">
          <cell r="Q1528">
            <v>-200000000</v>
          </cell>
        </row>
        <row r="1529">
          <cell r="Q1529">
            <v>0</v>
          </cell>
        </row>
        <row r="1530">
          <cell r="Q1530">
            <v>-100000000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-250000000</v>
          </cell>
        </row>
        <row r="1538">
          <cell r="Q1538">
            <v>-138460000</v>
          </cell>
        </row>
        <row r="1539">
          <cell r="Q1539">
            <v>-23400000</v>
          </cell>
        </row>
        <row r="1540">
          <cell r="Q1540">
            <v>-425000000</v>
          </cell>
        </row>
        <row r="1541">
          <cell r="Q1541">
            <v>0</v>
          </cell>
        </row>
        <row r="1542">
          <cell r="Q1542">
            <v>-250000000</v>
          </cell>
        </row>
        <row r="1543">
          <cell r="Q1543">
            <v>-45000000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-250000000</v>
          </cell>
        </row>
        <row r="1547">
          <cell r="Q1547">
            <v>-300000000</v>
          </cell>
        </row>
        <row r="1548">
          <cell r="Q1548">
            <v>0</v>
          </cell>
        </row>
        <row r="1549">
          <cell r="Q1549">
            <v>-250000000</v>
          </cell>
        </row>
        <row r="1550">
          <cell r="Q1550">
            <v>-350000000</v>
          </cell>
        </row>
        <row r="1551">
          <cell r="Q1551">
            <v>-325000000</v>
          </cell>
        </row>
        <row r="1552">
          <cell r="Q1552">
            <v>-250000000</v>
          </cell>
        </row>
        <row r="1553">
          <cell r="Q1553">
            <v>-300000000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12511.769999999999</v>
          </cell>
        </row>
        <row r="1563">
          <cell r="Q1563">
            <v>1858489.58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-235520.83333333334</v>
          </cell>
        </row>
        <row r="1568">
          <cell r="Q1568">
            <v>-49562.5</v>
          </cell>
        </row>
        <row r="1569">
          <cell r="Q1569">
            <v>-53516594.064166673</v>
          </cell>
        </row>
        <row r="1570">
          <cell r="Q1570">
            <v>-5013374.5554166669</v>
          </cell>
        </row>
        <row r="1571">
          <cell r="Q1571">
            <v>-40664164.747916669</v>
          </cell>
        </row>
        <row r="1572">
          <cell r="Q1572">
            <v>-1216526.3674999999</v>
          </cell>
        </row>
        <row r="1573">
          <cell r="Q1573">
            <v>-145828.38666666666</v>
          </cell>
        </row>
        <row r="1574">
          <cell r="Q1574">
            <v>-1698200.2549999999</v>
          </cell>
        </row>
        <row r="1575">
          <cell r="Q1575">
            <v>-62456.25</v>
          </cell>
        </row>
        <row r="1576">
          <cell r="Q1576">
            <v>-119506.4375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-626906.04124999989</v>
          </cell>
        </row>
        <row r="1580">
          <cell r="Q1580">
            <v>-198720.6875</v>
          </cell>
        </row>
        <row r="1581">
          <cell r="Q1581">
            <v>-555757.71416666673</v>
          </cell>
        </row>
        <row r="1582">
          <cell r="Q1582">
            <v>-258000</v>
          </cell>
        </row>
        <row r="1583">
          <cell r="Q1583">
            <v>-3300715.5845833342</v>
          </cell>
        </row>
        <row r="1584">
          <cell r="Q1584">
            <v>0</v>
          </cell>
        </row>
        <row r="1585">
          <cell r="Q1585">
            <v>-235368.89583333337</v>
          </cell>
        </row>
        <row r="1586">
          <cell r="Q1586">
            <v>-30000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-1280023.9145833335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-550000</v>
          </cell>
        </row>
        <row r="1593">
          <cell r="Q1593">
            <v>-3906530.8983333334</v>
          </cell>
        </row>
        <row r="1594">
          <cell r="Q1594">
            <v>0</v>
          </cell>
        </row>
        <row r="1595">
          <cell r="Q1595">
            <v>-2041050.4625000001</v>
          </cell>
        </row>
        <row r="1596">
          <cell r="Q1596">
            <v>0</v>
          </cell>
        </row>
        <row r="1597">
          <cell r="Q1597">
            <v>-497745.14875000011</v>
          </cell>
        </row>
        <row r="1598">
          <cell r="Q1598">
            <v>-20000</v>
          </cell>
        </row>
        <row r="1599">
          <cell r="Q1599">
            <v>-200000</v>
          </cell>
        </row>
        <row r="1600">
          <cell r="Q1600">
            <v>0</v>
          </cell>
        </row>
        <row r="1601">
          <cell r="Q1601">
            <v>-139591.66708333333</v>
          </cell>
        </row>
        <row r="1602">
          <cell r="Q1602">
            <v>-499332.0083333333</v>
          </cell>
        </row>
        <row r="1603">
          <cell r="Q1603">
            <v>-100000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-344122.77249999996</v>
          </cell>
        </row>
        <row r="1607">
          <cell r="Q1607">
            <v>-117011.78916666663</v>
          </cell>
        </row>
        <row r="1608">
          <cell r="Q1608">
            <v>-50000</v>
          </cell>
        </row>
        <row r="1609">
          <cell r="Q1609">
            <v>-2888713.7208333332</v>
          </cell>
        </row>
        <row r="1610">
          <cell r="Q1610">
            <v>-250000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-449095.91166666668</v>
          </cell>
        </row>
        <row r="1614">
          <cell r="Q1614">
            <v>-75000</v>
          </cell>
        </row>
        <row r="1615">
          <cell r="Q1615">
            <v>0</v>
          </cell>
        </row>
        <row r="1616">
          <cell r="Q1616">
            <v>-9677701.25</v>
          </cell>
        </row>
        <row r="1617">
          <cell r="Q1617">
            <v>0</v>
          </cell>
        </row>
        <row r="1618">
          <cell r="Q1618">
            <v>-50000</v>
          </cell>
        </row>
        <row r="1619">
          <cell r="Q1619">
            <v>0</v>
          </cell>
        </row>
        <row r="1620">
          <cell r="Q1620">
            <v>-113235.72625000001</v>
          </cell>
        </row>
        <row r="1621">
          <cell r="Q1621">
            <v>-95855.052083333328</v>
          </cell>
        </row>
        <row r="1622">
          <cell r="Q1622">
            <v>-130854094.79166667</v>
          </cell>
        </row>
        <row r="1623">
          <cell r="Q1623">
            <v>-75091620</v>
          </cell>
        </row>
        <row r="1624">
          <cell r="Q1624">
            <v>-21800608.924583331</v>
          </cell>
        </row>
        <row r="1625">
          <cell r="Q1625">
            <v>-26467879</v>
          </cell>
        </row>
        <row r="1626">
          <cell r="Q1626">
            <v>-251146.71875</v>
          </cell>
        </row>
        <row r="1627">
          <cell r="Q1627">
            <v>0</v>
          </cell>
        </row>
        <row r="1628">
          <cell r="Q1628">
            <v>-4610484.0799999991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-19091254.050416667</v>
          </cell>
        </row>
        <row r="1635">
          <cell r="Q1635">
            <v>0</v>
          </cell>
        </row>
        <row r="1636">
          <cell r="Q1636">
            <v>-19475859.264583334</v>
          </cell>
        </row>
        <row r="1637">
          <cell r="Q1637">
            <v>-7829614.4329166664</v>
          </cell>
        </row>
        <row r="1638">
          <cell r="Q1638">
            <v>0</v>
          </cell>
        </row>
        <row r="1639">
          <cell r="Q1639">
            <v>-804979.22666666657</v>
          </cell>
        </row>
        <row r="1640">
          <cell r="Q1640">
            <v>-6160895.7470833324</v>
          </cell>
        </row>
        <row r="1641">
          <cell r="Q1641">
            <v>-9082009.5095833335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-8781926.7879166678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-12116038.135416666</v>
          </cell>
        </row>
        <row r="1649">
          <cell r="Q1649">
            <v>-557444.59833333339</v>
          </cell>
        </row>
        <row r="1650">
          <cell r="Q1650">
            <v>-152434.75958333336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-1165732.06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-909356.31958333345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-7138934.9266666668</v>
          </cell>
        </row>
        <row r="1662">
          <cell r="Q1662">
            <v>0</v>
          </cell>
        </row>
        <row r="1663">
          <cell r="Q1663">
            <v>88954.25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254922.35041666662</v>
          </cell>
        </row>
        <row r="1667">
          <cell r="Q1667">
            <v>390781.02291666664</v>
          </cell>
        </row>
        <row r="1668">
          <cell r="Q1668">
            <v>0</v>
          </cell>
        </row>
        <row r="1669">
          <cell r="Q1669">
            <v>-343876.60041666665</v>
          </cell>
        </row>
        <row r="1670">
          <cell r="Q1670">
            <v>0</v>
          </cell>
        </row>
        <row r="1671">
          <cell r="Q1671">
            <v>-390781.02291666664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-24375000</v>
          </cell>
        </row>
        <row r="1682">
          <cell r="Q1682">
            <v>-9750000</v>
          </cell>
        </row>
        <row r="1683">
          <cell r="Q1683">
            <v>-24187833.333333332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-6901183.8058333332</v>
          </cell>
        </row>
        <row r="1690">
          <cell r="Q1690">
            <v>-22086206.846250001</v>
          </cell>
        </row>
        <row r="1691">
          <cell r="Q1691">
            <v>-397944.78416666668</v>
          </cell>
        </row>
        <row r="1692">
          <cell r="Q1692">
            <v>-8966983.5</v>
          </cell>
        </row>
        <row r="1693">
          <cell r="Q1693">
            <v>-10282178.239583332</v>
          </cell>
        </row>
        <row r="1694">
          <cell r="Q1694">
            <v>-12791793.64625</v>
          </cell>
        </row>
        <row r="1695">
          <cell r="Q1695">
            <v>-858133.70000000007</v>
          </cell>
        </row>
        <row r="1696">
          <cell r="Q1696">
            <v>-1985524.6125000005</v>
          </cell>
        </row>
        <row r="1697">
          <cell r="Q1697">
            <v>-4159970.0050000004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-407597.26</v>
          </cell>
        </row>
        <row r="1701">
          <cell r="Q1701">
            <v>-62703.837083333325</v>
          </cell>
        </row>
        <row r="1702">
          <cell r="Q1702">
            <v>-327516.71249999997</v>
          </cell>
        </row>
        <row r="1703">
          <cell r="Q1703">
            <v>0</v>
          </cell>
        </row>
        <row r="1704">
          <cell r="Q1704">
            <v>-216928.45583333334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-2963.6962500000004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-26866.274999999998</v>
          </cell>
        </row>
        <row r="1714">
          <cell r="Q1714">
            <v>-10652282.1</v>
          </cell>
        </row>
        <row r="1715">
          <cell r="Q1715">
            <v>0</v>
          </cell>
        </row>
        <row r="1716">
          <cell r="Q1716">
            <v>-20517286.724583335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-58.28458333333333</v>
          </cell>
        </row>
        <row r="1722">
          <cell r="Q1722">
            <v>-1454.9270833333333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-13973668.177083334</v>
          </cell>
        </row>
        <row r="1732">
          <cell r="Q1732">
            <v>-12995995.709583333</v>
          </cell>
        </row>
        <row r="1733">
          <cell r="Q1733">
            <v>-213810.44958333336</v>
          </cell>
        </row>
        <row r="1734">
          <cell r="Q1734">
            <v>-59258008.074583329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-7182243.712083335</v>
          </cell>
        </row>
        <row r="1744">
          <cell r="Q1744">
            <v>-1714092.77125</v>
          </cell>
        </row>
        <row r="1745">
          <cell r="Q1745">
            <v>0</v>
          </cell>
        </row>
        <row r="1746">
          <cell r="Q1746">
            <v>-2.8125</v>
          </cell>
        </row>
        <row r="1747">
          <cell r="Q1747">
            <v>-62001.906250000007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-4544.6516666666657</v>
          </cell>
        </row>
        <row r="1751">
          <cell r="Q1751">
            <v>2832.7270833333337</v>
          </cell>
        </row>
        <row r="1752">
          <cell r="Q1752">
            <v>-2881.7462500000001</v>
          </cell>
        </row>
        <row r="1753">
          <cell r="Q1753">
            <v>-2257.6050000000009</v>
          </cell>
        </row>
        <row r="1754">
          <cell r="Q1754">
            <v>-16455.274166666666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345.43833333333328</v>
          </cell>
        </row>
        <row r="1759">
          <cell r="Q1759">
            <v>-174141.69875000001</v>
          </cell>
        </row>
        <row r="1760">
          <cell r="Q1760">
            <v>-481.51666666666665</v>
          </cell>
        </row>
        <row r="1761">
          <cell r="Q1761">
            <v>-1806602.9637500001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-21496237.08666667</v>
          </cell>
        </row>
        <row r="1766">
          <cell r="Q1766">
            <v>0</v>
          </cell>
        </row>
        <row r="1767">
          <cell r="Q1767">
            <v>-9749553.4574999996</v>
          </cell>
        </row>
        <row r="1768">
          <cell r="Q1768">
            <v>0</v>
          </cell>
        </row>
        <row r="1769">
          <cell r="Q1769">
            <v>-135697.86208333334</v>
          </cell>
        </row>
        <row r="1770">
          <cell r="Q1770">
            <v>-31156.868750000005</v>
          </cell>
        </row>
        <row r="1771">
          <cell r="Q1771">
            <v>-152700.06916666665</v>
          </cell>
        </row>
        <row r="1772">
          <cell r="Q1772">
            <v>0</v>
          </cell>
        </row>
        <row r="1773">
          <cell r="Q1773">
            <v>-115143.62333333334</v>
          </cell>
        </row>
        <row r="1774">
          <cell r="Q1774">
            <v>-20329.492916666666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13663.34375</v>
          </cell>
        </row>
        <row r="1778">
          <cell r="Q1778">
            <v>-9311.2566666666662</v>
          </cell>
        </row>
        <row r="1779">
          <cell r="Q1779">
            <v>-7466.0874999999987</v>
          </cell>
        </row>
        <row r="1780">
          <cell r="Q1780">
            <v>30115.688750000001</v>
          </cell>
        </row>
        <row r="1781">
          <cell r="Q1781">
            <v>0</v>
          </cell>
        </row>
        <row r="1782">
          <cell r="Q1782">
            <v>-21534.021666666667</v>
          </cell>
        </row>
        <row r="1783">
          <cell r="Q1783">
            <v>-1701.2404166666665</v>
          </cell>
        </row>
        <row r="1784">
          <cell r="Q1784">
            <v>-127.21249999999999</v>
          </cell>
        </row>
        <row r="1785">
          <cell r="Q1785">
            <v>-698190.5</v>
          </cell>
        </row>
        <row r="1786">
          <cell r="Q1786">
            <v>-6.899166666666666</v>
          </cell>
        </row>
        <row r="1787">
          <cell r="Q1787">
            <v>-32022.677500000002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-352.94666666666666</v>
          </cell>
        </row>
        <row r="1791">
          <cell r="Q1791">
            <v>520957.49583333341</v>
          </cell>
        </row>
        <row r="1792">
          <cell r="Q1792">
            <v>-13615798.328749999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Q1796">
            <v>0</v>
          </cell>
        </row>
        <row r="1797">
          <cell r="Q1797">
            <v>-28342777.249583337</v>
          </cell>
        </row>
        <row r="1798">
          <cell r="Q1798">
            <v>-5962277.1433333335</v>
          </cell>
        </row>
        <row r="1799">
          <cell r="Q1799">
            <v>0</v>
          </cell>
        </row>
        <row r="1800">
          <cell r="Q1800">
            <v>0</v>
          </cell>
        </row>
        <row r="1801">
          <cell r="Q1801">
            <v>0</v>
          </cell>
        </row>
        <row r="1802">
          <cell r="Q1802">
            <v>0</v>
          </cell>
        </row>
        <row r="1803">
          <cell r="Q1803">
            <v>0</v>
          </cell>
        </row>
        <row r="1804"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Q1807">
            <v>0</v>
          </cell>
        </row>
        <row r="1808">
          <cell r="Q1808">
            <v>-4563216.2491666665</v>
          </cell>
        </row>
        <row r="1809">
          <cell r="Q1809">
            <v>-1516796.0104166667</v>
          </cell>
        </row>
        <row r="1810">
          <cell r="Q1810">
            <v>0</v>
          </cell>
        </row>
        <row r="1811">
          <cell r="Q1811">
            <v>0</v>
          </cell>
        </row>
        <row r="1812">
          <cell r="Q1812">
            <v>0</v>
          </cell>
        </row>
        <row r="1813">
          <cell r="Q1813">
            <v>0</v>
          </cell>
        </row>
        <row r="1814">
          <cell r="Q1814">
            <v>-131.26624999999999</v>
          </cell>
        </row>
        <row r="1815">
          <cell r="Q1815">
            <v>-82376.179999999993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Q1818">
            <v>0</v>
          </cell>
        </row>
        <row r="1819">
          <cell r="Q1819">
            <v>-471.76041666666669</v>
          </cell>
        </row>
        <row r="1820">
          <cell r="Q1820">
            <v>-48945545.601666667</v>
          </cell>
        </row>
        <row r="1821">
          <cell r="Q1821">
            <v>-7319105.1783333337</v>
          </cell>
        </row>
        <row r="1822">
          <cell r="Q1822">
            <v>-163148.6875</v>
          </cell>
        </row>
        <row r="1823">
          <cell r="Q1823">
            <v>72440.852500000023</v>
          </cell>
        </row>
        <row r="1824">
          <cell r="Q1824">
            <v>0</v>
          </cell>
        </row>
        <row r="1825">
          <cell r="Q1825">
            <v>-21507639.361250002</v>
          </cell>
        </row>
        <row r="1826">
          <cell r="Q1826">
            <v>0</v>
          </cell>
        </row>
        <row r="1827">
          <cell r="Q1827">
            <v>-8488400.2841666657</v>
          </cell>
        </row>
        <row r="1828">
          <cell r="Q1828">
            <v>0</v>
          </cell>
        </row>
        <row r="1829">
          <cell r="Q1829">
            <v>-299390.90416666662</v>
          </cell>
        </row>
        <row r="1830">
          <cell r="Q1830">
            <v>-3.0591666666666666</v>
          </cell>
        </row>
        <row r="1831">
          <cell r="Q1831">
            <v>1700</v>
          </cell>
        </row>
        <row r="1832">
          <cell r="Q1832">
            <v>0</v>
          </cell>
        </row>
        <row r="1833">
          <cell r="Q1833">
            <v>-6460506.5745833339</v>
          </cell>
        </row>
        <row r="1834">
          <cell r="Q1834">
            <v>0</v>
          </cell>
        </row>
        <row r="1835">
          <cell r="Q1835">
            <v>-2755349.6370833339</v>
          </cell>
        </row>
        <row r="1836">
          <cell r="Q1836">
            <v>-3766967.2233333341</v>
          </cell>
        </row>
        <row r="1837">
          <cell r="Q1837">
            <v>0</v>
          </cell>
        </row>
        <row r="1838">
          <cell r="Q1838">
            <v>0</v>
          </cell>
        </row>
        <row r="1839">
          <cell r="Q1839">
            <v>-109699.90750000002</v>
          </cell>
        </row>
        <row r="1840">
          <cell r="Q1840">
            <v>0</v>
          </cell>
        </row>
        <row r="1841">
          <cell r="Q1841">
            <v>-93509.544999999998</v>
          </cell>
        </row>
        <row r="1842">
          <cell r="Q1842">
            <v>0</v>
          </cell>
        </row>
        <row r="1843">
          <cell r="Q1843">
            <v>-10624.711249999998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-31795.245416666668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-268125</v>
          </cell>
        </row>
        <row r="1867">
          <cell r="Q1867">
            <v>0</v>
          </cell>
        </row>
        <row r="1868">
          <cell r="Q1868">
            <v>-36000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-65416.672083333338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-1749999.7766666664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-3369999.7733333334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-450396.6654166666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-5265000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-4036097.5566666666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-302.84958333333333</v>
          </cell>
        </row>
        <row r="1906">
          <cell r="Q1906">
            <v>-4248554.4333333336</v>
          </cell>
        </row>
        <row r="1907">
          <cell r="Q1907">
            <v>-4757783.3299999991</v>
          </cell>
        </row>
        <row r="1908">
          <cell r="Q1908">
            <v>0</v>
          </cell>
        </row>
        <row r="1909">
          <cell r="Q1909">
            <v>-5085208.5066666668</v>
          </cell>
        </row>
        <row r="1910">
          <cell r="Q1910">
            <v>-102583.96083333333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-5876937.5</v>
          </cell>
        </row>
        <row r="1914">
          <cell r="Q1914">
            <v>-4813069.5866666669</v>
          </cell>
        </row>
        <row r="1915">
          <cell r="Q1915">
            <v>-3642527.5366666666</v>
          </cell>
        </row>
        <row r="1916">
          <cell r="Q1916">
            <v>-4322466.66</v>
          </cell>
        </row>
        <row r="1917">
          <cell r="Q1917">
            <v>-2802041.6700000004</v>
          </cell>
        </row>
        <row r="1918">
          <cell r="Q1918">
            <v>-534625</v>
          </cell>
        </row>
        <row r="1919">
          <cell r="Q1919">
            <v>-37369.401666666665</v>
          </cell>
        </row>
        <row r="1920">
          <cell r="Q1920">
            <v>-1589982.33</v>
          </cell>
        </row>
        <row r="1921">
          <cell r="Q1921">
            <v>-275600</v>
          </cell>
        </row>
        <row r="1922">
          <cell r="Q1922">
            <v>-4327621.55375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-82376.960833333331</v>
          </cell>
        </row>
        <row r="1926">
          <cell r="Q1926">
            <v>9845.8212500000009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-156437.70291666666</v>
          </cell>
        </row>
        <row r="1930">
          <cell r="Q1930">
            <v>0</v>
          </cell>
        </row>
        <row r="1931">
          <cell r="Q1931">
            <v>-26495.352499999997</v>
          </cell>
        </row>
        <row r="1932">
          <cell r="Q1932">
            <v>-972556.84916666662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-61260.145833333343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-133333.33333333334</v>
          </cell>
        </row>
        <row r="1941">
          <cell r="Q1941">
            <v>-140916.25</v>
          </cell>
        </row>
        <row r="1942">
          <cell r="Q1942">
            <v>0</v>
          </cell>
        </row>
        <row r="1943">
          <cell r="Q1943">
            <v>-1220500.1350000002</v>
          </cell>
        </row>
        <row r="1944">
          <cell r="Q1944">
            <v>0</v>
          </cell>
        </row>
        <row r="1945">
          <cell r="Q1945">
            <v>-7139</v>
          </cell>
        </row>
        <row r="1946">
          <cell r="Q1946">
            <v>0</v>
          </cell>
        </row>
        <row r="1947">
          <cell r="Q1947">
            <v>-25000</v>
          </cell>
        </row>
        <row r="1948">
          <cell r="Q1948">
            <v>0</v>
          </cell>
        </row>
        <row r="1949">
          <cell r="Q1949">
            <v>-1502664.1549999996</v>
          </cell>
        </row>
        <row r="1950">
          <cell r="Q1950">
            <v>0</v>
          </cell>
        </row>
        <row r="1951">
          <cell r="Q1951">
            <v>-10688049.793333331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-3418747.7166666668</v>
          </cell>
        </row>
        <row r="1955">
          <cell r="Q1955">
            <v>0</v>
          </cell>
        </row>
        <row r="1956">
          <cell r="Q1956">
            <v>-267917.38999999996</v>
          </cell>
        </row>
        <row r="1957">
          <cell r="Q1957">
            <v>-143364.73833333334</v>
          </cell>
        </row>
        <row r="1958">
          <cell r="Q1958">
            <v>-143364.73833333334</v>
          </cell>
        </row>
        <row r="1959">
          <cell r="Q1959">
            <v>-36899.809166666666</v>
          </cell>
        </row>
        <row r="1960">
          <cell r="Q1960">
            <v>-36899.809166666666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-261849.375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-1523868.4758333333</v>
          </cell>
        </row>
        <row r="1968">
          <cell r="Q1968">
            <v>-150940.24666666667</v>
          </cell>
        </row>
        <row r="1969">
          <cell r="Q1969">
            <v>-1756799.2829166667</v>
          </cell>
        </row>
        <row r="1970">
          <cell r="Q1970">
            <v>0</v>
          </cell>
        </row>
        <row r="1971">
          <cell r="Q1971">
            <v>-257458.08666666667</v>
          </cell>
        </row>
        <row r="1972">
          <cell r="Q1972">
            <v>0</v>
          </cell>
        </row>
        <row r="1973">
          <cell r="Q1973">
            <v>-21541.666666666668</v>
          </cell>
        </row>
        <row r="1974">
          <cell r="Q1974">
            <v>-777942.72666666668</v>
          </cell>
        </row>
        <row r="1975">
          <cell r="Q1975">
            <v>-197646.09</v>
          </cell>
        </row>
        <row r="1976">
          <cell r="Q1976">
            <v>-58535.345000000001</v>
          </cell>
        </row>
        <row r="1977">
          <cell r="Q1977">
            <v>-58535.345000000001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-174241.68083333338</v>
          </cell>
        </row>
        <row r="1990">
          <cell r="Q1990">
            <v>-157736.69708333336</v>
          </cell>
        </row>
        <row r="1991">
          <cell r="Q1991">
            <v>-87175.907499999987</v>
          </cell>
        </row>
        <row r="1992">
          <cell r="Q1992">
            <v>-320534.3470833333</v>
          </cell>
        </row>
        <row r="1993">
          <cell r="Q1993">
            <v>-79704.276666666658</v>
          </cell>
        </row>
        <row r="1994">
          <cell r="Q1994">
            <v>0</v>
          </cell>
        </row>
        <row r="1995">
          <cell r="Q1995">
            <v>-94690.851250000007</v>
          </cell>
        </row>
        <row r="1996">
          <cell r="Q1996">
            <v>-248538.84208333332</v>
          </cell>
        </row>
        <row r="1997">
          <cell r="Q1997">
            <v>-67388.41833333332</v>
          </cell>
        </row>
        <row r="1998">
          <cell r="Q1998">
            <v>-163594.34708333333</v>
          </cell>
        </row>
        <row r="1999">
          <cell r="Q1999">
            <v>-16907.403333333328</v>
          </cell>
        </row>
        <row r="2000">
          <cell r="Q2000">
            <v>-2232339.6549999998</v>
          </cell>
        </row>
        <row r="2001">
          <cell r="Q2001">
            <v>-298965.7475</v>
          </cell>
        </row>
        <row r="2002">
          <cell r="Q2002">
            <v>-67999.033333333326</v>
          </cell>
        </row>
        <row r="2003">
          <cell r="Q2003">
            <v>-203502.56583333333</v>
          </cell>
        </row>
        <row r="2004">
          <cell r="Q2004">
            <v>-1349750.5166666666</v>
          </cell>
        </row>
        <row r="2005">
          <cell r="Q2005">
            <v>-105785.42041666666</v>
          </cell>
        </row>
        <row r="2006">
          <cell r="Q2006">
            <v>0</v>
          </cell>
        </row>
        <row r="2007">
          <cell r="Q2007">
            <v>-1267.8841666666669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-96586.308750000011</v>
          </cell>
        </row>
        <row r="2011">
          <cell r="Q2011">
            <v>-22605.677916666667</v>
          </cell>
        </row>
        <row r="2012">
          <cell r="Q2012">
            <v>0</v>
          </cell>
        </row>
        <row r="2013">
          <cell r="Q2013">
            <v>0</v>
          </cell>
        </row>
        <row r="2014">
          <cell r="Q2014">
            <v>0</v>
          </cell>
        </row>
        <row r="2015">
          <cell r="Q2015">
            <v>-189115.43416666667</v>
          </cell>
        </row>
        <row r="2016">
          <cell r="Q2016">
            <v>0</v>
          </cell>
        </row>
        <row r="2017">
          <cell r="Q2017">
            <v>-70870554.985000014</v>
          </cell>
        </row>
        <row r="2018">
          <cell r="Q2018">
            <v>-39723704.031666659</v>
          </cell>
        </row>
        <row r="2019">
          <cell r="Q2019">
            <v>-21977843.60458333</v>
          </cell>
        </row>
        <row r="2020">
          <cell r="Q2020">
            <v>-12389404.5</v>
          </cell>
        </row>
        <row r="2021">
          <cell r="Q2021">
            <v>0</v>
          </cell>
        </row>
        <row r="2022">
          <cell r="Q2022">
            <v>0</v>
          </cell>
        </row>
        <row r="2023"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Q2027">
            <v>0</v>
          </cell>
        </row>
        <row r="2028">
          <cell r="Q2028">
            <v>0</v>
          </cell>
        </row>
        <row r="2029">
          <cell r="Q2029">
            <v>0</v>
          </cell>
        </row>
        <row r="2030"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Q2044">
            <v>0</v>
          </cell>
        </row>
        <row r="2045">
          <cell r="Q2045">
            <v>0</v>
          </cell>
        </row>
        <row r="2046">
          <cell r="Q2046">
            <v>0</v>
          </cell>
        </row>
        <row r="2047">
          <cell r="Q2047">
            <v>0</v>
          </cell>
        </row>
        <row r="2048">
          <cell r="Q2048">
            <v>-16967.4175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-27122.195000000003</v>
          </cell>
        </row>
        <row r="2055">
          <cell r="Q2055">
            <v>-6429735.9779166654</v>
          </cell>
        </row>
        <row r="2056">
          <cell r="Q2056">
            <v>-14726399.540416665</v>
          </cell>
        </row>
        <row r="2057">
          <cell r="Q2057">
            <v>-33547574.951666668</v>
          </cell>
        </row>
        <row r="2058">
          <cell r="Q2058">
            <v>0</v>
          </cell>
        </row>
        <row r="2059">
          <cell r="Q2059">
            <v>0</v>
          </cell>
        </row>
        <row r="2060">
          <cell r="Q2060">
            <v>-19541231.601666663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Q2063">
            <v>-1286429.0370833334</v>
          </cell>
        </row>
        <row r="2064">
          <cell r="Q2064">
            <v>0</v>
          </cell>
        </row>
        <row r="2065">
          <cell r="Q2065">
            <v>-4920.9137499999997</v>
          </cell>
        </row>
        <row r="2066">
          <cell r="Q2066">
            <v>0</v>
          </cell>
        </row>
        <row r="2067">
          <cell r="Q2067">
            <v>-309422.66749999992</v>
          </cell>
        </row>
        <row r="2068">
          <cell r="Q2068">
            <v>0</v>
          </cell>
        </row>
        <row r="2069">
          <cell r="Q2069">
            <v>-5237.625</v>
          </cell>
        </row>
        <row r="2070">
          <cell r="Q2070">
            <v>0</v>
          </cell>
        </row>
        <row r="2071">
          <cell r="Q2071">
            <v>0</v>
          </cell>
        </row>
        <row r="2072">
          <cell r="Q2072">
            <v>-8563737.5649999995</v>
          </cell>
        </row>
        <row r="2073">
          <cell r="Q2073">
            <v>0</v>
          </cell>
        </row>
        <row r="2074">
          <cell r="Q2074">
            <v>0</v>
          </cell>
        </row>
        <row r="2075">
          <cell r="Q2075">
            <v>0</v>
          </cell>
        </row>
        <row r="2076">
          <cell r="Q2076">
            <v>-182356536.33333334</v>
          </cell>
        </row>
        <row r="2077">
          <cell r="Q2077">
            <v>-1000</v>
          </cell>
        </row>
        <row r="2078">
          <cell r="Q2078">
            <v>-2249659.2399999998</v>
          </cell>
        </row>
        <row r="2079">
          <cell r="Q2079">
            <v>-565660.43999999994</v>
          </cell>
        </row>
        <row r="2080">
          <cell r="Q2080">
            <v>0</v>
          </cell>
        </row>
        <row r="2081">
          <cell r="Q2081">
            <v>-2819167.2770833336</v>
          </cell>
        </row>
        <row r="2082">
          <cell r="Q2082">
            <v>0</v>
          </cell>
        </row>
        <row r="2083">
          <cell r="Q2083">
            <v>-9974044.7795833349</v>
          </cell>
        </row>
        <row r="2084">
          <cell r="Q2084">
            <v>-84375</v>
          </cell>
        </row>
        <row r="2085">
          <cell r="Q2085">
            <v>-574491.97916666674</v>
          </cell>
        </row>
        <row r="2086">
          <cell r="Q2086">
            <v>0</v>
          </cell>
        </row>
        <row r="2087">
          <cell r="Q2087">
            <v>0</v>
          </cell>
        </row>
        <row r="2088">
          <cell r="Q2088">
            <v>-4299088.1933333343</v>
          </cell>
        </row>
        <row r="2089">
          <cell r="Q2089">
            <v>0</v>
          </cell>
        </row>
        <row r="2090">
          <cell r="Q2090">
            <v>-5833169</v>
          </cell>
        </row>
        <row r="2091">
          <cell r="Q2091">
            <v>0</v>
          </cell>
        </row>
        <row r="2092">
          <cell r="Q2092">
            <v>-89960.849999999991</v>
          </cell>
        </row>
        <row r="2093">
          <cell r="Q2093">
            <v>0</v>
          </cell>
        </row>
        <row r="2094">
          <cell r="Q2094">
            <v>0</v>
          </cell>
        </row>
        <row r="2095">
          <cell r="Q2095">
            <v>0</v>
          </cell>
        </row>
        <row r="2096">
          <cell r="Q2096">
            <v>0</v>
          </cell>
        </row>
        <row r="2097">
          <cell r="Q2097">
            <v>0</v>
          </cell>
        </row>
        <row r="2098">
          <cell r="Q2098">
            <v>0</v>
          </cell>
        </row>
        <row r="2099">
          <cell r="Q2099">
            <v>0</v>
          </cell>
        </row>
        <row r="2100">
          <cell r="Q2100">
            <v>-274410.49000000005</v>
          </cell>
        </row>
        <row r="2101">
          <cell r="Q2101">
            <v>-506118.33333333331</v>
          </cell>
        </row>
        <row r="2102">
          <cell r="Q2102">
            <v>-7374690.8399999989</v>
          </cell>
        </row>
        <row r="2103">
          <cell r="Q2103">
            <v>0</v>
          </cell>
        </row>
        <row r="2104">
          <cell r="Q2104">
            <v>-8.7499999999999991E-3</v>
          </cell>
        </row>
        <row r="2105">
          <cell r="Q2105">
            <v>0</v>
          </cell>
        </row>
        <row r="2106">
          <cell r="Q2106">
            <v>-50934.829999999994</v>
          </cell>
        </row>
        <row r="2107">
          <cell r="Q2107">
            <v>-2963701.5287500001</v>
          </cell>
        </row>
        <row r="2108">
          <cell r="Q2108">
            <v>-5760871.0158333331</v>
          </cell>
        </row>
        <row r="2109">
          <cell r="Q2109">
            <v>-1516832.2199999997</v>
          </cell>
        </row>
        <row r="2110">
          <cell r="Q2110">
            <v>-584331.93333333323</v>
          </cell>
        </row>
        <row r="2111">
          <cell r="Q2111">
            <v>0</v>
          </cell>
        </row>
        <row r="2112">
          <cell r="Q2112">
            <v>0</v>
          </cell>
        </row>
        <row r="2113">
          <cell r="Q2113">
            <v>0</v>
          </cell>
        </row>
        <row r="2114">
          <cell r="Q2114">
            <v>-567394.70000000007</v>
          </cell>
        </row>
        <row r="2115">
          <cell r="Q2115">
            <v>0</v>
          </cell>
        </row>
        <row r="2116">
          <cell r="Q2116">
            <v>0</v>
          </cell>
        </row>
        <row r="2117">
          <cell r="Q2117">
            <v>0</v>
          </cell>
        </row>
        <row r="2118">
          <cell r="Q2118">
            <v>-723113.27999999991</v>
          </cell>
        </row>
        <row r="2119">
          <cell r="Q2119">
            <v>-31168.876666666667</v>
          </cell>
        </row>
        <row r="2120">
          <cell r="Q2120">
            <v>0</v>
          </cell>
        </row>
        <row r="2121">
          <cell r="Q2121">
            <v>0</v>
          </cell>
        </row>
        <row r="2122">
          <cell r="Q2122">
            <v>0</v>
          </cell>
        </row>
        <row r="2123">
          <cell r="Q2123">
            <v>0</v>
          </cell>
        </row>
        <row r="2124">
          <cell r="Q2124">
            <v>-7996974.0566666657</v>
          </cell>
        </row>
        <row r="2125">
          <cell r="Q2125">
            <v>0</v>
          </cell>
        </row>
        <row r="2126">
          <cell r="Q2126">
            <v>0</v>
          </cell>
        </row>
        <row r="2127">
          <cell r="Q2127">
            <v>-3361.5833333333326</v>
          </cell>
        </row>
        <row r="2128">
          <cell r="Q2128">
            <v>-8018747.791666667</v>
          </cell>
        </row>
        <row r="2129">
          <cell r="Q2129">
            <v>0</v>
          </cell>
        </row>
        <row r="2130">
          <cell r="Q2130">
            <v>0</v>
          </cell>
        </row>
        <row r="2131">
          <cell r="Q2131">
            <v>0</v>
          </cell>
        </row>
        <row r="2132">
          <cell r="Q2132">
            <v>-5127137.8125</v>
          </cell>
        </row>
        <row r="2133">
          <cell r="Q2133">
            <v>-2187796.5645833327</v>
          </cell>
        </row>
        <row r="2134">
          <cell r="Q2134">
            <v>0</v>
          </cell>
        </row>
        <row r="2135">
          <cell r="Q2135">
            <v>5127137.8125</v>
          </cell>
        </row>
        <row r="2136">
          <cell r="Q2136">
            <v>2187796.5645833327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-62187342.813750006</v>
          </cell>
        </row>
        <row r="2141">
          <cell r="Q2141">
            <v>0</v>
          </cell>
        </row>
        <row r="2142">
          <cell r="Q2142">
            <v>-7979702.6400000006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-101390.15208333335</v>
          </cell>
        </row>
        <row r="2146">
          <cell r="Q2146">
            <v>-52578.600833333338</v>
          </cell>
        </row>
        <row r="2147">
          <cell r="Q2147">
            <v>0</v>
          </cell>
        </row>
        <row r="2148">
          <cell r="Q2148">
            <v>-73696.88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Q2151">
            <v>-15154.75</v>
          </cell>
        </row>
        <row r="2152">
          <cell r="Q2152">
            <v>0</v>
          </cell>
        </row>
        <row r="2153">
          <cell r="Q2153">
            <v>-50468.169999999991</v>
          </cell>
        </row>
        <row r="2154">
          <cell r="Q2154">
            <v>-231740.80999999997</v>
          </cell>
        </row>
        <row r="2155">
          <cell r="Q2155">
            <v>-9967931.5866666678</v>
          </cell>
        </row>
        <row r="2156">
          <cell r="Q2156">
            <v>-176310.41</v>
          </cell>
        </row>
        <row r="2157">
          <cell r="Q2157">
            <v>-5236199.4833333334</v>
          </cell>
        </row>
        <row r="2158">
          <cell r="Q2158">
            <v>625.07083333333333</v>
          </cell>
        </row>
        <row r="2159">
          <cell r="Q2159">
            <v>0</v>
          </cell>
        </row>
        <row r="2160">
          <cell r="Q2160">
            <v>0</v>
          </cell>
        </row>
        <row r="2161">
          <cell r="Q2161">
            <v>0</v>
          </cell>
        </row>
        <row r="2162">
          <cell r="Q2162">
            <v>0</v>
          </cell>
        </row>
        <row r="2163">
          <cell r="Q2163">
            <v>0</v>
          </cell>
        </row>
        <row r="2164">
          <cell r="Q2164">
            <v>0</v>
          </cell>
        </row>
        <row r="2165">
          <cell r="Q2165">
            <v>0</v>
          </cell>
        </row>
        <row r="2166">
          <cell r="Q2166">
            <v>0</v>
          </cell>
        </row>
        <row r="2167">
          <cell r="Q2167">
            <v>0</v>
          </cell>
        </row>
        <row r="2168">
          <cell r="Q2168">
            <v>0</v>
          </cell>
        </row>
        <row r="2169">
          <cell r="Q2169">
            <v>0</v>
          </cell>
        </row>
        <row r="2170">
          <cell r="Q2170">
            <v>0</v>
          </cell>
        </row>
        <row r="2171">
          <cell r="Q2171">
            <v>0</v>
          </cell>
        </row>
        <row r="2172">
          <cell r="Q2172">
            <v>0</v>
          </cell>
        </row>
        <row r="2173">
          <cell r="Q2173">
            <v>0</v>
          </cell>
        </row>
        <row r="2174">
          <cell r="Q2174">
            <v>0</v>
          </cell>
        </row>
        <row r="2175">
          <cell r="Q2175">
            <v>0</v>
          </cell>
        </row>
        <row r="2176">
          <cell r="Q2176">
            <v>0</v>
          </cell>
        </row>
        <row r="2177">
          <cell r="Q2177">
            <v>0</v>
          </cell>
        </row>
        <row r="2178">
          <cell r="Q2178">
            <v>-780.59749999999997</v>
          </cell>
        </row>
        <row r="2179">
          <cell r="Q2179">
            <v>0</v>
          </cell>
        </row>
        <row r="2180">
          <cell r="Q2180">
            <v>0</v>
          </cell>
        </row>
        <row r="2181">
          <cell r="Q2181">
            <v>-1939670.74</v>
          </cell>
        </row>
        <row r="2182">
          <cell r="Q2182">
            <v>0</v>
          </cell>
        </row>
        <row r="2183">
          <cell r="Q2183">
            <v>-153717</v>
          </cell>
        </row>
        <row r="2184">
          <cell r="Q2184">
            <v>-675825</v>
          </cell>
        </row>
        <row r="2185">
          <cell r="Q2185">
            <v>0</v>
          </cell>
        </row>
        <row r="2186">
          <cell r="Q2186">
            <v>0</v>
          </cell>
        </row>
        <row r="2187">
          <cell r="Q2187">
            <v>0</v>
          </cell>
        </row>
        <row r="2188">
          <cell r="Q2188">
            <v>0</v>
          </cell>
        </row>
        <row r="2189">
          <cell r="Q2189">
            <v>0</v>
          </cell>
        </row>
        <row r="2190">
          <cell r="Q2190">
            <v>0</v>
          </cell>
        </row>
        <row r="2191">
          <cell r="Q2191">
            <v>0</v>
          </cell>
        </row>
        <row r="2192">
          <cell r="Q2192">
            <v>0</v>
          </cell>
        </row>
        <row r="2193">
          <cell r="Q2193">
            <v>0</v>
          </cell>
        </row>
        <row r="2194">
          <cell r="Q2194">
            <v>0</v>
          </cell>
        </row>
        <row r="2195">
          <cell r="Q2195">
            <v>0</v>
          </cell>
        </row>
        <row r="2196">
          <cell r="Q2196">
            <v>0</v>
          </cell>
        </row>
        <row r="2197">
          <cell r="Q2197">
            <v>0</v>
          </cell>
        </row>
        <row r="2198">
          <cell r="Q2198">
            <v>0</v>
          </cell>
        </row>
        <row r="2199">
          <cell r="Q2199">
            <v>-3102718.2983333333</v>
          </cell>
        </row>
        <row r="2200">
          <cell r="Q2200">
            <v>-5527603.3929166663</v>
          </cell>
        </row>
        <row r="2201">
          <cell r="Q2201">
            <v>-7152976.625</v>
          </cell>
        </row>
        <row r="2202">
          <cell r="Q2202">
            <v>0</v>
          </cell>
        </row>
        <row r="2203">
          <cell r="Q2203">
            <v>0</v>
          </cell>
        </row>
        <row r="2204">
          <cell r="Q2204">
            <v>0</v>
          </cell>
        </row>
        <row r="2205">
          <cell r="Q2205">
            <v>0</v>
          </cell>
        </row>
        <row r="2206">
          <cell r="Q2206">
            <v>0</v>
          </cell>
        </row>
        <row r="2207">
          <cell r="Q2207">
            <v>0</v>
          </cell>
        </row>
        <row r="2208">
          <cell r="Q2208">
            <v>0</v>
          </cell>
        </row>
        <row r="2209">
          <cell r="Q2209">
            <v>0</v>
          </cell>
        </row>
        <row r="2210">
          <cell r="Q2210">
            <v>0</v>
          </cell>
        </row>
        <row r="2211">
          <cell r="Q2211">
            <v>0</v>
          </cell>
        </row>
        <row r="2212">
          <cell r="Q2212">
            <v>0</v>
          </cell>
        </row>
        <row r="2213">
          <cell r="Q2213">
            <v>0</v>
          </cell>
        </row>
        <row r="2214">
          <cell r="Q2214">
            <v>0</v>
          </cell>
        </row>
        <row r="2215">
          <cell r="Q2215">
            <v>-27837.811249999999</v>
          </cell>
        </row>
        <row r="2216">
          <cell r="Q2216">
            <v>-6235.4525000000003</v>
          </cell>
        </row>
        <row r="2217">
          <cell r="Q2217">
            <v>0</v>
          </cell>
        </row>
        <row r="2218">
          <cell r="Q2218">
            <v>0</v>
          </cell>
        </row>
        <row r="2219">
          <cell r="Q2219">
            <v>0</v>
          </cell>
        </row>
        <row r="2220">
          <cell r="Q2220">
            <v>0</v>
          </cell>
        </row>
        <row r="2221">
          <cell r="Q2221">
            <v>0</v>
          </cell>
        </row>
        <row r="2222">
          <cell r="Q2222">
            <v>0</v>
          </cell>
        </row>
        <row r="2223">
          <cell r="Q2223">
            <v>0</v>
          </cell>
        </row>
        <row r="2224">
          <cell r="Q2224">
            <v>-4703049</v>
          </cell>
        </row>
        <row r="2225">
          <cell r="Q2225">
            <v>-2515701</v>
          </cell>
        </row>
        <row r="2226">
          <cell r="Q2226">
            <v>-1388868.04</v>
          </cell>
        </row>
        <row r="2227">
          <cell r="Q2227">
            <v>-1013105.31</v>
          </cell>
        </row>
        <row r="2228">
          <cell r="Q2228">
            <v>0</v>
          </cell>
        </row>
        <row r="2229">
          <cell r="Q2229">
            <v>0</v>
          </cell>
        </row>
        <row r="2230">
          <cell r="Q2230">
            <v>0</v>
          </cell>
        </row>
        <row r="2231">
          <cell r="Q2231">
            <v>-270301.46333333332</v>
          </cell>
        </row>
        <row r="2232">
          <cell r="Q2232">
            <v>0</v>
          </cell>
        </row>
        <row r="2233">
          <cell r="Q2233">
            <v>0</v>
          </cell>
        </row>
        <row r="2234">
          <cell r="Q2234">
            <v>0</v>
          </cell>
        </row>
        <row r="2235">
          <cell r="Q2235">
            <v>0</v>
          </cell>
        </row>
        <row r="2236">
          <cell r="Q2236">
            <v>0</v>
          </cell>
        </row>
        <row r="2237">
          <cell r="Q2237">
            <v>-93615823</v>
          </cell>
        </row>
        <row r="2238">
          <cell r="Q2238">
            <v>0</v>
          </cell>
        </row>
        <row r="2239">
          <cell r="Q2239">
            <v>0</v>
          </cell>
        </row>
        <row r="2240">
          <cell r="Q2240">
            <v>-506143.81583333336</v>
          </cell>
        </row>
        <row r="2241">
          <cell r="Q2241">
            <v>-14161.522916666667</v>
          </cell>
        </row>
        <row r="2242">
          <cell r="Q2242">
            <v>-13532.581666666665</v>
          </cell>
        </row>
        <row r="2243">
          <cell r="Q2243">
            <v>-145688.53166666668</v>
          </cell>
        </row>
        <row r="2244">
          <cell r="Q2244">
            <v>-1532490.6766666665</v>
          </cell>
        </row>
        <row r="2245">
          <cell r="Q2245">
            <v>-285821.32666666666</v>
          </cell>
        </row>
        <row r="2246">
          <cell r="Q2246">
            <v>0</v>
          </cell>
        </row>
        <row r="2247">
          <cell r="Q2247">
            <v>0</v>
          </cell>
        </row>
        <row r="2248">
          <cell r="Q2248">
            <v>-1424.93</v>
          </cell>
        </row>
        <row r="2249">
          <cell r="Q2249">
            <v>0</v>
          </cell>
        </row>
        <row r="2250">
          <cell r="Q2250">
            <v>0</v>
          </cell>
        </row>
        <row r="2251">
          <cell r="Q2251">
            <v>0</v>
          </cell>
        </row>
        <row r="2252">
          <cell r="Q2252">
            <v>0</v>
          </cell>
        </row>
        <row r="2253">
          <cell r="Q2253">
            <v>-200522.52916666667</v>
          </cell>
        </row>
        <row r="2254">
          <cell r="Q2254">
            <v>-136045.4025</v>
          </cell>
        </row>
        <row r="2255">
          <cell r="Q2255">
            <v>-8671688.9358333331</v>
          </cell>
        </row>
        <row r="2256">
          <cell r="Q2256">
            <v>-528.33416666666665</v>
          </cell>
        </row>
        <row r="2257">
          <cell r="Q2257">
            <v>0</v>
          </cell>
        </row>
        <row r="2258">
          <cell r="Q2258">
            <v>0</v>
          </cell>
        </row>
        <row r="2259">
          <cell r="Q2259">
            <v>-404015.30791666661</v>
          </cell>
        </row>
        <row r="2260">
          <cell r="Q2260">
            <v>15638.040833333333</v>
          </cell>
        </row>
        <row r="2261">
          <cell r="Q2261">
            <v>0</v>
          </cell>
        </row>
        <row r="2262">
          <cell r="Q2262">
            <v>0</v>
          </cell>
        </row>
        <row r="2263">
          <cell r="Q2263">
            <v>-3863.552916666667</v>
          </cell>
        </row>
        <row r="2264">
          <cell r="Q2264">
            <v>671.44791666666663</v>
          </cell>
        </row>
        <row r="2265">
          <cell r="Q2265">
            <v>-4283741</v>
          </cell>
        </row>
        <row r="2266">
          <cell r="Q2266">
            <v>-1240071</v>
          </cell>
        </row>
        <row r="2267">
          <cell r="Q2267">
            <v>-8373.1429166666658</v>
          </cell>
        </row>
        <row r="2268">
          <cell r="Q2268">
            <v>-10203838.330833333</v>
          </cell>
        </row>
        <row r="2269">
          <cell r="Q2269">
            <v>-8165809</v>
          </cell>
        </row>
        <row r="2270">
          <cell r="Q2270">
            <v>8165809</v>
          </cell>
        </row>
        <row r="2271">
          <cell r="Q2271">
            <v>0</v>
          </cell>
        </row>
        <row r="2272">
          <cell r="Q2272">
            <v>0</v>
          </cell>
        </row>
        <row r="2273">
          <cell r="Q2273">
            <v>0</v>
          </cell>
        </row>
        <row r="2274">
          <cell r="Q2274">
            <v>0</v>
          </cell>
        </row>
        <row r="2275">
          <cell r="Q2275">
            <v>0</v>
          </cell>
        </row>
        <row r="2276">
          <cell r="Q2276">
            <v>-80291.085833333331</v>
          </cell>
        </row>
        <row r="2277">
          <cell r="Q2277">
            <v>-3914998.6829166668</v>
          </cell>
        </row>
        <row r="2278">
          <cell r="Q2278">
            <v>0</v>
          </cell>
        </row>
        <row r="2279">
          <cell r="Q2279">
            <v>0</v>
          </cell>
        </row>
        <row r="2280">
          <cell r="Q2280">
            <v>61744.05000000001</v>
          </cell>
        </row>
        <row r="2281">
          <cell r="Q2281">
            <v>628243.67000000004</v>
          </cell>
        </row>
        <row r="2282">
          <cell r="Q2282">
            <v>0</v>
          </cell>
        </row>
        <row r="2283">
          <cell r="Q2283">
            <v>0</v>
          </cell>
        </row>
        <row r="2284">
          <cell r="Q2284">
            <v>0</v>
          </cell>
        </row>
        <row r="2285">
          <cell r="Q2285">
            <v>7185.3908333333338</v>
          </cell>
        </row>
        <row r="2286">
          <cell r="Q2286">
            <v>-504776303.59958339</v>
          </cell>
        </row>
        <row r="2287">
          <cell r="Q2287">
            <v>-43815200.087916665</v>
          </cell>
        </row>
        <row r="2288">
          <cell r="Q2288">
            <v>0</v>
          </cell>
        </row>
        <row r="2289">
          <cell r="Q2289">
            <v>0</v>
          </cell>
        </row>
        <row r="2290">
          <cell r="Q2290">
            <v>0</v>
          </cell>
        </row>
        <row r="2291">
          <cell r="Q2291">
            <v>-1266343705.2720833</v>
          </cell>
        </row>
        <row r="2292">
          <cell r="Q2292">
            <v>0</v>
          </cell>
        </row>
        <row r="2293">
          <cell r="Q2293">
            <v>0</v>
          </cell>
        </row>
        <row r="2294">
          <cell r="Q2294">
            <v>0</v>
          </cell>
        </row>
        <row r="2295">
          <cell r="Q2295">
            <v>0</v>
          </cell>
        </row>
        <row r="2296">
          <cell r="Q2296">
            <v>0</v>
          </cell>
        </row>
        <row r="2297">
          <cell r="Q2297">
            <v>0</v>
          </cell>
        </row>
        <row r="2298">
          <cell r="Q2298">
            <v>0</v>
          </cell>
        </row>
        <row r="2299">
          <cell r="Q2299">
            <v>0</v>
          </cell>
        </row>
        <row r="2300">
          <cell r="Q2300">
            <v>0</v>
          </cell>
        </row>
        <row r="2301">
          <cell r="Q2301">
            <v>0</v>
          </cell>
        </row>
        <row r="2302">
          <cell r="Q2302">
            <v>0</v>
          </cell>
        </row>
        <row r="2303">
          <cell r="Q2303">
            <v>0</v>
          </cell>
        </row>
        <row r="2304">
          <cell r="Q2304">
            <v>0</v>
          </cell>
        </row>
        <row r="2305">
          <cell r="Q2305">
            <v>-7712319.7995833317</v>
          </cell>
        </row>
        <row r="2306">
          <cell r="Q2306">
            <v>0</v>
          </cell>
        </row>
        <row r="2307">
          <cell r="Q2307">
            <v>-68846660.709583327</v>
          </cell>
        </row>
        <row r="2308">
          <cell r="Q2308">
            <v>-1856055.7295833332</v>
          </cell>
        </row>
        <row r="2309">
          <cell r="Q2309">
            <v>0</v>
          </cell>
        </row>
        <row r="2310">
          <cell r="Q2310">
            <v>-15475463.930833334</v>
          </cell>
        </row>
        <row r="2311">
          <cell r="Q2311">
            <v>0</v>
          </cell>
        </row>
        <row r="2312">
          <cell r="Q2312">
            <v>0</v>
          </cell>
        </row>
        <row r="2313">
          <cell r="Q2313">
            <v>0</v>
          </cell>
        </row>
        <row r="2314">
          <cell r="Q2314">
            <v>0</v>
          </cell>
        </row>
        <row r="2315">
          <cell r="Q2315">
            <v>0</v>
          </cell>
        </row>
        <row r="2316">
          <cell r="Q2316">
            <v>0</v>
          </cell>
        </row>
        <row r="2317">
          <cell r="Q2317">
            <v>0</v>
          </cell>
        </row>
        <row r="2318">
          <cell r="Q2318">
            <v>-5100336.1499999994</v>
          </cell>
        </row>
        <row r="2319">
          <cell r="Q2319">
            <v>0</v>
          </cell>
        </row>
        <row r="2320">
          <cell r="Q2320">
            <v>-2390726</v>
          </cell>
        </row>
        <row r="2321">
          <cell r="Q2321">
            <v>0</v>
          </cell>
        </row>
        <row r="2322">
          <cell r="Q2322">
            <v>0</v>
          </cell>
        </row>
        <row r="2323">
          <cell r="Q2323">
            <v>0</v>
          </cell>
        </row>
        <row r="2324">
          <cell r="Q2324">
            <v>0</v>
          </cell>
        </row>
        <row r="2325">
          <cell r="Q2325">
            <v>0</v>
          </cell>
        </row>
        <row r="2326">
          <cell r="Q2326">
            <v>0</v>
          </cell>
        </row>
        <row r="2327">
          <cell r="Q2327">
            <v>0</v>
          </cell>
        </row>
        <row r="2328">
          <cell r="Q2328">
            <v>-2464417.4708333332</v>
          </cell>
        </row>
        <row r="2329">
          <cell r="Q2329">
            <v>0</v>
          </cell>
        </row>
        <row r="2330">
          <cell r="Q2330">
            <v>-474315.55666666664</v>
          </cell>
        </row>
        <row r="2331">
          <cell r="Q2331">
            <v>0</v>
          </cell>
        </row>
        <row r="2332">
          <cell r="Q2332">
            <v>0</v>
          </cell>
        </row>
        <row r="2333">
          <cell r="Q2333">
            <v>0</v>
          </cell>
        </row>
        <row r="2334">
          <cell r="Q2334">
            <v>0</v>
          </cell>
        </row>
        <row r="2335">
          <cell r="Q2335">
            <v>0</v>
          </cell>
        </row>
        <row r="2336">
          <cell r="Q2336">
            <v>0</v>
          </cell>
        </row>
        <row r="2337">
          <cell r="Q2337">
            <v>0</v>
          </cell>
        </row>
        <row r="2338">
          <cell r="Q2338">
            <v>-28526365.680000003</v>
          </cell>
        </row>
        <row r="2339">
          <cell r="Q2339">
            <v>-6364959.7508333335</v>
          </cell>
        </row>
        <row r="2340">
          <cell r="Q2340">
            <v>0</v>
          </cell>
        </row>
        <row r="2341">
          <cell r="Q2341">
            <v>-15300854.957916668</v>
          </cell>
        </row>
        <row r="2342">
          <cell r="Q2342">
            <v>0</v>
          </cell>
        </row>
        <row r="2343">
          <cell r="Q2343">
            <v>0</v>
          </cell>
        </row>
        <row r="2344">
          <cell r="Q2344">
            <v>0</v>
          </cell>
        </row>
        <row r="2345">
          <cell r="Q2345">
            <v>-7296100.7341666659</v>
          </cell>
        </row>
        <row r="2346">
          <cell r="Q2346">
            <v>0</v>
          </cell>
        </row>
        <row r="2347">
          <cell r="Q2347">
            <v>-2700137.0533333332</v>
          </cell>
        </row>
        <row r="2348">
          <cell r="Q2348">
            <v>0</v>
          </cell>
        </row>
        <row r="2349">
          <cell r="Q2349">
            <v>-7295941.1299999999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-70002824.639166668</v>
          </cell>
        </row>
        <row r="2354">
          <cell r="Q2354">
            <v>-1368237.4495833332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-1477918.4749999999</v>
          </cell>
        </row>
        <row r="2359">
          <cell r="Q2359">
            <v>-893146.46375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1389505.0633333332</v>
          </cell>
        </row>
        <row r="2368">
          <cell r="Q2368">
            <v>-5036995.2899999991</v>
          </cell>
        </row>
        <row r="2369">
          <cell r="Q2369">
            <v>-1336200.6875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-14388256.550833331</v>
          </cell>
        </row>
        <row r="2375">
          <cell r="Q2375">
            <v>0</v>
          </cell>
        </row>
        <row r="2376">
          <cell r="Q2376">
            <v>-8292220.6950000003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-7971288.697916667</v>
          </cell>
        </row>
        <row r="2384">
          <cell r="Q2384">
            <v>-9029729.7999999989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-267944.77749999997</v>
          </cell>
        </row>
        <row r="2390">
          <cell r="Q2390">
            <v>-5669362.9200000009</v>
          </cell>
        </row>
        <row r="2391">
          <cell r="Q2391">
            <v>-608820.06999999995</v>
          </cell>
        </row>
        <row r="2392">
          <cell r="Q2392">
            <v>0</v>
          </cell>
        </row>
        <row r="2393">
          <cell r="Q2393">
            <v>-2503541.8187500001</v>
          </cell>
        </row>
        <row r="2394">
          <cell r="Q2394">
            <v>-10026022.341666667</v>
          </cell>
        </row>
        <row r="2395">
          <cell r="Q2395">
            <v>-24415660.201666668</v>
          </cell>
        </row>
        <row r="2396">
          <cell r="Q2396">
            <v>-3616188.8541666674</v>
          </cell>
        </row>
        <row r="2397">
          <cell r="Q2397">
            <v>-5894166.5770833334</v>
          </cell>
        </row>
        <row r="2398">
          <cell r="Q2398">
            <v>-11213887.471666666</v>
          </cell>
        </row>
        <row r="2399">
          <cell r="Q2399">
            <v>-3889735.7295833337</v>
          </cell>
        </row>
        <row r="2400">
          <cell r="Q2400">
            <v>-881479.0283333332</v>
          </cell>
        </row>
        <row r="2401">
          <cell r="Q2401">
            <v>0</v>
          </cell>
        </row>
        <row r="2402">
          <cell r="Q2402">
            <v>-6547635.8504166668</v>
          </cell>
        </row>
        <row r="2403">
          <cell r="Q2403">
            <v>0</v>
          </cell>
        </row>
        <row r="2404">
          <cell r="Q2404">
            <v>-2312775.6850000001</v>
          </cell>
        </row>
        <row r="2405">
          <cell r="Q2405">
            <v>-3402646.758750001</v>
          </cell>
        </row>
        <row r="2406">
          <cell r="Q2406">
            <v>0</v>
          </cell>
        </row>
        <row r="2407">
          <cell r="Q2407">
            <v>-11120825744.330833</v>
          </cell>
        </row>
        <row r="2408">
          <cell r="Q240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Allocations"/>
      <sheetName val="E &amp; G RB"/>
      <sheetName val="2017 GRC WC Det Format"/>
      <sheetName val="2019 March IS "/>
      <sheetName val="SAP DL Downld"/>
      <sheetName val="Meter count Updated"/>
      <sheetName val="Electric"/>
      <sheetName val="Gas"/>
      <sheetName val="Combined-2019"/>
      <sheetName val="DLReconBBS"/>
      <sheetName val="Elect. Customer Counts Pg 10a  "/>
      <sheetName val="Gas Customer Counts Pg 10b"/>
    </sheetNames>
    <sheetDataSet>
      <sheetData sheetId="0">
        <row r="35">
          <cell r="E35">
            <v>0.66349999999999998</v>
          </cell>
          <cell r="F35">
            <v>0.33650000000000002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customProperty" Target="../customProperty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customProperty" Target="../customProperty2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customProperty" Target="../customProperty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EP4348"/>
  <sheetViews>
    <sheetView tabSelected="1" zoomScale="89" zoomScaleNormal="89" workbookViewId="0">
      <pane xSplit="4" ySplit="8" topLeftCell="AV1515" activePane="bottomRight" state="frozen"/>
      <selection activeCell="C34" sqref="C34"/>
      <selection pane="topRight" activeCell="C34" sqref="C34"/>
      <selection pane="bottomLeft" activeCell="C34" sqref="C34"/>
      <selection pane="bottomRight" activeCell="AW1523" sqref="AW1523"/>
    </sheetView>
  </sheetViews>
  <sheetFormatPr defaultColWidth="9.140625" defaultRowHeight="12.75" outlineLevelCol="1"/>
  <cols>
    <col min="1" max="1" width="9.42578125" style="81" customWidth="1"/>
    <col min="2" max="2" width="16.7109375" style="81" customWidth="1" outlineLevel="1"/>
    <col min="3" max="3" width="42.140625" style="24" customWidth="1"/>
    <col min="4" max="4" width="12.42578125" style="24" customWidth="1" outlineLevel="1"/>
    <col min="5" max="5" width="1.42578125" style="24" customWidth="1" outlineLevel="1"/>
    <col min="6" max="6" width="10.7109375" style="24" customWidth="1" outlineLevel="1"/>
    <col min="7" max="7" width="1.85546875" style="24" customWidth="1" outlineLevel="1"/>
    <col min="8" max="8" width="15.7109375" style="24" customWidth="1" outlineLevel="1"/>
    <col min="9" max="9" width="12.7109375" style="24" customWidth="1" outlineLevel="1"/>
    <col min="10" max="10" width="12.85546875" style="24" customWidth="1" outlineLevel="1"/>
    <col min="11" max="11" width="12.7109375" style="24" customWidth="1" outlineLevel="1"/>
    <col min="12" max="12" width="11.7109375" style="24" customWidth="1" outlineLevel="1"/>
    <col min="13" max="13" width="11.5703125" style="24" customWidth="1" outlineLevel="1"/>
    <col min="14" max="14" width="10.85546875" style="24" customWidth="1" outlineLevel="1"/>
    <col min="15" max="15" width="2.28515625" style="24" customWidth="1"/>
    <col min="16" max="17" width="17" style="24" customWidth="1"/>
    <col min="18" max="26" width="17" style="24" bestFit="1" customWidth="1"/>
    <col min="27" max="27" width="17" style="24" customWidth="1"/>
    <col min="28" max="28" width="17" style="24" bestFit="1" customWidth="1"/>
    <col min="29" max="29" width="16.85546875" style="24" customWidth="1"/>
    <col min="30" max="30" width="2.28515625" style="24" customWidth="1"/>
    <col min="31" max="31" width="18.42578125" style="24" customWidth="1" outlineLevel="1"/>
    <col min="32" max="33" width="9.85546875" style="81" customWidth="1" outlineLevel="1"/>
    <col min="34" max="34" width="22.28515625" style="210" bestFit="1" customWidth="1" outlineLevel="1"/>
    <col min="35" max="35" width="15" style="210" bestFit="1" customWidth="1" outlineLevel="1"/>
    <col min="36" max="36" width="14.85546875" style="210" customWidth="1" outlineLevel="1"/>
    <col min="37" max="37" width="16.7109375" style="210" customWidth="1" outlineLevel="1"/>
    <col min="38" max="38" width="17.42578125" style="210" bestFit="1" customWidth="1" outlineLevel="1"/>
    <col min="39" max="39" width="13.5703125" style="210" bestFit="1" customWidth="1" outlineLevel="1"/>
    <col min="40" max="40" width="14.85546875" style="210" bestFit="1" customWidth="1" outlineLevel="1"/>
    <col min="41" max="41" width="13.5703125" style="210" customWidth="1" outlineLevel="1"/>
    <col min="42" max="42" width="0.7109375" style="91" customWidth="1"/>
    <col min="43" max="43" width="15.28515625" style="91" bestFit="1" customWidth="1" outlineLevel="1"/>
    <col min="44" max="44" width="21.7109375" style="24" customWidth="1" outlineLevel="1"/>
    <col min="45" max="46" width="15.5703125" style="24" bestFit="1" customWidth="1" outlineLevel="1"/>
    <col min="47" max="47" width="19.85546875" style="24" customWidth="1" outlineLevel="1"/>
    <col min="48" max="48" width="16" style="24" customWidth="1" outlineLevel="1"/>
    <col min="49" max="49" width="19.140625" style="24" customWidth="1" outlineLevel="1"/>
    <col min="50" max="50" width="14.85546875" style="24" bestFit="1" customWidth="1" outlineLevel="1"/>
    <col min="51" max="51" width="14" style="24" customWidth="1" outlineLevel="1"/>
    <col min="52" max="52" width="19.42578125" style="24" bestFit="1" customWidth="1"/>
    <col min="53" max="53" width="12.7109375" bestFit="1" customWidth="1"/>
    <col min="55" max="57" width="9.140625" customWidth="1"/>
    <col min="58" max="58" width="10.140625" customWidth="1"/>
    <col min="59" max="59" width="9.140625" customWidth="1"/>
    <col min="60" max="60" width="9.85546875" customWidth="1"/>
    <col min="61" max="65" width="9.140625" customWidth="1"/>
    <col min="66" max="66" width="10.140625" customWidth="1"/>
    <col min="67" max="67" width="9.140625" customWidth="1"/>
    <col min="68" max="68" width="9.85546875" customWidth="1"/>
    <col min="69" max="72" width="9.140625" customWidth="1"/>
    <col min="84" max="16384" width="9.140625" style="24"/>
  </cols>
  <sheetData>
    <row r="1" spans="1:83">
      <c r="A1" s="74" t="s">
        <v>235</v>
      </c>
      <c r="B1" s="74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63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H1" s="91" t="s">
        <v>125</v>
      </c>
      <c r="AI1" s="68"/>
      <c r="AJ1" s="91"/>
      <c r="AK1" s="91"/>
      <c r="AL1" s="91"/>
      <c r="AM1" s="63"/>
      <c r="AN1" s="24"/>
      <c r="AO1" s="91"/>
    </row>
    <row r="2" spans="1:83">
      <c r="A2" s="74" t="s">
        <v>1359</v>
      </c>
      <c r="B2" s="74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H2" s="91"/>
      <c r="AI2" s="68"/>
      <c r="AJ2" s="91"/>
      <c r="AK2" s="91"/>
      <c r="AL2" s="91"/>
      <c r="AM2" s="91"/>
      <c r="AN2" s="91"/>
      <c r="AO2" s="91"/>
    </row>
    <row r="3" spans="1:83">
      <c r="A3" s="466">
        <v>43800</v>
      </c>
      <c r="B3" s="75"/>
      <c r="C3" s="475" t="s">
        <v>1725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92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H3" s="91"/>
      <c r="AI3"/>
      <c r="AJ3"/>
      <c r="AK3"/>
      <c r="AL3" s="91"/>
      <c r="AM3" s="68"/>
      <c r="AN3" s="91"/>
      <c r="AO3" s="91"/>
      <c r="AS3"/>
      <c r="AT3"/>
      <c r="AU3"/>
      <c r="AV3"/>
    </row>
    <row r="4" spans="1:83">
      <c r="A4" s="75"/>
      <c r="B4" s="75"/>
      <c r="C4" s="476" t="s">
        <v>1560</v>
      </c>
      <c r="E4" s="176"/>
      <c r="F4" s="176" t="s">
        <v>1562</v>
      </c>
      <c r="G4" s="176"/>
      <c r="H4" s="176"/>
      <c r="I4" s="176"/>
      <c r="J4" s="176"/>
      <c r="K4" s="176" t="s">
        <v>1563</v>
      </c>
      <c r="L4" s="176"/>
      <c r="M4" s="176"/>
      <c r="N4" s="176"/>
      <c r="O4" s="92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H4" s="91"/>
      <c r="AI4"/>
      <c r="AJ4"/>
      <c r="AK4"/>
      <c r="AL4" s="91"/>
      <c r="AM4" s="91"/>
      <c r="AN4" s="91"/>
      <c r="AO4" s="91"/>
      <c r="AS4"/>
      <c r="AT4"/>
      <c r="AU4"/>
      <c r="AV4"/>
    </row>
    <row r="5" spans="1:83">
      <c r="A5" s="93" t="s">
        <v>1360</v>
      </c>
      <c r="B5" s="93"/>
      <c r="C5" s="93" t="s">
        <v>1361</v>
      </c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 t="s">
        <v>1360</v>
      </c>
      <c r="Q5" s="93" t="s">
        <v>1360</v>
      </c>
      <c r="R5" s="93" t="s">
        <v>1360</v>
      </c>
      <c r="S5" s="93" t="s">
        <v>1360</v>
      </c>
      <c r="T5" s="93" t="s">
        <v>1360</v>
      </c>
      <c r="U5" s="93" t="s">
        <v>1360</v>
      </c>
      <c r="V5" s="93" t="s">
        <v>1360</v>
      </c>
      <c r="W5" s="93" t="s">
        <v>1360</v>
      </c>
      <c r="X5" s="93" t="s">
        <v>1360</v>
      </c>
      <c r="Y5" s="93" t="s">
        <v>1360</v>
      </c>
      <c r="Z5" s="93" t="s">
        <v>1360</v>
      </c>
      <c r="AA5" s="93" t="s">
        <v>1360</v>
      </c>
      <c r="AB5" s="93" t="s">
        <v>1360</v>
      </c>
      <c r="AC5" s="75" t="s">
        <v>1513</v>
      </c>
      <c r="AD5" s="93"/>
      <c r="AE5" s="93" t="s">
        <v>1362</v>
      </c>
      <c r="AF5" s="93" t="s">
        <v>1360</v>
      </c>
      <c r="AG5" s="93" t="s">
        <v>1360</v>
      </c>
      <c r="AH5" s="93" t="s">
        <v>1363</v>
      </c>
      <c r="AI5" s="93" t="s">
        <v>1364</v>
      </c>
      <c r="AJ5" s="93" t="s">
        <v>1365</v>
      </c>
      <c r="AK5" s="93" t="s">
        <v>1366</v>
      </c>
      <c r="AL5" s="93" t="s">
        <v>1367</v>
      </c>
      <c r="AM5" s="93" t="s">
        <v>1368</v>
      </c>
      <c r="AN5" s="93" t="s">
        <v>1369</v>
      </c>
      <c r="AO5" s="93" t="s">
        <v>1459</v>
      </c>
      <c r="AP5" s="93"/>
    </row>
    <row r="6" spans="1:83" ht="13.5" thickBot="1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75" t="s">
        <v>1514</v>
      </c>
      <c r="AD6" s="93"/>
      <c r="AE6" s="93"/>
      <c r="AF6" s="93"/>
      <c r="AG6" s="93"/>
      <c r="AH6" s="608" t="s">
        <v>1524</v>
      </c>
      <c r="AI6" s="608"/>
      <c r="AJ6" s="608"/>
      <c r="AK6" s="608"/>
      <c r="AL6" s="608"/>
      <c r="AM6" s="608"/>
      <c r="AN6" s="608"/>
      <c r="AO6" s="608"/>
      <c r="AP6" s="447"/>
      <c r="AQ6" s="607" t="s">
        <v>1525</v>
      </c>
      <c r="AR6" s="607"/>
      <c r="AS6" s="607"/>
      <c r="AT6" s="607"/>
      <c r="AU6" s="607"/>
      <c r="AV6" s="607"/>
      <c r="AW6" s="607"/>
      <c r="AX6" s="607"/>
      <c r="AY6" s="607"/>
    </row>
    <row r="7" spans="1:83" ht="16.5" customHeight="1" thickBot="1">
      <c r="A7" s="178" t="str">
        <f>IF((ROUND(AE1522-SUM(AH1522,AL1522,AO1522),0))=0,"OK","ERROR")</f>
        <v>OK</v>
      </c>
      <c r="B7" s="191"/>
      <c r="C7" s="76" t="s">
        <v>1388</v>
      </c>
      <c r="F7" s="76"/>
      <c r="H7" s="419" t="s">
        <v>1505</v>
      </c>
      <c r="I7" s="419" t="s">
        <v>1188</v>
      </c>
      <c r="J7" s="419" t="s">
        <v>1189</v>
      </c>
      <c r="K7" s="419" t="s">
        <v>217</v>
      </c>
      <c r="L7" s="419" t="s">
        <v>1506</v>
      </c>
      <c r="M7" s="419" t="s">
        <v>1506</v>
      </c>
      <c r="N7" s="419" t="s">
        <v>1506</v>
      </c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75" t="s">
        <v>1515</v>
      </c>
      <c r="AD7" s="89"/>
      <c r="AE7" s="89"/>
      <c r="AF7" s="159" t="s">
        <v>678</v>
      </c>
      <c r="AG7" s="159" t="s">
        <v>118</v>
      </c>
      <c r="AH7" s="68"/>
      <c r="AI7" s="617" t="s">
        <v>32</v>
      </c>
      <c r="AJ7" s="618"/>
      <c r="AK7" s="618"/>
      <c r="AL7" s="619"/>
      <c r="AM7" s="611" t="s">
        <v>612</v>
      </c>
      <c r="AN7" s="612"/>
      <c r="AO7" s="613"/>
      <c r="AP7" s="230"/>
      <c r="AR7" s="68"/>
      <c r="AS7" s="224" t="s">
        <v>32</v>
      </c>
      <c r="AT7" s="225"/>
      <c r="AU7" s="226"/>
      <c r="AV7" s="68"/>
      <c r="AW7" s="614" t="s">
        <v>612</v>
      </c>
      <c r="AX7" s="615"/>
      <c r="AY7" s="616"/>
    </row>
    <row r="8" spans="1:83" ht="37.9" customHeight="1" thickBot="1">
      <c r="A8" s="217" t="s">
        <v>666</v>
      </c>
      <c r="B8" s="218" t="s">
        <v>1512</v>
      </c>
      <c r="C8" s="219" t="s">
        <v>192</v>
      </c>
      <c r="D8" s="220" t="s">
        <v>1197</v>
      </c>
      <c r="E8" s="220"/>
      <c r="F8" s="221" t="s">
        <v>1507</v>
      </c>
      <c r="G8" s="220"/>
      <c r="H8" s="221" t="s">
        <v>461</v>
      </c>
      <c r="I8" s="221" t="s">
        <v>50</v>
      </c>
      <c r="J8" s="221" t="s">
        <v>49</v>
      </c>
      <c r="K8" s="221" t="s">
        <v>1504</v>
      </c>
      <c r="L8" s="221" t="s">
        <v>1370</v>
      </c>
      <c r="M8" s="221" t="s">
        <v>1371</v>
      </c>
      <c r="N8" s="221" t="s">
        <v>612</v>
      </c>
      <c r="O8" s="222"/>
      <c r="P8" s="222">
        <v>43435</v>
      </c>
      <c r="Q8" s="222">
        <v>43466</v>
      </c>
      <c r="R8" s="222">
        <v>43497</v>
      </c>
      <c r="S8" s="222">
        <v>43525</v>
      </c>
      <c r="T8" s="222">
        <v>43556</v>
      </c>
      <c r="U8" s="222">
        <v>43586</v>
      </c>
      <c r="V8" s="222">
        <v>43617</v>
      </c>
      <c r="W8" s="222">
        <v>43647</v>
      </c>
      <c r="X8" s="222">
        <v>43678</v>
      </c>
      <c r="Y8" s="222">
        <v>43709</v>
      </c>
      <c r="Z8" s="222">
        <v>43739</v>
      </c>
      <c r="AA8" s="222">
        <v>43770</v>
      </c>
      <c r="AB8" s="222">
        <v>43800</v>
      </c>
      <c r="AC8" s="222"/>
      <c r="AD8" s="222"/>
      <c r="AE8" s="222" t="s">
        <v>1830</v>
      </c>
      <c r="AF8" s="223" t="s">
        <v>416</v>
      </c>
      <c r="AG8" s="223" t="s">
        <v>416</v>
      </c>
      <c r="AH8" s="227" t="s">
        <v>461</v>
      </c>
      <c r="AI8" s="228" t="s">
        <v>1373</v>
      </c>
      <c r="AJ8" s="228" t="s">
        <v>1374</v>
      </c>
      <c r="AK8" s="228" t="s">
        <v>1375</v>
      </c>
      <c r="AL8" s="228" t="s">
        <v>1372</v>
      </c>
      <c r="AM8" s="228" t="s">
        <v>1370</v>
      </c>
      <c r="AN8" s="228" t="s">
        <v>1371</v>
      </c>
      <c r="AO8" s="229" t="s">
        <v>415</v>
      </c>
      <c r="AP8" s="231"/>
      <c r="AQ8" s="227" t="s">
        <v>1559</v>
      </c>
      <c r="AR8" s="228" t="s">
        <v>461</v>
      </c>
      <c r="AS8" s="228" t="s">
        <v>1373</v>
      </c>
      <c r="AT8" s="228" t="s">
        <v>1374</v>
      </c>
      <c r="AU8" s="241" t="s">
        <v>1375</v>
      </c>
      <c r="AV8" s="244" t="s">
        <v>1372</v>
      </c>
      <c r="AW8" s="242" t="s">
        <v>1370</v>
      </c>
      <c r="AX8" s="241" t="s">
        <v>1371</v>
      </c>
      <c r="AY8" s="468" t="s">
        <v>415</v>
      </c>
      <c r="AZ8" s="469" t="s">
        <v>30</v>
      </c>
    </row>
    <row r="9" spans="1:83" s="11" customFormat="1" ht="12" customHeight="1">
      <c r="A9" s="160">
        <v>10100501</v>
      </c>
      <c r="B9" s="192" t="str">
        <f t="shared" ref="B9:B87" si="0">TEXT(A9,"##")</f>
        <v>10100501</v>
      </c>
      <c r="C9" s="94" t="s">
        <v>319</v>
      </c>
      <c r="D9" s="112" t="str">
        <f t="shared" ref="D9:D78" si="1">IF(CONCATENATE(H9,I9,J9,K9,N9)= "ERBGRB","CRB",CONCATENATE(H9,I9,J9,K9,N9))</f>
        <v>ERB</v>
      </c>
      <c r="E9" s="112"/>
      <c r="F9" s="94"/>
      <c r="G9" s="112"/>
      <c r="H9" s="177" t="str">
        <f t="shared" ref="H9:H24" si="2">IF(VALUE(AH9),H$7,IF(ISBLANK(AH9),"",H$7))</f>
        <v/>
      </c>
      <c r="I9" s="177" t="str">
        <f t="shared" ref="I9:I24" si="3">IF(VALUE(AI9),I$7,IF(ISBLANK(AI9),"",I$7))</f>
        <v>ERB</v>
      </c>
      <c r="J9" s="177" t="str">
        <f t="shared" ref="J9:J24" si="4">IF(VALUE(AJ9),J$7,IF(ISBLANK(AJ9),"",J$7))</f>
        <v/>
      </c>
      <c r="K9" s="177" t="str">
        <f t="shared" ref="K9:K24" si="5">IF(VALUE(AK9),K$7,IF(ISBLANK(AK9),"",K$7))</f>
        <v/>
      </c>
      <c r="L9" s="177" t="str">
        <f t="shared" ref="L9:M9" si="6">IF(VALUE(AM9),"W/C",IF(ISBLANK(AM9),"NO","W/C"))</f>
        <v>NO</v>
      </c>
      <c r="M9" s="177" t="str">
        <f t="shared" si="6"/>
        <v>NO</v>
      </c>
      <c r="N9" s="177" t="str">
        <f t="shared" ref="N9" si="7">IF(OR(CONCATENATE(L9,M9)="NOW/C",CONCATENATE(L9,M9)="W/CNO"),"W/C","")</f>
        <v/>
      </c>
      <c r="O9"/>
      <c r="P9" s="95">
        <v>9928005795.2299995</v>
      </c>
      <c r="Q9" s="95">
        <v>9964812771.4099998</v>
      </c>
      <c r="R9" s="95">
        <v>10005623486.09</v>
      </c>
      <c r="S9" s="95">
        <v>10045837164.1</v>
      </c>
      <c r="T9" s="95">
        <v>10067446635.700001</v>
      </c>
      <c r="U9" s="95">
        <v>10087247784.440001</v>
      </c>
      <c r="V9" s="95">
        <v>10121182720.870001</v>
      </c>
      <c r="W9" s="95">
        <v>10140787140.67</v>
      </c>
      <c r="X9" s="95">
        <v>10156594028.530001</v>
      </c>
      <c r="Y9" s="95">
        <v>10179820170.6</v>
      </c>
      <c r="Z9" s="95">
        <v>10181873956.719999</v>
      </c>
      <c r="AA9" s="95">
        <v>10195429390.25</v>
      </c>
      <c r="AB9" s="95">
        <v>9903091475.6499996</v>
      </c>
      <c r="AC9" s="95"/>
      <c r="AD9" s="95"/>
      <c r="AE9" s="95">
        <f>(P9+AB9+SUM(Q9:AA9)*2)/24</f>
        <v>10088516990.401669</v>
      </c>
      <c r="AF9" s="97">
        <v>4</v>
      </c>
      <c r="AG9" s="97"/>
      <c r="AH9" s="99"/>
      <c r="AI9" s="99">
        <f>AE9</f>
        <v>10088516990.401669</v>
      </c>
      <c r="AJ9" s="99"/>
      <c r="AK9" s="100"/>
      <c r="AL9" s="99">
        <f>SUM(AI9:AK9)</f>
        <v>10088516990.401669</v>
      </c>
      <c r="AM9" s="98"/>
      <c r="AN9" s="99"/>
      <c r="AO9" s="247">
        <f>AM9+AN9</f>
        <v>0</v>
      </c>
      <c r="AP9" s="232"/>
      <c r="AQ9" s="86">
        <f t="shared" ref="AQ9:AQ82" si="8">AB9</f>
        <v>9903091475.6499996</v>
      </c>
      <c r="AR9" s="99"/>
      <c r="AS9" s="99">
        <f>AQ9</f>
        <v>9903091475.6499996</v>
      </c>
      <c r="AT9" s="99"/>
      <c r="AU9" s="99"/>
      <c r="AV9" s="245">
        <f>SUM(AS9:AU9)</f>
        <v>9903091475.6499996</v>
      </c>
      <c r="AW9" s="99"/>
      <c r="AX9" s="99"/>
      <c r="AY9" s="98">
        <f>AW9+AX9</f>
        <v>0</v>
      </c>
      <c r="AZ9" s="470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s="11" customFormat="1" ht="12" customHeight="1">
      <c r="A10" s="160">
        <v>10100502</v>
      </c>
      <c r="B10" s="192" t="str">
        <f t="shared" si="0"/>
        <v>10100502</v>
      </c>
      <c r="C10" s="94" t="s">
        <v>320</v>
      </c>
      <c r="D10" s="112" t="str">
        <f t="shared" si="1"/>
        <v>GRB</v>
      </c>
      <c r="E10" s="112"/>
      <c r="F10" s="94"/>
      <c r="G10" s="112"/>
      <c r="H10" s="177" t="str">
        <f t="shared" si="2"/>
        <v/>
      </c>
      <c r="I10" s="177" t="str">
        <f t="shared" si="3"/>
        <v/>
      </c>
      <c r="J10" s="177" t="str">
        <f t="shared" si="4"/>
        <v>GRB</v>
      </c>
      <c r="K10" s="177" t="str">
        <f t="shared" si="5"/>
        <v/>
      </c>
      <c r="L10" s="177" t="str">
        <f t="shared" ref="L10:L89" si="9">IF(VALUE(AM10),"W/C",IF(ISBLANK(AM10),"NO","W/C"))</f>
        <v>NO</v>
      </c>
      <c r="M10" s="177" t="str">
        <f t="shared" ref="M10:M89" si="10">IF(VALUE(AN10),"W/C",IF(ISBLANK(AN10),"NO","W/C"))</f>
        <v>NO</v>
      </c>
      <c r="N10" s="177" t="str">
        <f t="shared" ref="N10:N89" si="11">IF(OR(CONCATENATE(L10,M10)="NOW/C",CONCATENATE(L10,M10)="W/CNO"),"W/C","")</f>
        <v/>
      </c>
      <c r="O10"/>
      <c r="P10" s="95">
        <v>3902756307.27</v>
      </c>
      <c r="Q10" s="95">
        <v>3924086397.5599999</v>
      </c>
      <c r="R10" s="95">
        <v>3936271993.6700001</v>
      </c>
      <c r="S10" s="95">
        <v>3954277996.6399999</v>
      </c>
      <c r="T10" s="95">
        <v>3970398005.1100001</v>
      </c>
      <c r="U10" s="95">
        <v>3982966288.5700002</v>
      </c>
      <c r="V10" s="95">
        <v>4004094522.0700002</v>
      </c>
      <c r="W10" s="95">
        <v>4022248771.9899998</v>
      </c>
      <c r="X10" s="95">
        <v>4042472458.5100002</v>
      </c>
      <c r="Y10" s="95">
        <v>4063015919.0100002</v>
      </c>
      <c r="Z10" s="95">
        <v>4091882551.2399998</v>
      </c>
      <c r="AA10" s="95">
        <v>4114021398.1300001</v>
      </c>
      <c r="AB10" s="95">
        <v>4136769103.2800002</v>
      </c>
      <c r="AC10" s="95"/>
      <c r="AD10" s="95"/>
      <c r="AE10" s="95">
        <f t="shared" ref="AE10:AE82" si="12">(P10+AB10+SUM(Q10:AA10)*2)/24</f>
        <v>4010458250.6479168</v>
      </c>
      <c r="AF10" s="102"/>
      <c r="AG10" s="102">
        <v>1</v>
      </c>
      <c r="AH10" s="99"/>
      <c r="AI10" s="99"/>
      <c r="AJ10" s="99">
        <f>AE10</f>
        <v>4010458250.6479168</v>
      </c>
      <c r="AK10" s="100"/>
      <c r="AL10" s="99">
        <f t="shared" ref="AL10:AL89" si="13">SUM(AI10:AK10)</f>
        <v>4010458250.6479168</v>
      </c>
      <c r="AM10" s="98"/>
      <c r="AN10" s="99"/>
      <c r="AO10" s="247">
        <f t="shared" ref="AO10:AO89" si="14">AM10+AN10</f>
        <v>0</v>
      </c>
      <c r="AP10" s="232"/>
      <c r="AQ10" s="86">
        <f t="shared" si="8"/>
        <v>4136769103.2800002</v>
      </c>
      <c r="AR10" s="99"/>
      <c r="AS10" s="99"/>
      <c r="AT10" s="99">
        <f>AQ10</f>
        <v>4136769103.2800002</v>
      </c>
      <c r="AU10" s="99"/>
      <c r="AV10" s="245">
        <f t="shared" ref="AV10:AV89" si="15">SUM(AS10:AU10)</f>
        <v>4136769103.2800002</v>
      </c>
      <c r="AW10" s="99"/>
      <c r="AX10" s="99"/>
      <c r="AY10" s="98">
        <f t="shared" ref="AY10:AY89" si="16">AW10+AX10</f>
        <v>0</v>
      </c>
      <c r="AZ10" s="47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s="11" customFormat="1" ht="12" customHeight="1">
      <c r="A11" s="160">
        <v>10100503</v>
      </c>
      <c r="B11" s="192" t="str">
        <f t="shared" si="0"/>
        <v>10100503</v>
      </c>
      <c r="C11" s="94" t="s">
        <v>321</v>
      </c>
      <c r="D11" s="112" t="str">
        <f t="shared" si="1"/>
        <v>CRB</v>
      </c>
      <c r="E11" s="112"/>
      <c r="F11" s="94"/>
      <c r="G11" s="112"/>
      <c r="H11" s="177" t="str">
        <f t="shared" si="2"/>
        <v/>
      </c>
      <c r="I11" s="177" t="str">
        <f t="shared" si="3"/>
        <v>ERB</v>
      </c>
      <c r="J11" s="177" t="str">
        <f t="shared" si="4"/>
        <v>GRB</v>
      </c>
      <c r="K11" s="177" t="str">
        <f t="shared" si="5"/>
        <v/>
      </c>
      <c r="L11" s="177" t="str">
        <f t="shared" si="9"/>
        <v>NO</v>
      </c>
      <c r="M11" s="177" t="str">
        <f t="shared" si="10"/>
        <v>NO</v>
      </c>
      <c r="N11" s="177" t="str">
        <f t="shared" si="11"/>
        <v/>
      </c>
      <c r="O11"/>
      <c r="P11" s="95">
        <v>932726218.33000004</v>
      </c>
      <c r="Q11" s="95">
        <v>935391458.78999996</v>
      </c>
      <c r="R11" s="95">
        <v>943977852.75999999</v>
      </c>
      <c r="S11" s="95">
        <v>957734645.89999998</v>
      </c>
      <c r="T11" s="95">
        <v>958724161.88999999</v>
      </c>
      <c r="U11" s="95">
        <v>964722789.73000002</v>
      </c>
      <c r="V11" s="95">
        <v>975056196.30999994</v>
      </c>
      <c r="W11" s="95">
        <v>974912479.5</v>
      </c>
      <c r="X11" s="95">
        <v>975539521.23000002</v>
      </c>
      <c r="Y11" s="95">
        <v>975375976.15999997</v>
      </c>
      <c r="Z11" s="95">
        <v>991921950.91999996</v>
      </c>
      <c r="AA11" s="95">
        <v>1002279549.21</v>
      </c>
      <c r="AB11" s="95">
        <v>1030243014.02</v>
      </c>
      <c r="AC11" s="95"/>
      <c r="AD11" s="95"/>
      <c r="AE11" s="95">
        <f>(P11+AB11+SUM(Q11:AA11)*2)/24</f>
        <v>969760099.88124979</v>
      </c>
      <c r="AF11" s="102">
        <v>5</v>
      </c>
      <c r="AG11" s="101" t="s">
        <v>458</v>
      </c>
      <c r="AH11" s="99"/>
      <c r="AI11" s="99">
        <f>AE11*C1533</f>
        <v>643435826.27120924</v>
      </c>
      <c r="AJ11" s="99">
        <f>AE11*C1534</f>
        <v>326324273.61004055</v>
      </c>
      <c r="AK11" s="100"/>
      <c r="AL11" s="99">
        <f t="shared" si="13"/>
        <v>969760099.88124979</v>
      </c>
      <c r="AM11" s="98"/>
      <c r="AN11" s="99"/>
      <c r="AO11" s="247">
        <f t="shared" si="14"/>
        <v>0</v>
      </c>
      <c r="AP11" s="232"/>
      <c r="AQ11" s="86">
        <f t="shared" si="8"/>
        <v>1030243014.02</v>
      </c>
      <c r="AR11" s="99"/>
      <c r="AS11" s="99">
        <f>AQ11*C1533</f>
        <v>683566239.80226994</v>
      </c>
      <c r="AT11" s="99">
        <f>AQ11*C1534</f>
        <v>346676774.21773005</v>
      </c>
      <c r="AU11" s="99"/>
      <c r="AV11" s="245">
        <f t="shared" si="15"/>
        <v>1030243014.02</v>
      </c>
      <c r="AW11" s="99"/>
      <c r="AX11" s="99"/>
      <c r="AY11" s="98">
        <f t="shared" si="16"/>
        <v>0</v>
      </c>
      <c r="AZ11" s="470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s="11" customFormat="1" ht="12" customHeight="1">
      <c r="A12" s="160">
        <v>10100601</v>
      </c>
      <c r="B12" s="192" t="str">
        <f t="shared" si="0"/>
        <v>10100601</v>
      </c>
      <c r="C12" s="94" t="s">
        <v>1037</v>
      </c>
      <c r="D12" s="112" t="str">
        <f t="shared" si="1"/>
        <v>ERB</v>
      </c>
      <c r="E12" s="112"/>
      <c r="F12" s="94"/>
      <c r="G12" s="112"/>
      <c r="H12" s="177" t="str">
        <f t="shared" si="2"/>
        <v/>
      </c>
      <c r="I12" s="177" t="str">
        <f t="shared" si="3"/>
        <v>ERB</v>
      </c>
      <c r="J12" s="177" t="str">
        <f t="shared" si="4"/>
        <v/>
      </c>
      <c r="K12" s="177" t="str">
        <f t="shared" si="5"/>
        <v/>
      </c>
      <c r="L12" s="177" t="str">
        <f t="shared" si="9"/>
        <v>NO</v>
      </c>
      <c r="M12" s="177" t="str">
        <f t="shared" si="10"/>
        <v>NO</v>
      </c>
      <c r="N12" s="177" t="str">
        <f t="shared" si="11"/>
        <v/>
      </c>
      <c r="O12"/>
      <c r="P12" s="95">
        <v>27828584</v>
      </c>
      <c r="Q12" s="95">
        <v>0</v>
      </c>
      <c r="R12" s="95">
        <v>0</v>
      </c>
      <c r="S12" s="95">
        <v>373077.67</v>
      </c>
      <c r="T12" s="95">
        <v>0</v>
      </c>
      <c r="U12" s="95">
        <v>0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95">
        <v>0</v>
      </c>
      <c r="AB12" s="95">
        <v>-52206566.460000001</v>
      </c>
      <c r="AC12" s="95"/>
      <c r="AD12" s="95"/>
      <c r="AE12" s="95">
        <f t="shared" si="12"/>
        <v>-984659.46333333338</v>
      </c>
      <c r="AF12" s="102" t="s">
        <v>673</v>
      </c>
      <c r="AG12" s="101"/>
      <c r="AH12" s="99"/>
      <c r="AI12" s="99">
        <f>AE12</f>
        <v>-984659.46333333338</v>
      </c>
      <c r="AJ12" s="99"/>
      <c r="AK12" s="100"/>
      <c r="AL12" s="99">
        <f t="shared" si="13"/>
        <v>-984659.46333333338</v>
      </c>
      <c r="AM12" s="98"/>
      <c r="AN12" s="99"/>
      <c r="AO12" s="247">
        <f t="shared" si="14"/>
        <v>0</v>
      </c>
      <c r="AP12" s="232"/>
      <c r="AQ12" s="86">
        <f t="shared" si="8"/>
        <v>-52206566.460000001</v>
      </c>
      <c r="AR12" s="99"/>
      <c r="AS12" s="99">
        <f>AQ12</f>
        <v>-52206566.460000001</v>
      </c>
      <c r="AT12" s="99"/>
      <c r="AU12" s="99"/>
      <c r="AV12" s="245">
        <f t="shared" si="15"/>
        <v>-52206566.460000001</v>
      </c>
      <c r="AW12" s="99"/>
      <c r="AX12" s="99"/>
      <c r="AY12" s="98">
        <f t="shared" si="16"/>
        <v>0</v>
      </c>
      <c r="AZ12" s="470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s="11" customFormat="1" ht="12" customHeight="1">
      <c r="A13" s="160">
        <v>10100602</v>
      </c>
      <c r="B13" s="192" t="str">
        <f t="shared" si="0"/>
        <v>10100602</v>
      </c>
      <c r="C13" s="94" t="s">
        <v>1031</v>
      </c>
      <c r="D13" s="112" t="str">
        <f t="shared" si="1"/>
        <v>GRB</v>
      </c>
      <c r="E13" s="112"/>
      <c r="F13" s="94"/>
      <c r="G13" s="112"/>
      <c r="H13" s="177" t="str">
        <f t="shared" si="2"/>
        <v/>
      </c>
      <c r="I13" s="177" t="str">
        <f t="shared" si="3"/>
        <v/>
      </c>
      <c r="J13" s="177" t="str">
        <f t="shared" si="4"/>
        <v>GRB</v>
      </c>
      <c r="K13" s="177" t="str">
        <f t="shared" si="5"/>
        <v/>
      </c>
      <c r="L13" s="177" t="str">
        <f t="shared" si="9"/>
        <v>NO</v>
      </c>
      <c r="M13" s="177" t="str">
        <f t="shared" si="10"/>
        <v>NO</v>
      </c>
      <c r="N13" s="177" t="str">
        <f t="shared" si="11"/>
        <v/>
      </c>
      <c r="O13"/>
      <c r="P13" s="95">
        <v>3916497.74</v>
      </c>
      <c r="Q13" s="95">
        <v>-2779961.2</v>
      </c>
      <c r="R13" s="95">
        <v>-5559922.4000000004</v>
      </c>
      <c r="S13" s="95">
        <v>3168338.33</v>
      </c>
      <c r="T13" s="95">
        <v>214114.13</v>
      </c>
      <c r="U13" s="95">
        <v>5280000</v>
      </c>
      <c r="V13" s="95">
        <v>4896000</v>
      </c>
      <c r="W13" s="95">
        <v>2016000</v>
      </c>
      <c r="X13" s="95">
        <v>2570500</v>
      </c>
      <c r="Y13" s="95">
        <v>2716000</v>
      </c>
      <c r="Z13" s="95">
        <v>0</v>
      </c>
      <c r="AA13" s="95">
        <v>0</v>
      </c>
      <c r="AB13" s="95">
        <v>19459.599999999999</v>
      </c>
      <c r="AC13" s="95"/>
      <c r="AD13" s="95"/>
      <c r="AE13" s="95">
        <f t="shared" si="12"/>
        <v>1207420.6274999999</v>
      </c>
      <c r="AF13" s="102"/>
      <c r="AG13" s="101" t="s">
        <v>220</v>
      </c>
      <c r="AH13" s="99"/>
      <c r="AI13" s="99"/>
      <c r="AJ13" s="99">
        <f>AE13</f>
        <v>1207420.6274999999</v>
      </c>
      <c r="AK13" s="100"/>
      <c r="AL13" s="99">
        <f t="shared" si="13"/>
        <v>1207420.6274999999</v>
      </c>
      <c r="AM13" s="98"/>
      <c r="AN13" s="99"/>
      <c r="AO13" s="247">
        <f t="shared" si="14"/>
        <v>0</v>
      </c>
      <c r="AP13" s="232"/>
      <c r="AQ13" s="86">
        <f t="shared" si="8"/>
        <v>19459.599999999999</v>
      </c>
      <c r="AR13" s="99"/>
      <c r="AS13" s="99"/>
      <c r="AT13" s="99">
        <f>AQ13</f>
        <v>19459.599999999999</v>
      </c>
      <c r="AU13" s="99"/>
      <c r="AV13" s="245">
        <f t="shared" si="15"/>
        <v>19459.599999999999</v>
      </c>
      <c r="AW13" s="99"/>
      <c r="AX13" s="99"/>
      <c r="AY13" s="98">
        <f t="shared" si="16"/>
        <v>0</v>
      </c>
      <c r="AZ13" s="470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s="11" customFormat="1" ht="12" customHeight="1">
      <c r="A14" s="477" t="s">
        <v>1654</v>
      </c>
      <c r="B14" s="478" t="str">
        <f t="shared" si="0"/>
        <v>10100603</v>
      </c>
      <c r="C14" s="479" t="s">
        <v>1642</v>
      </c>
      <c r="D14" s="480" t="str">
        <f t="shared" si="1"/>
        <v>CRB</v>
      </c>
      <c r="E14" s="480"/>
      <c r="F14" s="481">
        <v>43435</v>
      </c>
      <c r="G14" s="480"/>
      <c r="H14" s="482" t="str">
        <f t="shared" si="2"/>
        <v/>
      </c>
      <c r="I14" s="482" t="str">
        <f t="shared" si="3"/>
        <v>ERB</v>
      </c>
      <c r="J14" s="482" t="str">
        <f t="shared" si="4"/>
        <v>GRB</v>
      </c>
      <c r="K14" s="482" t="str">
        <f t="shared" si="5"/>
        <v/>
      </c>
      <c r="L14" s="482" t="str">
        <f t="shared" ref="L14" si="17">IF(VALUE(AM14),"W/C",IF(ISBLANK(AM14),"NO","W/C"))</f>
        <v>NO</v>
      </c>
      <c r="M14" s="482" t="str">
        <f t="shared" ref="M14" si="18">IF(VALUE(AN14),"W/C",IF(ISBLANK(AN14),"NO","W/C"))</f>
        <v>NO</v>
      </c>
      <c r="N14" s="482" t="str">
        <f t="shared" ref="N14" si="19">IF(OR(CONCATENATE(L14,M14)="NOW/C",CONCATENATE(L14,M14)="W/CNO"),"W/C","")</f>
        <v/>
      </c>
      <c r="O14" s="483"/>
      <c r="P14" s="484">
        <v>17124090.309999999</v>
      </c>
      <c r="Q14" s="484">
        <v>0</v>
      </c>
      <c r="R14" s="484">
        <v>0</v>
      </c>
      <c r="S14" s="484">
        <v>0</v>
      </c>
      <c r="T14" s="484">
        <v>0</v>
      </c>
      <c r="U14" s="484">
        <v>0</v>
      </c>
      <c r="V14" s="484">
        <v>0</v>
      </c>
      <c r="W14" s="484">
        <v>0</v>
      </c>
      <c r="X14" s="484">
        <v>0</v>
      </c>
      <c r="Y14" s="484">
        <v>0</v>
      </c>
      <c r="Z14" s="484">
        <v>0</v>
      </c>
      <c r="AA14" s="484">
        <v>0</v>
      </c>
      <c r="AB14" s="484">
        <v>5587184.6600000001</v>
      </c>
      <c r="AC14" s="484"/>
      <c r="AD14" s="484"/>
      <c r="AE14" s="484">
        <f t="shared" si="12"/>
        <v>946303.12374999991</v>
      </c>
      <c r="AF14" s="485">
        <v>5</v>
      </c>
      <c r="AG14" s="486" t="s">
        <v>458</v>
      </c>
      <c r="AH14" s="487"/>
      <c r="AI14" s="487">
        <f>AE14*C1533</f>
        <v>627872.12260812498</v>
      </c>
      <c r="AJ14" s="487">
        <f>AE14*C1534</f>
        <v>318431.00114187499</v>
      </c>
      <c r="AK14" s="488"/>
      <c r="AL14" s="487">
        <f t="shared" ref="AL14" si="20">SUM(AI14:AK14)</f>
        <v>946303.12375000003</v>
      </c>
      <c r="AM14" s="489"/>
      <c r="AN14" s="487"/>
      <c r="AO14" s="490">
        <f t="shared" si="14"/>
        <v>0</v>
      </c>
      <c r="AP14" s="232"/>
      <c r="AQ14" s="491">
        <f t="shared" si="8"/>
        <v>5587184.6600000001</v>
      </c>
      <c r="AR14" s="487"/>
      <c r="AS14" s="487">
        <f>AQ14*C1533</f>
        <v>3707097.0219100001</v>
      </c>
      <c r="AT14" s="487">
        <f>AQ14*C1534</f>
        <v>1880087.6380900003</v>
      </c>
      <c r="AU14" s="487"/>
      <c r="AV14" s="492">
        <f t="shared" si="15"/>
        <v>5587184.6600000001</v>
      </c>
      <c r="AW14" s="487"/>
      <c r="AX14" s="487"/>
      <c r="AY14" s="489">
        <f t="shared" ref="AY14" si="21">AW14+AX14</f>
        <v>0</v>
      </c>
      <c r="AZ14" s="470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s="11" customFormat="1" ht="12" customHeight="1">
      <c r="A15" s="442">
        <v>10100651</v>
      </c>
      <c r="B15" s="443" t="str">
        <f t="shared" si="0"/>
        <v>10100651</v>
      </c>
      <c r="C15" s="94" t="s">
        <v>1284</v>
      </c>
      <c r="D15" s="112" t="str">
        <f t="shared" si="1"/>
        <v>ERB</v>
      </c>
      <c r="E15" s="112"/>
      <c r="F15" s="94"/>
      <c r="G15" s="112"/>
      <c r="H15" s="177" t="str">
        <f t="shared" si="2"/>
        <v/>
      </c>
      <c r="I15" s="177" t="str">
        <f t="shared" si="3"/>
        <v>ERB</v>
      </c>
      <c r="J15" s="177" t="str">
        <f t="shared" si="4"/>
        <v/>
      </c>
      <c r="K15" s="177" t="str">
        <f t="shared" si="5"/>
        <v/>
      </c>
      <c r="L15" s="177" t="str">
        <f t="shared" si="9"/>
        <v>NO</v>
      </c>
      <c r="M15" s="177" t="str">
        <f t="shared" si="10"/>
        <v>NO</v>
      </c>
      <c r="N15" s="177" t="str">
        <f t="shared" si="11"/>
        <v/>
      </c>
      <c r="O15" s="5"/>
      <c r="P15" s="95">
        <v>130713036.95999999</v>
      </c>
      <c r="Q15" s="95">
        <v>130713036.95999999</v>
      </c>
      <c r="R15" s="95">
        <v>130713036.95999999</v>
      </c>
      <c r="S15" s="95">
        <v>130943642.98999999</v>
      </c>
      <c r="T15" s="95">
        <v>130943642.98999999</v>
      </c>
      <c r="U15" s="95">
        <v>130943642.98999999</v>
      </c>
      <c r="V15" s="95">
        <v>178229186.88</v>
      </c>
      <c r="W15" s="95">
        <v>178229186.88</v>
      </c>
      <c r="X15" s="95">
        <v>178229186.88</v>
      </c>
      <c r="Y15" s="95">
        <v>178247202.12</v>
      </c>
      <c r="Z15" s="95">
        <v>178247202.12</v>
      </c>
      <c r="AA15" s="95">
        <v>178247202.12</v>
      </c>
      <c r="AB15" s="95">
        <v>0</v>
      </c>
      <c r="AC15" s="95"/>
      <c r="AD15" s="95"/>
      <c r="AE15" s="95">
        <f t="shared" si="12"/>
        <v>149086890.69749999</v>
      </c>
      <c r="AF15" s="102" t="s">
        <v>673</v>
      </c>
      <c r="AG15" s="101"/>
      <c r="AH15" s="99"/>
      <c r="AI15" s="99">
        <f>AE15</f>
        <v>149086890.69749999</v>
      </c>
      <c r="AJ15" s="99"/>
      <c r="AK15" s="100"/>
      <c r="AL15" s="99">
        <f t="shared" si="13"/>
        <v>149086890.69749999</v>
      </c>
      <c r="AM15" s="98"/>
      <c r="AN15" s="99"/>
      <c r="AO15" s="247">
        <f t="shared" si="14"/>
        <v>0</v>
      </c>
      <c r="AP15" s="232"/>
      <c r="AQ15" s="86">
        <f t="shared" si="8"/>
        <v>0</v>
      </c>
      <c r="AR15" s="99"/>
      <c r="AS15" s="99">
        <f>AQ15</f>
        <v>0</v>
      </c>
      <c r="AT15" s="99"/>
      <c r="AU15" s="99"/>
      <c r="AV15" s="245">
        <f t="shared" si="15"/>
        <v>0</v>
      </c>
      <c r="AW15" s="99"/>
      <c r="AX15" s="99"/>
      <c r="AY15" s="98">
        <f t="shared" si="16"/>
        <v>0</v>
      </c>
      <c r="AZ15" s="470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s="11" customFormat="1" ht="12" customHeight="1">
      <c r="A16" s="442">
        <v>10100661</v>
      </c>
      <c r="B16" s="443" t="str">
        <f t="shared" si="0"/>
        <v>10100661</v>
      </c>
      <c r="C16" s="94" t="s">
        <v>1285</v>
      </c>
      <c r="D16" s="112" t="str">
        <f t="shared" si="1"/>
        <v>ERB</v>
      </c>
      <c r="E16" s="112"/>
      <c r="F16" s="94"/>
      <c r="G16" s="112"/>
      <c r="H16" s="177" t="str">
        <f t="shared" si="2"/>
        <v/>
      </c>
      <c r="I16" s="177" t="str">
        <f t="shared" si="3"/>
        <v>ERB</v>
      </c>
      <c r="J16" s="177" t="str">
        <f t="shared" si="4"/>
        <v/>
      </c>
      <c r="K16" s="177" t="str">
        <f t="shared" si="5"/>
        <v/>
      </c>
      <c r="L16" s="177" t="str">
        <f t="shared" si="9"/>
        <v>NO</v>
      </c>
      <c r="M16" s="177" t="str">
        <f t="shared" si="10"/>
        <v>NO</v>
      </c>
      <c r="N16" s="177" t="str">
        <f t="shared" si="11"/>
        <v/>
      </c>
      <c r="O16" s="5"/>
      <c r="P16" s="95">
        <v>-130713036.95999999</v>
      </c>
      <c r="Q16" s="95">
        <v>-130713036.95999999</v>
      </c>
      <c r="R16" s="95">
        <v>-130713036.95999999</v>
      </c>
      <c r="S16" s="95">
        <v>-130943642.98999999</v>
      </c>
      <c r="T16" s="95">
        <v>-130943642.98999999</v>
      </c>
      <c r="U16" s="95">
        <v>-130943642.98999999</v>
      </c>
      <c r="V16" s="95">
        <v>-178229186.88</v>
      </c>
      <c r="W16" s="95">
        <v>-178229186.88</v>
      </c>
      <c r="X16" s="95">
        <v>-178229186.88</v>
      </c>
      <c r="Y16" s="95">
        <v>-178247202.12</v>
      </c>
      <c r="Z16" s="95">
        <v>-178247202.12</v>
      </c>
      <c r="AA16" s="95">
        <v>-178247202.12</v>
      </c>
      <c r="AB16" s="95">
        <v>0</v>
      </c>
      <c r="AC16" s="95"/>
      <c r="AD16" s="95"/>
      <c r="AE16" s="95">
        <f t="shared" si="12"/>
        <v>-149086890.69749999</v>
      </c>
      <c r="AF16" s="102" t="s">
        <v>673</v>
      </c>
      <c r="AG16" s="101"/>
      <c r="AH16" s="99"/>
      <c r="AI16" s="99">
        <f>AE16</f>
        <v>-149086890.69749999</v>
      </c>
      <c r="AJ16" s="99"/>
      <c r="AK16" s="100"/>
      <c r="AL16" s="99">
        <f t="shared" si="13"/>
        <v>-149086890.69749999</v>
      </c>
      <c r="AM16" s="98"/>
      <c r="AN16" s="99"/>
      <c r="AO16" s="247">
        <f t="shared" si="14"/>
        <v>0</v>
      </c>
      <c r="AP16" s="232"/>
      <c r="AQ16" s="86">
        <f t="shared" si="8"/>
        <v>0</v>
      </c>
      <c r="AR16" s="99"/>
      <c r="AS16" s="99">
        <f>AQ16</f>
        <v>0</v>
      </c>
      <c r="AT16" s="99"/>
      <c r="AU16" s="99"/>
      <c r="AV16" s="245">
        <f t="shared" si="15"/>
        <v>0</v>
      </c>
      <c r="AW16" s="99"/>
      <c r="AX16" s="99"/>
      <c r="AY16" s="98">
        <f t="shared" si="16"/>
        <v>0</v>
      </c>
      <c r="AZ16" s="470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s="11" customFormat="1" ht="12" customHeight="1">
      <c r="A17" s="161">
        <v>10110013</v>
      </c>
      <c r="B17" s="108" t="str">
        <f t="shared" si="0"/>
        <v>10110013</v>
      </c>
      <c r="C17" s="94" t="s">
        <v>762</v>
      </c>
      <c r="D17" s="112" t="str">
        <f t="shared" si="1"/>
        <v>Non-Op</v>
      </c>
      <c r="E17" s="112"/>
      <c r="F17" s="94"/>
      <c r="G17" s="112"/>
      <c r="H17" s="177" t="str">
        <f t="shared" si="2"/>
        <v/>
      </c>
      <c r="I17" s="177" t="str">
        <f t="shared" si="3"/>
        <v/>
      </c>
      <c r="J17" s="177" t="str">
        <f t="shared" si="4"/>
        <v/>
      </c>
      <c r="K17" s="177" t="str">
        <f t="shared" si="5"/>
        <v>Non-Op</v>
      </c>
      <c r="L17" s="177" t="str">
        <f t="shared" si="9"/>
        <v>NO</v>
      </c>
      <c r="M17" s="177" t="str">
        <f t="shared" si="10"/>
        <v>NO</v>
      </c>
      <c r="N17" s="177" t="str">
        <f t="shared" si="11"/>
        <v/>
      </c>
      <c r="O17"/>
      <c r="P17" s="95">
        <v>0</v>
      </c>
      <c r="Q17" s="95">
        <v>0</v>
      </c>
      <c r="R17" s="95">
        <v>0</v>
      </c>
      <c r="S17" s="95">
        <v>0</v>
      </c>
      <c r="T17" s="95">
        <v>0</v>
      </c>
      <c r="U17" s="95">
        <v>0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95">
        <v>0</v>
      </c>
      <c r="AB17" s="95">
        <v>0</v>
      </c>
      <c r="AC17" s="95"/>
      <c r="AD17" s="95"/>
      <c r="AE17" s="95">
        <f t="shared" si="12"/>
        <v>0</v>
      </c>
      <c r="AF17" s="102"/>
      <c r="AG17" s="101"/>
      <c r="AH17" s="99"/>
      <c r="AI17" s="99"/>
      <c r="AJ17" s="99"/>
      <c r="AK17" s="100">
        <f>AE17</f>
        <v>0</v>
      </c>
      <c r="AL17" s="99">
        <f t="shared" si="13"/>
        <v>0</v>
      </c>
      <c r="AM17" s="98"/>
      <c r="AN17" s="99"/>
      <c r="AO17" s="247">
        <f t="shared" si="14"/>
        <v>0</v>
      </c>
      <c r="AP17" s="232"/>
      <c r="AQ17" s="86">
        <f t="shared" si="8"/>
        <v>0</v>
      </c>
      <c r="AR17" s="99"/>
      <c r="AS17" s="99"/>
      <c r="AT17" s="99"/>
      <c r="AU17" s="99">
        <f>AQ17</f>
        <v>0</v>
      </c>
      <c r="AV17" s="245">
        <f t="shared" si="15"/>
        <v>0</v>
      </c>
      <c r="AW17" s="99"/>
      <c r="AX17" s="99"/>
      <c r="AY17" s="98">
        <f t="shared" si="16"/>
        <v>0</v>
      </c>
      <c r="AZ17" s="470" t="s">
        <v>1663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s="11" customFormat="1" ht="12" customHeight="1">
      <c r="A18" s="336">
        <v>10110023</v>
      </c>
      <c r="B18" s="337" t="str">
        <f t="shared" si="0"/>
        <v>10110023</v>
      </c>
      <c r="C18" s="325" t="s">
        <v>1293</v>
      </c>
      <c r="D18" s="326" t="str">
        <f t="shared" si="1"/>
        <v>Non-Op</v>
      </c>
      <c r="E18" s="326"/>
      <c r="F18" s="400">
        <v>42752</v>
      </c>
      <c r="G18" s="326"/>
      <c r="H18" s="327" t="str">
        <f t="shared" si="2"/>
        <v/>
      </c>
      <c r="I18" s="327" t="str">
        <f t="shared" si="3"/>
        <v/>
      </c>
      <c r="J18" s="327" t="str">
        <f t="shared" si="4"/>
        <v/>
      </c>
      <c r="K18" s="327" t="str">
        <f t="shared" si="5"/>
        <v>Non-Op</v>
      </c>
      <c r="L18" s="327" t="str">
        <f t="shared" si="9"/>
        <v>NO</v>
      </c>
      <c r="M18" s="327" t="str">
        <f t="shared" si="10"/>
        <v>NO</v>
      </c>
      <c r="N18" s="327" t="str">
        <f t="shared" si="11"/>
        <v/>
      </c>
      <c r="O18" s="445"/>
      <c r="P18" s="328">
        <v>1314513.67</v>
      </c>
      <c r="Q18" s="328">
        <v>1269597.76</v>
      </c>
      <c r="R18" s="328">
        <v>1459742.62</v>
      </c>
      <c r="S18" s="328">
        <v>1395283.95</v>
      </c>
      <c r="T18" s="328">
        <v>1355058.49</v>
      </c>
      <c r="U18" s="328">
        <v>1326556.1499999999</v>
      </c>
      <c r="V18" s="328">
        <v>1397004.98</v>
      </c>
      <c r="W18" s="328">
        <v>1354158.67</v>
      </c>
      <c r="X18" s="328">
        <v>1311312.3600000001</v>
      </c>
      <c r="Y18" s="328">
        <v>1268466.05</v>
      </c>
      <c r="Z18" s="328">
        <v>1589543.47</v>
      </c>
      <c r="AA18" s="328">
        <v>1538954.07</v>
      </c>
      <c r="AB18" s="328">
        <v>1488364.67</v>
      </c>
      <c r="AC18" s="328"/>
      <c r="AD18" s="328"/>
      <c r="AE18" s="328">
        <f t="shared" si="12"/>
        <v>1388926.4783333335</v>
      </c>
      <c r="AF18" s="377"/>
      <c r="AG18" s="329"/>
      <c r="AH18" s="330"/>
      <c r="AI18" s="330"/>
      <c r="AJ18" s="330"/>
      <c r="AK18" s="331">
        <f>AE18</f>
        <v>1388926.4783333335</v>
      </c>
      <c r="AL18" s="330">
        <f t="shared" si="13"/>
        <v>1388926.4783333335</v>
      </c>
      <c r="AM18" s="332"/>
      <c r="AN18" s="330"/>
      <c r="AO18" s="333">
        <f t="shared" si="14"/>
        <v>0</v>
      </c>
      <c r="AP18" s="232"/>
      <c r="AQ18" s="334">
        <f t="shared" si="8"/>
        <v>1488364.67</v>
      </c>
      <c r="AR18" s="330"/>
      <c r="AS18" s="330"/>
      <c r="AT18" s="330"/>
      <c r="AU18" s="330">
        <f>AQ18</f>
        <v>1488364.67</v>
      </c>
      <c r="AV18" s="335">
        <f t="shared" si="15"/>
        <v>1488364.67</v>
      </c>
      <c r="AW18" s="330"/>
      <c r="AX18" s="330"/>
      <c r="AY18" s="332">
        <f t="shared" si="16"/>
        <v>0</v>
      </c>
      <c r="AZ18" s="470" t="s">
        <v>1663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s="11" customFormat="1" ht="12" customHeight="1">
      <c r="A19" s="160">
        <v>10500501</v>
      </c>
      <c r="B19" s="192" t="str">
        <f t="shared" si="0"/>
        <v>10500501</v>
      </c>
      <c r="C19" s="94" t="s">
        <v>322</v>
      </c>
      <c r="D19" s="112" t="str">
        <f t="shared" si="1"/>
        <v>ERB</v>
      </c>
      <c r="E19" s="112"/>
      <c r="F19" s="94"/>
      <c r="G19" s="112"/>
      <c r="H19" s="177" t="str">
        <f t="shared" si="2"/>
        <v/>
      </c>
      <c r="I19" s="177" t="str">
        <f t="shared" si="3"/>
        <v>ERB</v>
      </c>
      <c r="J19" s="177" t="str">
        <f t="shared" si="4"/>
        <v/>
      </c>
      <c r="K19" s="177" t="str">
        <f t="shared" si="5"/>
        <v/>
      </c>
      <c r="L19" s="177" t="str">
        <f t="shared" si="9"/>
        <v>NO</v>
      </c>
      <c r="M19" s="177" t="str">
        <f t="shared" si="10"/>
        <v>NO</v>
      </c>
      <c r="N19" s="177" t="str">
        <f t="shared" si="11"/>
        <v/>
      </c>
      <c r="O19"/>
      <c r="P19" s="95">
        <v>38572647</v>
      </c>
      <c r="Q19" s="95">
        <v>39048653.979999997</v>
      </c>
      <c r="R19" s="95">
        <v>39053556.590000004</v>
      </c>
      <c r="S19" s="95">
        <v>39058296.399999999</v>
      </c>
      <c r="T19" s="95">
        <v>38941866.909999996</v>
      </c>
      <c r="U19" s="95">
        <v>38945776.18</v>
      </c>
      <c r="V19" s="95">
        <v>38946288.130000003</v>
      </c>
      <c r="W19" s="95">
        <v>38950845.850000001</v>
      </c>
      <c r="X19" s="95">
        <v>38977342.119999997</v>
      </c>
      <c r="Y19" s="95">
        <v>38979817.689999998</v>
      </c>
      <c r="Z19" s="95">
        <v>38992193.909999996</v>
      </c>
      <c r="AA19" s="95">
        <v>39002483.729999997</v>
      </c>
      <c r="AB19" s="95">
        <v>39011262.369999997</v>
      </c>
      <c r="AC19" s="95"/>
      <c r="AD19" s="95"/>
      <c r="AE19" s="95">
        <f t="shared" si="12"/>
        <v>38974089.681249999</v>
      </c>
      <c r="AF19" s="102">
        <v>14</v>
      </c>
      <c r="AG19" s="101"/>
      <c r="AH19" s="99"/>
      <c r="AI19" s="99">
        <f>AE19</f>
        <v>38974089.681249999</v>
      </c>
      <c r="AJ19" s="99"/>
      <c r="AK19" s="100"/>
      <c r="AL19" s="99">
        <f t="shared" si="13"/>
        <v>38974089.681249999</v>
      </c>
      <c r="AM19" s="98"/>
      <c r="AN19" s="99"/>
      <c r="AO19" s="247">
        <f t="shared" si="14"/>
        <v>0</v>
      </c>
      <c r="AP19" s="232"/>
      <c r="AQ19" s="86">
        <f t="shared" si="8"/>
        <v>39011262.369999997</v>
      </c>
      <c r="AR19" s="99"/>
      <c r="AS19" s="99">
        <f>AQ19</f>
        <v>39011262.369999997</v>
      </c>
      <c r="AT19" s="99"/>
      <c r="AU19" s="99"/>
      <c r="AV19" s="245">
        <f t="shared" si="15"/>
        <v>39011262.369999997</v>
      </c>
      <c r="AW19" s="99"/>
      <c r="AX19" s="99"/>
      <c r="AY19" s="98">
        <f t="shared" si="16"/>
        <v>0</v>
      </c>
      <c r="AZ19" s="470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s="11" customFormat="1" ht="12" customHeight="1">
      <c r="A20" s="160">
        <v>10500502</v>
      </c>
      <c r="B20" s="192" t="str">
        <f t="shared" si="0"/>
        <v>10500502</v>
      </c>
      <c r="C20" s="94" t="s">
        <v>323</v>
      </c>
      <c r="D20" s="112" t="str">
        <f t="shared" si="1"/>
        <v>GRB</v>
      </c>
      <c r="E20" s="112"/>
      <c r="F20" s="94"/>
      <c r="G20" s="112"/>
      <c r="H20" s="177" t="str">
        <f t="shared" si="2"/>
        <v/>
      </c>
      <c r="I20" s="177" t="str">
        <f t="shared" si="3"/>
        <v/>
      </c>
      <c r="J20" s="177" t="str">
        <f t="shared" si="4"/>
        <v>GRB</v>
      </c>
      <c r="K20" s="177" t="str">
        <f t="shared" si="5"/>
        <v/>
      </c>
      <c r="L20" s="177" t="str">
        <f t="shared" si="9"/>
        <v>NO</v>
      </c>
      <c r="M20" s="177" t="str">
        <f t="shared" si="10"/>
        <v>NO</v>
      </c>
      <c r="N20" s="177" t="str">
        <f t="shared" si="11"/>
        <v/>
      </c>
      <c r="O20"/>
      <c r="P20" s="95">
        <v>611314.14</v>
      </c>
      <c r="Q20" s="95">
        <v>611314.14</v>
      </c>
      <c r="R20" s="95">
        <v>611314.14</v>
      </c>
      <c r="S20" s="95">
        <v>7374233.6200000001</v>
      </c>
      <c r="T20" s="95">
        <v>7374233.6200000001</v>
      </c>
      <c r="U20" s="95">
        <v>7374233.6200000001</v>
      </c>
      <c r="V20" s="95">
        <v>7374233.6200000001</v>
      </c>
      <c r="W20" s="95">
        <v>7374233.6200000001</v>
      </c>
      <c r="X20" s="95">
        <v>7374233.6200000001</v>
      </c>
      <c r="Y20" s="95">
        <v>7374233.6200000001</v>
      </c>
      <c r="Z20" s="95">
        <v>7374233.6200000001</v>
      </c>
      <c r="AA20" s="95">
        <v>7374233.6200000001</v>
      </c>
      <c r="AB20" s="95">
        <v>7374233.6200000001</v>
      </c>
      <c r="AC20" s="95"/>
      <c r="AD20" s="95"/>
      <c r="AE20" s="95">
        <f t="shared" si="12"/>
        <v>5965292.0616666665</v>
      </c>
      <c r="AF20" s="102"/>
      <c r="AG20" s="102">
        <v>1</v>
      </c>
      <c r="AH20" s="99"/>
      <c r="AI20" s="99"/>
      <c r="AJ20" s="99">
        <f>AE20</f>
        <v>5965292.0616666665</v>
      </c>
      <c r="AK20" s="100"/>
      <c r="AL20" s="99">
        <f t="shared" si="13"/>
        <v>5965292.0616666665</v>
      </c>
      <c r="AM20" s="98"/>
      <c r="AN20" s="99"/>
      <c r="AO20" s="247">
        <f t="shared" si="14"/>
        <v>0</v>
      </c>
      <c r="AP20" s="232"/>
      <c r="AQ20" s="86">
        <f t="shared" si="8"/>
        <v>7374233.6200000001</v>
      </c>
      <c r="AR20" s="99"/>
      <c r="AS20" s="99"/>
      <c r="AT20" s="99">
        <f>AQ20</f>
        <v>7374233.6200000001</v>
      </c>
      <c r="AU20" s="99"/>
      <c r="AV20" s="245">
        <f t="shared" si="15"/>
        <v>7374233.6200000001</v>
      </c>
      <c r="AW20" s="99"/>
      <c r="AX20" s="99"/>
      <c r="AY20" s="98">
        <f t="shared" si="16"/>
        <v>0</v>
      </c>
      <c r="AZ20" s="47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s="11" customFormat="1" ht="12" customHeight="1">
      <c r="A21" s="442">
        <v>10500503</v>
      </c>
      <c r="B21" s="443" t="str">
        <f t="shared" si="0"/>
        <v>10500503</v>
      </c>
      <c r="C21" s="94" t="s">
        <v>399</v>
      </c>
      <c r="D21" s="112" t="str">
        <f t="shared" si="1"/>
        <v>CRB</v>
      </c>
      <c r="E21" s="112"/>
      <c r="F21" s="94"/>
      <c r="G21" s="112"/>
      <c r="H21" s="177" t="str">
        <f t="shared" si="2"/>
        <v/>
      </c>
      <c r="I21" s="177" t="str">
        <f t="shared" si="3"/>
        <v>ERB</v>
      </c>
      <c r="J21" s="177" t="str">
        <f t="shared" si="4"/>
        <v>GRB</v>
      </c>
      <c r="K21" s="177" t="str">
        <f t="shared" si="5"/>
        <v/>
      </c>
      <c r="L21" s="177" t="str">
        <f t="shared" si="9"/>
        <v>NO</v>
      </c>
      <c r="M21" s="177" t="str">
        <f t="shared" si="10"/>
        <v>NO</v>
      </c>
      <c r="N21" s="177" t="str">
        <f t="shared" si="11"/>
        <v/>
      </c>
      <c r="O21" s="5"/>
      <c r="P21" s="95">
        <v>352116.26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95">
        <v>0</v>
      </c>
      <c r="AB21" s="95">
        <v>0</v>
      </c>
      <c r="AC21" s="95"/>
      <c r="AD21" s="95"/>
      <c r="AE21" s="95">
        <f t="shared" si="12"/>
        <v>14671.510833333334</v>
      </c>
      <c r="AF21" s="102" t="s">
        <v>671</v>
      </c>
      <c r="AG21" s="101" t="s">
        <v>458</v>
      </c>
      <c r="AH21" s="99"/>
      <c r="AI21" s="99">
        <f>AE21*C1533</f>
        <v>9734.5474379166662</v>
      </c>
      <c r="AJ21" s="99">
        <f>AE21*C1534</f>
        <v>4936.9633954166675</v>
      </c>
      <c r="AK21" s="100"/>
      <c r="AL21" s="99">
        <f t="shared" si="13"/>
        <v>14671.510833333334</v>
      </c>
      <c r="AM21" s="98"/>
      <c r="AN21" s="99"/>
      <c r="AO21" s="247">
        <f t="shared" si="14"/>
        <v>0</v>
      </c>
      <c r="AP21" s="232"/>
      <c r="AQ21" s="86">
        <f t="shared" si="8"/>
        <v>0</v>
      </c>
      <c r="AR21" s="99"/>
      <c r="AS21" s="99">
        <f>AQ21*C1533</f>
        <v>0</v>
      </c>
      <c r="AT21" s="99">
        <f>AQ21*C1534</f>
        <v>0</v>
      </c>
      <c r="AU21" s="99"/>
      <c r="AV21" s="245">
        <f t="shared" si="15"/>
        <v>0</v>
      </c>
      <c r="AW21" s="99"/>
      <c r="AX21" s="99"/>
      <c r="AY21" s="98">
        <f t="shared" si="16"/>
        <v>0</v>
      </c>
      <c r="AZ21" s="470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s="11" customFormat="1" ht="12" customHeight="1">
      <c r="A22" s="160">
        <v>10600501</v>
      </c>
      <c r="B22" s="192" t="str">
        <f t="shared" si="0"/>
        <v>10600501</v>
      </c>
      <c r="C22" s="94" t="s">
        <v>324</v>
      </c>
      <c r="D22" s="112" t="str">
        <f t="shared" si="1"/>
        <v>ERB</v>
      </c>
      <c r="E22" s="112"/>
      <c r="F22" s="94"/>
      <c r="G22" s="112"/>
      <c r="H22" s="177" t="str">
        <f t="shared" si="2"/>
        <v/>
      </c>
      <c r="I22" s="177" t="str">
        <f t="shared" si="3"/>
        <v>ERB</v>
      </c>
      <c r="J22" s="177" t="str">
        <f t="shared" si="4"/>
        <v/>
      </c>
      <c r="K22" s="177" t="str">
        <f t="shared" si="5"/>
        <v/>
      </c>
      <c r="L22" s="177" t="str">
        <f t="shared" si="9"/>
        <v>NO</v>
      </c>
      <c r="M22" s="177" t="str">
        <f t="shared" si="10"/>
        <v>NO</v>
      </c>
      <c r="N22" s="177" t="str">
        <f t="shared" si="11"/>
        <v/>
      </c>
      <c r="O22"/>
      <c r="P22" s="95">
        <v>148449856.16</v>
      </c>
      <c r="Q22" s="95">
        <v>173989218.90000001</v>
      </c>
      <c r="R22" s="95">
        <v>158705263.43000001</v>
      </c>
      <c r="S22" s="95">
        <v>139278228.03999999</v>
      </c>
      <c r="T22" s="95">
        <v>129333603.42</v>
      </c>
      <c r="U22" s="95">
        <v>124114808.63</v>
      </c>
      <c r="V22" s="95">
        <v>123594602.37</v>
      </c>
      <c r="W22" s="95">
        <v>121904381.37</v>
      </c>
      <c r="X22" s="95">
        <v>150206735.81999999</v>
      </c>
      <c r="Y22" s="95">
        <v>150492045.88</v>
      </c>
      <c r="Z22" s="95">
        <v>153424807.84</v>
      </c>
      <c r="AA22" s="95">
        <v>157389815.12</v>
      </c>
      <c r="AB22" s="95">
        <v>198014565.21000001</v>
      </c>
      <c r="AC22" s="95"/>
      <c r="AD22" s="95"/>
      <c r="AE22" s="95">
        <f t="shared" si="12"/>
        <v>146305476.79208335</v>
      </c>
      <c r="AF22" s="102" t="s">
        <v>221</v>
      </c>
      <c r="AG22" s="101"/>
      <c r="AH22" s="99"/>
      <c r="AI22" s="99">
        <f>AE22</f>
        <v>146305476.79208335</v>
      </c>
      <c r="AJ22" s="99"/>
      <c r="AK22" s="100"/>
      <c r="AL22" s="99">
        <f t="shared" si="13"/>
        <v>146305476.79208335</v>
      </c>
      <c r="AM22" s="98"/>
      <c r="AN22" s="99"/>
      <c r="AO22" s="247">
        <f t="shared" si="14"/>
        <v>0</v>
      </c>
      <c r="AP22" s="232"/>
      <c r="AQ22" s="86">
        <f t="shared" si="8"/>
        <v>198014565.21000001</v>
      </c>
      <c r="AR22" s="99"/>
      <c r="AS22" s="99">
        <f>AQ22</f>
        <v>198014565.21000001</v>
      </c>
      <c r="AT22" s="99"/>
      <c r="AU22" s="99"/>
      <c r="AV22" s="245">
        <f t="shared" si="15"/>
        <v>198014565.21000001</v>
      </c>
      <c r="AW22" s="99"/>
      <c r="AX22" s="99"/>
      <c r="AY22" s="98">
        <f t="shared" si="16"/>
        <v>0</v>
      </c>
      <c r="AZ22" s="470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s="11" customFormat="1" ht="12" customHeight="1">
      <c r="A23" s="160">
        <v>10600502</v>
      </c>
      <c r="B23" s="192" t="str">
        <f t="shared" si="0"/>
        <v>10600502</v>
      </c>
      <c r="C23" s="94" t="s">
        <v>325</v>
      </c>
      <c r="D23" s="112" t="str">
        <f t="shared" si="1"/>
        <v>GRB</v>
      </c>
      <c r="E23" s="112"/>
      <c r="F23" s="94"/>
      <c r="G23" s="112"/>
      <c r="H23" s="177" t="str">
        <f t="shared" si="2"/>
        <v/>
      </c>
      <c r="I23" s="177" t="str">
        <f t="shared" si="3"/>
        <v/>
      </c>
      <c r="J23" s="177" t="str">
        <f t="shared" si="4"/>
        <v>GRB</v>
      </c>
      <c r="K23" s="177" t="str">
        <f t="shared" si="5"/>
        <v/>
      </c>
      <c r="L23" s="177" t="str">
        <f t="shared" si="9"/>
        <v>NO</v>
      </c>
      <c r="M23" s="177" t="str">
        <f t="shared" si="10"/>
        <v>NO</v>
      </c>
      <c r="N23" s="177" t="str">
        <f t="shared" si="11"/>
        <v/>
      </c>
      <c r="O23"/>
      <c r="P23" s="95">
        <v>70378983.010000005</v>
      </c>
      <c r="Q23" s="95">
        <v>69641549.75</v>
      </c>
      <c r="R23" s="95">
        <v>69785796.689999998</v>
      </c>
      <c r="S23" s="95">
        <v>64674195.369999997</v>
      </c>
      <c r="T23" s="95">
        <v>66817526.229999997</v>
      </c>
      <c r="U23" s="95">
        <v>72589913.150000006</v>
      </c>
      <c r="V23" s="95">
        <v>76266948.480000004</v>
      </c>
      <c r="W23" s="95">
        <v>79159866.269999996</v>
      </c>
      <c r="X23" s="95">
        <v>79988224.549999997</v>
      </c>
      <c r="Y23" s="95">
        <v>79563707.75</v>
      </c>
      <c r="Z23" s="95">
        <v>79862746.040000007</v>
      </c>
      <c r="AA23" s="95">
        <v>82629355.090000004</v>
      </c>
      <c r="AB23" s="95">
        <v>95366539.930000007</v>
      </c>
      <c r="AC23" s="95"/>
      <c r="AD23" s="95"/>
      <c r="AE23" s="95">
        <f t="shared" si="12"/>
        <v>75321049.236666664</v>
      </c>
      <c r="AF23" s="102"/>
      <c r="AG23" s="102">
        <v>1</v>
      </c>
      <c r="AH23" s="99"/>
      <c r="AI23" s="99"/>
      <c r="AJ23" s="99">
        <f>AE23</f>
        <v>75321049.236666664</v>
      </c>
      <c r="AK23" s="100"/>
      <c r="AL23" s="99">
        <f t="shared" si="13"/>
        <v>75321049.236666664</v>
      </c>
      <c r="AM23" s="98"/>
      <c r="AN23" s="99"/>
      <c r="AO23" s="247">
        <f t="shared" si="14"/>
        <v>0</v>
      </c>
      <c r="AP23" s="232"/>
      <c r="AQ23" s="86">
        <f t="shared" si="8"/>
        <v>95366539.930000007</v>
      </c>
      <c r="AR23" s="99"/>
      <c r="AS23" s="99"/>
      <c r="AT23" s="99">
        <f>AQ23</f>
        <v>95366539.930000007</v>
      </c>
      <c r="AU23" s="99"/>
      <c r="AV23" s="245">
        <f t="shared" si="15"/>
        <v>95366539.930000007</v>
      </c>
      <c r="AW23" s="99"/>
      <c r="AX23" s="99"/>
      <c r="AY23" s="98">
        <f t="shared" si="16"/>
        <v>0</v>
      </c>
      <c r="AZ23" s="470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s="11" customFormat="1" ht="12" customHeight="1">
      <c r="A24" s="160">
        <v>10600503</v>
      </c>
      <c r="B24" s="192" t="str">
        <f t="shared" si="0"/>
        <v>10600503</v>
      </c>
      <c r="C24" s="94" t="s">
        <v>385</v>
      </c>
      <c r="D24" s="112" t="str">
        <f t="shared" si="1"/>
        <v>CRB</v>
      </c>
      <c r="E24" s="112"/>
      <c r="F24" s="94"/>
      <c r="G24" s="112"/>
      <c r="H24" s="177" t="str">
        <f t="shared" si="2"/>
        <v/>
      </c>
      <c r="I24" s="177" t="str">
        <f t="shared" si="3"/>
        <v>ERB</v>
      </c>
      <c r="J24" s="177" t="str">
        <f t="shared" si="4"/>
        <v>GRB</v>
      </c>
      <c r="K24" s="177" t="str">
        <f t="shared" si="5"/>
        <v/>
      </c>
      <c r="L24" s="177" t="str">
        <f t="shared" si="9"/>
        <v>NO</v>
      </c>
      <c r="M24" s="177" t="str">
        <f t="shared" si="10"/>
        <v>NO</v>
      </c>
      <c r="N24" s="177" t="str">
        <f t="shared" si="11"/>
        <v/>
      </c>
      <c r="O24"/>
      <c r="P24" s="95">
        <v>22184838.210000001</v>
      </c>
      <c r="Q24" s="95">
        <v>29816095.66</v>
      </c>
      <c r="R24" s="95">
        <v>27444578.59</v>
      </c>
      <c r="S24" s="95">
        <v>28008941.370000001</v>
      </c>
      <c r="T24" s="95">
        <v>28086394.399999999</v>
      </c>
      <c r="U24" s="95">
        <v>23300801.800000001</v>
      </c>
      <c r="V24" s="95">
        <v>23150140.850000001</v>
      </c>
      <c r="W24" s="95">
        <v>23163740.289999999</v>
      </c>
      <c r="X24" s="95">
        <v>23231347.48</v>
      </c>
      <c r="Y24" s="95">
        <v>23274397.93</v>
      </c>
      <c r="Z24" s="95">
        <v>24421426.350000001</v>
      </c>
      <c r="AA24" s="95">
        <v>24396346.77</v>
      </c>
      <c r="AB24" s="95">
        <v>23542321.710000001</v>
      </c>
      <c r="AC24" s="95"/>
      <c r="AD24" s="95"/>
      <c r="AE24" s="95">
        <f t="shared" si="12"/>
        <v>25096482.620833334</v>
      </c>
      <c r="AF24" s="102" t="s">
        <v>222</v>
      </c>
      <c r="AG24" s="101" t="s">
        <v>458</v>
      </c>
      <c r="AH24" s="99"/>
      <c r="AI24" s="99">
        <f>AE24*C1533</f>
        <v>16651516.218922917</v>
      </c>
      <c r="AJ24" s="99">
        <f>AE24*C1534</f>
        <v>8444966.4019104168</v>
      </c>
      <c r="AK24" s="100"/>
      <c r="AL24" s="99">
        <f t="shared" si="13"/>
        <v>25096482.620833334</v>
      </c>
      <c r="AM24" s="98"/>
      <c r="AN24" s="99"/>
      <c r="AO24" s="247">
        <f t="shared" si="14"/>
        <v>0</v>
      </c>
      <c r="AP24" s="232"/>
      <c r="AQ24" s="86">
        <f t="shared" si="8"/>
        <v>23542321.710000001</v>
      </c>
      <c r="AR24" s="99"/>
      <c r="AS24" s="99">
        <f>AQ24*C1533</f>
        <v>15620330.454585001</v>
      </c>
      <c r="AT24" s="99">
        <f>AQ24*C1534</f>
        <v>7921991.255415001</v>
      </c>
      <c r="AU24" s="99"/>
      <c r="AV24" s="245">
        <f t="shared" si="15"/>
        <v>23542321.710000001</v>
      </c>
      <c r="AW24" s="99"/>
      <c r="AX24" s="99"/>
      <c r="AY24" s="98">
        <f t="shared" si="16"/>
        <v>0</v>
      </c>
      <c r="AZ24" s="470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s="11" customFormat="1" ht="12" customHeight="1">
      <c r="A25" s="160">
        <v>10600602</v>
      </c>
      <c r="B25" s="192" t="str">
        <f t="shared" si="0"/>
        <v>10600602</v>
      </c>
      <c r="C25" s="94" t="s">
        <v>1139</v>
      </c>
      <c r="D25" s="112" t="str">
        <f t="shared" si="1"/>
        <v>GRB</v>
      </c>
      <c r="E25" s="112"/>
      <c r="F25" s="94"/>
      <c r="G25" s="112"/>
      <c r="H25" s="177"/>
      <c r="I25" s="177" t="str">
        <f t="shared" ref="I25:I57" si="22">IF(VALUE(AI25),I$7,IF(ISBLANK(AI25),"",I$7))</f>
        <v/>
      </c>
      <c r="J25" s="177" t="str">
        <f t="shared" ref="J25:J57" si="23">IF(VALUE(AJ25),J$7,IF(ISBLANK(AJ25),"",J$7))</f>
        <v>GRB</v>
      </c>
      <c r="K25" s="177" t="str">
        <f t="shared" ref="K25:K57" si="24">IF(VALUE(AK25),K$7,IF(ISBLANK(AK25),"",K$7))</f>
        <v/>
      </c>
      <c r="L25" s="177" t="str">
        <f t="shared" ref="L25" si="25">IF(VALUE(AM25),"W/C",IF(ISBLANK(AM25),"NO","W/C"))</f>
        <v>NO</v>
      </c>
      <c r="M25" s="177" t="str">
        <f t="shared" ref="M25" si="26">IF(VALUE(AN25),"W/C",IF(ISBLANK(AN25),"NO","W/C"))</f>
        <v>NO</v>
      </c>
      <c r="N25" s="177" t="str">
        <f t="shared" ref="N25" si="27">IF(OR(CONCATENATE(L25,M25)="NOW/C",CONCATENATE(L25,M25)="W/CNO"),"W/C","")</f>
        <v/>
      </c>
      <c r="O25" s="5"/>
      <c r="P25" s="95">
        <v>-1156510.3500000001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95">
        <v>0</v>
      </c>
      <c r="AB25" s="95">
        <v>0</v>
      </c>
      <c r="AC25" s="95"/>
      <c r="AD25" s="95"/>
      <c r="AE25" s="95">
        <f t="shared" si="12"/>
        <v>-48187.931250000001</v>
      </c>
      <c r="AF25" s="102"/>
      <c r="AG25" s="101" t="s">
        <v>220</v>
      </c>
      <c r="AH25" s="99"/>
      <c r="AI25" s="99"/>
      <c r="AJ25" s="99">
        <f>AE25</f>
        <v>-48187.931250000001</v>
      </c>
      <c r="AK25" s="100"/>
      <c r="AL25" s="99">
        <f t="shared" si="13"/>
        <v>-48187.931250000001</v>
      </c>
      <c r="AM25" s="98"/>
      <c r="AN25" s="99"/>
      <c r="AO25" s="247"/>
      <c r="AP25" s="232"/>
      <c r="AQ25" s="86">
        <f t="shared" si="8"/>
        <v>0</v>
      </c>
      <c r="AR25" s="99"/>
      <c r="AS25" s="99"/>
      <c r="AT25" s="99">
        <f>AQ25</f>
        <v>0</v>
      </c>
      <c r="AU25" s="99"/>
      <c r="AV25" s="245">
        <f t="shared" ref="AV25" si="28">SUM(AS25:AU25)</f>
        <v>0</v>
      </c>
      <c r="AW25" s="99"/>
      <c r="AX25" s="99"/>
      <c r="AY25" s="98">
        <f t="shared" ref="AY25" si="29">AW25+AX25</f>
        <v>0</v>
      </c>
      <c r="AZ25" s="470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s="11" customFormat="1" ht="12" customHeight="1">
      <c r="A26" s="160">
        <v>10600603</v>
      </c>
      <c r="B26" s="192" t="str">
        <f t="shared" si="0"/>
        <v>10600603</v>
      </c>
      <c r="C26" s="94" t="s">
        <v>1140</v>
      </c>
      <c r="D26" s="112" t="str">
        <f t="shared" si="1"/>
        <v>CRB</v>
      </c>
      <c r="E26" s="112"/>
      <c r="F26" s="94"/>
      <c r="G26" s="112"/>
      <c r="H26" s="177" t="str">
        <f t="shared" ref="H26:H58" si="30">IF(VALUE(AH26),H$7,IF(ISBLANK(AH26),"",H$7))</f>
        <v/>
      </c>
      <c r="I26" s="177" t="str">
        <f t="shared" si="22"/>
        <v>ERB</v>
      </c>
      <c r="J26" s="177" t="str">
        <f t="shared" si="23"/>
        <v>GRB</v>
      </c>
      <c r="K26" s="177" t="str">
        <f t="shared" si="24"/>
        <v/>
      </c>
      <c r="L26" s="177" t="str">
        <f t="shared" si="9"/>
        <v>NO</v>
      </c>
      <c r="M26" s="177" t="str">
        <f t="shared" si="10"/>
        <v>NO</v>
      </c>
      <c r="N26" s="177" t="str">
        <f t="shared" si="11"/>
        <v/>
      </c>
      <c r="O26"/>
      <c r="P26" s="95">
        <v>0</v>
      </c>
      <c r="Q26" s="95">
        <v>0</v>
      </c>
      <c r="R26" s="95">
        <v>0</v>
      </c>
      <c r="S26" s="95">
        <v>0</v>
      </c>
      <c r="T26" s="95">
        <v>0</v>
      </c>
      <c r="U26" s="95">
        <v>0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95">
        <v>0</v>
      </c>
      <c r="AB26" s="95">
        <v>0</v>
      </c>
      <c r="AC26" s="95"/>
      <c r="AD26" s="95"/>
      <c r="AE26" s="95">
        <f t="shared" si="12"/>
        <v>0</v>
      </c>
      <c r="AF26" s="102" t="s">
        <v>672</v>
      </c>
      <c r="AG26" s="101" t="s">
        <v>458</v>
      </c>
      <c r="AH26" s="99"/>
      <c r="AI26" s="99">
        <f>AE26*C1533</f>
        <v>0</v>
      </c>
      <c r="AJ26" s="99">
        <f>AE26*C1534</f>
        <v>0</v>
      </c>
      <c r="AK26" s="100"/>
      <c r="AL26" s="99">
        <f t="shared" si="13"/>
        <v>0</v>
      </c>
      <c r="AM26" s="98"/>
      <c r="AN26" s="99"/>
      <c r="AO26" s="247">
        <f t="shared" si="14"/>
        <v>0</v>
      </c>
      <c r="AP26" s="232"/>
      <c r="AQ26" s="86">
        <f t="shared" si="8"/>
        <v>0</v>
      </c>
      <c r="AR26" s="99"/>
      <c r="AS26" s="99">
        <f>AQ26*C1533</f>
        <v>0</v>
      </c>
      <c r="AT26" s="99">
        <f>AQ26*C1534</f>
        <v>0</v>
      </c>
      <c r="AU26" s="99"/>
      <c r="AV26" s="245">
        <f t="shared" si="15"/>
        <v>0</v>
      </c>
      <c r="AW26" s="99"/>
      <c r="AX26" s="99"/>
      <c r="AY26" s="98">
        <f t="shared" si="16"/>
        <v>0</v>
      </c>
      <c r="AZ26" s="470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s="11" customFormat="1" ht="12" customHeight="1">
      <c r="A27" s="336">
        <v>10700011</v>
      </c>
      <c r="B27" s="337" t="str">
        <f t="shared" si="0"/>
        <v>10700011</v>
      </c>
      <c r="C27" s="325" t="s">
        <v>1294</v>
      </c>
      <c r="D27" s="326" t="str">
        <f t="shared" si="1"/>
        <v>Non-Op</v>
      </c>
      <c r="E27" s="326"/>
      <c r="F27" s="400">
        <v>42752</v>
      </c>
      <c r="G27" s="326"/>
      <c r="H27" s="327" t="str">
        <f t="shared" si="30"/>
        <v/>
      </c>
      <c r="I27" s="327" t="str">
        <f t="shared" si="22"/>
        <v/>
      </c>
      <c r="J27" s="327" t="str">
        <f t="shared" si="23"/>
        <v/>
      </c>
      <c r="K27" s="327" t="str">
        <f t="shared" si="24"/>
        <v>Non-Op</v>
      </c>
      <c r="L27" s="327" t="str">
        <f t="shared" si="9"/>
        <v>NO</v>
      </c>
      <c r="M27" s="327" t="str">
        <f t="shared" si="10"/>
        <v>NO</v>
      </c>
      <c r="N27" s="327" t="str">
        <f t="shared" si="11"/>
        <v/>
      </c>
      <c r="O27" s="445"/>
      <c r="P27" s="328">
        <v>-3180437.99</v>
      </c>
      <c r="Q27" s="328">
        <v>-2291198.4500000002</v>
      </c>
      <c r="R27" s="328">
        <v>135700.57999999999</v>
      </c>
      <c r="S27" s="328">
        <v>2010195.98</v>
      </c>
      <c r="T27" s="328">
        <v>2747716.98</v>
      </c>
      <c r="U27" s="328">
        <v>2283405.4300000002</v>
      </c>
      <c r="V27" s="328">
        <v>1497652.57</v>
      </c>
      <c r="W27" s="328">
        <v>1028967.71</v>
      </c>
      <c r="X27" s="328">
        <v>-508101.79</v>
      </c>
      <c r="Y27" s="328">
        <v>-1540156.02</v>
      </c>
      <c r="Z27" s="328">
        <v>-2844391.71</v>
      </c>
      <c r="AA27" s="328">
        <v>-3628542.23</v>
      </c>
      <c r="AB27" s="328">
        <v>-5824935.1200000001</v>
      </c>
      <c r="AC27" s="328"/>
      <c r="AD27" s="328"/>
      <c r="AE27" s="328">
        <f t="shared" si="12"/>
        <v>-467619.79208333325</v>
      </c>
      <c r="AF27" s="377"/>
      <c r="AG27" s="329"/>
      <c r="AH27" s="330"/>
      <c r="AI27" s="330"/>
      <c r="AJ27" s="330"/>
      <c r="AK27" s="331">
        <f t="shared" ref="AK27:AK37" si="31">AE27</f>
        <v>-467619.79208333325</v>
      </c>
      <c r="AL27" s="330">
        <f t="shared" si="13"/>
        <v>-467619.79208333325</v>
      </c>
      <c r="AM27" s="332"/>
      <c r="AN27" s="330"/>
      <c r="AO27" s="333">
        <f t="shared" si="14"/>
        <v>0</v>
      </c>
      <c r="AP27" s="232"/>
      <c r="AQ27" s="334">
        <f t="shared" si="8"/>
        <v>-5824935.1200000001</v>
      </c>
      <c r="AR27" s="330"/>
      <c r="AS27" s="330"/>
      <c r="AT27" s="330"/>
      <c r="AU27" s="330">
        <f t="shared" ref="AU27:AU37" si="32">AQ27</f>
        <v>-5824935.1200000001</v>
      </c>
      <c r="AV27" s="335">
        <f t="shared" si="15"/>
        <v>-5824935.1200000001</v>
      </c>
      <c r="AW27" s="330"/>
      <c r="AX27" s="330"/>
      <c r="AY27" s="332">
        <f t="shared" si="16"/>
        <v>0</v>
      </c>
      <c r="AZ27" s="470" t="s">
        <v>1667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s="11" customFormat="1" ht="12" customHeight="1">
      <c r="A28" s="336">
        <v>10700012</v>
      </c>
      <c r="B28" s="337" t="str">
        <f t="shared" si="0"/>
        <v>10700012</v>
      </c>
      <c r="C28" s="325" t="s">
        <v>1295</v>
      </c>
      <c r="D28" s="326" t="str">
        <f t="shared" si="1"/>
        <v>Non-Op</v>
      </c>
      <c r="E28" s="326"/>
      <c r="F28" s="400">
        <v>42752</v>
      </c>
      <c r="G28" s="326"/>
      <c r="H28" s="327" t="str">
        <f t="shared" si="30"/>
        <v/>
      </c>
      <c r="I28" s="327" t="str">
        <f t="shared" si="22"/>
        <v/>
      </c>
      <c r="J28" s="327" t="str">
        <f t="shared" si="23"/>
        <v/>
      </c>
      <c r="K28" s="327" t="str">
        <f t="shared" si="24"/>
        <v>Non-Op</v>
      </c>
      <c r="L28" s="327" t="str">
        <f t="shared" si="9"/>
        <v>NO</v>
      </c>
      <c r="M28" s="327" t="str">
        <f t="shared" si="10"/>
        <v>NO</v>
      </c>
      <c r="N28" s="327" t="str">
        <f t="shared" si="11"/>
        <v/>
      </c>
      <c r="O28" s="445"/>
      <c r="P28" s="328">
        <v>-2198236.4</v>
      </c>
      <c r="Q28" s="328">
        <v>-1885668.35</v>
      </c>
      <c r="R28" s="328">
        <v>-713460.73</v>
      </c>
      <c r="S28" s="328">
        <v>-1974576.98</v>
      </c>
      <c r="T28" s="328">
        <v>-3932932.24</v>
      </c>
      <c r="U28" s="328">
        <v>-3734588.16</v>
      </c>
      <c r="V28" s="328">
        <v>-3841055.86</v>
      </c>
      <c r="W28" s="328">
        <v>-3783341.75</v>
      </c>
      <c r="X28" s="328">
        <v>-3767866.59</v>
      </c>
      <c r="Y28" s="328">
        <v>-4046890.14</v>
      </c>
      <c r="Z28" s="328">
        <v>-4766635.72</v>
      </c>
      <c r="AA28" s="328">
        <v>-5312446.3600000003</v>
      </c>
      <c r="AB28" s="328">
        <v>-4890189.96</v>
      </c>
      <c r="AC28" s="328"/>
      <c r="AD28" s="328"/>
      <c r="AE28" s="328">
        <f t="shared" si="12"/>
        <v>-3441973.0050000004</v>
      </c>
      <c r="AF28" s="377"/>
      <c r="AG28" s="329"/>
      <c r="AH28" s="330"/>
      <c r="AI28" s="330"/>
      <c r="AJ28" s="330"/>
      <c r="AK28" s="331">
        <f t="shared" si="31"/>
        <v>-3441973.0050000004</v>
      </c>
      <c r="AL28" s="330">
        <f t="shared" si="13"/>
        <v>-3441973.0050000004</v>
      </c>
      <c r="AM28" s="332"/>
      <c r="AN28" s="330"/>
      <c r="AO28" s="333">
        <f t="shared" si="14"/>
        <v>0</v>
      </c>
      <c r="AP28" s="232"/>
      <c r="AQ28" s="334">
        <f t="shared" si="8"/>
        <v>-4890189.96</v>
      </c>
      <c r="AR28" s="330"/>
      <c r="AS28" s="330"/>
      <c r="AT28" s="330"/>
      <c r="AU28" s="330">
        <f t="shared" si="32"/>
        <v>-4890189.96</v>
      </c>
      <c r="AV28" s="335">
        <f t="shared" si="15"/>
        <v>-4890189.96</v>
      </c>
      <c r="AW28" s="330"/>
      <c r="AX28" s="330"/>
      <c r="AY28" s="332">
        <f t="shared" si="16"/>
        <v>0</v>
      </c>
      <c r="AZ28" s="470" t="s">
        <v>1667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s="11" customFormat="1" ht="12" customHeight="1">
      <c r="A29" s="161">
        <v>10700013</v>
      </c>
      <c r="B29" s="108" t="str">
        <f t="shared" si="0"/>
        <v>10700013</v>
      </c>
      <c r="C29" s="94" t="s">
        <v>592</v>
      </c>
      <c r="D29" s="112" t="str">
        <f t="shared" si="1"/>
        <v>Non-Op</v>
      </c>
      <c r="E29" s="112"/>
      <c r="F29" s="94"/>
      <c r="G29" s="112"/>
      <c r="H29" s="177" t="str">
        <f t="shared" si="30"/>
        <v/>
      </c>
      <c r="I29" s="177" t="str">
        <f t="shared" si="22"/>
        <v/>
      </c>
      <c r="J29" s="177" t="str">
        <f t="shared" si="23"/>
        <v/>
      </c>
      <c r="K29" s="177" t="str">
        <f t="shared" si="24"/>
        <v>Non-Op</v>
      </c>
      <c r="L29" s="177" t="str">
        <f t="shared" si="9"/>
        <v>NO</v>
      </c>
      <c r="M29" s="177" t="str">
        <f t="shared" si="10"/>
        <v>NO</v>
      </c>
      <c r="N29" s="177" t="str">
        <f t="shared" si="11"/>
        <v/>
      </c>
      <c r="O29"/>
      <c r="P29" s="95">
        <v>6493408.8600000003</v>
      </c>
      <c r="Q29" s="95">
        <v>9236983.3399999999</v>
      </c>
      <c r="R29" s="95">
        <v>12076169.550000001</v>
      </c>
      <c r="S29" s="95">
        <v>12930240.699999999</v>
      </c>
      <c r="T29" s="95">
        <v>13940711.59</v>
      </c>
      <c r="U29" s="95">
        <v>15166628.300000001</v>
      </c>
      <c r="V29" s="95">
        <v>14047133.630000001</v>
      </c>
      <c r="W29" s="95">
        <v>14465032.18</v>
      </c>
      <c r="X29" s="95">
        <v>11227537.08</v>
      </c>
      <c r="Y29" s="95">
        <v>9271904.1799999997</v>
      </c>
      <c r="Z29" s="95">
        <v>5872993.2400000002</v>
      </c>
      <c r="AA29" s="95">
        <v>4192801.35</v>
      </c>
      <c r="AB29" s="95">
        <v>7757216.0899999999</v>
      </c>
      <c r="AC29" s="95"/>
      <c r="AD29" s="95"/>
      <c r="AE29" s="95">
        <f t="shared" si="12"/>
        <v>10796120.63458333</v>
      </c>
      <c r="AF29" s="102"/>
      <c r="AG29" s="101"/>
      <c r="AH29" s="99"/>
      <c r="AI29" s="99"/>
      <c r="AJ29" s="99"/>
      <c r="AK29" s="100">
        <f t="shared" si="31"/>
        <v>10796120.63458333</v>
      </c>
      <c r="AL29" s="99">
        <f t="shared" si="13"/>
        <v>10796120.63458333</v>
      </c>
      <c r="AM29" s="98"/>
      <c r="AN29" s="99"/>
      <c r="AO29" s="247">
        <f t="shared" si="14"/>
        <v>0</v>
      </c>
      <c r="AP29" s="232"/>
      <c r="AQ29" s="86">
        <f t="shared" si="8"/>
        <v>7757216.0899999999</v>
      </c>
      <c r="AR29" s="99"/>
      <c r="AS29" s="99"/>
      <c r="AT29" s="99"/>
      <c r="AU29" s="99">
        <f t="shared" si="32"/>
        <v>7757216.0899999999</v>
      </c>
      <c r="AV29" s="245">
        <f t="shared" si="15"/>
        <v>7757216.0899999999</v>
      </c>
      <c r="AW29" s="99"/>
      <c r="AX29" s="99"/>
      <c r="AY29" s="98">
        <f t="shared" si="16"/>
        <v>0</v>
      </c>
      <c r="AZ29" s="470" t="s">
        <v>1667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s="11" customFormat="1" ht="12" customHeight="1">
      <c r="A30" s="161">
        <v>10700023</v>
      </c>
      <c r="B30" s="108" t="str">
        <f t="shared" si="0"/>
        <v>10700023</v>
      </c>
      <c r="C30" s="94" t="s">
        <v>734</v>
      </c>
      <c r="D30" s="112" t="str">
        <f t="shared" si="1"/>
        <v>Non-Op</v>
      </c>
      <c r="E30" s="112"/>
      <c r="F30" s="94"/>
      <c r="G30" s="112"/>
      <c r="H30" s="177" t="str">
        <f t="shared" si="30"/>
        <v/>
      </c>
      <c r="I30" s="177" t="str">
        <f t="shared" si="22"/>
        <v/>
      </c>
      <c r="J30" s="177" t="str">
        <f t="shared" si="23"/>
        <v/>
      </c>
      <c r="K30" s="177" t="str">
        <f t="shared" si="24"/>
        <v>Non-Op</v>
      </c>
      <c r="L30" s="177" t="str">
        <f t="shared" si="9"/>
        <v>NO</v>
      </c>
      <c r="M30" s="177" t="str">
        <f t="shared" si="10"/>
        <v>NO</v>
      </c>
      <c r="N30" s="177" t="str">
        <f t="shared" si="11"/>
        <v/>
      </c>
      <c r="O30"/>
      <c r="P30" s="95">
        <v>0</v>
      </c>
      <c r="Q30" s="95">
        <v>0</v>
      </c>
      <c r="R30" s="95">
        <v>0</v>
      </c>
      <c r="S30" s="95">
        <v>0</v>
      </c>
      <c r="T30" s="95">
        <v>0</v>
      </c>
      <c r="U30" s="95">
        <v>0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95">
        <v>0</v>
      </c>
      <c r="AB30" s="95">
        <v>0</v>
      </c>
      <c r="AC30" s="95"/>
      <c r="AD30" s="95"/>
      <c r="AE30" s="95">
        <f t="shared" si="12"/>
        <v>0</v>
      </c>
      <c r="AF30" s="102"/>
      <c r="AG30" s="101"/>
      <c r="AH30" s="99"/>
      <c r="AI30" s="99"/>
      <c r="AJ30" s="99"/>
      <c r="AK30" s="100">
        <f t="shared" si="31"/>
        <v>0</v>
      </c>
      <c r="AL30" s="99">
        <f t="shared" si="13"/>
        <v>0</v>
      </c>
      <c r="AM30" s="98"/>
      <c r="AN30" s="99"/>
      <c r="AO30" s="247">
        <f t="shared" si="14"/>
        <v>0</v>
      </c>
      <c r="AP30" s="232"/>
      <c r="AQ30" s="86">
        <f t="shared" si="8"/>
        <v>0</v>
      </c>
      <c r="AR30" s="99"/>
      <c r="AS30" s="99"/>
      <c r="AT30" s="99"/>
      <c r="AU30" s="99">
        <f t="shared" si="32"/>
        <v>0</v>
      </c>
      <c r="AV30" s="245">
        <f t="shared" si="15"/>
        <v>0</v>
      </c>
      <c r="AW30" s="99"/>
      <c r="AX30" s="99"/>
      <c r="AY30" s="98">
        <f t="shared" si="16"/>
        <v>0</v>
      </c>
      <c r="AZ30" s="470" t="s">
        <v>1667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s="11" customFormat="1" ht="12" customHeight="1">
      <c r="A31" s="336">
        <v>10700051</v>
      </c>
      <c r="B31" s="337" t="str">
        <f t="shared" si="0"/>
        <v>10700051</v>
      </c>
      <c r="C31" s="325" t="s">
        <v>1294</v>
      </c>
      <c r="D31" s="326" t="str">
        <f t="shared" si="1"/>
        <v>Non-Op</v>
      </c>
      <c r="E31" s="326"/>
      <c r="F31" s="400">
        <v>42752</v>
      </c>
      <c r="G31" s="326"/>
      <c r="H31" s="327" t="str">
        <f t="shared" si="30"/>
        <v/>
      </c>
      <c r="I31" s="327" t="str">
        <f t="shared" si="22"/>
        <v/>
      </c>
      <c r="J31" s="327" t="str">
        <f t="shared" si="23"/>
        <v/>
      </c>
      <c r="K31" s="327" t="str">
        <f t="shared" si="24"/>
        <v>Non-Op</v>
      </c>
      <c r="L31" s="327" t="str">
        <f t="shared" si="9"/>
        <v>NO</v>
      </c>
      <c r="M31" s="327" t="str">
        <f t="shared" si="10"/>
        <v>NO</v>
      </c>
      <c r="N31" s="327" t="str">
        <f t="shared" si="11"/>
        <v/>
      </c>
      <c r="O31" s="445"/>
      <c r="P31" s="328">
        <v>716053.94</v>
      </c>
      <c r="Q31" s="328">
        <v>924187.75</v>
      </c>
      <c r="R31" s="328">
        <v>1131116.6499999999</v>
      </c>
      <c r="S31" s="328">
        <v>1318097.22</v>
      </c>
      <c r="T31" s="328">
        <v>1583421.5</v>
      </c>
      <c r="U31" s="328">
        <v>1745483.81</v>
      </c>
      <c r="V31" s="328">
        <v>1788378.2</v>
      </c>
      <c r="W31" s="328">
        <v>1860800.92</v>
      </c>
      <c r="X31" s="328">
        <v>1811829.14</v>
      </c>
      <c r="Y31" s="328">
        <v>1837824.56</v>
      </c>
      <c r="Z31" s="328">
        <v>1744864.66</v>
      </c>
      <c r="AA31" s="328">
        <v>1603965.71</v>
      </c>
      <c r="AB31" s="328">
        <v>1597214.98</v>
      </c>
      <c r="AC31" s="328"/>
      <c r="AD31" s="328"/>
      <c r="AE31" s="328">
        <f t="shared" si="12"/>
        <v>1542217.0483333336</v>
      </c>
      <c r="AF31" s="377"/>
      <c r="AG31" s="329"/>
      <c r="AH31" s="330"/>
      <c r="AI31" s="330"/>
      <c r="AJ31" s="330"/>
      <c r="AK31" s="331">
        <f t="shared" si="31"/>
        <v>1542217.0483333336</v>
      </c>
      <c r="AL31" s="330">
        <f t="shared" si="13"/>
        <v>1542217.0483333336</v>
      </c>
      <c r="AM31" s="332"/>
      <c r="AN31" s="330"/>
      <c r="AO31" s="333">
        <f t="shared" si="14"/>
        <v>0</v>
      </c>
      <c r="AP31" s="232"/>
      <c r="AQ31" s="334">
        <f t="shared" si="8"/>
        <v>1597214.98</v>
      </c>
      <c r="AR31" s="330"/>
      <c r="AS31" s="330"/>
      <c r="AT31" s="330"/>
      <c r="AU31" s="330">
        <f t="shared" si="32"/>
        <v>1597214.98</v>
      </c>
      <c r="AV31" s="335">
        <f t="shared" si="15"/>
        <v>1597214.98</v>
      </c>
      <c r="AW31" s="330"/>
      <c r="AX31" s="330"/>
      <c r="AY31" s="332">
        <f t="shared" si="16"/>
        <v>0</v>
      </c>
      <c r="AZ31" s="470" t="s">
        <v>1667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s="11" customFormat="1" ht="12" customHeight="1">
      <c r="A32" s="160">
        <v>10700501</v>
      </c>
      <c r="B32" s="192" t="str">
        <f t="shared" si="0"/>
        <v>10700501</v>
      </c>
      <c r="C32" s="94" t="s">
        <v>156</v>
      </c>
      <c r="D32" s="112" t="str">
        <f t="shared" si="1"/>
        <v>Non-Op</v>
      </c>
      <c r="E32" s="112"/>
      <c r="F32" s="94"/>
      <c r="G32" s="112"/>
      <c r="H32" s="177" t="str">
        <f t="shared" si="30"/>
        <v/>
      </c>
      <c r="I32" s="177" t="str">
        <f t="shared" si="22"/>
        <v/>
      </c>
      <c r="J32" s="177" t="str">
        <f t="shared" si="23"/>
        <v/>
      </c>
      <c r="K32" s="177" t="str">
        <f t="shared" si="24"/>
        <v>Non-Op</v>
      </c>
      <c r="L32" s="177" t="str">
        <f t="shared" si="9"/>
        <v>NO</v>
      </c>
      <c r="M32" s="177" t="str">
        <f t="shared" si="10"/>
        <v>NO</v>
      </c>
      <c r="N32" s="177" t="str">
        <f t="shared" si="11"/>
        <v/>
      </c>
      <c r="O32"/>
      <c r="P32" s="95">
        <v>316401494.37</v>
      </c>
      <c r="Q32" s="95">
        <v>279816381.64999998</v>
      </c>
      <c r="R32" s="95">
        <v>272787924.19999999</v>
      </c>
      <c r="S32" s="95">
        <v>283926025.58999997</v>
      </c>
      <c r="T32" s="95">
        <v>295596158.49000001</v>
      </c>
      <c r="U32" s="95">
        <v>308934099.00999999</v>
      </c>
      <c r="V32" s="95">
        <v>316575162.00999999</v>
      </c>
      <c r="W32" s="95">
        <v>322181026.25</v>
      </c>
      <c r="X32" s="95">
        <v>306953033.05000001</v>
      </c>
      <c r="Y32" s="95">
        <v>322655946.36000001</v>
      </c>
      <c r="Z32" s="95">
        <v>328101709.44999999</v>
      </c>
      <c r="AA32" s="95">
        <v>336191997.68000001</v>
      </c>
      <c r="AB32" s="95">
        <v>304798215.62</v>
      </c>
      <c r="AC32" s="95"/>
      <c r="AD32" s="95"/>
      <c r="AE32" s="95">
        <f t="shared" si="12"/>
        <v>307026609.89458328</v>
      </c>
      <c r="AF32" s="102"/>
      <c r="AG32" s="101"/>
      <c r="AH32" s="99"/>
      <c r="AI32" s="99"/>
      <c r="AJ32" s="99"/>
      <c r="AK32" s="100">
        <f t="shared" si="31"/>
        <v>307026609.89458328</v>
      </c>
      <c r="AL32" s="99">
        <f t="shared" si="13"/>
        <v>307026609.89458328</v>
      </c>
      <c r="AM32" s="98"/>
      <c r="AN32" s="99"/>
      <c r="AO32" s="247">
        <f t="shared" si="14"/>
        <v>0</v>
      </c>
      <c r="AP32" s="232"/>
      <c r="AQ32" s="86">
        <f t="shared" si="8"/>
        <v>304798215.62</v>
      </c>
      <c r="AR32" s="99"/>
      <c r="AS32" s="99"/>
      <c r="AT32" s="99"/>
      <c r="AU32" s="99">
        <f t="shared" si="32"/>
        <v>304798215.62</v>
      </c>
      <c r="AV32" s="245">
        <f t="shared" si="15"/>
        <v>304798215.62</v>
      </c>
      <c r="AW32" s="99"/>
      <c r="AX32" s="99"/>
      <c r="AY32" s="98">
        <f t="shared" si="16"/>
        <v>0</v>
      </c>
      <c r="AZ32" s="470" t="s">
        <v>1667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s="11" customFormat="1" ht="12" customHeight="1">
      <c r="A33" s="160">
        <v>10700502</v>
      </c>
      <c r="B33" s="192" t="str">
        <f t="shared" si="0"/>
        <v>10700502</v>
      </c>
      <c r="C33" s="94" t="s">
        <v>326</v>
      </c>
      <c r="D33" s="112" t="str">
        <f t="shared" si="1"/>
        <v>Non-Op</v>
      </c>
      <c r="E33" s="112"/>
      <c r="F33" s="94"/>
      <c r="G33" s="112"/>
      <c r="H33" s="177" t="str">
        <f t="shared" si="30"/>
        <v/>
      </c>
      <c r="I33" s="177" t="str">
        <f t="shared" si="22"/>
        <v/>
      </c>
      <c r="J33" s="177" t="str">
        <f t="shared" si="23"/>
        <v/>
      </c>
      <c r="K33" s="177" t="str">
        <f t="shared" si="24"/>
        <v>Non-Op</v>
      </c>
      <c r="L33" s="177" t="str">
        <f t="shared" si="9"/>
        <v>NO</v>
      </c>
      <c r="M33" s="177" t="str">
        <f t="shared" si="10"/>
        <v>NO</v>
      </c>
      <c r="N33" s="177" t="str">
        <f t="shared" si="11"/>
        <v/>
      </c>
      <c r="O33"/>
      <c r="P33" s="95">
        <v>183610624.90000001</v>
      </c>
      <c r="Q33" s="95">
        <v>186340345.62</v>
      </c>
      <c r="R33" s="95">
        <v>188766812.41</v>
      </c>
      <c r="S33" s="95">
        <v>195364616.46000001</v>
      </c>
      <c r="T33" s="95">
        <v>202877746.16</v>
      </c>
      <c r="U33" s="95">
        <v>207533754.72999999</v>
      </c>
      <c r="V33" s="95">
        <v>212235183.69999999</v>
      </c>
      <c r="W33" s="95">
        <v>216685412.41</v>
      </c>
      <c r="X33" s="95">
        <v>221445763.75</v>
      </c>
      <c r="Y33" s="95">
        <v>228290040.13999999</v>
      </c>
      <c r="Z33" s="95">
        <v>241487392.49000001</v>
      </c>
      <c r="AA33" s="95">
        <v>245760596.81</v>
      </c>
      <c r="AB33" s="95">
        <v>233392567.77000001</v>
      </c>
      <c r="AC33" s="95"/>
      <c r="AD33" s="95"/>
      <c r="AE33" s="95">
        <f t="shared" si="12"/>
        <v>212940771.75125003</v>
      </c>
      <c r="AF33" s="102"/>
      <c r="AG33" s="101"/>
      <c r="AH33" s="99"/>
      <c r="AI33" s="99"/>
      <c r="AJ33" s="99"/>
      <c r="AK33" s="100">
        <f t="shared" si="31"/>
        <v>212940771.75125003</v>
      </c>
      <c r="AL33" s="99">
        <f t="shared" si="13"/>
        <v>212940771.75125003</v>
      </c>
      <c r="AM33" s="98"/>
      <c r="AN33" s="99"/>
      <c r="AO33" s="247">
        <f t="shared" si="14"/>
        <v>0</v>
      </c>
      <c r="AP33" s="232"/>
      <c r="AQ33" s="86">
        <f t="shared" si="8"/>
        <v>233392567.77000001</v>
      </c>
      <c r="AR33" s="99"/>
      <c r="AS33" s="99"/>
      <c r="AT33" s="99"/>
      <c r="AU33" s="99">
        <f t="shared" si="32"/>
        <v>233392567.77000001</v>
      </c>
      <c r="AV33" s="245">
        <f t="shared" si="15"/>
        <v>233392567.77000001</v>
      </c>
      <c r="AW33" s="99"/>
      <c r="AX33" s="99"/>
      <c r="AY33" s="98">
        <f t="shared" si="16"/>
        <v>0</v>
      </c>
      <c r="AZ33" s="470" t="s">
        <v>1667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s="11" customFormat="1" ht="12" customHeight="1">
      <c r="A34" s="160">
        <v>10700503</v>
      </c>
      <c r="B34" s="192" t="str">
        <f t="shared" si="0"/>
        <v>10700503</v>
      </c>
      <c r="C34" s="94" t="s">
        <v>627</v>
      </c>
      <c r="D34" s="112" t="str">
        <f t="shared" si="1"/>
        <v>Non-Op</v>
      </c>
      <c r="E34" s="112"/>
      <c r="F34" s="94"/>
      <c r="G34" s="112"/>
      <c r="H34" s="177" t="str">
        <f t="shared" si="30"/>
        <v/>
      </c>
      <c r="I34" s="177" t="str">
        <f t="shared" si="22"/>
        <v/>
      </c>
      <c r="J34" s="177" t="str">
        <f t="shared" si="23"/>
        <v/>
      </c>
      <c r="K34" s="177" t="str">
        <f t="shared" si="24"/>
        <v>Non-Op</v>
      </c>
      <c r="L34" s="177" t="str">
        <f t="shared" si="9"/>
        <v>NO</v>
      </c>
      <c r="M34" s="177" t="str">
        <f t="shared" si="10"/>
        <v>NO</v>
      </c>
      <c r="N34" s="177" t="str">
        <f t="shared" si="11"/>
        <v/>
      </c>
      <c r="O34"/>
      <c r="P34" s="95">
        <v>80236330.25</v>
      </c>
      <c r="Q34" s="95">
        <v>75082231.209999993</v>
      </c>
      <c r="R34" s="95">
        <v>66499255.509999998</v>
      </c>
      <c r="S34" s="95">
        <v>60553767.5</v>
      </c>
      <c r="T34" s="95">
        <v>66956058.799999997</v>
      </c>
      <c r="U34" s="95">
        <v>76005815.530000001</v>
      </c>
      <c r="V34" s="95">
        <v>72406180.890000001</v>
      </c>
      <c r="W34" s="95">
        <v>79069879.680000007</v>
      </c>
      <c r="X34" s="95">
        <v>90623065.890000001</v>
      </c>
      <c r="Y34" s="95">
        <v>100061340.7</v>
      </c>
      <c r="Z34" s="95">
        <v>81892585.700000003</v>
      </c>
      <c r="AA34" s="95">
        <v>77084395.260000005</v>
      </c>
      <c r="AB34" s="95">
        <v>58538216.530000001</v>
      </c>
      <c r="AC34" s="95"/>
      <c r="AD34" s="95"/>
      <c r="AE34" s="95">
        <f t="shared" si="12"/>
        <v>76301820.838333338</v>
      </c>
      <c r="AF34" s="102"/>
      <c r="AG34" s="101"/>
      <c r="AH34" s="99"/>
      <c r="AI34" s="99"/>
      <c r="AJ34" s="99"/>
      <c r="AK34" s="100">
        <f t="shared" si="31"/>
        <v>76301820.838333338</v>
      </c>
      <c r="AL34" s="99">
        <f t="shared" si="13"/>
        <v>76301820.838333338</v>
      </c>
      <c r="AM34" s="98"/>
      <c r="AN34" s="99"/>
      <c r="AO34" s="247">
        <f t="shared" si="14"/>
        <v>0</v>
      </c>
      <c r="AP34" s="232"/>
      <c r="AQ34" s="86">
        <f t="shared" si="8"/>
        <v>58538216.530000001</v>
      </c>
      <c r="AR34" s="99"/>
      <c r="AS34" s="99"/>
      <c r="AT34" s="99"/>
      <c r="AU34" s="99">
        <f t="shared" si="32"/>
        <v>58538216.530000001</v>
      </c>
      <c r="AV34" s="245">
        <f t="shared" si="15"/>
        <v>58538216.530000001</v>
      </c>
      <c r="AW34" s="99"/>
      <c r="AX34" s="99"/>
      <c r="AY34" s="98">
        <f t="shared" si="16"/>
        <v>0</v>
      </c>
      <c r="AZ34" s="470" t="s">
        <v>1667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s="11" customFormat="1" ht="12" customHeight="1">
      <c r="A35" s="160">
        <v>10700601</v>
      </c>
      <c r="B35" s="192" t="str">
        <f t="shared" si="0"/>
        <v>10700601</v>
      </c>
      <c r="C35" s="94" t="s">
        <v>1014</v>
      </c>
      <c r="D35" s="112" t="str">
        <f t="shared" si="1"/>
        <v>Non-Op</v>
      </c>
      <c r="E35" s="112"/>
      <c r="F35" s="94"/>
      <c r="G35" s="112"/>
      <c r="H35" s="177" t="str">
        <f t="shared" si="30"/>
        <v/>
      </c>
      <c r="I35" s="177" t="str">
        <f t="shared" si="22"/>
        <v/>
      </c>
      <c r="J35" s="177" t="str">
        <f t="shared" si="23"/>
        <v/>
      </c>
      <c r="K35" s="177" t="str">
        <f t="shared" si="24"/>
        <v>Non-Op</v>
      </c>
      <c r="L35" s="177" t="str">
        <f t="shared" si="9"/>
        <v>NO</v>
      </c>
      <c r="M35" s="177" t="str">
        <f t="shared" si="10"/>
        <v>NO</v>
      </c>
      <c r="N35" s="177" t="str">
        <f t="shared" si="11"/>
        <v/>
      </c>
      <c r="O35"/>
      <c r="P35" s="95">
        <v>-21641617.350000001</v>
      </c>
      <c r="Q35" s="95">
        <v>233750</v>
      </c>
      <c r="R35" s="95">
        <v>255000</v>
      </c>
      <c r="S35" s="95">
        <v>-330577.67</v>
      </c>
      <c r="T35" s="95">
        <v>403750</v>
      </c>
      <c r="U35" s="95">
        <v>318750</v>
      </c>
      <c r="V35" s="95">
        <v>25500</v>
      </c>
      <c r="W35" s="95">
        <v>361250</v>
      </c>
      <c r="X35" s="95">
        <v>106250</v>
      </c>
      <c r="Y35" s="95">
        <v>327250</v>
      </c>
      <c r="Z35" s="95">
        <v>297500</v>
      </c>
      <c r="AA35" s="95">
        <v>106250</v>
      </c>
      <c r="AB35" s="95">
        <v>56900.08</v>
      </c>
      <c r="AC35" s="95"/>
      <c r="AD35" s="95"/>
      <c r="AE35" s="95">
        <f t="shared" si="12"/>
        <v>-723973.85875000013</v>
      </c>
      <c r="AF35" s="102"/>
      <c r="AG35" s="101"/>
      <c r="AH35" s="99"/>
      <c r="AI35" s="99"/>
      <c r="AJ35" s="99"/>
      <c r="AK35" s="100">
        <f t="shared" si="31"/>
        <v>-723973.85875000013</v>
      </c>
      <c r="AL35" s="99">
        <f t="shared" si="13"/>
        <v>-723973.85875000013</v>
      </c>
      <c r="AM35" s="98"/>
      <c r="AN35" s="99"/>
      <c r="AO35" s="247">
        <f t="shared" si="14"/>
        <v>0</v>
      </c>
      <c r="AP35" s="232"/>
      <c r="AQ35" s="86">
        <f t="shared" si="8"/>
        <v>56900.08</v>
      </c>
      <c r="AR35" s="99"/>
      <c r="AS35" s="99"/>
      <c r="AT35" s="99"/>
      <c r="AU35" s="99">
        <f t="shared" si="32"/>
        <v>56900.08</v>
      </c>
      <c r="AV35" s="245">
        <f t="shared" si="15"/>
        <v>56900.08</v>
      </c>
      <c r="AW35" s="99"/>
      <c r="AX35" s="99"/>
      <c r="AY35" s="98">
        <f t="shared" si="16"/>
        <v>0</v>
      </c>
      <c r="AZ35" s="470" t="s">
        <v>1667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s="11" customFormat="1" ht="12" customHeight="1">
      <c r="A36" s="160">
        <v>10700602</v>
      </c>
      <c r="B36" s="192" t="str">
        <f t="shared" si="0"/>
        <v>10700602</v>
      </c>
      <c r="C36" s="94" t="s">
        <v>1015</v>
      </c>
      <c r="D36" s="112" t="str">
        <f t="shared" si="1"/>
        <v>Non-Op</v>
      </c>
      <c r="E36" s="112"/>
      <c r="F36" s="94"/>
      <c r="G36" s="112"/>
      <c r="H36" s="177" t="str">
        <f t="shared" si="30"/>
        <v/>
      </c>
      <c r="I36" s="177" t="str">
        <f t="shared" si="22"/>
        <v/>
      </c>
      <c r="J36" s="177" t="str">
        <f t="shared" si="23"/>
        <v/>
      </c>
      <c r="K36" s="177" t="str">
        <f t="shared" si="24"/>
        <v>Non-Op</v>
      </c>
      <c r="L36" s="177" t="str">
        <f t="shared" si="9"/>
        <v>NO</v>
      </c>
      <c r="M36" s="177" t="str">
        <f t="shared" si="10"/>
        <v>NO</v>
      </c>
      <c r="N36" s="177" t="str">
        <f t="shared" si="11"/>
        <v/>
      </c>
      <c r="O36"/>
      <c r="P36" s="95">
        <v>-2083997.74</v>
      </c>
      <c r="Q36" s="95">
        <v>1856250</v>
      </c>
      <c r="R36" s="95">
        <v>1761250</v>
      </c>
      <c r="S36" s="95">
        <v>-1127540.33</v>
      </c>
      <c r="T36" s="95">
        <v>1927500</v>
      </c>
      <c r="U36" s="95">
        <v>1903750</v>
      </c>
      <c r="V36" s="95">
        <v>1047500</v>
      </c>
      <c r="W36" s="95">
        <v>1475000</v>
      </c>
      <c r="X36" s="95">
        <v>1095000</v>
      </c>
      <c r="Y36" s="95">
        <v>1403750</v>
      </c>
      <c r="Z36" s="95">
        <v>1346750</v>
      </c>
      <c r="AA36" s="95">
        <v>1023750</v>
      </c>
      <c r="AB36" s="95">
        <v>1360540.4</v>
      </c>
      <c r="AC36" s="95"/>
      <c r="AD36" s="95"/>
      <c r="AE36" s="95">
        <f t="shared" si="12"/>
        <v>1112602.5833333333</v>
      </c>
      <c r="AF36" s="102"/>
      <c r="AG36" s="101"/>
      <c r="AH36" s="99"/>
      <c r="AI36" s="99"/>
      <c r="AJ36" s="99"/>
      <c r="AK36" s="100">
        <f t="shared" si="31"/>
        <v>1112602.5833333333</v>
      </c>
      <c r="AL36" s="99">
        <f t="shared" si="13"/>
        <v>1112602.5833333333</v>
      </c>
      <c r="AM36" s="98"/>
      <c r="AN36" s="99"/>
      <c r="AO36" s="247">
        <f t="shared" si="14"/>
        <v>0</v>
      </c>
      <c r="AP36" s="232"/>
      <c r="AQ36" s="86">
        <f t="shared" si="8"/>
        <v>1360540.4</v>
      </c>
      <c r="AR36" s="99"/>
      <c r="AS36" s="99"/>
      <c r="AT36" s="99"/>
      <c r="AU36" s="99">
        <f t="shared" si="32"/>
        <v>1360540.4</v>
      </c>
      <c r="AV36" s="245">
        <f t="shared" si="15"/>
        <v>1360540.4</v>
      </c>
      <c r="AW36" s="99"/>
      <c r="AX36" s="99"/>
      <c r="AY36" s="98">
        <f t="shared" si="16"/>
        <v>0</v>
      </c>
      <c r="AZ36" s="470" t="s">
        <v>1667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</row>
    <row r="37" spans="1:83" s="11" customFormat="1" ht="12" customHeight="1">
      <c r="A37" s="160">
        <v>10700603</v>
      </c>
      <c r="B37" s="192" t="str">
        <f t="shared" si="0"/>
        <v>10700603</v>
      </c>
      <c r="C37" s="94" t="s">
        <v>1124</v>
      </c>
      <c r="D37" s="112" t="str">
        <f t="shared" si="1"/>
        <v>Non-Op</v>
      </c>
      <c r="E37" s="112"/>
      <c r="F37" s="94"/>
      <c r="G37" s="112"/>
      <c r="H37" s="177" t="str">
        <f t="shared" si="30"/>
        <v/>
      </c>
      <c r="I37" s="177" t="str">
        <f t="shared" si="22"/>
        <v/>
      </c>
      <c r="J37" s="177" t="str">
        <f t="shared" si="23"/>
        <v/>
      </c>
      <c r="K37" s="177" t="str">
        <f t="shared" si="24"/>
        <v>Non-Op</v>
      </c>
      <c r="L37" s="177" t="str">
        <f t="shared" si="9"/>
        <v>NO</v>
      </c>
      <c r="M37" s="177" t="str">
        <f t="shared" si="10"/>
        <v>NO</v>
      </c>
      <c r="N37" s="177" t="str">
        <f t="shared" si="11"/>
        <v/>
      </c>
      <c r="O37"/>
      <c r="P37" s="95">
        <v>-7887203.0899999999</v>
      </c>
      <c r="Q37" s="95">
        <v>0</v>
      </c>
      <c r="R37" s="95">
        <v>0</v>
      </c>
      <c r="S37" s="95">
        <v>0</v>
      </c>
      <c r="T37" s="95">
        <v>0</v>
      </c>
      <c r="U37" s="95">
        <v>0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95">
        <v>0</v>
      </c>
      <c r="AB37" s="95">
        <v>-5587184.6600000001</v>
      </c>
      <c r="AC37" s="95"/>
      <c r="AD37" s="95"/>
      <c r="AE37" s="95">
        <f t="shared" si="12"/>
        <v>-561432.82291666663</v>
      </c>
      <c r="AF37" s="102"/>
      <c r="AG37" s="101"/>
      <c r="AH37" s="99"/>
      <c r="AI37" s="99"/>
      <c r="AJ37" s="99"/>
      <c r="AK37" s="100">
        <f t="shared" si="31"/>
        <v>-561432.82291666663</v>
      </c>
      <c r="AL37" s="99">
        <f t="shared" si="13"/>
        <v>-561432.82291666663</v>
      </c>
      <c r="AM37" s="98"/>
      <c r="AN37" s="99"/>
      <c r="AO37" s="247">
        <f t="shared" si="14"/>
        <v>0</v>
      </c>
      <c r="AP37" s="232"/>
      <c r="AQ37" s="86">
        <f t="shared" si="8"/>
        <v>-5587184.6600000001</v>
      </c>
      <c r="AR37" s="99"/>
      <c r="AS37" s="99"/>
      <c r="AT37" s="99"/>
      <c r="AU37" s="99">
        <f t="shared" si="32"/>
        <v>-5587184.6600000001</v>
      </c>
      <c r="AV37" s="245">
        <f t="shared" si="15"/>
        <v>-5587184.6600000001</v>
      </c>
      <c r="AW37" s="99"/>
      <c r="AX37" s="99"/>
      <c r="AY37" s="98">
        <f t="shared" si="16"/>
        <v>0</v>
      </c>
      <c r="AZ37" s="470" t="s">
        <v>1667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</row>
    <row r="38" spans="1:83" s="11" customFormat="1" ht="12" customHeight="1">
      <c r="A38" s="161">
        <v>10800061</v>
      </c>
      <c r="B38" s="108" t="str">
        <f t="shared" si="0"/>
        <v>10800061</v>
      </c>
      <c r="C38" s="94" t="s">
        <v>66</v>
      </c>
      <c r="D38" s="112" t="str">
        <f t="shared" si="1"/>
        <v>ERB</v>
      </c>
      <c r="E38" s="112"/>
      <c r="F38" s="94"/>
      <c r="G38" s="112"/>
      <c r="H38" s="177" t="str">
        <f t="shared" si="30"/>
        <v/>
      </c>
      <c r="I38" s="177" t="str">
        <f t="shared" si="22"/>
        <v>ERB</v>
      </c>
      <c r="J38" s="177" t="str">
        <f t="shared" si="23"/>
        <v/>
      </c>
      <c r="K38" s="177" t="str">
        <f t="shared" si="24"/>
        <v/>
      </c>
      <c r="L38" s="177" t="str">
        <f t="shared" si="9"/>
        <v>NO</v>
      </c>
      <c r="M38" s="177" t="str">
        <f t="shared" si="10"/>
        <v>NO</v>
      </c>
      <c r="N38" s="177" t="str">
        <f t="shared" si="11"/>
        <v/>
      </c>
      <c r="O38"/>
      <c r="P38" s="95">
        <v>-85161013.900000006</v>
      </c>
      <c r="Q38" s="95">
        <v>-85161013.900000006</v>
      </c>
      <c r="R38" s="95">
        <v>-85161013.900000006</v>
      </c>
      <c r="S38" s="95">
        <v>-90537937.849999994</v>
      </c>
      <c r="T38" s="95">
        <v>-90537937.849999994</v>
      </c>
      <c r="U38" s="95">
        <v>-90537937.849999994</v>
      </c>
      <c r="V38" s="95">
        <v>-95546359.849999994</v>
      </c>
      <c r="W38" s="95">
        <v>-95546359.849999994</v>
      </c>
      <c r="X38" s="95">
        <v>-95546359.849999994</v>
      </c>
      <c r="Y38" s="95">
        <v>-96365869.849999994</v>
      </c>
      <c r="Z38" s="95">
        <v>-96365869.849999994</v>
      </c>
      <c r="AA38" s="95">
        <v>-96365869.849999994</v>
      </c>
      <c r="AB38" s="95">
        <v>-108862769.84999999</v>
      </c>
      <c r="AC38" s="95"/>
      <c r="AD38" s="95"/>
      <c r="AE38" s="95">
        <f t="shared" si="12"/>
        <v>-92890368.527083352</v>
      </c>
      <c r="AF38" s="102">
        <v>17</v>
      </c>
      <c r="AG38" s="101"/>
      <c r="AH38" s="99"/>
      <c r="AI38" s="99">
        <f>AE38</f>
        <v>-92890368.527083352</v>
      </c>
      <c r="AJ38" s="99"/>
      <c r="AK38" s="100"/>
      <c r="AL38" s="99">
        <f t="shared" si="13"/>
        <v>-92890368.527083352</v>
      </c>
      <c r="AM38" s="98"/>
      <c r="AN38" s="99"/>
      <c r="AO38" s="247">
        <f t="shared" si="14"/>
        <v>0</v>
      </c>
      <c r="AP38" s="232"/>
      <c r="AQ38" s="86">
        <f t="shared" si="8"/>
        <v>-108862769.84999999</v>
      </c>
      <c r="AR38" s="99"/>
      <c r="AS38" s="99">
        <f>AQ38</f>
        <v>-108862769.84999999</v>
      </c>
      <c r="AT38" s="99"/>
      <c r="AU38" s="99"/>
      <c r="AV38" s="245">
        <f t="shared" si="15"/>
        <v>-108862769.84999999</v>
      </c>
      <c r="AW38" s="99"/>
      <c r="AX38" s="99"/>
      <c r="AY38" s="98">
        <f t="shared" si="16"/>
        <v>0</v>
      </c>
      <c r="AZ38" s="470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</row>
    <row r="39" spans="1:83" s="11" customFormat="1" ht="12" customHeight="1">
      <c r="A39" s="161">
        <v>10800062</v>
      </c>
      <c r="B39" s="108" t="str">
        <f t="shared" si="0"/>
        <v>10800062</v>
      </c>
      <c r="C39" s="94" t="s">
        <v>66</v>
      </c>
      <c r="D39" s="112" t="str">
        <f t="shared" si="1"/>
        <v>GRB</v>
      </c>
      <c r="E39" s="112"/>
      <c r="F39" s="94"/>
      <c r="G39" s="112"/>
      <c r="H39" s="177" t="str">
        <f t="shared" si="30"/>
        <v/>
      </c>
      <c r="I39" s="177" t="str">
        <f t="shared" si="22"/>
        <v/>
      </c>
      <c r="J39" s="177" t="str">
        <f t="shared" si="23"/>
        <v>GRB</v>
      </c>
      <c r="K39" s="177" t="str">
        <f t="shared" si="24"/>
        <v/>
      </c>
      <c r="L39" s="177" t="str">
        <f t="shared" si="9"/>
        <v>NO</v>
      </c>
      <c r="M39" s="177" t="str">
        <f t="shared" si="10"/>
        <v>NO</v>
      </c>
      <c r="N39" s="177" t="str">
        <f t="shared" si="11"/>
        <v/>
      </c>
      <c r="O39"/>
      <c r="P39" s="95">
        <v>-339566246.88</v>
      </c>
      <c r="Q39" s="95">
        <v>-339566246.88</v>
      </c>
      <c r="R39" s="95">
        <v>-339566246.88</v>
      </c>
      <c r="S39" s="95">
        <v>-344396251.13999999</v>
      </c>
      <c r="T39" s="95">
        <v>-344396251.13999999</v>
      </c>
      <c r="U39" s="95">
        <v>-344396251.13999999</v>
      </c>
      <c r="V39" s="95">
        <v>-350756776.13999999</v>
      </c>
      <c r="W39" s="95">
        <v>-350756776.13999999</v>
      </c>
      <c r="X39" s="95">
        <v>-350756776.13999999</v>
      </c>
      <c r="Y39" s="95">
        <v>-355853917.13999999</v>
      </c>
      <c r="Z39" s="95">
        <v>-355853917.13999999</v>
      </c>
      <c r="AA39" s="95">
        <v>-355853917.13999999</v>
      </c>
      <c r="AB39" s="95">
        <v>-361059463.13999999</v>
      </c>
      <c r="AC39" s="95"/>
      <c r="AD39" s="95"/>
      <c r="AE39" s="95">
        <f t="shared" si="12"/>
        <v>-348538848.50249988</v>
      </c>
      <c r="AF39" s="102"/>
      <c r="AG39" s="101">
        <v>5</v>
      </c>
      <c r="AH39" s="99"/>
      <c r="AI39" s="99"/>
      <c r="AJ39" s="99">
        <f>AE39</f>
        <v>-348538848.50249988</v>
      </c>
      <c r="AK39" s="100"/>
      <c r="AL39" s="99">
        <f t="shared" si="13"/>
        <v>-348538848.50249988</v>
      </c>
      <c r="AM39" s="98"/>
      <c r="AN39" s="99"/>
      <c r="AO39" s="247">
        <f t="shared" si="14"/>
        <v>0</v>
      </c>
      <c r="AP39" s="232"/>
      <c r="AQ39" s="86">
        <f t="shared" si="8"/>
        <v>-361059463.13999999</v>
      </c>
      <c r="AR39" s="99"/>
      <c r="AS39" s="99"/>
      <c r="AT39" s="99">
        <f>AQ39</f>
        <v>-361059463.13999999</v>
      </c>
      <c r="AU39" s="99"/>
      <c r="AV39" s="245">
        <f t="shared" si="15"/>
        <v>-361059463.13999999</v>
      </c>
      <c r="AW39" s="99"/>
      <c r="AX39" s="99"/>
      <c r="AY39" s="98">
        <f t="shared" si="16"/>
        <v>0</v>
      </c>
      <c r="AZ39" s="470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</row>
    <row r="40" spans="1:83" s="11" customFormat="1" ht="12" customHeight="1">
      <c r="A40" s="161">
        <v>10800071</v>
      </c>
      <c r="B40" s="108" t="str">
        <f t="shared" si="0"/>
        <v>10800071</v>
      </c>
      <c r="C40" s="94" t="s">
        <v>409</v>
      </c>
      <c r="D40" s="112" t="str">
        <f t="shared" si="1"/>
        <v>ERB</v>
      </c>
      <c r="E40" s="112"/>
      <c r="F40" s="94"/>
      <c r="G40" s="112"/>
      <c r="H40" s="177" t="str">
        <f t="shared" si="30"/>
        <v/>
      </c>
      <c r="I40" s="177" t="str">
        <f t="shared" si="22"/>
        <v>ERB</v>
      </c>
      <c r="J40" s="177" t="str">
        <f t="shared" si="23"/>
        <v/>
      </c>
      <c r="K40" s="177" t="str">
        <f t="shared" si="24"/>
        <v/>
      </c>
      <c r="L40" s="177" t="str">
        <f t="shared" si="9"/>
        <v>NO</v>
      </c>
      <c r="M40" s="177" t="str">
        <f t="shared" si="10"/>
        <v>NO</v>
      </c>
      <c r="N40" s="177" t="str">
        <f t="shared" si="11"/>
        <v/>
      </c>
      <c r="O40"/>
      <c r="P40" s="95">
        <v>85161013.900000006</v>
      </c>
      <c r="Q40" s="95">
        <v>85161013.900000006</v>
      </c>
      <c r="R40" s="95">
        <v>85161013.900000006</v>
      </c>
      <c r="S40" s="95">
        <v>90537937.849999994</v>
      </c>
      <c r="T40" s="95">
        <v>90537937.849999994</v>
      </c>
      <c r="U40" s="95">
        <v>90537937.849999994</v>
      </c>
      <c r="V40" s="95">
        <v>95546359.849999994</v>
      </c>
      <c r="W40" s="95">
        <v>95546359.849999994</v>
      </c>
      <c r="X40" s="95">
        <v>95546359.849999994</v>
      </c>
      <c r="Y40" s="95">
        <v>96365869.849999994</v>
      </c>
      <c r="Z40" s="95">
        <v>96365869.849999994</v>
      </c>
      <c r="AA40" s="95">
        <v>96365869.849999994</v>
      </c>
      <c r="AB40" s="95">
        <v>108862769.84999999</v>
      </c>
      <c r="AC40" s="95"/>
      <c r="AD40" s="95"/>
      <c r="AE40" s="95">
        <f t="shared" si="12"/>
        <v>92890368.527083352</v>
      </c>
      <c r="AF40" s="102">
        <v>17</v>
      </c>
      <c r="AG40" s="101"/>
      <c r="AH40" s="99"/>
      <c r="AI40" s="99">
        <f>AE40</f>
        <v>92890368.527083352</v>
      </c>
      <c r="AJ40" s="99"/>
      <c r="AK40" s="100"/>
      <c r="AL40" s="99">
        <f t="shared" si="13"/>
        <v>92890368.527083352</v>
      </c>
      <c r="AM40" s="98"/>
      <c r="AN40" s="99"/>
      <c r="AO40" s="247">
        <f t="shared" si="14"/>
        <v>0</v>
      </c>
      <c r="AP40" s="232"/>
      <c r="AQ40" s="86">
        <f t="shared" si="8"/>
        <v>108862769.84999999</v>
      </c>
      <c r="AR40" s="99"/>
      <c r="AS40" s="99">
        <f>AQ40</f>
        <v>108862769.84999999</v>
      </c>
      <c r="AT40" s="99"/>
      <c r="AU40" s="99"/>
      <c r="AV40" s="245">
        <f t="shared" si="15"/>
        <v>108862769.84999999</v>
      </c>
      <c r="AW40" s="99"/>
      <c r="AX40" s="99"/>
      <c r="AY40" s="98">
        <f t="shared" si="16"/>
        <v>0</v>
      </c>
      <c r="AZ40" s="47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</row>
    <row r="41" spans="1:83" s="11" customFormat="1" ht="12" customHeight="1">
      <c r="A41" s="161">
        <v>10800072</v>
      </c>
      <c r="B41" s="108" t="str">
        <f t="shared" si="0"/>
        <v>10800072</v>
      </c>
      <c r="C41" s="94" t="s">
        <v>409</v>
      </c>
      <c r="D41" s="112" t="str">
        <f t="shared" si="1"/>
        <v>GRB</v>
      </c>
      <c r="E41" s="112"/>
      <c r="F41" s="94"/>
      <c r="G41" s="112"/>
      <c r="H41" s="177" t="str">
        <f t="shared" si="30"/>
        <v/>
      </c>
      <c r="I41" s="177" t="str">
        <f t="shared" si="22"/>
        <v/>
      </c>
      <c r="J41" s="177" t="str">
        <f t="shared" si="23"/>
        <v>GRB</v>
      </c>
      <c r="K41" s="177" t="str">
        <f t="shared" si="24"/>
        <v/>
      </c>
      <c r="L41" s="177" t="str">
        <f t="shared" si="9"/>
        <v>NO</v>
      </c>
      <c r="M41" s="177" t="str">
        <f t="shared" si="10"/>
        <v>NO</v>
      </c>
      <c r="N41" s="177" t="str">
        <f t="shared" si="11"/>
        <v/>
      </c>
      <c r="O41"/>
      <c r="P41" s="95">
        <v>339566246.88</v>
      </c>
      <c r="Q41" s="95">
        <v>339566246.88</v>
      </c>
      <c r="R41" s="95">
        <v>339566246.88</v>
      </c>
      <c r="S41" s="95">
        <v>344396251.13999999</v>
      </c>
      <c r="T41" s="95">
        <v>344396251.13999999</v>
      </c>
      <c r="U41" s="95">
        <v>344396251.13999999</v>
      </c>
      <c r="V41" s="95">
        <v>350756776.13999999</v>
      </c>
      <c r="W41" s="95">
        <v>350756776.13999999</v>
      </c>
      <c r="X41" s="95">
        <v>350756776.13999999</v>
      </c>
      <c r="Y41" s="95">
        <v>355853917.13999999</v>
      </c>
      <c r="Z41" s="95">
        <v>355853917.13999999</v>
      </c>
      <c r="AA41" s="95">
        <v>355853917.13999999</v>
      </c>
      <c r="AB41" s="95">
        <v>361059463.13999999</v>
      </c>
      <c r="AC41" s="95"/>
      <c r="AD41" s="95"/>
      <c r="AE41" s="95">
        <f t="shared" si="12"/>
        <v>348538848.50249988</v>
      </c>
      <c r="AF41" s="102"/>
      <c r="AG41" s="101">
        <v>5</v>
      </c>
      <c r="AH41" s="99"/>
      <c r="AI41" s="99"/>
      <c r="AJ41" s="99">
        <f>AE41</f>
        <v>348538848.50249988</v>
      </c>
      <c r="AK41" s="100"/>
      <c r="AL41" s="99">
        <f t="shared" si="13"/>
        <v>348538848.50249988</v>
      </c>
      <c r="AM41" s="98"/>
      <c r="AN41" s="99"/>
      <c r="AO41" s="247">
        <f t="shared" si="14"/>
        <v>0</v>
      </c>
      <c r="AP41" s="232"/>
      <c r="AQ41" s="86">
        <f t="shared" si="8"/>
        <v>361059463.13999999</v>
      </c>
      <c r="AR41" s="99"/>
      <c r="AS41" s="99"/>
      <c r="AT41" s="99">
        <f>AQ41</f>
        <v>361059463.13999999</v>
      </c>
      <c r="AU41" s="99"/>
      <c r="AV41" s="245">
        <f t="shared" si="15"/>
        <v>361059463.13999999</v>
      </c>
      <c r="AW41" s="99"/>
      <c r="AX41" s="99"/>
      <c r="AY41" s="98">
        <f t="shared" si="16"/>
        <v>0</v>
      </c>
      <c r="AZ41" s="470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</row>
    <row r="42" spans="1:83" s="11" customFormat="1" ht="12" customHeight="1">
      <c r="A42" s="161">
        <v>10800501</v>
      </c>
      <c r="B42" s="108" t="str">
        <f t="shared" si="0"/>
        <v>10800501</v>
      </c>
      <c r="C42" s="94" t="s">
        <v>204</v>
      </c>
      <c r="D42" s="112" t="str">
        <f t="shared" si="1"/>
        <v>ERB</v>
      </c>
      <c r="E42" s="112"/>
      <c r="F42" s="94"/>
      <c r="G42" s="112"/>
      <c r="H42" s="177" t="str">
        <f t="shared" si="30"/>
        <v/>
      </c>
      <c r="I42" s="177" t="str">
        <f t="shared" si="22"/>
        <v>ERB</v>
      </c>
      <c r="J42" s="177" t="str">
        <f t="shared" si="23"/>
        <v/>
      </c>
      <c r="K42" s="177" t="str">
        <f t="shared" si="24"/>
        <v/>
      </c>
      <c r="L42" s="177" t="str">
        <f t="shared" si="9"/>
        <v>NO</v>
      </c>
      <c r="M42" s="177" t="str">
        <f t="shared" si="10"/>
        <v>NO</v>
      </c>
      <c r="N42" s="177" t="str">
        <f t="shared" si="11"/>
        <v/>
      </c>
      <c r="O42"/>
      <c r="P42" s="95">
        <v>-3929654431.0300002</v>
      </c>
      <c r="Q42" s="95">
        <v>-3952260748.4699998</v>
      </c>
      <c r="R42" s="95">
        <v>-3974380023.4000001</v>
      </c>
      <c r="S42" s="95">
        <v>-3998149387.9499998</v>
      </c>
      <c r="T42" s="95">
        <v>-4022733207.1900001</v>
      </c>
      <c r="U42" s="95">
        <v>-4043623184.0300002</v>
      </c>
      <c r="V42" s="95">
        <v>-4069481720.4099998</v>
      </c>
      <c r="W42" s="95">
        <v>-4095166217.7199998</v>
      </c>
      <c r="X42" s="95">
        <v>-4120141083.4000001</v>
      </c>
      <c r="Y42" s="95">
        <v>-4148048388.5100002</v>
      </c>
      <c r="Z42" s="95">
        <v>-4170401184.02</v>
      </c>
      <c r="AA42" s="95">
        <v>-4197172950.98</v>
      </c>
      <c r="AB42" s="95">
        <v>-4022970426.3299999</v>
      </c>
      <c r="AC42" s="95"/>
      <c r="AD42" s="95"/>
      <c r="AE42" s="95">
        <f t="shared" si="12"/>
        <v>-4063989210.396667</v>
      </c>
      <c r="AF42" s="102" t="s">
        <v>608</v>
      </c>
      <c r="AG42" s="101"/>
      <c r="AH42" s="99"/>
      <c r="AI42" s="99">
        <f>AE42</f>
        <v>-4063989210.396667</v>
      </c>
      <c r="AJ42" s="99"/>
      <c r="AK42" s="100"/>
      <c r="AL42" s="99">
        <f t="shared" si="13"/>
        <v>-4063989210.396667</v>
      </c>
      <c r="AM42" s="98"/>
      <c r="AN42" s="99"/>
      <c r="AO42" s="247">
        <f t="shared" si="14"/>
        <v>0</v>
      </c>
      <c r="AP42" s="232"/>
      <c r="AQ42" s="86">
        <f t="shared" si="8"/>
        <v>-4022970426.3299999</v>
      </c>
      <c r="AR42" s="99"/>
      <c r="AS42" s="99">
        <f>AQ42</f>
        <v>-4022970426.3299999</v>
      </c>
      <c r="AT42" s="99"/>
      <c r="AU42" s="99"/>
      <c r="AV42" s="245">
        <f t="shared" si="15"/>
        <v>-4022970426.3299999</v>
      </c>
      <c r="AW42" s="99"/>
      <c r="AX42" s="99"/>
      <c r="AY42" s="98">
        <f t="shared" si="16"/>
        <v>0</v>
      </c>
      <c r="AZ42" s="470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</row>
    <row r="43" spans="1:83" s="11" customFormat="1" ht="12" customHeight="1">
      <c r="A43" s="161">
        <v>10800502</v>
      </c>
      <c r="B43" s="108" t="str">
        <f t="shared" si="0"/>
        <v>10800502</v>
      </c>
      <c r="C43" s="94" t="s">
        <v>205</v>
      </c>
      <c r="D43" s="112" t="str">
        <f t="shared" si="1"/>
        <v>GRB</v>
      </c>
      <c r="E43" s="112"/>
      <c r="F43" s="94"/>
      <c r="G43" s="112"/>
      <c r="H43" s="177" t="str">
        <f t="shared" si="30"/>
        <v/>
      </c>
      <c r="I43" s="177" t="str">
        <f t="shared" si="22"/>
        <v/>
      </c>
      <c r="J43" s="177" t="str">
        <f t="shared" si="23"/>
        <v>GRB</v>
      </c>
      <c r="K43" s="177" t="str">
        <f t="shared" si="24"/>
        <v/>
      </c>
      <c r="L43" s="177" t="str">
        <f t="shared" si="9"/>
        <v>NO</v>
      </c>
      <c r="M43" s="177" t="str">
        <f t="shared" si="10"/>
        <v>NO</v>
      </c>
      <c r="N43" s="177" t="str">
        <f t="shared" si="11"/>
        <v/>
      </c>
      <c r="O43"/>
      <c r="P43" s="95">
        <v>-1520861907.5799999</v>
      </c>
      <c r="Q43" s="95">
        <v>-1526226303.4100001</v>
      </c>
      <c r="R43" s="95">
        <v>-1533817837.1199999</v>
      </c>
      <c r="S43" s="95">
        <v>-1541405445.54</v>
      </c>
      <c r="T43" s="95">
        <v>-1548737257.2</v>
      </c>
      <c r="U43" s="95">
        <v>-1556478292.46</v>
      </c>
      <c r="V43" s="95">
        <v>-1563908391</v>
      </c>
      <c r="W43" s="95">
        <v>-1571476470.98</v>
      </c>
      <c r="X43" s="95">
        <v>-1579637428.4200001</v>
      </c>
      <c r="Y43" s="95">
        <v>-1586587815.1199999</v>
      </c>
      <c r="Z43" s="95">
        <v>-1593626750.29</v>
      </c>
      <c r="AA43" s="95">
        <v>-1602014782.6600001</v>
      </c>
      <c r="AB43" s="95">
        <v>-1609825887.5899999</v>
      </c>
      <c r="AC43" s="95"/>
      <c r="AD43" s="95"/>
      <c r="AE43" s="95">
        <f t="shared" si="12"/>
        <v>-1564105055.9820833</v>
      </c>
      <c r="AF43" s="102"/>
      <c r="AG43" s="101" t="s">
        <v>672</v>
      </c>
      <c r="AH43" s="99"/>
      <c r="AI43" s="99"/>
      <c r="AJ43" s="99">
        <f>AE43</f>
        <v>-1564105055.9820833</v>
      </c>
      <c r="AK43" s="100"/>
      <c r="AL43" s="99">
        <f t="shared" si="13"/>
        <v>-1564105055.9820833</v>
      </c>
      <c r="AM43" s="98"/>
      <c r="AN43" s="99"/>
      <c r="AO43" s="247">
        <f t="shared" si="14"/>
        <v>0</v>
      </c>
      <c r="AP43" s="232"/>
      <c r="AQ43" s="86">
        <f t="shared" si="8"/>
        <v>-1609825887.5899999</v>
      </c>
      <c r="AR43" s="99"/>
      <c r="AS43" s="99"/>
      <c r="AT43" s="99">
        <f>AQ43</f>
        <v>-1609825887.5899999</v>
      </c>
      <c r="AU43" s="99"/>
      <c r="AV43" s="245">
        <f t="shared" si="15"/>
        <v>-1609825887.5899999</v>
      </c>
      <c r="AW43" s="99"/>
      <c r="AX43" s="99"/>
      <c r="AY43" s="98">
        <f t="shared" si="16"/>
        <v>0</v>
      </c>
      <c r="AZ43" s="470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</row>
    <row r="44" spans="1:83" s="11" customFormat="1" ht="12" customHeight="1">
      <c r="A44" s="161">
        <v>10800503</v>
      </c>
      <c r="B44" s="108" t="str">
        <f t="shared" si="0"/>
        <v>10800503</v>
      </c>
      <c r="C44" s="94" t="s">
        <v>389</v>
      </c>
      <c r="D44" s="112" t="str">
        <f t="shared" si="1"/>
        <v>CRB</v>
      </c>
      <c r="E44" s="112"/>
      <c r="F44" s="94"/>
      <c r="G44" s="112"/>
      <c r="H44" s="177" t="str">
        <f t="shared" si="30"/>
        <v/>
      </c>
      <c r="I44" s="177" t="str">
        <f t="shared" si="22"/>
        <v>ERB</v>
      </c>
      <c r="J44" s="177" t="str">
        <f t="shared" si="23"/>
        <v>GRB</v>
      </c>
      <c r="K44" s="177" t="str">
        <f t="shared" si="24"/>
        <v/>
      </c>
      <c r="L44" s="177" t="str">
        <f t="shared" si="9"/>
        <v>NO</v>
      </c>
      <c r="M44" s="177" t="str">
        <f t="shared" si="10"/>
        <v>NO</v>
      </c>
      <c r="N44" s="177" t="str">
        <f t="shared" si="11"/>
        <v/>
      </c>
      <c r="O44"/>
      <c r="P44" s="95">
        <v>-118981538.26000001</v>
      </c>
      <c r="Q44" s="95">
        <v>-117508063.90000001</v>
      </c>
      <c r="R44" s="95">
        <v>-119386840.48</v>
      </c>
      <c r="S44" s="95">
        <v>-121268664.89</v>
      </c>
      <c r="T44" s="95">
        <v>-121839425.58</v>
      </c>
      <c r="U44" s="95">
        <v>-123697865.11</v>
      </c>
      <c r="V44" s="95">
        <v>-126228840.03</v>
      </c>
      <c r="W44" s="95">
        <v>-126906673.19</v>
      </c>
      <c r="X44" s="95">
        <v>-129268670.58</v>
      </c>
      <c r="Y44" s="95">
        <v>-131694554.41</v>
      </c>
      <c r="Z44" s="95">
        <v>-133986658.84</v>
      </c>
      <c r="AA44" s="95">
        <v>-136279797.69</v>
      </c>
      <c r="AB44" s="95">
        <v>-133737870.14</v>
      </c>
      <c r="AC44" s="95"/>
      <c r="AD44" s="95"/>
      <c r="AE44" s="95">
        <f t="shared" si="12"/>
        <v>-126202146.57499999</v>
      </c>
      <c r="AF44" s="102">
        <v>18</v>
      </c>
      <c r="AG44" s="101" t="s">
        <v>459</v>
      </c>
      <c r="AH44" s="99"/>
      <c r="AI44" s="99">
        <f>AE44*C1533</f>
        <v>-83735124.252512485</v>
      </c>
      <c r="AJ44" s="99">
        <f>AE44*C1534</f>
        <v>-42467022.322487496</v>
      </c>
      <c r="AK44" s="100"/>
      <c r="AL44" s="99">
        <f t="shared" si="13"/>
        <v>-126202146.57499999</v>
      </c>
      <c r="AM44" s="98"/>
      <c r="AN44" s="99"/>
      <c r="AO44" s="247">
        <f t="shared" si="14"/>
        <v>0</v>
      </c>
      <c r="AP44" s="232"/>
      <c r="AQ44" s="86">
        <f t="shared" si="8"/>
        <v>-133737870.14</v>
      </c>
      <c r="AR44" s="99"/>
      <c r="AS44" s="99">
        <f>AQ44*C1533</f>
        <v>-88735076.837889999</v>
      </c>
      <c r="AT44" s="99">
        <f>AQ44*C1534</f>
        <v>-45002793.302110001</v>
      </c>
      <c r="AU44" s="99"/>
      <c r="AV44" s="245">
        <f t="shared" si="15"/>
        <v>-133737870.14</v>
      </c>
      <c r="AW44" s="99"/>
      <c r="AX44" s="99"/>
      <c r="AY44" s="98">
        <f t="shared" si="16"/>
        <v>0</v>
      </c>
      <c r="AZ44" s="470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</row>
    <row r="45" spans="1:83" s="11" customFormat="1" ht="12" customHeight="1">
      <c r="A45" s="161">
        <v>10800541</v>
      </c>
      <c r="B45" s="108" t="str">
        <f t="shared" si="0"/>
        <v>10800541</v>
      </c>
      <c r="C45" s="94" t="s">
        <v>53</v>
      </c>
      <c r="D45" s="112" t="str">
        <f t="shared" si="1"/>
        <v>ERB</v>
      </c>
      <c r="E45" s="112"/>
      <c r="F45" s="94"/>
      <c r="G45" s="112"/>
      <c r="H45" s="177" t="str">
        <f t="shared" si="30"/>
        <v/>
      </c>
      <c r="I45" s="177" t="str">
        <f t="shared" si="22"/>
        <v>ERB</v>
      </c>
      <c r="J45" s="177" t="str">
        <f t="shared" si="23"/>
        <v/>
      </c>
      <c r="K45" s="177" t="str">
        <f t="shared" si="24"/>
        <v/>
      </c>
      <c r="L45" s="177" t="str">
        <f t="shared" si="9"/>
        <v>NO</v>
      </c>
      <c r="M45" s="177" t="str">
        <f t="shared" si="10"/>
        <v>NO</v>
      </c>
      <c r="N45" s="177" t="str">
        <f t="shared" si="11"/>
        <v/>
      </c>
      <c r="O45"/>
      <c r="P45" s="95">
        <v>14725291.6</v>
      </c>
      <c r="Q45" s="95">
        <v>14890481.390000001</v>
      </c>
      <c r="R45" s="95">
        <v>14462012.25</v>
      </c>
      <c r="S45" s="95">
        <v>14365720.380000001</v>
      </c>
      <c r="T45" s="95">
        <v>15894613.970000001</v>
      </c>
      <c r="U45" s="95">
        <v>16183472.939999999</v>
      </c>
      <c r="V45" s="95">
        <v>17481383.629999999</v>
      </c>
      <c r="W45" s="95">
        <v>18704668.960000001</v>
      </c>
      <c r="X45" s="95">
        <v>21127226.25</v>
      </c>
      <c r="Y45" s="95">
        <v>22647670.390000001</v>
      </c>
      <c r="Z45" s="95">
        <v>24104489.800000001</v>
      </c>
      <c r="AA45" s="95">
        <v>25465825.399999999</v>
      </c>
      <c r="AB45" s="95">
        <v>18490054.940000001</v>
      </c>
      <c r="AC45" s="95"/>
      <c r="AD45" s="95"/>
      <c r="AE45" s="95">
        <f t="shared" si="12"/>
        <v>18494603.21916667</v>
      </c>
      <c r="AF45" s="102" t="s">
        <v>608</v>
      </c>
      <c r="AG45" s="101"/>
      <c r="AH45" s="99"/>
      <c r="AI45" s="99">
        <f>AE45</f>
        <v>18494603.21916667</v>
      </c>
      <c r="AJ45" s="99"/>
      <c r="AK45" s="100"/>
      <c r="AL45" s="99">
        <f t="shared" si="13"/>
        <v>18494603.21916667</v>
      </c>
      <c r="AM45" s="98"/>
      <c r="AN45" s="99"/>
      <c r="AO45" s="247">
        <f t="shared" si="14"/>
        <v>0</v>
      </c>
      <c r="AP45" s="232"/>
      <c r="AQ45" s="86">
        <f t="shared" si="8"/>
        <v>18490054.940000001</v>
      </c>
      <c r="AR45" s="99"/>
      <c r="AS45" s="99">
        <f>AQ45</f>
        <v>18490054.940000001</v>
      </c>
      <c r="AT45" s="99"/>
      <c r="AU45" s="99"/>
      <c r="AV45" s="245">
        <f t="shared" si="15"/>
        <v>18490054.940000001</v>
      </c>
      <c r="AW45" s="99"/>
      <c r="AX45" s="99"/>
      <c r="AY45" s="98">
        <f t="shared" si="16"/>
        <v>0</v>
      </c>
      <c r="AZ45" s="470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</row>
    <row r="46" spans="1:83" s="11" customFormat="1" ht="12" customHeight="1">
      <c r="A46" s="161">
        <v>10800543</v>
      </c>
      <c r="B46" s="108" t="str">
        <f t="shared" si="0"/>
        <v>10800543</v>
      </c>
      <c r="C46" s="94" t="s">
        <v>54</v>
      </c>
      <c r="D46" s="112" t="str">
        <f t="shared" si="1"/>
        <v>CRB</v>
      </c>
      <c r="E46" s="112"/>
      <c r="F46" s="94"/>
      <c r="G46" s="112"/>
      <c r="H46" s="177" t="str">
        <f t="shared" si="30"/>
        <v/>
      </c>
      <c r="I46" s="177" t="str">
        <f t="shared" si="22"/>
        <v>ERB</v>
      </c>
      <c r="J46" s="177" t="str">
        <f t="shared" si="23"/>
        <v>GRB</v>
      </c>
      <c r="K46" s="177" t="str">
        <f t="shared" si="24"/>
        <v/>
      </c>
      <c r="L46" s="177" t="str">
        <f t="shared" si="9"/>
        <v>NO</v>
      </c>
      <c r="M46" s="177" t="str">
        <f t="shared" si="10"/>
        <v>NO</v>
      </c>
      <c r="N46" s="177" t="str">
        <f t="shared" si="11"/>
        <v/>
      </c>
      <c r="O46"/>
      <c r="P46" s="95">
        <v>201429.96</v>
      </c>
      <c r="Q46" s="95">
        <v>258640.8</v>
      </c>
      <c r="R46" s="95">
        <v>312136.48</v>
      </c>
      <c r="S46" s="95">
        <v>634645.28</v>
      </c>
      <c r="T46" s="95">
        <v>817321.17</v>
      </c>
      <c r="U46" s="95">
        <v>1114235.99</v>
      </c>
      <c r="V46" s="95">
        <v>1498570.97</v>
      </c>
      <c r="W46" s="95">
        <v>1953137.95</v>
      </c>
      <c r="X46" s="95">
        <v>1896949.71</v>
      </c>
      <c r="Y46" s="95">
        <v>2025617.86</v>
      </c>
      <c r="Z46" s="95">
        <v>2069182.96</v>
      </c>
      <c r="AA46" s="95">
        <v>2079425.62</v>
      </c>
      <c r="AB46" s="95">
        <v>2204763.12</v>
      </c>
      <c r="AC46" s="95"/>
      <c r="AD46" s="95"/>
      <c r="AE46" s="95">
        <f t="shared" si="12"/>
        <v>1321913.4441666666</v>
      </c>
      <c r="AF46" s="102">
        <v>18</v>
      </c>
      <c r="AG46" s="101" t="s">
        <v>459</v>
      </c>
      <c r="AH46" s="99"/>
      <c r="AI46" s="99">
        <f>AE46*C1533</f>
        <v>877089.57020458323</v>
      </c>
      <c r="AJ46" s="99">
        <f>AE46*C1534</f>
        <v>444823.87396208337</v>
      </c>
      <c r="AK46" s="100"/>
      <c r="AL46" s="99">
        <f t="shared" si="13"/>
        <v>1321913.4441666666</v>
      </c>
      <c r="AM46" s="98"/>
      <c r="AN46" s="99"/>
      <c r="AO46" s="247">
        <f t="shared" si="14"/>
        <v>0</v>
      </c>
      <c r="AP46" s="232"/>
      <c r="AQ46" s="86">
        <f t="shared" si="8"/>
        <v>2204763.12</v>
      </c>
      <c r="AR46" s="99"/>
      <c r="AS46" s="99">
        <f>AQ46*C1533</f>
        <v>1462860.3301200001</v>
      </c>
      <c r="AT46" s="99">
        <f>AQ46*C1534</f>
        <v>741902.78988000005</v>
      </c>
      <c r="AU46" s="99"/>
      <c r="AV46" s="245">
        <f t="shared" si="15"/>
        <v>2204763.12</v>
      </c>
      <c r="AW46" s="99"/>
      <c r="AX46" s="99"/>
      <c r="AY46" s="98">
        <f t="shared" si="16"/>
        <v>0</v>
      </c>
      <c r="AZ46" s="470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</row>
    <row r="47" spans="1:83" s="11" customFormat="1" ht="12" customHeight="1">
      <c r="A47" s="161">
        <v>10800552</v>
      </c>
      <c r="B47" s="108" t="str">
        <f t="shared" si="0"/>
        <v>10800552</v>
      </c>
      <c r="C47" s="94" t="s">
        <v>107</v>
      </c>
      <c r="D47" s="112" t="str">
        <f t="shared" si="1"/>
        <v>GRB</v>
      </c>
      <c r="E47" s="112"/>
      <c r="F47" s="94"/>
      <c r="G47" s="112"/>
      <c r="H47" s="177" t="str">
        <f t="shared" si="30"/>
        <v/>
      </c>
      <c r="I47" s="177" t="str">
        <f t="shared" si="22"/>
        <v/>
      </c>
      <c r="J47" s="177" t="str">
        <f t="shared" si="23"/>
        <v>GRB</v>
      </c>
      <c r="K47" s="177" t="str">
        <f t="shared" si="24"/>
        <v/>
      </c>
      <c r="L47" s="177" t="str">
        <f t="shared" si="9"/>
        <v>NO</v>
      </c>
      <c r="M47" s="177" t="str">
        <f t="shared" si="10"/>
        <v>NO</v>
      </c>
      <c r="N47" s="177" t="str">
        <f t="shared" si="11"/>
        <v/>
      </c>
      <c r="O47"/>
      <c r="P47" s="95">
        <v>4690422.22</v>
      </c>
      <c r="Q47" s="95">
        <v>4389181.8</v>
      </c>
      <c r="R47" s="95">
        <v>4522547.5199999996</v>
      </c>
      <c r="S47" s="95">
        <v>6112160.2699999996</v>
      </c>
      <c r="T47" s="95">
        <v>6772603.1600000001</v>
      </c>
      <c r="U47" s="95">
        <v>6919868.9100000001</v>
      </c>
      <c r="V47" s="95">
        <v>6950348.5199999996</v>
      </c>
      <c r="W47" s="95">
        <v>7253280.1699999999</v>
      </c>
      <c r="X47" s="95">
        <v>7774751.4900000002</v>
      </c>
      <c r="Y47" s="95">
        <v>7027369.4800000004</v>
      </c>
      <c r="Z47" s="95">
        <v>7067200.25</v>
      </c>
      <c r="AA47" s="95">
        <v>7744970.2400000002</v>
      </c>
      <c r="AB47" s="95">
        <v>7894814.1399999997</v>
      </c>
      <c r="AC47" s="95"/>
      <c r="AD47" s="95"/>
      <c r="AE47" s="95">
        <f t="shared" si="12"/>
        <v>6568908.3325000005</v>
      </c>
      <c r="AF47" s="102"/>
      <c r="AG47" s="101">
        <v>5</v>
      </c>
      <c r="AH47" s="99"/>
      <c r="AI47" s="99"/>
      <c r="AJ47" s="99">
        <f>AE47</f>
        <v>6568908.3325000005</v>
      </c>
      <c r="AK47" s="100"/>
      <c r="AL47" s="99">
        <f t="shared" si="13"/>
        <v>6568908.3325000005</v>
      </c>
      <c r="AM47" s="98"/>
      <c r="AN47" s="99"/>
      <c r="AO47" s="247">
        <f t="shared" si="14"/>
        <v>0</v>
      </c>
      <c r="AP47" s="232"/>
      <c r="AQ47" s="86">
        <f t="shared" si="8"/>
        <v>7894814.1399999997</v>
      </c>
      <c r="AR47" s="99"/>
      <c r="AS47" s="99"/>
      <c r="AT47" s="99">
        <f>AQ47</f>
        <v>7894814.1399999997</v>
      </c>
      <c r="AU47" s="99"/>
      <c r="AV47" s="245">
        <f t="shared" si="15"/>
        <v>7894814.1399999997</v>
      </c>
      <c r="AW47" s="99"/>
      <c r="AX47" s="99"/>
      <c r="AY47" s="98">
        <f t="shared" si="16"/>
        <v>0</v>
      </c>
      <c r="AZ47" s="470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</row>
    <row r="48" spans="1:83" s="11" customFormat="1" ht="12" customHeight="1">
      <c r="A48" s="161">
        <v>10800601</v>
      </c>
      <c r="B48" s="108" t="str">
        <f t="shared" si="0"/>
        <v>10800601</v>
      </c>
      <c r="C48" s="94" t="s">
        <v>1043</v>
      </c>
      <c r="D48" s="112" t="str">
        <f t="shared" si="1"/>
        <v>ERB</v>
      </c>
      <c r="E48" s="112"/>
      <c r="F48" s="94"/>
      <c r="G48" s="112"/>
      <c r="H48" s="177" t="str">
        <f t="shared" si="30"/>
        <v/>
      </c>
      <c r="I48" s="177" t="str">
        <f t="shared" si="22"/>
        <v>ERB</v>
      </c>
      <c r="J48" s="177" t="str">
        <f t="shared" si="23"/>
        <v/>
      </c>
      <c r="K48" s="177" t="str">
        <f t="shared" si="24"/>
        <v/>
      </c>
      <c r="L48" s="177" t="str">
        <f t="shared" si="9"/>
        <v>NO</v>
      </c>
      <c r="M48" s="177" t="str">
        <f t="shared" si="10"/>
        <v>NO</v>
      </c>
      <c r="N48" s="177" t="str">
        <f t="shared" si="11"/>
        <v/>
      </c>
      <c r="O48"/>
      <c r="P48" s="95">
        <v>-47351.1</v>
      </c>
      <c r="Q48" s="95">
        <v>-52086.28</v>
      </c>
      <c r="R48" s="95">
        <v>0</v>
      </c>
      <c r="S48" s="95">
        <v>0</v>
      </c>
      <c r="T48" s="95">
        <v>0</v>
      </c>
      <c r="U48" s="95">
        <v>0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95">
        <v>0</v>
      </c>
      <c r="AB48" s="95">
        <v>50543384.810000002</v>
      </c>
      <c r="AC48" s="95"/>
      <c r="AD48" s="95"/>
      <c r="AE48" s="95">
        <f t="shared" si="12"/>
        <v>2099660.8812500001</v>
      </c>
      <c r="AF48" s="102" t="s">
        <v>608</v>
      </c>
      <c r="AG48" s="101"/>
      <c r="AH48" s="99"/>
      <c r="AI48" s="99">
        <f>AE48</f>
        <v>2099660.8812500001</v>
      </c>
      <c r="AJ48" s="99"/>
      <c r="AK48" s="100"/>
      <c r="AL48" s="99">
        <f t="shared" si="13"/>
        <v>2099660.8812500001</v>
      </c>
      <c r="AM48" s="98"/>
      <c r="AN48" s="99"/>
      <c r="AO48" s="247">
        <f t="shared" si="14"/>
        <v>0</v>
      </c>
      <c r="AP48" s="232"/>
      <c r="AQ48" s="86">
        <f t="shared" si="8"/>
        <v>50543384.810000002</v>
      </c>
      <c r="AR48" s="99"/>
      <c r="AS48" s="99">
        <f>AQ48</f>
        <v>50543384.810000002</v>
      </c>
      <c r="AT48" s="99"/>
      <c r="AU48" s="99"/>
      <c r="AV48" s="245">
        <f t="shared" si="15"/>
        <v>50543384.810000002</v>
      </c>
      <c r="AW48" s="99"/>
      <c r="AX48" s="99"/>
      <c r="AY48" s="98">
        <f t="shared" si="16"/>
        <v>0</v>
      </c>
      <c r="AZ48" s="470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</row>
    <row r="49" spans="1:83" s="11" customFormat="1" ht="12" customHeight="1">
      <c r="A49" s="161">
        <v>10800602</v>
      </c>
      <c r="B49" s="108" t="str">
        <f t="shared" si="0"/>
        <v>10800602</v>
      </c>
      <c r="C49" s="94" t="s">
        <v>1030</v>
      </c>
      <c r="D49" s="112" t="str">
        <f t="shared" si="1"/>
        <v>GRB</v>
      </c>
      <c r="E49" s="112"/>
      <c r="F49" s="94"/>
      <c r="G49" s="112"/>
      <c r="H49" s="177" t="str">
        <f t="shared" si="30"/>
        <v/>
      </c>
      <c r="I49" s="177" t="str">
        <f t="shared" si="22"/>
        <v/>
      </c>
      <c r="J49" s="177" t="str">
        <f t="shared" si="23"/>
        <v>GRB</v>
      </c>
      <c r="K49" s="177" t="str">
        <f t="shared" si="24"/>
        <v/>
      </c>
      <c r="L49" s="177" t="str">
        <f t="shared" si="9"/>
        <v>NO</v>
      </c>
      <c r="M49" s="177" t="str">
        <f t="shared" si="10"/>
        <v>NO</v>
      </c>
      <c r="N49" s="177" t="str">
        <f t="shared" si="11"/>
        <v/>
      </c>
      <c r="O49"/>
      <c r="P49" s="95">
        <v>0</v>
      </c>
      <c r="Q49" s="95">
        <v>2771104.91</v>
      </c>
      <c r="R49" s="95">
        <v>5542209.8200000003</v>
      </c>
      <c r="S49" s="95">
        <v>0</v>
      </c>
      <c r="T49" s="95">
        <v>0</v>
      </c>
      <c r="U49" s="95">
        <v>0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95">
        <v>0</v>
      </c>
      <c r="AB49" s="95">
        <v>0</v>
      </c>
      <c r="AC49" s="95"/>
      <c r="AD49" s="95"/>
      <c r="AE49" s="95">
        <f t="shared" si="12"/>
        <v>692776.22750000004</v>
      </c>
      <c r="AF49" s="102"/>
      <c r="AG49" s="101" t="s">
        <v>672</v>
      </c>
      <c r="AH49" s="99"/>
      <c r="AI49" s="99"/>
      <c r="AJ49" s="99">
        <f>AE49</f>
        <v>692776.22750000004</v>
      </c>
      <c r="AK49" s="100"/>
      <c r="AL49" s="99">
        <f t="shared" si="13"/>
        <v>692776.22750000004</v>
      </c>
      <c r="AM49" s="98"/>
      <c r="AN49" s="99"/>
      <c r="AO49" s="247">
        <f t="shared" si="14"/>
        <v>0</v>
      </c>
      <c r="AP49" s="232"/>
      <c r="AQ49" s="86">
        <f t="shared" si="8"/>
        <v>0</v>
      </c>
      <c r="AR49" s="99"/>
      <c r="AS49" s="99"/>
      <c r="AT49" s="99">
        <f>AQ49</f>
        <v>0</v>
      </c>
      <c r="AU49" s="99"/>
      <c r="AV49" s="245">
        <f t="shared" si="15"/>
        <v>0</v>
      </c>
      <c r="AW49" s="99"/>
      <c r="AX49" s="99"/>
      <c r="AY49" s="98">
        <f t="shared" si="16"/>
        <v>0</v>
      </c>
      <c r="AZ49" s="470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</row>
    <row r="50" spans="1:83" s="11" customFormat="1" ht="12" customHeight="1">
      <c r="A50" s="493" t="s">
        <v>1592</v>
      </c>
      <c r="B50" s="567" t="str">
        <f t="shared" si="0"/>
        <v>10800603</v>
      </c>
      <c r="C50" s="479" t="s">
        <v>1044</v>
      </c>
      <c r="D50" s="480" t="str">
        <f t="shared" si="1"/>
        <v>CRB</v>
      </c>
      <c r="E50" s="480"/>
      <c r="F50" s="495">
        <v>43282</v>
      </c>
      <c r="G50" s="480"/>
      <c r="H50" s="482" t="str">
        <f t="shared" si="30"/>
        <v/>
      </c>
      <c r="I50" s="482" t="str">
        <f t="shared" si="22"/>
        <v>ERB</v>
      </c>
      <c r="J50" s="482" t="str">
        <f t="shared" si="23"/>
        <v>GRB</v>
      </c>
      <c r="K50" s="482" t="str">
        <f t="shared" si="24"/>
        <v/>
      </c>
      <c r="L50" s="482" t="str">
        <f t="shared" ref="L50" si="33">IF(VALUE(AM50),"W/C",IF(ISBLANK(AM50),"NO","W/C"))</f>
        <v>NO</v>
      </c>
      <c r="M50" s="482" t="str">
        <f t="shared" ref="M50" si="34">IF(VALUE(AN50),"W/C",IF(ISBLANK(AN50),"NO","W/C"))</f>
        <v>NO</v>
      </c>
      <c r="N50" s="482" t="str">
        <f t="shared" ref="N50" si="35">IF(OR(CONCATENATE(L50,M50)="NOW/C",CONCATENATE(L50,M50)="W/CNO"),"W/C","")</f>
        <v/>
      </c>
      <c r="O50" s="483"/>
      <c r="P50" s="484">
        <v>0</v>
      </c>
      <c r="Q50" s="484">
        <v>0</v>
      </c>
      <c r="R50" s="484">
        <v>0</v>
      </c>
      <c r="S50" s="484">
        <v>0</v>
      </c>
      <c r="T50" s="484">
        <v>0</v>
      </c>
      <c r="U50" s="484">
        <v>0</v>
      </c>
      <c r="V50" s="484">
        <v>0</v>
      </c>
      <c r="W50" s="484">
        <v>0</v>
      </c>
      <c r="X50" s="484">
        <v>0</v>
      </c>
      <c r="Y50" s="484">
        <v>0</v>
      </c>
      <c r="Z50" s="484">
        <v>0</v>
      </c>
      <c r="AA50" s="484">
        <v>0</v>
      </c>
      <c r="AB50" s="484">
        <v>0</v>
      </c>
      <c r="AC50" s="484"/>
      <c r="AD50" s="484"/>
      <c r="AE50" s="484">
        <f t="shared" si="12"/>
        <v>0</v>
      </c>
      <c r="AF50" s="485" t="s">
        <v>365</v>
      </c>
      <c r="AG50" s="486" t="s">
        <v>459</v>
      </c>
      <c r="AH50" s="487"/>
      <c r="AI50" s="487">
        <f>AE50*C1533</f>
        <v>0</v>
      </c>
      <c r="AJ50" s="487">
        <f>AE50*C1534</f>
        <v>0</v>
      </c>
      <c r="AK50" s="488"/>
      <c r="AL50" s="487">
        <f t="shared" ref="AL50" si="36">SUM(AI50:AK50)</f>
        <v>0</v>
      </c>
      <c r="AM50" s="489"/>
      <c r="AN50" s="487"/>
      <c r="AO50" s="490">
        <f t="shared" si="14"/>
        <v>0</v>
      </c>
      <c r="AP50" s="232"/>
      <c r="AQ50" s="491">
        <f t="shared" si="8"/>
        <v>0</v>
      </c>
      <c r="AR50" s="487"/>
      <c r="AS50" s="487">
        <f>AQ50*C1533</f>
        <v>0</v>
      </c>
      <c r="AT50" s="487">
        <f>AQ50*C1534</f>
        <v>0</v>
      </c>
      <c r="AU50" s="487"/>
      <c r="AV50" s="492">
        <f>SUM(AS50:AU50)</f>
        <v>0</v>
      </c>
      <c r="AW50" s="487"/>
      <c r="AX50" s="487"/>
      <c r="AY50" s="489">
        <f t="shared" ref="AY50" si="37">AW50+AX50</f>
        <v>0</v>
      </c>
      <c r="AZ50" s="47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</row>
    <row r="51" spans="1:83" s="11" customFormat="1" ht="12" customHeight="1">
      <c r="A51" s="336">
        <v>10800611</v>
      </c>
      <c r="B51" s="337" t="str">
        <f t="shared" si="0"/>
        <v>10800611</v>
      </c>
      <c r="C51" s="325" t="s">
        <v>1396</v>
      </c>
      <c r="D51" s="326" t="str">
        <f t="shared" si="1"/>
        <v>ERB</v>
      </c>
      <c r="E51" s="326"/>
      <c r="F51" s="339">
        <v>43070</v>
      </c>
      <c r="G51" s="326"/>
      <c r="H51" s="327" t="str">
        <f t="shared" si="30"/>
        <v/>
      </c>
      <c r="I51" s="327" t="str">
        <f t="shared" si="22"/>
        <v>ERB</v>
      </c>
      <c r="J51" s="327" t="str">
        <f t="shared" si="23"/>
        <v/>
      </c>
      <c r="K51" s="327" t="str">
        <f t="shared" si="24"/>
        <v/>
      </c>
      <c r="L51" s="327" t="str">
        <f t="shared" si="9"/>
        <v>NO</v>
      </c>
      <c r="M51" s="327" t="str">
        <f t="shared" si="10"/>
        <v>NO</v>
      </c>
      <c r="N51" s="327" t="str">
        <f t="shared" si="11"/>
        <v/>
      </c>
      <c r="O51" s="445"/>
      <c r="P51" s="328">
        <v>-95934500</v>
      </c>
      <c r="Q51" s="328">
        <v>-95934500</v>
      </c>
      <c r="R51" s="328">
        <v>-95934500</v>
      </c>
      <c r="S51" s="328">
        <v>-95934500</v>
      </c>
      <c r="T51" s="328">
        <v>-95934500</v>
      </c>
      <c r="U51" s="328">
        <v>-95934500</v>
      </c>
      <c r="V51" s="328">
        <v>-95934500</v>
      </c>
      <c r="W51" s="328">
        <v>-95934500</v>
      </c>
      <c r="X51" s="328">
        <v>-95934500</v>
      </c>
      <c r="Y51" s="328">
        <v>-95934500</v>
      </c>
      <c r="Z51" s="328">
        <v>-95934500</v>
      </c>
      <c r="AA51" s="328">
        <v>-95934500</v>
      </c>
      <c r="AB51" s="328">
        <v>-95934500</v>
      </c>
      <c r="AC51" s="328"/>
      <c r="AD51" s="328"/>
      <c r="AE51" s="328">
        <f t="shared" si="12"/>
        <v>-95934500</v>
      </c>
      <c r="AF51" s="377" t="s">
        <v>1456</v>
      </c>
      <c r="AG51" s="329"/>
      <c r="AH51" s="330"/>
      <c r="AI51" s="330">
        <f>AE51</f>
        <v>-95934500</v>
      </c>
      <c r="AJ51" s="330"/>
      <c r="AK51" s="331"/>
      <c r="AL51" s="330">
        <f t="shared" si="13"/>
        <v>-95934500</v>
      </c>
      <c r="AM51" s="332"/>
      <c r="AN51" s="330"/>
      <c r="AO51" s="333">
        <f t="shared" si="14"/>
        <v>0</v>
      </c>
      <c r="AP51" s="232"/>
      <c r="AQ51" s="334">
        <f t="shared" si="8"/>
        <v>-95934500</v>
      </c>
      <c r="AR51" s="330"/>
      <c r="AS51" s="330">
        <f t="shared" ref="AS51:AS73" si="38">AQ51</f>
        <v>-95934500</v>
      </c>
      <c r="AT51" s="330"/>
      <c r="AU51" s="330"/>
      <c r="AV51" s="335">
        <f t="shared" si="15"/>
        <v>-95934500</v>
      </c>
      <c r="AW51" s="330"/>
      <c r="AX51" s="330"/>
      <c r="AY51" s="332">
        <f t="shared" si="16"/>
        <v>0</v>
      </c>
      <c r="AZ51" s="470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</row>
    <row r="52" spans="1:83" s="11" customFormat="1" ht="12" customHeight="1">
      <c r="A52" s="336">
        <v>10800621</v>
      </c>
      <c r="B52" s="337" t="str">
        <f t="shared" si="0"/>
        <v>10800621</v>
      </c>
      <c r="C52" s="325" t="s">
        <v>1397</v>
      </c>
      <c r="D52" s="326" t="str">
        <f t="shared" si="1"/>
        <v>Non-Op</v>
      </c>
      <c r="E52" s="326"/>
      <c r="F52" s="339">
        <v>43070</v>
      </c>
      <c r="G52" s="326"/>
      <c r="H52" s="327" t="str">
        <f t="shared" ref="H52:H53" si="39">IF(VALUE(AH52),H$7,IF(ISBLANK(AH52),"",H$7))</f>
        <v/>
      </c>
      <c r="I52" s="327" t="str">
        <f t="shared" ref="I52:I53" si="40">IF(VALUE(AI52),I$7,IF(ISBLANK(AI52),"",I$7))</f>
        <v/>
      </c>
      <c r="J52" s="327" t="str">
        <f t="shared" ref="J52:J53" si="41">IF(VALUE(AJ52),J$7,IF(ISBLANK(AJ52),"",J$7))</f>
        <v/>
      </c>
      <c r="K52" s="327" t="str">
        <f t="shared" ref="K52:K53" si="42">IF(VALUE(AK52),K$7,IF(ISBLANK(AK52),"",K$7))</f>
        <v>Non-Op</v>
      </c>
      <c r="L52" s="327" t="str">
        <f t="shared" ref="L52:L53" si="43">IF(VALUE(AM52),"W/C",IF(ISBLANK(AM52),"NO","W/C"))</f>
        <v>NO</v>
      </c>
      <c r="M52" s="327" t="str">
        <f t="shared" ref="M52:M53" si="44">IF(VALUE(AN52),"W/C",IF(ISBLANK(AN52),"NO","W/C"))</f>
        <v>NO</v>
      </c>
      <c r="N52" s="327" t="str">
        <f t="shared" ref="N52:N53" si="45">IF(OR(CONCATENATE(L52,M52)="NOW/C",CONCATENATE(L52,M52)="W/CNO"),"W/C","")</f>
        <v/>
      </c>
      <c r="O52" s="445"/>
      <c r="P52" s="328">
        <v>11940746.970000001</v>
      </c>
      <c r="Q52" s="328">
        <v>12653919.689999999</v>
      </c>
      <c r="R52" s="328">
        <v>13367092.41</v>
      </c>
      <c r="S52" s="328">
        <v>14080265.25</v>
      </c>
      <c r="T52" s="328">
        <v>14793438.210000001</v>
      </c>
      <c r="U52" s="328">
        <v>15506611.060000001</v>
      </c>
      <c r="V52" s="328">
        <v>19576570.219999999</v>
      </c>
      <c r="W52" s="328">
        <v>23996916.219999999</v>
      </c>
      <c r="X52" s="328">
        <v>28417262.120000001</v>
      </c>
      <c r="Y52" s="328">
        <v>32837608.02</v>
      </c>
      <c r="Z52" s="328">
        <v>37257953.869999997</v>
      </c>
      <c r="AA52" s="328">
        <v>41678299.789999999</v>
      </c>
      <c r="AB52" s="328">
        <v>46098645.710000001</v>
      </c>
      <c r="AC52" s="328"/>
      <c r="AD52" s="328"/>
      <c r="AE52" s="328">
        <f t="shared" si="12"/>
        <v>23598802.766666666</v>
      </c>
      <c r="AF52" s="377"/>
      <c r="AG52" s="329"/>
      <c r="AH52" s="330"/>
      <c r="AI52" s="330"/>
      <c r="AJ52" s="330"/>
      <c r="AK52" s="331">
        <f t="shared" ref="AK52:AK53" si="46">AE52</f>
        <v>23598802.766666666</v>
      </c>
      <c r="AL52" s="330">
        <f t="shared" si="13"/>
        <v>23598802.766666666</v>
      </c>
      <c r="AM52" s="332"/>
      <c r="AN52" s="330"/>
      <c r="AO52" s="333">
        <f t="shared" si="14"/>
        <v>0</v>
      </c>
      <c r="AP52" s="232"/>
      <c r="AQ52" s="334">
        <f t="shared" si="8"/>
        <v>46098645.710000001</v>
      </c>
      <c r="AR52" s="330"/>
      <c r="AS52" s="330"/>
      <c r="AT52" s="330"/>
      <c r="AU52" s="330">
        <f t="shared" ref="AU52:AU53" si="47">AQ52</f>
        <v>46098645.710000001</v>
      </c>
      <c r="AV52" s="335">
        <f t="shared" si="15"/>
        <v>46098645.710000001</v>
      </c>
      <c r="AW52" s="330"/>
      <c r="AX52" s="330"/>
      <c r="AY52" s="332">
        <f t="shared" si="16"/>
        <v>0</v>
      </c>
      <c r="AZ52" s="470" t="s">
        <v>1668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</row>
    <row r="53" spans="1:83" s="11" customFormat="1" ht="12" customHeight="1">
      <c r="A53" s="336">
        <v>10800631</v>
      </c>
      <c r="B53" s="337" t="str">
        <f t="shared" si="0"/>
        <v>10800631</v>
      </c>
      <c r="C53" s="325" t="s">
        <v>1398</v>
      </c>
      <c r="D53" s="326" t="str">
        <f t="shared" si="1"/>
        <v>Non-Op</v>
      </c>
      <c r="E53" s="326"/>
      <c r="F53" s="339">
        <v>43070</v>
      </c>
      <c r="G53" s="326"/>
      <c r="H53" s="327" t="str">
        <f t="shared" si="39"/>
        <v/>
      </c>
      <c r="I53" s="327" t="str">
        <f t="shared" si="40"/>
        <v/>
      </c>
      <c r="J53" s="327" t="str">
        <f t="shared" si="41"/>
        <v/>
      </c>
      <c r="K53" s="327" t="str">
        <f t="shared" si="42"/>
        <v>Non-Op</v>
      </c>
      <c r="L53" s="327" t="str">
        <f t="shared" si="43"/>
        <v>NO</v>
      </c>
      <c r="M53" s="327" t="str">
        <f t="shared" si="44"/>
        <v>NO</v>
      </c>
      <c r="N53" s="327" t="str">
        <f t="shared" si="45"/>
        <v/>
      </c>
      <c r="O53" s="445"/>
      <c r="P53" s="328">
        <v>2030752.94</v>
      </c>
      <c r="Q53" s="328">
        <v>2168224.42</v>
      </c>
      <c r="R53" s="328">
        <v>2306040.16</v>
      </c>
      <c r="S53" s="328">
        <v>2444216.35</v>
      </c>
      <c r="T53" s="328">
        <v>2582754.15</v>
      </c>
      <c r="U53" s="328">
        <v>2721652.33</v>
      </c>
      <c r="V53" s="328">
        <v>2859179.09</v>
      </c>
      <c r="W53" s="328">
        <v>3009581.38</v>
      </c>
      <c r="X53" s="328">
        <v>3160381.47</v>
      </c>
      <c r="Y53" s="328">
        <v>3311580.51</v>
      </c>
      <c r="Z53" s="328">
        <v>3463179.53</v>
      </c>
      <c r="AA53" s="328">
        <v>3615179.61</v>
      </c>
      <c r="AB53" s="328">
        <v>3767581.85</v>
      </c>
      <c r="AC53" s="328"/>
      <c r="AD53" s="328"/>
      <c r="AE53" s="328">
        <f t="shared" si="12"/>
        <v>2878428.0329166669</v>
      </c>
      <c r="AF53" s="377"/>
      <c r="AG53" s="329"/>
      <c r="AH53" s="330"/>
      <c r="AI53" s="330"/>
      <c r="AJ53" s="330"/>
      <c r="AK53" s="331">
        <f t="shared" si="46"/>
        <v>2878428.0329166669</v>
      </c>
      <c r="AL53" s="330">
        <f t="shared" si="13"/>
        <v>2878428.0329166669</v>
      </c>
      <c r="AM53" s="332"/>
      <c r="AN53" s="330"/>
      <c r="AO53" s="333">
        <f t="shared" si="14"/>
        <v>0</v>
      </c>
      <c r="AP53" s="232"/>
      <c r="AQ53" s="334">
        <f t="shared" si="8"/>
        <v>3767581.85</v>
      </c>
      <c r="AR53" s="330"/>
      <c r="AS53" s="330"/>
      <c r="AT53" s="330"/>
      <c r="AU53" s="330">
        <f t="shared" si="47"/>
        <v>3767581.85</v>
      </c>
      <c r="AV53" s="335">
        <f t="shared" si="15"/>
        <v>3767581.85</v>
      </c>
      <c r="AW53" s="330"/>
      <c r="AX53" s="330"/>
      <c r="AY53" s="332">
        <f t="shared" si="16"/>
        <v>0</v>
      </c>
      <c r="AZ53" s="470" t="s">
        <v>1668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</row>
    <row r="54" spans="1:83" s="11" customFormat="1" ht="12" customHeight="1">
      <c r="A54" s="566" t="s">
        <v>1845</v>
      </c>
      <c r="B54" s="567" t="str">
        <f t="shared" si="0"/>
        <v>10800641</v>
      </c>
      <c r="C54" s="589" t="s">
        <v>1833</v>
      </c>
      <c r="D54" s="568" t="str">
        <f t="shared" si="1"/>
        <v>ERB</v>
      </c>
      <c r="E54" s="568"/>
      <c r="F54" s="581">
        <v>43800</v>
      </c>
      <c r="G54" s="568"/>
      <c r="H54" s="570" t="str">
        <f t="shared" ref="H54" si="48">IF(VALUE(AH54),H$7,IF(ISBLANK(AH54),"",H$7))</f>
        <v/>
      </c>
      <c r="I54" s="570" t="str">
        <f t="shared" ref="I54" si="49">IF(VALUE(AI54),I$7,IF(ISBLANK(AI54),"",I$7))</f>
        <v>ERB</v>
      </c>
      <c r="J54" s="570" t="str">
        <f t="shared" ref="J54" si="50">IF(VALUE(AJ54),J$7,IF(ISBLANK(AJ54),"",J$7))</f>
        <v/>
      </c>
      <c r="K54" s="570" t="str">
        <f t="shared" ref="K54" si="51">IF(VALUE(AK54),K$7,IF(ISBLANK(AK54),"",K$7))</f>
        <v/>
      </c>
      <c r="L54" s="570" t="str">
        <f t="shared" ref="L54" si="52">IF(VALUE(AM54),"W/C",IF(ISBLANK(AM54),"NO","W/C"))</f>
        <v>NO</v>
      </c>
      <c r="M54" s="570" t="str">
        <f t="shared" ref="M54" si="53">IF(VALUE(AN54),"W/C",IF(ISBLANK(AN54),"NO","W/C"))</f>
        <v>NO</v>
      </c>
      <c r="N54" s="570" t="str">
        <f t="shared" ref="N54" si="54">IF(OR(CONCATENATE(L54,M54)="NOW/C",CONCATENATE(L54,M54)="W/CNO"),"W/C","")</f>
        <v/>
      </c>
      <c r="O54" s="561"/>
      <c r="P54" s="562"/>
      <c r="Q54" s="562"/>
      <c r="R54" s="562"/>
      <c r="S54" s="562"/>
      <c r="T54" s="562"/>
      <c r="U54" s="562"/>
      <c r="V54" s="562"/>
      <c r="W54" s="562"/>
      <c r="X54" s="562"/>
      <c r="Y54" s="562"/>
      <c r="Z54" s="562"/>
      <c r="AA54" s="562"/>
      <c r="AB54" s="562">
        <v>7615364.8799999999</v>
      </c>
      <c r="AC54" s="562"/>
      <c r="AD54" s="562"/>
      <c r="AE54" s="562">
        <f t="shared" si="12"/>
        <v>317306.87</v>
      </c>
      <c r="AF54" s="571" t="s">
        <v>1456</v>
      </c>
      <c r="AG54" s="572"/>
      <c r="AH54" s="564"/>
      <c r="AI54" s="564">
        <f>AE54</f>
        <v>317306.87</v>
      </c>
      <c r="AJ54" s="564"/>
      <c r="AK54" s="573"/>
      <c r="AL54" s="564">
        <f t="shared" ref="AL54" si="55">SUM(AI54:AK54)</f>
        <v>317306.87</v>
      </c>
      <c r="AM54" s="565"/>
      <c r="AN54" s="564"/>
      <c r="AO54" s="574">
        <f t="shared" ref="AO54" si="56">AM54+AN54</f>
        <v>0</v>
      </c>
      <c r="AP54" s="232"/>
      <c r="AQ54" s="575">
        <f t="shared" ref="AQ54" si="57">AB54</f>
        <v>7615364.8799999999</v>
      </c>
      <c r="AR54" s="564"/>
      <c r="AS54" s="564">
        <f t="shared" si="38"/>
        <v>7615364.8799999999</v>
      </c>
      <c r="AT54" s="564"/>
      <c r="AU54" s="564"/>
      <c r="AV54" s="580">
        <f t="shared" ref="AV54" si="58">SUM(AS54:AU54)</f>
        <v>7615364.8799999999</v>
      </c>
      <c r="AW54" s="564"/>
      <c r="AX54" s="564"/>
      <c r="AY54" s="565">
        <f t="shared" ref="AY54" si="59">AW54+AX54</f>
        <v>0</v>
      </c>
      <c r="AZ54" s="470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</row>
    <row r="55" spans="1:83" s="11" customFormat="1" ht="12" customHeight="1">
      <c r="A55" s="566" t="s">
        <v>1618</v>
      </c>
      <c r="B55" s="567" t="str">
        <f t="shared" si="0"/>
        <v>10800651</v>
      </c>
      <c r="C55" s="569" t="s">
        <v>1608</v>
      </c>
      <c r="D55" s="480" t="str">
        <f t="shared" si="1"/>
        <v>Non-Op</v>
      </c>
      <c r="E55" s="480"/>
      <c r="F55" s="495">
        <v>43344</v>
      </c>
      <c r="G55" s="480"/>
      <c r="H55" s="482" t="str">
        <f t="shared" si="30"/>
        <v/>
      </c>
      <c r="I55" s="482" t="str">
        <f t="shared" si="22"/>
        <v/>
      </c>
      <c r="J55" s="482" t="str">
        <f t="shared" si="23"/>
        <v/>
      </c>
      <c r="K55" s="482" t="str">
        <f t="shared" si="24"/>
        <v>Non-Op</v>
      </c>
      <c r="L55" s="482" t="str">
        <f t="shared" ref="L55" si="60">IF(VALUE(AM55),"W/C",IF(ISBLANK(AM55),"NO","W/C"))</f>
        <v>NO</v>
      </c>
      <c r="M55" s="482" t="str">
        <f t="shared" ref="M55" si="61">IF(VALUE(AN55),"W/C",IF(ISBLANK(AN55),"NO","W/C"))</f>
        <v>NO</v>
      </c>
      <c r="N55" s="482"/>
      <c r="O55" s="483"/>
      <c r="P55" s="484">
        <v>-4287263</v>
      </c>
      <c r="Q55" s="484">
        <v>-4287263</v>
      </c>
      <c r="R55" s="484">
        <v>-4287263</v>
      </c>
      <c r="S55" s="484">
        <v>-4287263</v>
      </c>
      <c r="T55" s="484">
        <v>-4287263</v>
      </c>
      <c r="U55" s="484">
        <v>-4287263</v>
      </c>
      <c r="V55" s="484">
        <v>-4287263</v>
      </c>
      <c r="W55" s="484">
        <v>-4287263</v>
      </c>
      <c r="X55" s="484">
        <v>-4287263</v>
      </c>
      <c r="Y55" s="484">
        <v>-87224442.969999999</v>
      </c>
      <c r="Z55" s="484">
        <v>-87224442.969999999</v>
      </c>
      <c r="AA55" s="484">
        <v>-87224442.969999999</v>
      </c>
      <c r="AB55" s="484">
        <v>-87224442.969999999</v>
      </c>
      <c r="AC55" s="562"/>
      <c r="AD55" s="562"/>
      <c r="AE55" s="562">
        <f t="shared" si="12"/>
        <v>-28477273.824583333</v>
      </c>
      <c r="AF55" s="571"/>
      <c r="AG55" s="572"/>
      <c r="AH55" s="487"/>
      <c r="AI55" s="487"/>
      <c r="AJ55" s="487"/>
      <c r="AK55" s="488">
        <f t="shared" ref="AK55:AK69" si="62">AE55</f>
        <v>-28477273.824583333</v>
      </c>
      <c r="AL55" s="487">
        <f t="shared" ref="AL55" si="63">SUM(AI55:AK55)</f>
        <v>-28477273.824583333</v>
      </c>
      <c r="AM55" s="489"/>
      <c r="AN55" s="487"/>
      <c r="AO55" s="490">
        <f t="shared" ref="AO55" si="64">AM55+AN55</f>
        <v>0</v>
      </c>
      <c r="AP55" s="232"/>
      <c r="AQ55" s="491">
        <f t="shared" si="8"/>
        <v>-87224442.969999999</v>
      </c>
      <c r="AR55" s="487"/>
      <c r="AS55" s="487"/>
      <c r="AT55" s="487"/>
      <c r="AU55" s="487">
        <f t="shared" ref="AU55" si="65">AQ55</f>
        <v>-87224442.969999999</v>
      </c>
      <c r="AV55" s="492">
        <f t="shared" ref="AV55" si="66">SUM(AS55:AU55)</f>
        <v>-87224442.969999999</v>
      </c>
      <c r="AW55" s="487"/>
      <c r="AX55" s="487"/>
      <c r="AY55" s="489">
        <f t="shared" ref="AY55" si="67">AW55+AX55</f>
        <v>0</v>
      </c>
      <c r="AZ55" s="470" t="s">
        <v>1671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</row>
    <row r="56" spans="1:83" s="11" customFormat="1" ht="12" customHeight="1">
      <c r="A56" s="336">
        <v>10800701</v>
      </c>
      <c r="B56" s="337" t="str">
        <f t="shared" si="0"/>
        <v>10800701</v>
      </c>
      <c r="C56" s="325" t="s">
        <v>1399</v>
      </c>
      <c r="D56" s="326" t="str">
        <f t="shared" si="1"/>
        <v>Non-Op</v>
      </c>
      <c r="E56" s="326"/>
      <c r="F56" s="339">
        <v>43070</v>
      </c>
      <c r="G56" s="326"/>
      <c r="H56" s="327" t="str">
        <f t="shared" si="30"/>
        <v/>
      </c>
      <c r="I56" s="327" t="str">
        <f t="shared" si="22"/>
        <v/>
      </c>
      <c r="J56" s="327" t="str">
        <f t="shared" si="23"/>
        <v/>
      </c>
      <c r="K56" s="327" t="str">
        <f t="shared" si="24"/>
        <v>Non-Op</v>
      </c>
      <c r="L56" s="327" t="str">
        <f t="shared" si="9"/>
        <v>NO</v>
      </c>
      <c r="M56" s="327" t="str">
        <f t="shared" si="10"/>
        <v>NO</v>
      </c>
      <c r="N56" s="327" t="str">
        <f t="shared" si="11"/>
        <v/>
      </c>
      <c r="O56" s="445"/>
      <c r="P56" s="328">
        <v>11940746.970000001</v>
      </c>
      <c r="Q56" s="328">
        <v>12653919.689999999</v>
      </c>
      <c r="R56" s="328">
        <v>13367092.41</v>
      </c>
      <c r="S56" s="328">
        <v>14080265.25</v>
      </c>
      <c r="T56" s="328">
        <v>14793438.210000001</v>
      </c>
      <c r="U56" s="328">
        <v>15506611.060000001</v>
      </c>
      <c r="V56" s="328">
        <v>19576570.219999999</v>
      </c>
      <c r="W56" s="328">
        <v>23996916.219999999</v>
      </c>
      <c r="X56" s="328">
        <v>28417262.120000001</v>
      </c>
      <c r="Y56" s="328">
        <v>32837608.02</v>
      </c>
      <c r="Z56" s="328">
        <v>37257953.869999997</v>
      </c>
      <c r="AA56" s="328">
        <v>41678299.789999999</v>
      </c>
      <c r="AB56" s="328">
        <v>46098645.710000001</v>
      </c>
      <c r="AC56" s="328"/>
      <c r="AD56" s="328"/>
      <c r="AE56" s="328">
        <f t="shared" si="12"/>
        <v>23598802.766666666</v>
      </c>
      <c r="AF56" s="377"/>
      <c r="AG56" s="329"/>
      <c r="AH56" s="330"/>
      <c r="AI56" s="330"/>
      <c r="AJ56" s="330"/>
      <c r="AK56" s="331">
        <f t="shared" si="62"/>
        <v>23598802.766666666</v>
      </c>
      <c r="AL56" s="330">
        <f t="shared" si="13"/>
        <v>23598802.766666666</v>
      </c>
      <c r="AM56" s="332"/>
      <c r="AN56" s="330"/>
      <c r="AO56" s="333">
        <f t="shared" si="14"/>
        <v>0</v>
      </c>
      <c r="AP56" s="232"/>
      <c r="AQ56" s="334">
        <f t="shared" si="8"/>
        <v>46098645.710000001</v>
      </c>
      <c r="AR56" s="330"/>
      <c r="AS56" s="330"/>
      <c r="AT56" s="330"/>
      <c r="AU56" s="330">
        <f t="shared" ref="AU56:AU66" si="68">AQ56</f>
        <v>46098645.710000001</v>
      </c>
      <c r="AV56" s="335">
        <f t="shared" si="15"/>
        <v>46098645.710000001</v>
      </c>
      <c r="AW56" s="330"/>
      <c r="AX56" s="330"/>
      <c r="AY56" s="332">
        <f t="shared" si="16"/>
        <v>0</v>
      </c>
      <c r="AZ56" s="470" t="s">
        <v>1668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</row>
    <row r="57" spans="1:83" s="11" customFormat="1" ht="12" customHeight="1">
      <c r="A57" s="336">
        <v>10800711</v>
      </c>
      <c r="B57" s="337" t="str">
        <f t="shared" si="0"/>
        <v>10800711</v>
      </c>
      <c r="C57" s="325" t="s">
        <v>1400</v>
      </c>
      <c r="D57" s="326" t="str">
        <f t="shared" si="1"/>
        <v>Non-Op</v>
      </c>
      <c r="E57" s="326"/>
      <c r="F57" s="339">
        <v>43070</v>
      </c>
      <c r="G57" s="326"/>
      <c r="H57" s="327" t="str">
        <f t="shared" si="30"/>
        <v/>
      </c>
      <c r="I57" s="327" t="str">
        <f t="shared" si="22"/>
        <v/>
      </c>
      <c r="J57" s="327" t="str">
        <f t="shared" si="23"/>
        <v/>
      </c>
      <c r="K57" s="327" t="str">
        <f t="shared" si="24"/>
        <v>Non-Op</v>
      </c>
      <c r="L57" s="327" t="str">
        <f t="shared" si="9"/>
        <v>NO</v>
      </c>
      <c r="M57" s="327" t="str">
        <f t="shared" si="10"/>
        <v>NO</v>
      </c>
      <c r="N57" s="327" t="str">
        <f t="shared" si="11"/>
        <v/>
      </c>
      <c r="O57" s="445"/>
      <c r="P57" s="328">
        <v>-11940746.970000001</v>
      </c>
      <c r="Q57" s="328">
        <v>-12653919.689999999</v>
      </c>
      <c r="R57" s="328">
        <v>-13367092.41</v>
      </c>
      <c r="S57" s="328">
        <v>-14080265.25</v>
      </c>
      <c r="T57" s="328">
        <v>-14793438.210000001</v>
      </c>
      <c r="U57" s="328">
        <v>-15506611.060000001</v>
      </c>
      <c r="V57" s="328">
        <v>-19576570.219999999</v>
      </c>
      <c r="W57" s="328">
        <v>-23996916.219999999</v>
      </c>
      <c r="X57" s="328">
        <v>-28417262.120000001</v>
      </c>
      <c r="Y57" s="328">
        <v>-32837608.02</v>
      </c>
      <c r="Z57" s="328">
        <v>-37257953.869999997</v>
      </c>
      <c r="AA57" s="328">
        <v>-41678299.789999999</v>
      </c>
      <c r="AB57" s="328">
        <v>-46098645.710000001</v>
      </c>
      <c r="AC57" s="328"/>
      <c r="AD57" s="328"/>
      <c r="AE57" s="328">
        <f t="shared" si="12"/>
        <v>-23598802.766666666</v>
      </c>
      <c r="AF57" s="377"/>
      <c r="AG57" s="329"/>
      <c r="AH57" s="330"/>
      <c r="AI57" s="330"/>
      <c r="AJ57" s="330"/>
      <c r="AK57" s="331">
        <f t="shared" si="62"/>
        <v>-23598802.766666666</v>
      </c>
      <c r="AL57" s="330">
        <f t="shared" si="13"/>
        <v>-23598802.766666666</v>
      </c>
      <c r="AM57" s="332"/>
      <c r="AN57" s="330"/>
      <c r="AO57" s="333">
        <f t="shared" si="14"/>
        <v>0</v>
      </c>
      <c r="AP57" s="232"/>
      <c r="AQ57" s="334">
        <f t="shared" si="8"/>
        <v>-46098645.710000001</v>
      </c>
      <c r="AR57" s="330"/>
      <c r="AS57" s="330"/>
      <c r="AT57" s="330"/>
      <c r="AU57" s="330">
        <f t="shared" si="68"/>
        <v>-46098645.710000001</v>
      </c>
      <c r="AV57" s="335">
        <f t="shared" si="15"/>
        <v>-46098645.710000001</v>
      </c>
      <c r="AW57" s="330"/>
      <c r="AX57" s="330"/>
      <c r="AY57" s="332">
        <f t="shared" si="16"/>
        <v>0</v>
      </c>
      <c r="AZ57" s="470" t="s">
        <v>1668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</row>
    <row r="58" spans="1:83" s="11" customFormat="1" ht="12" customHeight="1">
      <c r="A58" s="336">
        <v>10800721</v>
      </c>
      <c r="B58" s="337" t="str">
        <f t="shared" si="0"/>
        <v>10800721</v>
      </c>
      <c r="C58" s="325" t="s">
        <v>1401</v>
      </c>
      <c r="D58" s="326" t="str">
        <f t="shared" si="1"/>
        <v>Non-Op</v>
      </c>
      <c r="E58" s="326"/>
      <c r="F58" s="339">
        <v>43070</v>
      </c>
      <c r="G58" s="326"/>
      <c r="H58" s="327" t="str">
        <f t="shared" si="30"/>
        <v/>
      </c>
      <c r="I58" s="327" t="str">
        <f t="shared" ref="I58:I98" si="69">IF(VALUE(AI58),I$7,IF(ISBLANK(AI58),"",I$7))</f>
        <v/>
      </c>
      <c r="J58" s="327" t="str">
        <f t="shared" ref="J58:J98" si="70">IF(VALUE(AJ58),J$7,IF(ISBLANK(AJ58),"",J$7))</f>
        <v/>
      </c>
      <c r="K58" s="327" t="str">
        <f t="shared" ref="K58:K98" si="71">IF(VALUE(AK58),K$7,IF(ISBLANK(AK58),"",K$7))</f>
        <v>Non-Op</v>
      </c>
      <c r="L58" s="327" t="str">
        <f t="shared" si="9"/>
        <v>NO</v>
      </c>
      <c r="M58" s="327" t="str">
        <f t="shared" si="10"/>
        <v>NO</v>
      </c>
      <c r="N58" s="327" t="str">
        <f t="shared" si="11"/>
        <v/>
      </c>
      <c r="O58" s="445"/>
      <c r="P58" s="328">
        <v>11940747.119999999</v>
      </c>
      <c r="Q58" s="328">
        <v>12653919.84</v>
      </c>
      <c r="R58" s="328">
        <v>13367092.560000001</v>
      </c>
      <c r="S58" s="328">
        <v>14080265.4</v>
      </c>
      <c r="T58" s="328">
        <v>14793438.359999999</v>
      </c>
      <c r="U58" s="328">
        <v>15506611.210000001</v>
      </c>
      <c r="V58" s="328">
        <v>19576570.370000001</v>
      </c>
      <c r="W58" s="328">
        <v>23996916.370000001</v>
      </c>
      <c r="X58" s="328">
        <v>28417262.27</v>
      </c>
      <c r="Y58" s="328">
        <v>32837608.170000002</v>
      </c>
      <c r="Z58" s="328">
        <v>37257954.020000003</v>
      </c>
      <c r="AA58" s="328">
        <v>41678299.939999998</v>
      </c>
      <c r="AB58" s="328">
        <v>0</v>
      </c>
      <c r="AC58" s="328"/>
      <c r="AD58" s="328"/>
      <c r="AE58" s="328">
        <f t="shared" si="12"/>
        <v>21678026.005833335</v>
      </c>
      <c r="AF58" s="377"/>
      <c r="AG58" s="329"/>
      <c r="AH58" s="330"/>
      <c r="AI58" s="330"/>
      <c r="AJ58" s="330"/>
      <c r="AK58" s="331">
        <f t="shared" si="62"/>
        <v>21678026.005833335</v>
      </c>
      <c r="AL58" s="330">
        <f t="shared" si="13"/>
        <v>21678026.005833335</v>
      </c>
      <c r="AM58" s="332"/>
      <c r="AN58" s="330"/>
      <c r="AO58" s="333">
        <f t="shared" si="14"/>
        <v>0</v>
      </c>
      <c r="AP58" s="232"/>
      <c r="AQ58" s="334">
        <f t="shared" si="8"/>
        <v>0</v>
      </c>
      <c r="AR58" s="330"/>
      <c r="AS58" s="330"/>
      <c r="AT58" s="330"/>
      <c r="AU58" s="330">
        <f t="shared" si="68"/>
        <v>0</v>
      </c>
      <c r="AV58" s="335">
        <f t="shared" si="15"/>
        <v>0</v>
      </c>
      <c r="AW58" s="330"/>
      <c r="AX58" s="330"/>
      <c r="AY58" s="332">
        <f t="shared" si="16"/>
        <v>0</v>
      </c>
      <c r="AZ58" s="470" t="s">
        <v>1668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</row>
    <row r="59" spans="1:83" s="11" customFormat="1" ht="12" customHeight="1">
      <c r="A59" s="493" t="s">
        <v>1813</v>
      </c>
      <c r="B59" s="567" t="str">
        <f t="shared" ref="B59" si="72">TEXT(A59,"##")</f>
        <v>10800731</v>
      </c>
      <c r="C59" s="569" t="s">
        <v>1810</v>
      </c>
      <c r="D59" s="568" t="str">
        <f t="shared" si="1"/>
        <v>Non-Op</v>
      </c>
      <c r="E59" s="568"/>
      <c r="F59" s="581">
        <v>43709</v>
      </c>
      <c r="G59" s="568"/>
      <c r="H59" s="570" t="str">
        <f t="shared" ref="H59" si="73">IF(VALUE(AH59),H$7,IF(ISBLANK(AH59),"",H$7))</f>
        <v/>
      </c>
      <c r="I59" s="570" t="str">
        <f t="shared" si="69"/>
        <v/>
      </c>
      <c r="J59" s="570" t="str">
        <f t="shared" si="70"/>
        <v/>
      </c>
      <c r="K59" s="570" t="str">
        <f t="shared" si="71"/>
        <v>Non-Op</v>
      </c>
      <c r="L59" s="570" t="str">
        <f t="shared" si="9"/>
        <v>NO</v>
      </c>
      <c r="M59" s="570" t="str">
        <f t="shared" si="10"/>
        <v>NO</v>
      </c>
      <c r="N59" s="570"/>
      <c r="O59" s="561"/>
      <c r="P59" s="562"/>
      <c r="Q59" s="562"/>
      <c r="R59" s="562"/>
      <c r="S59" s="562"/>
      <c r="T59" s="562"/>
      <c r="U59" s="562"/>
      <c r="V59" s="562"/>
      <c r="W59" s="562"/>
      <c r="X59" s="562"/>
      <c r="Y59" s="562">
        <v>-82224442.969999999</v>
      </c>
      <c r="Z59" s="562">
        <v>-82224442.969999999</v>
      </c>
      <c r="AA59" s="562">
        <v>-82224442.969999999</v>
      </c>
      <c r="AB59" s="562">
        <v>-82224442.969999999</v>
      </c>
      <c r="AC59" s="562"/>
      <c r="AD59" s="562"/>
      <c r="AE59" s="562">
        <f t="shared" si="12"/>
        <v>-23982129.199583333</v>
      </c>
      <c r="AF59" s="571"/>
      <c r="AG59" s="572"/>
      <c r="AH59" s="564"/>
      <c r="AI59" s="564"/>
      <c r="AJ59" s="564"/>
      <c r="AK59" s="573">
        <f t="shared" ref="AK59" si="74">AE59</f>
        <v>-23982129.199583333</v>
      </c>
      <c r="AL59" s="564">
        <f t="shared" ref="AL59" si="75">SUM(AI59:AK59)</f>
        <v>-23982129.199583333</v>
      </c>
      <c r="AM59" s="565"/>
      <c r="AN59" s="564"/>
      <c r="AO59" s="574">
        <f t="shared" si="14"/>
        <v>0</v>
      </c>
      <c r="AP59" s="232"/>
      <c r="AQ59" s="575">
        <f t="shared" ref="AQ59" si="76">AB59</f>
        <v>-82224442.969999999</v>
      </c>
      <c r="AR59" s="564"/>
      <c r="AS59" s="564"/>
      <c r="AT59" s="564"/>
      <c r="AU59" s="564">
        <f t="shared" si="68"/>
        <v>-82224442.969999999</v>
      </c>
      <c r="AV59" s="580">
        <f t="shared" si="15"/>
        <v>-82224442.969999999</v>
      </c>
      <c r="AW59" s="564"/>
      <c r="AX59" s="564"/>
      <c r="AY59" s="565">
        <f t="shared" si="16"/>
        <v>0</v>
      </c>
      <c r="AZ59" s="470" t="s">
        <v>1668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</row>
    <row r="60" spans="1:83" s="11" customFormat="1" ht="12" customHeight="1">
      <c r="A60" s="336">
        <v>10800741</v>
      </c>
      <c r="B60" s="337" t="str">
        <f t="shared" si="0"/>
        <v>10800741</v>
      </c>
      <c r="C60" s="325" t="s">
        <v>1402</v>
      </c>
      <c r="D60" s="326" t="str">
        <f t="shared" si="1"/>
        <v>Non-Op</v>
      </c>
      <c r="E60" s="326"/>
      <c r="F60" s="339">
        <v>43070</v>
      </c>
      <c r="G60" s="326"/>
      <c r="H60" s="327" t="str">
        <f t="shared" ref="H60:H99" si="77">IF(VALUE(AH60),H$7,IF(ISBLANK(AH60),"",H$7))</f>
        <v/>
      </c>
      <c r="I60" s="327" t="str">
        <f t="shared" si="69"/>
        <v/>
      </c>
      <c r="J60" s="327" t="str">
        <f t="shared" si="70"/>
        <v/>
      </c>
      <c r="K60" s="327" t="str">
        <f t="shared" si="71"/>
        <v>Non-Op</v>
      </c>
      <c r="L60" s="327" t="str">
        <f t="shared" si="9"/>
        <v>NO</v>
      </c>
      <c r="M60" s="327" t="str">
        <f t="shared" si="10"/>
        <v>NO</v>
      </c>
      <c r="N60" s="327" t="str">
        <f t="shared" si="11"/>
        <v/>
      </c>
      <c r="O60" s="445"/>
      <c r="P60" s="328">
        <v>2030752.94</v>
      </c>
      <c r="Q60" s="328">
        <v>2168224.42</v>
      </c>
      <c r="R60" s="328">
        <v>2306040.16</v>
      </c>
      <c r="S60" s="328">
        <v>2444216.35</v>
      </c>
      <c r="T60" s="328">
        <v>2582754.15</v>
      </c>
      <c r="U60" s="328">
        <v>2721652.33</v>
      </c>
      <c r="V60" s="328">
        <v>2859179.09</v>
      </c>
      <c r="W60" s="328">
        <v>3009581.38</v>
      </c>
      <c r="X60" s="328">
        <v>3160381.47</v>
      </c>
      <c r="Y60" s="328">
        <v>3311580.51</v>
      </c>
      <c r="Z60" s="328">
        <v>3463179.53</v>
      </c>
      <c r="AA60" s="328">
        <v>3615179.61</v>
      </c>
      <c r="AB60" s="328">
        <v>3767581.85</v>
      </c>
      <c r="AC60" s="328"/>
      <c r="AD60" s="328"/>
      <c r="AE60" s="328">
        <f t="shared" si="12"/>
        <v>2878428.0329166669</v>
      </c>
      <c r="AF60" s="377"/>
      <c r="AG60" s="329"/>
      <c r="AH60" s="330"/>
      <c r="AI60" s="330"/>
      <c r="AJ60" s="330"/>
      <c r="AK60" s="331">
        <f t="shared" si="62"/>
        <v>2878428.0329166669</v>
      </c>
      <c r="AL60" s="330">
        <f t="shared" si="13"/>
        <v>2878428.0329166669</v>
      </c>
      <c r="AM60" s="332"/>
      <c r="AN60" s="330"/>
      <c r="AO60" s="333">
        <f t="shared" si="14"/>
        <v>0</v>
      </c>
      <c r="AP60" s="232"/>
      <c r="AQ60" s="334">
        <f t="shared" si="8"/>
        <v>3767581.85</v>
      </c>
      <c r="AR60" s="330"/>
      <c r="AS60" s="330"/>
      <c r="AT60" s="330"/>
      <c r="AU60" s="330">
        <f t="shared" si="68"/>
        <v>3767581.85</v>
      </c>
      <c r="AV60" s="335">
        <f t="shared" si="15"/>
        <v>3767581.85</v>
      </c>
      <c r="AW60" s="330"/>
      <c r="AX60" s="330"/>
      <c r="AY60" s="332">
        <f t="shared" si="16"/>
        <v>0</v>
      </c>
      <c r="AZ60" s="470" t="s">
        <v>1668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</row>
    <row r="61" spans="1:83" s="11" customFormat="1" ht="12" customHeight="1">
      <c r="A61" s="336">
        <v>10800751</v>
      </c>
      <c r="B61" s="337" t="str">
        <f t="shared" si="0"/>
        <v>10800751</v>
      </c>
      <c r="C61" s="325" t="s">
        <v>1403</v>
      </c>
      <c r="D61" s="326" t="str">
        <f t="shared" si="1"/>
        <v>Non-Op</v>
      </c>
      <c r="E61" s="326"/>
      <c r="F61" s="339">
        <v>43070</v>
      </c>
      <c r="G61" s="326"/>
      <c r="H61" s="327" t="str">
        <f t="shared" si="77"/>
        <v/>
      </c>
      <c r="I61" s="327" t="str">
        <f t="shared" si="69"/>
        <v/>
      </c>
      <c r="J61" s="327" t="str">
        <f t="shared" si="70"/>
        <v/>
      </c>
      <c r="K61" s="327" t="str">
        <f t="shared" si="71"/>
        <v>Non-Op</v>
      </c>
      <c r="L61" s="327" t="str">
        <f t="shared" si="9"/>
        <v>NO</v>
      </c>
      <c r="M61" s="327" t="str">
        <f t="shared" si="10"/>
        <v>NO</v>
      </c>
      <c r="N61" s="327" t="str">
        <f t="shared" si="11"/>
        <v/>
      </c>
      <c r="O61" s="445"/>
      <c r="P61" s="328">
        <v>-2030752.94</v>
      </c>
      <c r="Q61" s="328">
        <v>-2168224.42</v>
      </c>
      <c r="R61" s="328">
        <v>-2306040.16</v>
      </c>
      <c r="S61" s="328">
        <v>-2444216.35</v>
      </c>
      <c r="T61" s="328">
        <v>-2582754.15</v>
      </c>
      <c r="U61" s="328">
        <v>-2721652.33</v>
      </c>
      <c r="V61" s="328">
        <v>-2859179.09</v>
      </c>
      <c r="W61" s="328">
        <v>-3009581.38</v>
      </c>
      <c r="X61" s="328">
        <v>-3160381.47</v>
      </c>
      <c r="Y61" s="328">
        <v>-3311580.51</v>
      </c>
      <c r="Z61" s="328">
        <v>-3463179.53</v>
      </c>
      <c r="AA61" s="328">
        <v>-3615179.61</v>
      </c>
      <c r="AB61" s="328">
        <v>-3767581.85</v>
      </c>
      <c r="AC61" s="328"/>
      <c r="AD61" s="328"/>
      <c r="AE61" s="328">
        <f t="shared" si="12"/>
        <v>-2878428.0329166669</v>
      </c>
      <c r="AF61" s="377"/>
      <c r="AG61" s="329"/>
      <c r="AH61" s="330"/>
      <c r="AI61" s="330"/>
      <c r="AJ61" s="330"/>
      <c r="AK61" s="331">
        <f t="shared" si="62"/>
        <v>-2878428.0329166669</v>
      </c>
      <c r="AL61" s="330">
        <f t="shared" si="13"/>
        <v>-2878428.0329166669</v>
      </c>
      <c r="AM61" s="332"/>
      <c r="AN61" s="330"/>
      <c r="AO61" s="333">
        <f t="shared" si="14"/>
        <v>0</v>
      </c>
      <c r="AP61" s="232"/>
      <c r="AQ61" s="334">
        <f t="shared" si="8"/>
        <v>-3767581.85</v>
      </c>
      <c r="AR61" s="330"/>
      <c r="AS61" s="330"/>
      <c r="AT61" s="330"/>
      <c r="AU61" s="330">
        <f t="shared" si="68"/>
        <v>-3767581.85</v>
      </c>
      <c r="AV61" s="335">
        <f t="shared" si="15"/>
        <v>-3767581.85</v>
      </c>
      <c r="AW61" s="330"/>
      <c r="AX61" s="330"/>
      <c r="AY61" s="332">
        <f t="shared" si="16"/>
        <v>0</v>
      </c>
      <c r="AZ61" s="470" t="s">
        <v>1668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</row>
    <row r="62" spans="1:83" s="11" customFormat="1" ht="12" customHeight="1">
      <c r="A62" s="493" t="s">
        <v>1846</v>
      </c>
      <c r="B62" s="494" t="str">
        <f t="shared" si="0"/>
        <v>10800761</v>
      </c>
      <c r="C62" s="593" t="s">
        <v>1834</v>
      </c>
      <c r="D62" s="480" t="str">
        <f t="shared" si="1"/>
        <v>W/C</v>
      </c>
      <c r="E62" s="480"/>
      <c r="F62" s="495">
        <v>43800</v>
      </c>
      <c r="G62" s="480"/>
      <c r="H62" s="482" t="str">
        <f t="shared" si="77"/>
        <v/>
      </c>
      <c r="I62" s="482" t="str">
        <f t="shared" si="69"/>
        <v/>
      </c>
      <c r="J62" s="482" t="str">
        <f t="shared" si="70"/>
        <v/>
      </c>
      <c r="K62" s="482" t="str">
        <f t="shared" si="71"/>
        <v/>
      </c>
      <c r="L62" s="482" t="str">
        <f t="shared" si="9"/>
        <v>W/C</v>
      </c>
      <c r="M62" s="482" t="str">
        <f t="shared" si="10"/>
        <v>NO</v>
      </c>
      <c r="N62" s="482" t="str">
        <f t="shared" si="11"/>
        <v>W/C</v>
      </c>
      <c r="O62" s="483"/>
      <c r="P62" s="484"/>
      <c r="Q62" s="562"/>
      <c r="R62" s="562"/>
      <c r="S62" s="562"/>
      <c r="T62" s="562"/>
      <c r="U62" s="562"/>
      <c r="V62" s="562"/>
      <c r="W62" s="562"/>
      <c r="X62" s="562"/>
      <c r="Y62" s="562"/>
      <c r="Z62" s="562"/>
      <c r="AA62" s="562"/>
      <c r="AB62" s="562">
        <v>-7615364.8799999999</v>
      </c>
      <c r="AC62" s="562"/>
      <c r="AD62" s="562"/>
      <c r="AE62" s="562">
        <f t="shared" ref="AE62" si="78">(P62+AB62+SUM(Q62:AA62)*2)/24</f>
        <v>-317306.87</v>
      </c>
      <c r="AF62" s="571"/>
      <c r="AG62" s="572"/>
      <c r="AH62" s="487"/>
      <c r="AI62" s="487"/>
      <c r="AJ62" s="487"/>
      <c r="AK62" s="488"/>
      <c r="AL62" s="487">
        <f t="shared" ref="AL62" si="79">SUM(AI62:AK62)</f>
        <v>0</v>
      </c>
      <c r="AM62" s="489">
        <f t="shared" ref="AM62:AM63" si="80">AE62</f>
        <v>-317306.87</v>
      </c>
      <c r="AN62" s="487"/>
      <c r="AO62" s="490">
        <f t="shared" si="14"/>
        <v>-317306.87</v>
      </c>
      <c r="AP62" s="232"/>
      <c r="AQ62" s="491">
        <f t="shared" ref="AQ62" si="81">AB62</f>
        <v>-7615364.8799999999</v>
      </c>
      <c r="AR62" s="487"/>
      <c r="AS62" s="487"/>
      <c r="AT62" s="487"/>
      <c r="AU62" s="487"/>
      <c r="AV62" s="492">
        <f t="shared" si="15"/>
        <v>0</v>
      </c>
      <c r="AW62" s="487">
        <f>AQ62</f>
        <v>-7615364.8799999999</v>
      </c>
      <c r="AX62" s="487"/>
      <c r="AY62" s="489">
        <f t="shared" ref="AY62:AY64" si="82">AW62+AX62</f>
        <v>-7615364.8799999999</v>
      </c>
      <c r="AZ62" s="470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</row>
    <row r="63" spans="1:83" s="11" customFormat="1" ht="12" customHeight="1">
      <c r="A63" s="493" t="s">
        <v>1847</v>
      </c>
      <c r="B63" s="494" t="str">
        <f t="shared" si="0"/>
        <v>10800771</v>
      </c>
      <c r="C63" s="593" t="s">
        <v>1835</v>
      </c>
      <c r="D63" s="480" t="str">
        <f t="shared" si="1"/>
        <v>W/C</v>
      </c>
      <c r="E63" s="480"/>
      <c r="F63" s="495">
        <v>43800</v>
      </c>
      <c r="G63" s="480"/>
      <c r="H63" s="482" t="str">
        <f t="shared" ref="H63" si="83">IF(VALUE(AH63),H$7,IF(ISBLANK(AH63),"",H$7))</f>
        <v/>
      </c>
      <c r="I63" s="482" t="str">
        <f t="shared" ref="I63" si="84">IF(VALUE(AI63),I$7,IF(ISBLANK(AI63),"",I$7))</f>
        <v/>
      </c>
      <c r="J63" s="482" t="str">
        <f t="shared" ref="J63" si="85">IF(VALUE(AJ63),J$7,IF(ISBLANK(AJ63),"",J$7))</f>
        <v/>
      </c>
      <c r="K63" s="482" t="str">
        <f t="shared" ref="K63" si="86">IF(VALUE(AK63),K$7,IF(ISBLANK(AK63),"",K$7))</f>
        <v/>
      </c>
      <c r="L63" s="482" t="str">
        <f t="shared" ref="L63" si="87">IF(VALUE(AM63),"W/C",IF(ISBLANK(AM63),"NO","W/C"))</f>
        <v>W/C</v>
      </c>
      <c r="M63" s="482" t="str">
        <f t="shared" ref="M63" si="88">IF(VALUE(AN63),"W/C",IF(ISBLANK(AN63),"NO","W/C"))</f>
        <v>NO</v>
      </c>
      <c r="N63" s="482" t="str">
        <f t="shared" ref="N63" si="89">IF(OR(CONCATENATE(L63,M63)="NOW/C",CONCATENATE(L63,M63)="W/CNO"),"W/C","")</f>
        <v>W/C</v>
      </c>
      <c r="O63" s="483"/>
      <c r="P63" s="484"/>
      <c r="Q63" s="562"/>
      <c r="R63" s="562"/>
      <c r="S63" s="562"/>
      <c r="T63" s="562"/>
      <c r="U63" s="562"/>
      <c r="V63" s="562"/>
      <c r="W63" s="562"/>
      <c r="X63" s="562"/>
      <c r="Y63" s="562"/>
      <c r="Z63" s="562"/>
      <c r="AA63" s="562"/>
      <c r="AB63" s="562">
        <v>7079484.9400000004</v>
      </c>
      <c r="AC63" s="562"/>
      <c r="AD63" s="562"/>
      <c r="AE63" s="562">
        <f t="shared" ref="AE63" si="90">(P63+AB63+SUM(Q63:AA63)*2)/24</f>
        <v>294978.53916666668</v>
      </c>
      <c r="AF63" s="571"/>
      <c r="AG63" s="572"/>
      <c r="AH63" s="487"/>
      <c r="AI63" s="487"/>
      <c r="AJ63" s="487"/>
      <c r="AK63" s="488"/>
      <c r="AL63" s="487">
        <f t="shared" ref="AL63" si="91">SUM(AI63:AK63)</f>
        <v>0</v>
      </c>
      <c r="AM63" s="489">
        <f t="shared" si="80"/>
        <v>294978.53916666668</v>
      </c>
      <c r="AN63" s="487"/>
      <c r="AO63" s="490">
        <f t="shared" ref="AO63" si="92">AM63+AN63</f>
        <v>294978.53916666668</v>
      </c>
      <c r="AP63" s="232"/>
      <c r="AQ63" s="491">
        <f t="shared" ref="AQ63" si="93">AB63</f>
        <v>7079484.9400000004</v>
      </c>
      <c r="AR63" s="487"/>
      <c r="AS63" s="487"/>
      <c r="AT63" s="487"/>
      <c r="AU63" s="487"/>
      <c r="AV63" s="492">
        <f t="shared" ref="AV63" si="94">SUM(AS63:AU63)</f>
        <v>0</v>
      </c>
      <c r="AW63" s="487">
        <f>AQ63</f>
        <v>7079484.9400000004</v>
      </c>
      <c r="AX63" s="487"/>
      <c r="AY63" s="489">
        <f t="shared" ref="AY63" si="95">AW63+AX63</f>
        <v>7079484.9400000004</v>
      </c>
      <c r="AZ63" s="470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</row>
    <row r="64" spans="1:83" s="11" customFormat="1" ht="12" customHeight="1">
      <c r="A64" s="493" t="s">
        <v>1619</v>
      </c>
      <c r="B64" s="494" t="str">
        <f t="shared" si="0"/>
        <v>10800791</v>
      </c>
      <c r="C64" s="593" t="s">
        <v>1609</v>
      </c>
      <c r="D64" s="480" t="str">
        <f t="shared" si="1"/>
        <v>Non-Op</v>
      </c>
      <c r="E64" s="480"/>
      <c r="F64" s="495">
        <v>43344</v>
      </c>
      <c r="G64" s="480"/>
      <c r="H64" s="482" t="str">
        <f t="shared" si="77"/>
        <v/>
      </c>
      <c r="I64" s="482" t="str">
        <f t="shared" si="69"/>
        <v/>
      </c>
      <c r="J64" s="482" t="str">
        <f t="shared" si="70"/>
        <v/>
      </c>
      <c r="K64" s="482" t="str">
        <f t="shared" si="71"/>
        <v>Non-Op</v>
      </c>
      <c r="L64" s="482" t="str">
        <f t="shared" ref="L64:L65" si="96">IF(VALUE(AM64),"W/C",IF(ISBLANK(AM64),"NO","W/C"))</f>
        <v>NO</v>
      </c>
      <c r="M64" s="482" t="str">
        <f t="shared" ref="M64:M65" si="97">IF(VALUE(AN64),"W/C",IF(ISBLANK(AN64),"NO","W/C"))</f>
        <v>NO</v>
      </c>
      <c r="N64" s="482" t="str">
        <f t="shared" ref="N64" si="98">IF(OR(CONCATENATE(L64,M64)="NOW/C",CONCATENATE(L64,M64)="W/CNO"),"W/C","")</f>
        <v/>
      </c>
      <c r="O64" s="561"/>
      <c r="P64" s="562">
        <v>4287263</v>
      </c>
      <c r="Q64" s="562">
        <v>4287263</v>
      </c>
      <c r="R64" s="562">
        <v>4287263</v>
      </c>
      <c r="S64" s="562">
        <v>4287263</v>
      </c>
      <c r="T64" s="562">
        <v>4287263</v>
      </c>
      <c r="U64" s="562">
        <v>4287263</v>
      </c>
      <c r="V64" s="562">
        <v>4287263</v>
      </c>
      <c r="W64" s="562">
        <v>4287263</v>
      </c>
      <c r="X64" s="562">
        <v>4287263</v>
      </c>
      <c r="Y64" s="562">
        <v>5000000</v>
      </c>
      <c r="Z64" s="562">
        <v>5000000</v>
      </c>
      <c r="AA64" s="562">
        <v>5000000</v>
      </c>
      <c r="AB64" s="484">
        <v>5000000</v>
      </c>
      <c r="AC64" s="484"/>
      <c r="AD64" s="484"/>
      <c r="AE64" s="484">
        <f t="shared" si="12"/>
        <v>4495144.625</v>
      </c>
      <c r="AF64" s="485"/>
      <c r="AG64" s="496"/>
      <c r="AH64" s="487"/>
      <c r="AI64" s="487"/>
      <c r="AJ64" s="487"/>
      <c r="AK64" s="488">
        <f t="shared" si="62"/>
        <v>4495144.625</v>
      </c>
      <c r="AL64" s="487">
        <f t="shared" ref="AL64" si="99">SUM(AI64:AK64)</f>
        <v>4495144.625</v>
      </c>
      <c r="AM64" s="489"/>
      <c r="AN64" s="487"/>
      <c r="AO64" s="490">
        <f t="shared" ref="AO64" si="100">AM64+AN64</f>
        <v>0</v>
      </c>
      <c r="AP64" s="232"/>
      <c r="AQ64" s="491">
        <f t="shared" si="8"/>
        <v>5000000</v>
      </c>
      <c r="AR64" s="487"/>
      <c r="AS64" s="487"/>
      <c r="AT64" s="487"/>
      <c r="AU64" s="487">
        <f t="shared" ref="AU64" si="101">AQ64</f>
        <v>5000000</v>
      </c>
      <c r="AV64" s="492">
        <f t="shared" ref="AV64" si="102">SUM(AS64:AU64)</f>
        <v>5000000</v>
      </c>
      <c r="AW64" s="564"/>
      <c r="AX64" s="564"/>
      <c r="AY64" s="565">
        <f t="shared" si="82"/>
        <v>0</v>
      </c>
      <c r="AZ64" s="470" t="s">
        <v>1668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</row>
    <row r="65" spans="1:83" s="11" customFormat="1" ht="12" customHeight="1">
      <c r="A65" s="493" t="s">
        <v>1814</v>
      </c>
      <c r="B65" s="494" t="str">
        <f t="shared" ref="B65" si="103">TEXT(A65,"##")</f>
        <v>10800801</v>
      </c>
      <c r="C65" s="593" t="s">
        <v>1811</v>
      </c>
      <c r="D65" s="480" t="str">
        <f t="shared" si="1"/>
        <v>Non-Op</v>
      </c>
      <c r="E65" s="480"/>
      <c r="F65" s="495">
        <v>43709</v>
      </c>
      <c r="G65" s="480"/>
      <c r="H65" s="482" t="str">
        <f t="shared" si="77"/>
        <v/>
      </c>
      <c r="I65" s="482" t="str">
        <f t="shared" ref="I65" si="104">IF(VALUE(AI65),I$7,IF(ISBLANK(AI65),"",I$7))</f>
        <v/>
      </c>
      <c r="J65" s="482" t="str">
        <f t="shared" ref="J65" si="105">IF(VALUE(AJ65),J$7,IF(ISBLANK(AJ65),"",J$7))</f>
        <v/>
      </c>
      <c r="K65" s="482" t="str">
        <f t="shared" ref="K65" si="106">IF(VALUE(AK65),K$7,IF(ISBLANK(AK65),"",K$7))</f>
        <v>Non-Op</v>
      </c>
      <c r="L65" s="482" t="str">
        <f t="shared" si="96"/>
        <v>NO</v>
      </c>
      <c r="M65" s="482" t="str">
        <f t="shared" si="97"/>
        <v>NO</v>
      </c>
      <c r="N65" s="482"/>
      <c r="O65" s="483"/>
      <c r="P65" s="484"/>
      <c r="Q65" s="484"/>
      <c r="R65" s="484"/>
      <c r="S65" s="484"/>
      <c r="T65" s="484"/>
      <c r="U65" s="484"/>
      <c r="V65" s="484"/>
      <c r="W65" s="484"/>
      <c r="X65" s="484"/>
      <c r="Y65" s="484">
        <v>82224442.969999999</v>
      </c>
      <c r="Z65" s="484">
        <v>82224442.969999999</v>
      </c>
      <c r="AA65" s="484">
        <v>82224442.969999999</v>
      </c>
      <c r="AB65" s="484">
        <v>82224442.969999999</v>
      </c>
      <c r="AC65" s="484"/>
      <c r="AD65" s="484"/>
      <c r="AE65" s="484">
        <f t="shared" ref="AE65" si="107">(P65+AB65+SUM(Q65:AA65)*2)/24</f>
        <v>23982129.199583333</v>
      </c>
      <c r="AF65" s="485"/>
      <c r="AG65" s="496"/>
      <c r="AH65" s="487"/>
      <c r="AI65" s="487"/>
      <c r="AJ65" s="487"/>
      <c r="AK65" s="488">
        <f t="shared" ref="AK65" si="108">AE65</f>
        <v>23982129.199583333</v>
      </c>
      <c r="AL65" s="487">
        <f t="shared" ref="AL65" si="109">SUM(AI65:AK65)</f>
        <v>23982129.199583333</v>
      </c>
      <c r="AM65" s="489"/>
      <c r="AN65" s="487"/>
      <c r="AO65" s="490">
        <f t="shared" ref="AO65" si="110">AM65+AN65</f>
        <v>0</v>
      </c>
      <c r="AP65" s="232"/>
      <c r="AQ65" s="491">
        <f t="shared" ref="AQ65" si="111">AB65</f>
        <v>82224442.969999999</v>
      </c>
      <c r="AR65" s="487"/>
      <c r="AS65" s="487"/>
      <c r="AT65" s="487"/>
      <c r="AU65" s="487">
        <f t="shared" ref="AU65" si="112">AQ65</f>
        <v>82224442.969999999</v>
      </c>
      <c r="AV65" s="492">
        <f t="shared" ref="AV65" si="113">SUM(AS65:AU65)</f>
        <v>82224442.969999999</v>
      </c>
      <c r="AW65" s="487"/>
      <c r="AX65" s="487"/>
      <c r="AY65" s="565">
        <f t="shared" si="16"/>
        <v>0</v>
      </c>
      <c r="AZ65" s="470" t="s">
        <v>1668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</row>
    <row r="66" spans="1:83" s="11" customFormat="1" ht="12" customHeight="1">
      <c r="A66" s="336">
        <v>10800831</v>
      </c>
      <c r="B66" s="337" t="str">
        <f t="shared" si="0"/>
        <v>10800831</v>
      </c>
      <c r="C66" s="325" t="s">
        <v>1427</v>
      </c>
      <c r="D66" s="326" t="str">
        <f t="shared" si="1"/>
        <v>Non-Op</v>
      </c>
      <c r="E66" s="326"/>
      <c r="F66" s="339">
        <v>43070</v>
      </c>
      <c r="G66" s="326"/>
      <c r="H66" s="327" t="str">
        <f t="shared" si="77"/>
        <v/>
      </c>
      <c r="I66" s="327" t="str">
        <f t="shared" si="69"/>
        <v/>
      </c>
      <c r="J66" s="327" t="str">
        <f t="shared" si="70"/>
        <v/>
      </c>
      <c r="K66" s="327" t="str">
        <f t="shared" si="71"/>
        <v>Non-Op</v>
      </c>
      <c r="L66" s="327" t="str">
        <f t="shared" si="9"/>
        <v>NO</v>
      </c>
      <c r="M66" s="327" t="str">
        <f t="shared" si="10"/>
        <v>NO</v>
      </c>
      <c r="N66" s="327" t="str">
        <f t="shared" si="11"/>
        <v/>
      </c>
      <c r="O66" s="445"/>
      <c r="P66" s="328">
        <v>-11940747.119999999</v>
      </c>
      <c r="Q66" s="328">
        <v>-12653919.84</v>
      </c>
      <c r="R66" s="328">
        <v>-13367092.560000001</v>
      </c>
      <c r="S66" s="328">
        <v>-14080265.4</v>
      </c>
      <c r="T66" s="328">
        <v>-14793438.359999999</v>
      </c>
      <c r="U66" s="328">
        <v>-15506611.210000001</v>
      </c>
      <c r="V66" s="328">
        <v>-19576570.370000001</v>
      </c>
      <c r="W66" s="328">
        <v>-23996916.370000001</v>
      </c>
      <c r="X66" s="328">
        <v>-28417262.27</v>
      </c>
      <c r="Y66" s="328">
        <v>-32837608.170000002</v>
      </c>
      <c r="Z66" s="328">
        <v>-37257954.020000003</v>
      </c>
      <c r="AA66" s="328">
        <v>-41678299.939999998</v>
      </c>
      <c r="AB66" s="328">
        <v>0</v>
      </c>
      <c r="AC66" s="328"/>
      <c r="AD66" s="328"/>
      <c r="AE66" s="328">
        <f t="shared" si="12"/>
        <v>-21678026.005833335</v>
      </c>
      <c r="AF66" s="377"/>
      <c r="AG66" s="329"/>
      <c r="AH66" s="330"/>
      <c r="AI66" s="330"/>
      <c r="AJ66" s="330"/>
      <c r="AK66" s="331">
        <f t="shared" si="62"/>
        <v>-21678026.005833335</v>
      </c>
      <c r="AL66" s="330">
        <f t="shared" si="13"/>
        <v>-21678026.005833335</v>
      </c>
      <c r="AM66" s="332"/>
      <c r="AN66" s="330"/>
      <c r="AO66" s="333">
        <f t="shared" si="14"/>
        <v>0</v>
      </c>
      <c r="AP66" s="232"/>
      <c r="AQ66" s="334">
        <f t="shared" si="8"/>
        <v>0</v>
      </c>
      <c r="AR66" s="330"/>
      <c r="AS66" s="330"/>
      <c r="AT66" s="330"/>
      <c r="AU66" s="330">
        <f t="shared" si="68"/>
        <v>0</v>
      </c>
      <c r="AV66" s="335">
        <f t="shared" si="15"/>
        <v>0</v>
      </c>
      <c r="AW66" s="330"/>
      <c r="AX66" s="330"/>
      <c r="AY66" s="332">
        <f t="shared" si="16"/>
        <v>0</v>
      </c>
      <c r="AZ66" s="470" t="s">
        <v>1668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</row>
    <row r="67" spans="1:83" s="11" customFormat="1" ht="12" customHeight="1">
      <c r="A67" s="493" t="s">
        <v>1620</v>
      </c>
      <c r="B67" s="494" t="str">
        <f t="shared" si="0"/>
        <v>10800861</v>
      </c>
      <c r="C67" s="479" t="s">
        <v>1610</v>
      </c>
      <c r="D67" s="480" t="str">
        <f t="shared" si="1"/>
        <v>Non-Op</v>
      </c>
      <c r="E67" s="480"/>
      <c r="F67" s="495">
        <v>43344</v>
      </c>
      <c r="G67" s="480"/>
      <c r="H67" s="482" t="str">
        <f t="shared" si="77"/>
        <v/>
      </c>
      <c r="I67" s="482" t="str">
        <f t="shared" si="69"/>
        <v/>
      </c>
      <c r="J67" s="482" t="str">
        <f t="shared" si="70"/>
        <v/>
      </c>
      <c r="K67" s="482" t="str">
        <f t="shared" si="71"/>
        <v>Non-Op</v>
      </c>
      <c r="L67" s="482" t="str">
        <f t="shared" si="9"/>
        <v>NO</v>
      </c>
      <c r="M67" s="482" t="str">
        <f t="shared" si="10"/>
        <v>NO</v>
      </c>
      <c r="N67" s="482"/>
      <c r="O67" s="483"/>
      <c r="P67" s="484">
        <v>4287263</v>
      </c>
      <c r="Q67" s="484">
        <v>4287263</v>
      </c>
      <c r="R67" s="484">
        <v>4287263</v>
      </c>
      <c r="S67" s="484">
        <v>4287263</v>
      </c>
      <c r="T67" s="484">
        <v>4287263</v>
      </c>
      <c r="U67" s="484">
        <v>4287263</v>
      </c>
      <c r="V67" s="484">
        <v>4287263</v>
      </c>
      <c r="W67" s="484">
        <v>4287263</v>
      </c>
      <c r="X67" s="484">
        <v>4287263</v>
      </c>
      <c r="Y67" s="484">
        <v>5000000</v>
      </c>
      <c r="Z67" s="484">
        <v>5000000</v>
      </c>
      <c r="AA67" s="484">
        <v>5000000</v>
      </c>
      <c r="AB67" s="484">
        <v>5000000</v>
      </c>
      <c r="AC67" s="484"/>
      <c r="AD67" s="484"/>
      <c r="AE67" s="484">
        <f t="shared" si="12"/>
        <v>4495144.625</v>
      </c>
      <c r="AF67" s="485"/>
      <c r="AG67" s="496"/>
      <c r="AH67" s="487"/>
      <c r="AI67" s="487"/>
      <c r="AJ67" s="487"/>
      <c r="AK67" s="488">
        <f t="shared" si="62"/>
        <v>4495144.625</v>
      </c>
      <c r="AL67" s="487">
        <f t="shared" ref="AL67" si="114">SUM(AI67:AK67)</f>
        <v>4495144.625</v>
      </c>
      <c r="AM67" s="489"/>
      <c r="AN67" s="487"/>
      <c r="AO67" s="490">
        <f t="shared" ref="AO67" si="115">AM67+AN67</f>
        <v>0</v>
      </c>
      <c r="AP67" s="232"/>
      <c r="AQ67" s="491">
        <f t="shared" si="8"/>
        <v>5000000</v>
      </c>
      <c r="AR67" s="487"/>
      <c r="AS67" s="487"/>
      <c r="AT67" s="487"/>
      <c r="AU67" s="487">
        <f t="shared" ref="AU67:AU68" si="116">AQ67</f>
        <v>5000000</v>
      </c>
      <c r="AV67" s="492">
        <f t="shared" ref="AV67:AV68" si="117">SUM(AS67:AU67)</f>
        <v>5000000</v>
      </c>
      <c r="AW67" s="487"/>
      <c r="AX67" s="487"/>
      <c r="AY67" s="489">
        <f t="shared" ref="AY67" si="118">AW67+AX67</f>
        <v>0</v>
      </c>
      <c r="AZ67" s="470" t="s">
        <v>1671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</row>
    <row r="68" spans="1:83" s="11" customFormat="1" ht="12" customHeight="1">
      <c r="A68" s="493" t="s">
        <v>1815</v>
      </c>
      <c r="B68" s="494" t="str">
        <f t="shared" ref="B68" si="119">TEXT(A68,"##")</f>
        <v>10800921</v>
      </c>
      <c r="C68" s="479" t="s">
        <v>1812</v>
      </c>
      <c r="D68" s="568" t="str">
        <f t="shared" si="1"/>
        <v>Non-Op</v>
      </c>
      <c r="E68" s="568"/>
      <c r="F68" s="581">
        <v>43709</v>
      </c>
      <c r="G68" s="568"/>
      <c r="H68" s="570" t="str">
        <f t="shared" ref="H68" si="120">IF(VALUE(AH68),H$7,IF(ISBLANK(AH68),"",H$7))</f>
        <v/>
      </c>
      <c r="I68" s="570" t="str">
        <f t="shared" si="69"/>
        <v/>
      </c>
      <c r="J68" s="570" t="str">
        <f t="shared" si="70"/>
        <v/>
      </c>
      <c r="K68" s="570" t="str">
        <f t="shared" si="71"/>
        <v>Non-Op</v>
      </c>
      <c r="L68" s="570" t="str">
        <f t="shared" si="9"/>
        <v>NO</v>
      </c>
      <c r="M68" s="570" t="str">
        <f t="shared" si="10"/>
        <v>NO</v>
      </c>
      <c r="N68" s="482"/>
      <c r="O68" s="483"/>
      <c r="P68" s="484"/>
      <c r="Q68" s="484"/>
      <c r="R68" s="484"/>
      <c r="S68" s="484"/>
      <c r="T68" s="484"/>
      <c r="U68" s="484"/>
      <c r="V68" s="484"/>
      <c r="W68" s="484"/>
      <c r="X68" s="484"/>
      <c r="Y68" s="484">
        <v>-298800.84999999998</v>
      </c>
      <c r="Z68" s="484">
        <v>-896402.55</v>
      </c>
      <c r="AA68" s="484">
        <v>-1494004.25</v>
      </c>
      <c r="AB68" s="484">
        <v>-1652368.7</v>
      </c>
      <c r="AC68" s="484"/>
      <c r="AD68" s="484"/>
      <c r="AE68" s="484">
        <f t="shared" ref="AE68" si="121">(P68+AB68+SUM(Q68:AA68)*2)/24</f>
        <v>-292949.33333333331</v>
      </c>
      <c r="AF68" s="485"/>
      <c r="AG68" s="496"/>
      <c r="AH68" s="487"/>
      <c r="AI68" s="487"/>
      <c r="AJ68" s="487"/>
      <c r="AK68" s="488">
        <f t="shared" ref="AK68" si="122">AE68</f>
        <v>-292949.33333333331</v>
      </c>
      <c r="AL68" s="487">
        <f t="shared" ref="AL68" si="123">SUM(AI68:AK68)</f>
        <v>-292949.33333333331</v>
      </c>
      <c r="AM68" s="489"/>
      <c r="AN68" s="487"/>
      <c r="AO68" s="490">
        <f t="shared" ref="AO68" si="124">AM68+AN68</f>
        <v>0</v>
      </c>
      <c r="AP68" s="232"/>
      <c r="AQ68" s="491">
        <f t="shared" ref="AQ68" si="125">AB68</f>
        <v>-1652368.7</v>
      </c>
      <c r="AR68" s="487"/>
      <c r="AS68" s="487"/>
      <c r="AT68" s="487"/>
      <c r="AU68" s="487">
        <f t="shared" si="116"/>
        <v>-1652368.7</v>
      </c>
      <c r="AV68" s="492">
        <f t="shared" si="117"/>
        <v>-1652368.7</v>
      </c>
      <c r="AW68" s="487"/>
      <c r="AX68" s="487"/>
      <c r="AY68" s="489">
        <f t="shared" ref="AY68" si="126">AW68+AX68</f>
        <v>0</v>
      </c>
      <c r="AZ68" s="470" t="s">
        <v>1668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</row>
    <row r="69" spans="1:83" s="11" customFormat="1" ht="12" customHeight="1">
      <c r="A69" s="493" t="s">
        <v>1621</v>
      </c>
      <c r="B69" s="494" t="str">
        <f t="shared" si="0"/>
        <v>10800931</v>
      </c>
      <c r="C69" s="479" t="s">
        <v>1611</v>
      </c>
      <c r="D69" s="480" t="str">
        <f t="shared" si="1"/>
        <v>Non-Op</v>
      </c>
      <c r="E69" s="480"/>
      <c r="F69" s="495">
        <v>43344</v>
      </c>
      <c r="G69" s="480"/>
      <c r="H69" s="482" t="str">
        <f t="shared" si="77"/>
        <v/>
      </c>
      <c r="I69" s="482" t="str">
        <f t="shared" si="69"/>
        <v/>
      </c>
      <c r="J69" s="482" t="str">
        <f t="shared" si="70"/>
        <v/>
      </c>
      <c r="K69" s="482" t="str">
        <f t="shared" si="71"/>
        <v>Non-Op</v>
      </c>
      <c r="L69" s="482" t="str">
        <f t="shared" ref="L69" si="127">IF(VALUE(AM69),"W/C",IF(ISBLANK(AM69),"NO","W/C"))</f>
        <v>NO</v>
      </c>
      <c r="M69" s="482" t="str">
        <f t="shared" ref="M69" si="128">IF(VALUE(AN69),"W/C",IF(ISBLANK(AN69),"NO","W/C"))</f>
        <v>NO</v>
      </c>
      <c r="N69" s="482"/>
      <c r="O69" s="483"/>
      <c r="P69" s="484">
        <v>-4287263</v>
      </c>
      <c r="Q69" s="484">
        <v>-4287263</v>
      </c>
      <c r="R69" s="484">
        <v>-4287263</v>
      </c>
      <c r="S69" s="484">
        <v>-4287263</v>
      </c>
      <c r="T69" s="484">
        <v>-4287263</v>
      </c>
      <c r="U69" s="484">
        <v>-4287263</v>
      </c>
      <c r="V69" s="484">
        <v>-4287263</v>
      </c>
      <c r="W69" s="484">
        <v>-4287263</v>
      </c>
      <c r="X69" s="484">
        <v>-4287263</v>
      </c>
      <c r="Y69" s="484">
        <v>-5000000</v>
      </c>
      <c r="Z69" s="484">
        <v>-5000000</v>
      </c>
      <c r="AA69" s="484">
        <v>-5000000</v>
      </c>
      <c r="AB69" s="484">
        <v>-5000000</v>
      </c>
      <c r="AC69" s="484"/>
      <c r="AD69" s="484"/>
      <c r="AE69" s="484">
        <f t="shared" si="12"/>
        <v>-4495144.625</v>
      </c>
      <c r="AF69" s="485"/>
      <c r="AG69" s="496"/>
      <c r="AH69" s="487"/>
      <c r="AI69" s="487"/>
      <c r="AJ69" s="487"/>
      <c r="AK69" s="488">
        <f t="shared" si="62"/>
        <v>-4495144.625</v>
      </c>
      <c r="AL69" s="487">
        <f t="shared" ref="AL69" si="129">SUM(AI69:AK69)</f>
        <v>-4495144.625</v>
      </c>
      <c r="AM69" s="489"/>
      <c r="AN69" s="487"/>
      <c r="AO69" s="490">
        <f t="shared" ref="AO69" si="130">AM69+AN69</f>
        <v>0</v>
      </c>
      <c r="AP69" s="232"/>
      <c r="AQ69" s="491">
        <f t="shared" si="8"/>
        <v>-5000000</v>
      </c>
      <c r="AR69" s="487"/>
      <c r="AS69" s="487"/>
      <c r="AT69" s="487"/>
      <c r="AU69" s="487">
        <f t="shared" ref="AU69" si="131">AQ69</f>
        <v>-5000000</v>
      </c>
      <c r="AV69" s="492">
        <f t="shared" ref="AV69" si="132">SUM(AS69:AU69)</f>
        <v>-5000000</v>
      </c>
      <c r="AW69" s="487"/>
      <c r="AX69" s="487"/>
      <c r="AY69" s="489">
        <f t="shared" ref="AY69" si="133">AW69+AX69</f>
        <v>0</v>
      </c>
      <c r="AZ69" s="470" t="s">
        <v>1668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</row>
    <row r="70" spans="1:83" s="11" customFormat="1" ht="12" customHeight="1">
      <c r="A70" s="493" t="s">
        <v>1848</v>
      </c>
      <c r="B70" s="494" t="str">
        <f t="shared" si="0"/>
        <v>10801011</v>
      </c>
      <c r="C70" s="589" t="s">
        <v>1836</v>
      </c>
      <c r="D70" s="480" t="str">
        <f t="shared" si="1"/>
        <v>Non-Op</v>
      </c>
      <c r="E70" s="480"/>
      <c r="F70" s="581">
        <v>43800</v>
      </c>
      <c r="G70" s="480"/>
      <c r="H70" s="482" t="str">
        <f t="shared" ref="H70:H71" si="134">IF(VALUE(AH70),H$7,IF(ISBLANK(AH70),"",H$7))</f>
        <v/>
      </c>
      <c r="I70" s="482" t="str">
        <f t="shared" ref="I70:I71" si="135">IF(VALUE(AI70),I$7,IF(ISBLANK(AI70),"",I$7))</f>
        <v/>
      </c>
      <c r="J70" s="482" t="str">
        <f t="shared" ref="J70:J71" si="136">IF(VALUE(AJ70),J$7,IF(ISBLANK(AJ70),"",J$7))</f>
        <v/>
      </c>
      <c r="K70" s="482" t="str">
        <f t="shared" ref="K70:K71" si="137">IF(VALUE(AK70),K$7,IF(ISBLANK(AK70),"",K$7))</f>
        <v>Non-Op</v>
      </c>
      <c r="L70" s="482" t="str">
        <f t="shared" ref="L70:L71" si="138">IF(VALUE(AM70),"W/C",IF(ISBLANK(AM70),"NO","W/C"))</f>
        <v>NO</v>
      </c>
      <c r="M70" s="482" t="str">
        <f t="shared" ref="M70:M71" si="139">IF(VALUE(AN70),"W/C",IF(ISBLANK(AN70),"NO","W/C"))</f>
        <v>NO</v>
      </c>
      <c r="N70" s="482"/>
      <c r="O70" s="483"/>
      <c r="P70" s="484"/>
      <c r="Q70" s="484"/>
      <c r="R70" s="484"/>
      <c r="S70" s="484"/>
      <c r="T70" s="484"/>
      <c r="U70" s="484"/>
      <c r="V70" s="484"/>
      <c r="W70" s="484"/>
      <c r="X70" s="484"/>
      <c r="Y70" s="484"/>
      <c r="Z70" s="484"/>
      <c r="AA70" s="484"/>
      <c r="AB70" s="484">
        <v>82224442.969999999</v>
      </c>
      <c r="AC70" s="484"/>
      <c r="AD70" s="484"/>
      <c r="AE70" s="484">
        <f t="shared" ref="AE70:AE72" si="140">(P70+AB70+SUM(Q70:AA70)*2)/24</f>
        <v>3426018.4570833333</v>
      </c>
      <c r="AF70" s="485"/>
      <c r="AG70" s="496"/>
      <c r="AH70" s="487"/>
      <c r="AI70" s="487"/>
      <c r="AJ70" s="487"/>
      <c r="AK70" s="488">
        <f t="shared" ref="AK70" si="141">AE70</f>
        <v>3426018.4570833333</v>
      </c>
      <c r="AL70" s="487">
        <f t="shared" ref="AL70:AL71" si="142">SUM(AI70:AK70)</f>
        <v>3426018.4570833333</v>
      </c>
      <c r="AM70" s="489"/>
      <c r="AN70" s="487"/>
      <c r="AO70" s="490">
        <f t="shared" ref="AO70" si="143">AM70+AN70</f>
        <v>0</v>
      </c>
      <c r="AP70" s="232"/>
      <c r="AQ70" s="491">
        <f t="shared" ref="AQ70" si="144">AB70</f>
        <v>82224442.969999999</v>
      </c>
      <c r="AR70" s="487"/>
      <c r="AS70" s="487"/>
      <c r="AT70" s="487"/>
      <c r="AU70" s="487">
        <f t="shared" ref="AU70" si="145">AQ70</f>
        <v>82224442.969999999</v>
      </c>
      <c r="AV70" s="492">
        <f t="shared" ref="AV70:AV71" si="146">SUM(AS70:AU70)</f>
        <v>82224442.969999999</v>
      </c>
      <c r="AW70" s="487"/>
      <c r="AX70" s="487"/>
      <c r="AY70" s="489">
        <f t="shared" ref="AY70:AY72" si="147">AW70+AX70</f>
        <v>0</v>
      </c>
      <c r="AZ70" s="470" t="s">
        <v>1668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</row>
    <row r="71" spans="1:83" s="11" customFormat="1" ht="12" customHeight="1">
      <c r="A71" s="559" t="s">
        <v>1881</v>
      </c>
      <c r="B71" s="494" t="str">
        <f t="shared" si="0"/>
        <v>1080XXXA</v>
      </c>
      <c r="C71" s="606" t="s">
        <v>1874</v>
      </c>
      <c r="D71" s="480" t="str">
        <f t="shared" si="1"/>
        <v>ERB</v>
      </c>
      <c r="E71" s="480"/>
      <c r="F71" s="495">
        <v>43800</v>
      </c>
      <c r="G71" s="480"/>
      <c r="H71" s="482" t="str">
        <f t="shared" si="134"/>
        <v/>
      </c>
      <c r="I71" s="482" t="str">
        <f t="shared" si="135"/>
        <v>ERB</v>
      </c>
      <c r="J71" s="482" t="str">
        <f t="shared" si="136"/>
        <v/>
      </c>
      <c r="K71" s="482" t="str">
        <f t="shared" si="137"/>
        <v/>
      </c>
      <c r="L71" s="482" t="str">
        <f t="shared" si="138"/>
        <v>NO</v>
      </c>
      <c r="M71" s="482" t="str">
        <f t="shared" si="139"/>
        <v>NO</v>
      </c>
      <c r="N71" s="482" t="str">
        <f t="shared" ref="N71" si="148">IF(OR(CONCATENATE(L71,M71)="NOW/C",CONCATENATE(L71,M71)="W/CNO"),"W/C","")</f>
        <v/>
      </c>
      <c r="O71" s="483"/>
      <c r="P71" s="484"/>
      <c r="Q71" s="484"/>
      <c r="R71" s="484"/>
      <c r="S71" s="484"/>
      <c r="T71" s="484"/>
      <c r="U71" s="484"/>
      <c r="V71" s="484"/>
      <c r="W71" s="484"/>
      <c r="X71" s="484"/>
      <c r="Y71" s="484"/>
      <c r="Z71" s="484"/>
      <c r="AA71" s="484"/>
      <c r="AB71" s="484">
        <v>7102348.1000000006</v>
      </c>
      <c r="AC71" s="484"/>
      <c r="AD71" s="484"/>
      <c r="AE71" s="484">
        <f t="shared" si="140"/>
        <v>295931.17083333334</v>
      </c>
      <c r="AF71" s="485">
        <v>19</v>
      </c>
      <c r="AG71" s="496"/>
      <c r="AH71" s="487"/>
      <c r="AI71" s="487">
        <f>AE71</f>
        <v>295931.17083333334</v>
      </c>
      <c r="AJ71" s="487"/>
      <c r="AK71" s="488"/>
      <c r="AL71" s="487">
        <f t="shared" si="142"/>
        <v>295931.17083333334</v>
      </c>
      <c r="AM71" s="489"/>
      <c r="AN71" s="487"/>
      <c r="AO71" s="490">
        <f t="shared" ref="AO71:AO72" si="149">AM71+AN71</f>
        <v>0</v>
      </c>
      <c r="AP71" s="487"/>
      <c r="AQ71" s="491">
        <f t="shared" ref="AQ71:AQ72" si="150">AB71</f>
        <v>7102348.1000000006</v>
      </c>
      <c r="AR71" s="487"/>
      <c r="AS71" s="487">
        <f t="shared" ref="AS71" si="151">AQ71</f>
        <v>7102348.1000000006</v>
      </c>
      <c r="AT71" s="487"/>
      <c r="AU71" s="487"/>
      <c r="AV71" s="492">
        <f t="shared" si="146"/>
        <v>7102348.1000000006</v>
      </c>
      <c r="AW71" s="487"/>
      <c r="AX71" s="487"/>
      <c r="AY71" s="489">
        <f t="shared" si="147"/>
        <v>0</v>
      </c>
      <c r="AZ71" s="470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</row>
    <row r="72" spans="1:83" s="11" customFormat="1" ht="12" customHeight="1">
      <c r="A72" s="559" t="s">
        <v>1882</v>
      </c>
      <c r="B72" s="494" t="str">
        <f t="shared" si="0"/>
        <v>1080XXXB</v>
      </c>
      <c r="C72" s="606" t="s">
        <v>1874</v>
      </c>
      <c r="D72" s="480" t="str">
        <f t="shared" si="1"/>
        <v>Non-Op</v>
      </c>
      <c r="E72" s="480"/>
      <c r="F72" s="495">
        <v>43800</v>
      </c>
      <c r="G72" s="480"/>
      <c r="H72" s="482" t="str">
        <f t="shared" ref="H72" si="152">IF(VALUE(AH72),H$7,IF(ISBLANK(AH72),"",H$7))</f>
        <v/>
      </c>
      <c r="I72" s="482" t="str">
        <f t="shared" ref="I72" si="153">IF(VALUE(AI72),I$7,IF(ISBLANK(AI72),"",I$7))</f>
        <v/>
      </c>
      <c r="J72" s="482" t="str">
        <f t="shared" ref="J72" si="154">IF(VALUE(AJ72),J$7,IF(ISBLANK(AJ72),"",J$7))</f>
        <v/>
      </c>
      <c r="K72" s="482" t="str">
        <f t="shared" ref="K72" si="155">IF(VALUE(AK72),K$7,IF(ISBLANK(AK72),"",K$7))</f>
        <v>Non-Op</v>
      </c>
      <c r="L72" s="482" t="str">
        <f t="shared" ref="L72" si="156">IF(VALUE(AM72),"W/C",IF(ISBLANK(AM72),"NO","W/C"))</f>
        <v>NO</v>
      </c>
      <c r="M72" s="482" t="str">
        <f t="shared" ref="M72" si="157">IF(VALUE(AN72),"W/C",IF(ISBLANK(AN72),"NO","W/C"))</f>
        <v>NO</v>
      </c>
      <c r="N72" s="482"/>
      <c r="O72" s="483"/>
      <c r="P72" s="484"/>
      <c r="Q72" s="484"/>
      <c r="R72" s="484"/>
      <c r="S72" s="484"/>
      <c r="T72" s="484"/>
      <c r="U72" s="484"/>
      <c r="V72" s="484"/>
      <c r="W72" s="484"/>
      <c r="X72" s="484"/>
      <c r="Y72" s="484"/>
      <c r="Z72" s="484"/>
      <c r="AA72" s="484"/>
      <c r="AB72" s="484">
        <v>-7102348.1000000006</v>
      </c>
      <c r="AC72" s="484"/>
      <c r="AD72" s="484"/>
      <c r="AE72" s="484">
        <f t="shared" si="140"/>
        <v>-295931.17083333334</v>
      </c>
      <c r="AF72" s="485"/>
      <c r="AG72" s="496"/>
      <c r="AH72" s="487"/>
      <c r="AI72" s="487"/>
      <c r="AJ72" s="487"/>
      <c r="AK72" s="488">
        <f t="shared" ref="AK72" si="158">AE72</f>
        <v>-295931.17083333334</v>
      </c>
      <c r="AL72" s="487">
        <f t="shared" ref="AL72" si="159">SUM(AI72:AK72)</f>
        <v>-295931.17083333334</v>
      </c>
      <c r="AM72" s="489"/>
      <c r="AN72" s="487"/>
      <c r="AO72" s="490">
        <f t="shared" si="149"/>
        <v>0</v>
      </c>
      <c r="AP72" s="487"/>
      <c r="AQ72" s="491">
        <f t="shared" si="150"/>
        <v>-7102348.1000000006</v>
      </c>
      <c r="AR72" s="487"/>
      <c r="AS72" s="487"/>
      <c r="AT72" s="487"/>
      <c r="AU72" s="487">
        <f t="shared" ref="AU72" si="160">AQ72</f>
        <v>-7102348.1000000006</v>
      </c>
      <c r="AV72" s="492">
        <f t="shared" ref="AV72" si="161">SUM(AS72:AU72)</f>
        <v>-7102348.1000000006</v>
      </c>
      <c r="AW72" s="487"/>
      <c r="AX72" s="487"/>
      <c r="AY72" s="489">
        <f t="shared" si="147"/>
        <v>0</v>
      </c>
      <c r="AZ72" s="470" t="s">
        <v>1668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</row>
    <row r="73" spans="1:83" s="11" customFormat="1" ht="12" customHeight="1">
      <c r="A73" s="160">
        <v>11100501</v>
      </c>
      <c r="B73" s="192" t="str">
        <f t="shared" si="0"/>
        <v>11100501</v>
      </c>
      <c r="C73" s="94" t="s">
        <v>267</v>
      </c>
      <c r="D73" s="112" t="str">
        <f t="shared" si="1"/>
        <v>ERB</v>
      </c>
      <c r="E73" s="112"/>
      <c r="F73" s="94"/>
      <c r="G73" s="112"/>
      <c r="H73" s="177" t="str">
        <f t="shared" si="77"/>
        <v/>
      </c>
      <c r="I73" s="177" t="str">
        <f t="shared" si="69"/>
        <v>ERB</v>
      </c>
      <c r="J73" s="177" t="str">
        <f t="shared" si="70"/>
        <v/>
      </c>
      <c r="K73" s="177" t="str">
        <f t="shared" si="71"/>
        <v/>
      </c>
      <c r="L73" s="177" t="str">
        <f t="shared" si="9"/>
        <v>NO</v>
      </c>
      <c r="M73" s="177" t="str">
        <f t="shared" si="10"/>
        <v>NO</v>
      </c>
      <c r="N73" s="177" t="str">
        <f t="shared" si="11"/>
        <v/>
      </c>
      <c r="O73"/>
      <c r="P73" s="95">
        <v>-65454567.109999999</v>
      </c>
      <c r="Q73" s="95">
        <v>-65456851.840000004</v>
      </c>
      <c r="R73" s="95">
        <v>-66828158.270000003</v>
      </c>
      <c r="S73" s="95">
        <v>-68454310.989999995</v>
      </c>
      <c r="T73" s="95">
        <v>-68887342.5</v>
      </c>
      <c r="U73" s="95">
        <v>-70424993.170000002</v>
      </c>
      <c r="V73" s="95">
        <v>-71967404.650000006</v>
      </c>
      <c r="W73" s="95">
        <v>-73511077.959999993</v>
      </c>
      <c r="X73" s="95">
        <v>-75056261.420000002</v>
      </c>
      <c r="Y73" s="95">
        <v>-76571822.239999995</v>
      </c>
      <c r="Z73" s="95">
        <v>-57225623.420000002</v>
      </c>
      <c r="AA73" s="95">
        <v>-57866681.409999996</v>
      </c>
      <c r="AB73" s="95">
        <v>-58892426.350000001</v>
      </c>
      <c r="AC73" s="95"/>
      <c r="AD73" s="95"/>
      <c r="AE73" s="95">
        <f t="shared" si="12"/>
        <v>-67868668.716666669</v>
      </c>
      <c r="AF73" s="102">
        <v>19</v>
      </c>
      <c r="AG73" s="101"/>
      <c r="AH73" s="99"/>
      <c r="AI73" s="99">
        <f>AE73</f>
        <v>-67868668.716666669</v>
      </c>
      <c r="AJ73" s="99"/>
      <c r="AK73" s="100"/>
      <c r="AL73" s="99">
        <f t="shared" si="13"/>
        <v>-67868668.716666669</v>
      </c>
      <c r="AM73" s="98"/>
      <c r="AN73" s="99"/>
      <c r="AO73" s="247">
        <f t="shared" si="14"/>
        <v>0</v>
      </c>
      <c r="AP73" s="232"/>
      <c r="AQ73" s="86">
        <f t="shared" si="8"/>
        <v>-58892426.350000001</v>
      </c>
      <c r="AR73" s="99"/>
      <c r="AS73" s="99">
        <f t="shared" si="38"/>
        <v>-58892426.350000001</v>
      </c>
      <c r="AT73" s="99"/>
      <c r="AU73" s="99"/>
      <c r="AV73" s="245">
        <f t="shared" si="15"/>
        <v>-58892426.350000001</v>
      </c>
      <c r="AW73" s="99"/>
      <c r="AX73" s="99"/>
      <c r="AY73" s="98">
        <f t="shared" si="16"/>
        <v>0</v>
      </c>
      <c r="AZ73" s="470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</row>
    <row r="74" spans="1:83" s="11" customFormat="1" ht="12" customHeight="1">
      <c r="A74" s="160">
        <v>11100502</v>
      </c>
      <c r="B74" s="192" t="str">
        <f t="shared" si="0"/>
        <v>11100502</v>
      </c>
      <c r="C74" s="94" t="s">
        <v>268</v>
      </c>
      <c r="D74" s="112" t="str">
        <f t="shared" si="1"/>
        <v>GRB</v>
      </c>
      <c r="E74" s="112"/>
      <c r="F74" s="94"/>
      <c r="G74" s="112"/>
      <c r="H74" s="177" t="str">
        <f t="shared" si="77"/>
        <v/>
      </c>
      <c r="I74" s="177" t="str">
        <f t="shared" si="69"/>
        <v/>
      </c>
      <c r="J74" s="177" t="str">
        <f t="shared" si="70"/>
        <v>GRB</v>
      </c>
      <c r="K74" s="177" t="str">
        <f t="shared" si="71"/>
        <v/>
      </c>
      <c r="L74" s="177" t="str">
        <f t="shared" si="9"/>
        <v>NO</v>
      </c>
      <c r="M74" s="177" t="str">
        <f t="shared" si="10"/>
        <v>NO</v>
      </c>
      <c r="N74" s="177" t="str">
        <f t="shared" si="11"/>
        <v/>
      </c>
      <c r="O74"/>
      <c r="P74" s="95">
        <v>-13012843.52</v>
      </c>
      <c r="Q74" s="95">
        <v>-13303639.710000001</v>
      </c>
      <c r="R74" s="95">
        <v>-13598365.16</v>
      </c>
      <c r="S74" s="95">
        <v>-13898148.550000001</v>
      </c>
      <c r="T74" s="95">
        <v>-14198227.060000001</v>
      </c>
      <c r="U74" s="95">
        <v>-14498305.58</v>
      </c>
      <c r="V74" s="95">
        <v>-14797683.73</v>
      </c>
      <c r="W74" s="95">
        <v>-15099020.6</v>
      </c>
      <c r="X74" s="95">
        <v>-15401619.99</v>
      </c>
      <c r="Y74" s="95">
        <v>-15704219.449999999</v>
      </c>
      <c r="Z74" s="95">
        <v>-16006841.470000001</v>
      </c>
      <c r="AA74" s="95">
        <v>-16309842.75</v>
      </c>
      <c r="AB74" s="95">
        <v>-16613316.6</v>
      </c>
      <c r="AC74" s="95"/>
      <c r="AD74" s="95"/>
      <c r="AE74" s="95">
        <f t="shared" si="12"/>
        <v>-14802416.175833335</v>
      </c>
      <c r="AF74" s="102"/>
      <c r="AG74" s="101">
        <v>5</v>
      </c>
      <c r="AH74" s="99"/>
      <c r="AI74" s="99"/>
      <c r="AJ74" s="99">
        <f>AE74</f>
        <v>-14802416.175833335</v>
      </c>
      <c r="AK74" s="100"/>
      <c r="AL74" s="99">
        <f t="shared" si="13"/>
        <v>-14802416.175833335</v>
      </c>
      <c r="AM74" s="98"/>
      <c r="AN74" s="99"/>
      <c r="AO74" s="247">
        <f t="shared" si="14"/>
        <v>0</v>
      </c>
      <c r="AP74" s="232"/>
      <c r="AQ74" s="86">
        <f t="shared" si="8"/>
        <v>-16613316.6</v>
      </c>
      <c r="AR74" s="99"/>
      <c r="AS74" s="99"/>
      <c r="AT74" s="99">
        <f>AQ74</f>
        <v>-16613316.6</v>
      </c>
      <c r="AU74" s="99"/>
      <c r="AV74" s="245">
        <f t="shared" si="15"/>
        <v>-16613316.6</v>
      </c>
      <c r="AW74" s="99"/>
      <c r="AX74" s="99"/>
      <c r="AY74" s="98">
        <f t="shared" si="16"/>
        <v>0</v>
      </c>
      <c r="AZ74" s="470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</row>
    <row r="75" spans="1:83" s="11" customFormat="1" ht="12" customHeight="1">
      <c r="A75" s="160">
        <v>11100503</v>
      </c>
      <c r="B75" s="192" t="str">
        <f t="shared" si="0"/>
        <v>11100503</v>
      </c>
      <c r="C75" s="94" t="s">
        <v>269</v>
      </c>
      <c r="D75" s="112" t="str">
        <f t="shared" si="1"/>
        <v>CRB</v>
      </c>
      <c r="E75" s="112"/>
      <c r="F75" s="94"/>
      <c r="G75" s="112"/>
      <c r="H75" s="177" t="str">
        <f t="shared" si="77"/>
        <v/>
      </c>
      <c r="I75" s="177" t="str">
        <f t="shared" si="69"/>
        <v>ERB</v>
      </c>
      <c r="J75" s="177" t="str">
        <f t="shared" si="70"/>
        <v>GRB</v>
      </c>
      <c r="K75" s="177" t="str">
        <f t="shared" si="71"/>
        <v/>
      </c>
      <c r="L75" s="177" t="str">
        <f t="shared" si="9"/>
        <v>NO</v>
      </c>
      <c r="M75" s="177" t="str">
        <f t="shared" si="10"/>
        <v>NO</v>
      </c>
      <c r="N75" s="177" t="str">
        <f t="shared" si="11"/>
        <v/>
      </c>
      <c r="O75"/>
      <c r="P75" s="95">
        <v>-165534077.19999999</v>
      </c>
      <c r="Q75" s="95">
        <v>-168228048.88999999</v>
      </c>
      <c r="R75" s="95">
        <v>-166358663.09</v>
      </c>
      <c r="S75" s="95">
        <v>-174337849.53999999</v>
      </c>
      <c r="T75" s="95">
        <v>-182096153.24000001</v>
      </c>
      <c r="U75" s="95">
        <v>-190354040.58000001</v>
      </c>
      <c r="V75" s="95">
        <v>-193720422.78</v>
      </c>
      <c r="W75" s="95">
        <v>-202089161.06</v>
      </c>
      <c r="X75" s="95">
        <v>-210102417.34</v>
      </c>
      <c r="Y75" s="95">
        <v>-218493564.13999999</v>
      </c>
      <c r="Z75" s="95">
        <v>-225617753.77000001</v>
      </c>
      <c r="AA75" s="95">
        <v>-233538917.75999999</v>
      </c>
      <c r="AB75" s="95">
        <v>-242591644.91</v>
      </c>
      <c r="AC75" s="95"/>
      <c r="AD75" s="95"/>
      <c r="AE75" s="95">
        <f t="shared" si="12"/>
        <v>-197416654.43708327</v>
      </c>
      <c r="AF75" s="102">
        <v>20</v>
      </c>
      <c r="AG75" s="101" t="s">
        <v>459</v>
      </c>
      <c r="AH75" s="99"/>
      <c r="AI75" s="99">
        <f>AE75*C1533</f>
        <v>-130985950.21900475</v>
      </c>
      <c r="AJ75" s="99">
        <f>AE75*C1534</f>
        <v>-66430704.218078524</v>
      </c>
      <c r="AK75" s="100"/>
      <c r="AL75" s="99">
        <f t="shared" si="13"/>
        <v>-197416654.43708327</v>
      </c>
      <c r="AM75" s="98"/>
      <c r="AN75" s="99"/>
      <c r="AO75" s="247">
        <f t="shared" si="14"/>
        <v>0</v>
      </c>
      <c r="AP75" s="232"/>
      <c r="AQ75" s="86">
        <f t="shared" si="8"/>
        <v>-242591644.91</v>
      </c>
      <c r="AR75" s="99"/>
      <c r="AS75" s="99">
        <f>AQ75*C1533</f>
        <v>-160959556.39778498</v>
      </c>
      <c r="AT75" s="99">
        <f>AQ75*C1534</f>
        <v>-81632088.512215003</v>
      </c>
      <c r="AU75" s="99"/>
      <c r="AV75" s="245">
        <f t="shared" si="15"/>
        <v>-242591644.90999997</v>
      </c>
      <c r="AW75" s="99"/>
      <c r="AX75" s="99"/>
      <c r="AY75" s="98">
        <f t="shared" si="16"/>
        <v>0</v>
      </c>
      <c r="AZ75" s="470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</row>
    <row r="76" spans="1:83" s="11" customFormat="1" ht="12" customHeight="1">
      <c r="A76" s="161">
        <v>11400001</v>
      </c>
      <c r="B76" s="108" t="str">
        <f t="shared" si="0"/>
        <v>11400001</v>
      </c>
      <c r="C76" s="94" t="s">
        <v>202</v>
      </c>
      <c r="D76" s="112" t="str">
        <f t="shared" si="1"/>
        <v>ERB</v>
      </c>
      <c r="E76" s="112"/>
      <c r="F76" s="94"/>
      <c r="G76" s="112"/>
      <c r="H76" s="177" t="str">
        <f t="shared" si="77"/>
        <v/>
      </c>
      <c r="I76" s="177" t="str">
        <f t="shared" si="69"/>
        <v>ERB</v>
      </c>
      <c r="J76" s="177" t="str">
        <f t="shared" si="70"/>
        <v/>
      </c>
      <c r="K76" s="177" t="str">
        <f t="shared" si="71"/>
        <v/>
      </c>
      <c r="L76" s="177" t="str">
        <f t="shared" si="9"/>
        <v>NO</v>
      </c>
      <c r="M76" s="177" t="str">
        <f t="shared" si="10"/>
        <v>NO</v>
      </c>
      <c r="N76" s="177" t="str">
        <f t="shared" si="11"/>
        <v/>
      </c>
      <c r="O76"/>
      <c r="P76" s="95">
        <v>946172.25</v>
      </c>
      <c r="Q76" s="95">
        <v>946172.25</v>
      </c>
      <c r="R76" s="95">
        <v>946172.25</v>
      </c>
      <c r="S76" s="95">
        <v>946172.25</v>
      </c>
      <c r="T76" s="95">
        <v>946172.25</v>
      </c>
      <c r="U76" s="95">
        <v>946172.25</v>
      </c>
      <c r="V76" s="95">
        <v>946172.25</v>
      </c>
      <c r="W76" s="95">
        <v>946172.25</v>
      </c>
      <c r="X76" s="95">
        <v>946172.25</v>
      </c>
      <c r="Y76" s="95">
        <v>946172.25</v>
      </c>
      <c r="Z76" s="95">
        <v>946172.25</v>
      </c>
      <c r="AA76" s="95">
        <v>946172.25</v>
      </c>
      <c r="AB76" s="95">
        <v>946172.25</v>
      </c>
      <c r="AC76" s="95"/>
      <c r="AD76" s="95"/>
      <c r="AE76" s="95">
        <f t="shared" si="12"/>
        <v>946172.25</v>
      </c>
      <c r="AF76" s="102">
        <v>6</v>
      </c>
      <c r="AG76" s="101"/>
      <c r="AH76" s="99"/>
      <c r="AI76" s="99">
        <f t="shared" ref="AI76:AI87" si="162">AE76</f>
        <v>946172.25</v>
      </c>
      <c r="AJ76" s="99"/>
      <c r="AK76" s="100"/>
      <c r="AL76" s="99">
        <f t="shared" si="13"/>
        <v>946172.25</v>
      </c>
      <c r="AM76" s="98"/>
      <c r="AN76" s="99"/>
      <c r="AO76" s="247">
        <f t="shared" si="14"/>
        <v>0</v>
      </c>
      <c r="AP76" s="232"/>
      <c r="AQ76" s="86">
        <f t="shared" si="8"/>
        <v>946172.25</v>
      </c>
      <c r="AR76" s="99"/>
      <c r="AS76" s="99">
        <f t="shared" ref="AS76:AS87" si="163">AQ76</f>
        <v>946172.25</v>
      </c>
      <c r="AT76" s="99"/>
      <c r="AU76" s="99"/>
      <c r="AV76" s="245">
        <f t="shared" si="15"/>
        <v>946172.25</v>
      </c>
      <c r="AW76" s="99"/>
      <c r="AX76" s="99"/>
      <c r="AY76" s="98">
        <f t="shared" si="16"/>
        <v>0</v>
      </c>
      <c r="AZ76" s="470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</row>
    <row r="77" spans="1:83" s="11" customFormat="1" ht="12" customHeight="1">
      <c r="A77" s="161">
        <v>11400011</v>
      </c>
      <c r="B77" s="108" t="str">
        <f t="shared" si="0"/>
        <v>11400011</v>
      </c>
      <c r="C77" s="94" t="s">
        <v>203</v>
      </c>
      <c r="D77" s="112" t="str">
        <f t="shared" si="1"/>
        <v>ERB</v>
      </c>
      <c r="E77" s="112"/>
      <c r="F77" s="94"/>
      <c r="G77" s="112"/>
      <c r="H77" s="177" t="str">
        <f t="shared" si="77"/>
        <v/>
      </c>
      <c r="I77" s="177" t="str">
        <f t="shared" si="69"/>
        <v>ERB</v>
      </c>
      <c r="J77" s="177" t="str">
        <f t="shared" si="70"/>
        <v/>
      </c>
      <c r="K77" s="177" t="str">
        <f t="shared" si="71"/>
        <v/>
      </c>
      <c r="L77" s="177" t="str">
        <f t="shared" si="9"/>
        <v>NO</v>
      </c>
      <c r="M77" s="177" t="str">
        <f t="shared" si="10"/>
        <v>NO</v>
      </c>
      <c r="N77" s="177" t="str">
        <f t="shared" si="11"/>
        <v/>
      </c>
      <c r="O77"/>
      <c r="P77" s="95">
        <v>302358.01</v>
      </c>
      <c r="Q77" s="95">
        <v>302358.01</v>
      </c>
      <c r="R77" s="95">
        <v>302358.01</v>
      </c>
      <c r="S77" s="95">
        <v>302358.01</v>
      </c>
      <c r="T77" s="95">
        <v>302358.01</v>
      </c>
      <c r="U77" s="95">
        <v>302358.01</v>
      </c>
      <c r="V77" s="95">
        <v>302358.01</v>
      </c>
      <c r="W77" s="95">
        <v>302358.01</v>
      </c>
      <c r="X77" s="95">
        <v>302358.01</v>
      </c>
      <c r="Y77" s="95">
        <v>302358.01</v>
      </c>
      <c r="Z77" s="95">
        <v>302358.01</v>
      </c>
      <c r="AA77" s="95">
        <v>302358.01</v>
      </c>
      <c r="AB77" s="95">
        <v>302358.01</v>
      </c>
      <c r="AC77" s="95"/>
      <c r="AD77" s="95"/>
      <c r="AE77" s="95">
        <f t="shared" si="12"/>
        <v>302358.00999999995</v>
      </c>
      <c r="AF77" s="102">
        <v>6</v>
      </c>
      <c r="AG77" s="101"/>
      <c r="AH77" s="99"/>
      <c r="AI77" s="99">
        <f t="shared" si="162"/>
        <v>302358.00999999995</v>
      </c>
      <c r="AJ77" s="99"/>
      <c r="AK77" s="100"/>
      <c r="AL77" s="99">
        <f t="shared" si="13"/>
        <v>302358.00999999995</v>
      </c>
      <c r="AM77" s="98"/>
      <c r="AN77" s="99"/>
      <c r="AO77" s="247">
        <f t="shared" si="14"/>
        <v>0</v>
      </c>
      <c r="AP77" s="232"/>
      <c r="AQ77" s="86">
        <f t="shared" si="8"/>
        <v>302358.01</v>
      </c>
      <c r="AR77" s="99"/>
      <c r="AS77" s="99">
        <f t="shared" si="163"/>
        <v>302358.01</v>
      </c>
      <c r="AT77" s="99"/>
      <c r="AU77" s="99"/>
      <c r="AV77" s="245">
        <f t="shared" si="15"/>
        <v>302358.01</v>
      </c>
      <c r="AW77" s="99"/>
      <c r="AX77" s="99"/>
      <c r="AY77" s="98">
        <f t="shared" si="16"/>
        <v>0</v>
      </c>
      <c r="AZ77" s="470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</row>
    <row r="78" spans="1:83" s="11" customFormat="1" ht="12" customHeight="1">
      <c r="A78" s="161">
        <v>11400031</v>
      </c>
      <c r="B78" s="108" t="str">
        <f t="shared" si="0"/>
        <v>11400031</v>
      </c>
      <c r="C78" s="94" t="s">
        <v>545</v>
      </c>
      <c r="D78" s="112" t="str">
        <f t="shared" si="1"/>
        <v>ERB</v>
      </c>
      <c r="E78" s="112"/>
      <c r="F78" s="94"/>
      <c r="G78" s="112"/>
      <c r="H78" s="177" t="str">
        <f t="shared" si="77"/>
        <v/>
      </c>
      <c r="I78" s="177" t="str">
        <f t="shared" si="69"/>
        <v>ERB</v>
      </c>
      <c r="J78" s="177" t="str">
        <f t="shared" si="70"/>
        <v/>
      </c>
      <c r="K78" s="177" t="str">
        <f t="shared" si="71"/>
        <v/>
      </c>
      <c r="L78" s="177" t="str">
        <f t="shared" si="9"/>
        <v>NO</v>
      </c>
      <c r="M78" s="177" t="str">
        <f t="shared" si="10"/>
        <v>NO</v>
      </c>
      <c r="N78" s="177" t="str">
        <f t="shared" si="11"/>
        <v/>
      </c>
      <c r="O78"/>
      <c r="P78" s="95">
        <v>76622596.840000004</v>
      </c>
      <c r="Q78" s="95">
        <v>76622596.840000004</v>
      </c>
      <c r="R78" s="95">
        <v>76622596.840000004</v>
      </c>
      <c r="S78" s="95">
        <v>76622596.840000004</v>
      </c>
      <c r="T78" s="95">
        <v>76622596.840000004</v>
      </c>
      <c r="U78" s="95">
        <v>76622596.840000004</v>
      </c>
      <c r="V78" s="95">
        <v>76622596.840000004</v>
      </c>
      <c r="W78" s="95">
        <v>76622596.840000004</v>
      </c>
      <c r="X78" s="95">
        <v>76622596.840000004</v>
      </c>
      <c r="Y78" s="95">
        <v>76622596.840000004</v>
      </c>
      <c r="Z78" s="95">
        <v>76622596.840000004</v>
      </c>
      <c r="AA78" s="95">
        <v>76622596.840000004</v>
      </c>
      <c r="AB78" s="95">
        <v>76622596.840000004</v>
      </c>
      <c r="AC78" s="95"/>
      <c r="AD78" s="95"/>
      <c r="AE78" s="95">
        <f t="shared" si="12"/>
        <v>76622596.840000018</v>
      </c>
      <c r="AF78" s="102">
        <v>6</v>
      </c>
      <c r="AG78" s="101"/>
      <c r="AH78" s="99"/>
      <c r="AI78" s="99">
        <f t="shared" si="162"/>
        <v>76622596.840000018</v>
      </c>
      <c r="AJ78" s="99"/>
      <c r="AK78" s="100"/>
      <c r="AL78" s="99">
        <f t="shared" si="13"/>
        <v>76622596.840000018</v>
      </c>
      <c r="AM78" s="98"/>
      <c r="AN78" s="99"/>
      <c r="AO78" s="247">
        <f t="shared" si="14"/>
        <v>0</v>
      </c>
      <c r="AP78" s="232"/>
      <c r="AQ78" s="86">
        <f t="shared" si="8"/>
        <v>76622596.840000004</v>
      </c>
      <c r="AR78" s="99"/>
      <c r="AS78" s="99">
        <f t="shared" si="163"/>
        <v>76622596.840000004</v>
      </c>
      <c r="AT78" s="99"/>
      <c r="AU78" s="99"/>
      <c r="AV78" s="245">
        <f t="shared" si="15"/>
        <v>76622596.840000004</v>
      </c>
      <c r="AW78" s="99"/>
      <c r="AX78" s="99"/>
      <c r="AY78" s="98">
        <f t="shared" si="16"/>
        <v>0</v>
      </c>
      <c r="AZ78" s="470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</row>
    <row r="79" spans="1:83" s="11" customFormat="1" ht="12" customHeight="1">
      <c r="A79" s="161">
        <v>11400061</v>
      </c>
      <c r="B79" s="108" t="str">
        <f t="shared" si="0"/>
        <v>11400061</v>
      </c>
      <c r="C79" s="94" t="s">
        <v>495</v>
      </c>
      <c r="D79" s="112" t="str">
        <f t="shared" ref="D79:D142" si="164">IF(CONCATENATE(H79,I79,J79,K79,N79)= "ERBGRB","CRB",CONCATENATE(H79,I79,J79,K79,N79))</f>
        <v>ERB</v>
      </c>
      <c r="E79" s="112"/>
      <c r="F79" s="94"/>
      <c r="G79" s="112"/>
      <c r="H79" s="177" t="str">
        <f t="shared" si="77"/>
        <v/>
      </c>
      <c r="I79" s="177" t="str">
        <f t="shared" si="69"/>
        <v>ERB</v>
      </c>
      <c r="J79" s="177" t="str">
        <f t="shared" si="70"/>
        <v/>
      </c>
      <c r="K79" s="177" t="str">
        <f t="shared" si="71"/>
        <v/>
      </c>
      <c r="L79" s="177" t="str">
        <f t="shared" si="9"/>
        <v>NO</v>
      </c>
      <c r="M79" s="177" t="str">
        <f t="shared" si="10"/>
        <v>NO</v>
      </c>
      <c r="N79" s="177" t="str">
        <f t="shared" si="11"/>
        <v/>
      </c>
      <c r="O79"/>
      <c r="P79" s="95">
        <v>156960790.84</v>
      </c>
      <c r="Q79" s="95">
        <v>156960790.84</v>
      </c>
      <c r="R79" s="95">
        <v>156960790.84</v>
      </c>
      <c r="S79" s="95">
        <v>156960790.84</v>
      </c>
      <c r="T79" s="95">
        <v>156960790.84</v>
      </c>
      <c r="U79" s="95">
        <v>156960790.84</v>
      </c>
      <c r="V79" s="95">
        <v>156960790.84</v>
      </c>
      <c r="W79" s="95">
        <v>156960790.84</v>
      </c>
      <c r="X79" s="95">
        <v>156960790.84</v>
      </c>
      <c r="Y79" s="95">
        <v>156960790.84</v>
      </c>
      <c r="Z79" s="95">
        <v>156960790.84</v>
      </c>
      <c r="AA79" s="95">
        <v>156960790.84</v>
      </c>
      <c r="AB79" s="95">
        <v>156960790.84</v>
      </c>
      <c r="AC79" s="95"/>
      <c r="AD79" s="95"/>
      <c r="AE79" s="95">
        <f t="shared" si="12"/>
        <v>156960790.83999997</v>
      </c>
      <c r="AF79" s="102">
        <v>6</v>
      </c>
      <c r="AG79" s="101"/>
      <c r="AH79" s="99"/>
      <c r="AI79" s="99">
        <f t="shared" si="162"/>
        <v>156960790.83999997</v>
      </c>
      <c r="AJ79" s="99"/>
      <c r="AK79" s="100"/>
      <c r="AL79" s="99">
        <f t="shared" si="13"/>
        <v>156960790.83999997</v>
      </c>
      <c r="AM79" s="98"/>
      <c r="AN79" s="99"/>
      <c r="AO79" s="247">
        <f t="shared" si="14"/>
        <v>0</v>
      </c>
      <c r="AP79" s="232"/>
      <c r="AQ79" s="86">
        <f t="shared" si="8"/>
        <v>156960790.84</v>
      </c>
      <c r="AR79" s="99"/>
      <c r="AS79" s="99">
        <f t="shared" si="163"/>
        <v>156960790.84</v>
      </c>
      <c r="AT79" s="99"/>
      <c r="AU79" s="99"/>
      <c r="AV79" s="245">
        <f t="shared" si="15"/>
        <v>156960790.84</v>
      </c>
      <c r="AW79" s="99"/>
      <c r="AX79" s="99"/>
      <c r="AY79" s="98">
        <f t="shared" si="16"/>
        <v>0</v>
      </c>
      <c r="AZ79" s="470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</row>
    <row r="80" spans="1:83" s="11" customFormat="1" ht="12" customHeight="1">
      <c r="A80" s="162">
        <v>11400071</v>
      </c>
      <c r="B80" s="193" t="str">
        <f t="shared" si="0"/>
        <v>11400071</v>
      </c>
      <c r="C80" s="104" t="s">
        <v>675</v>
      </c>
      <c r="D80" s="112" t="str">
        <f t="shared" si="164"/>
        <v>ERB</v>
      </c>
      <c r="E80" s="112"/>
      <c r="F80" s="104"/>
      <c r="G80" s="112"/>
      <c r="H80" s="177" t="str">
        <f t="shared" si="77"/>
        <v/>
      </c>
      <c r="I80" s="177" t="str">
        <f t="shared" si="69"/>
        <v>ERB</v>
      </c>
      <c r="J80" s="177" t="str">
        <f t="shared" si="70"/>
        <v/>
      </c>
      <c r="K80" s="177" t="str">
        <f t="shared" si="71"/>
        <v/>
      </c>
      <c r="L80" s="177" t="str">
        <f t="shared" si="9"/>
        <v>NO</v>
      </c>
      <c r="M80" s="177" t="str">
        <f t="shared" si="10"/>
        <v>NO</v>
      </c>
      <c r="N80" s="177" t="str">
        <f t="shared" si="11"/>
        <v/>
      </c>
      <c r="O80"/>
      <c r="P80" s="95">
        <v>16950332.899999999</v>
      </c>
      <c r="Q80" s="95">
        <v>16950332.899999999</v>
      </c>
      <c r="R80" s="95">
        <v>16950332.899999999</v>
      </c>
      <c r="S80" s="95">
        <v>16950332.899999999</v>
      </c>
      <c r="T80" s="95">
        <v>16950332.899999999</v>
      </c>
      <c r="U80" s="95">
        <v>16950332.899999999</v>
      </c>
      <c r="V80" s="95">
        <v>16950332.899999999</v>
      </c>
      <c r="W80" s="95">
        <v>16950332.899999999</v>
      </c>
      <c r="X80" s="95">
        <v>16950332.899999999</v>
      </c>
      <c r="Y80" s="95">
        <v>16950332.899999999</v>
      </c>
      <c r="Z80" s="95">
        <v>16950332.899999999</v>
      </c>
      <c r="AA80" s="95">
        <v>16950332.899999999</v>
      </c>
      <c r="AB80" s="95">
        <v>16950332.899999999</v>
      </c>
      <c r="AC80" s="95"/>
      <c r="AD80" s="95"/>
      <c r="AE80" s="95">
        <f t="shared" si="12"/>
        <v>16950332.900000002</v>
      </c>
      <c r="AF80" s="102">
        <v>6</v>
      </c>
      <c r="AG80" s="101"/>
      <c r="AH80" s="99"/>
      <c r="AI80" s="99">
        <f t="shared" si="162"/>
        <v>16950332.900000002</v>
      </c>
      <c r="AJ80" s="99"/>
      <c r="AK80" s="100"/>
      <c r="AL80" s="99">
        <f t="shared" si="13"/>
        <v>16950332.900000002</v>
      </c>
      <c r="AM80" s="98"/>
      <c r="AN80" s="99"/>
      <c r="AO80" s="247">
        <f t="shared" si="14"/>
        <v>0</v>
      </c>
      <c r="AP80" s="232"/>
      <c r="AQ80" s="86">
        <f t="shared" si="8"/>
        <v>16950332.899999999</v>
      </c>
      <c r="AR80" s="99"/>
      <c r="AS80" s="99">
        <f t="shared" si="163"/>
        <v>16950332.899999999</v>
      </c>
      <c r="AT80" s="99"/>
      <c r="AU80" s="99"/>
      <c r="AV80" s="245">
        <f t="shared" si="15"/>
        <v>16950332.899999999</v>
      </c>
      <c r="AW80" s="99"/>
      <c r="AX80" s="99"/>
      <c r="AY80" s="98">
        <f t="shared" si="16"/>
        <v>0</v>
      </c>
      <c r="AZ80" s="47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</row>
    <row r="81" spans="1:83" s="11" customFormat="1" ht="12" customHeight="1">
      <c r="A81" s="162">
        <v>11400091</v>
      </c>
      <c r="B81" s="193" t="str">
        <f t="shared" si="0"/>
        <v>11400091</v>
      </c>
      <c r="C81" s="104" t="s">
        <v>900</v>
      </c>
      <c r="D81" s="112" t="str">
        <f t="shared" si="164"/>
        <v>ERB</v>
      </c>
      <c r="E81" s="112"/>
      <c r="F81" s="104"/>
      <c r="G81" s="112"/>
      <c r="H81" s="177" t="str">
        <f t="shared" si="77"/>
        <v/>
      </c>
      <c r="I81" s="177" t="str">
        <f t="shared" si="69"/>
        <v>ERB</v>
      </c>
      <c r="J81" s="177" t="str">
        <f t="shared" si="70"/>
        <v/>
      </c>
      <c r="K81" s="177" t="str">
        <f t="shared" si="71"/>
        <v/>
      </c>
      <c r="L81" s="177" t="str">
        <f t="shared" si="9"/>
        <v>NO</v>
      </c>
      <c r="M81" s="177" t="str">
        <f t="shared" si="10"/>
        <v>NO</v>
      </c>
      <c r="N81" s="177" t="str">
        <f t="shared" si="11"/>
        <v/>
      </c>
      <c r="O81"/>
      <c r="P81" s="95">
        <v>31009424.030000001</v>
      </c>
      <c r="Q81" s="95">
        <v>31009424.030000001</v>
      </c>
      <c r="R81" s="95">
        <v>31009424.030000001</v>
      </c>
      <c r="S81" s="95">
        <v>31009424.030000001</v>
      </c>
      <c r="T81" s="95">
        <v>31009424.030000001</v>
      </c>
      <c r="U81" s="95">
        <v>31009424.030000001</v>
      </c>
      <c r="V81" s="95">
        <v>31009424.030000001</v>
      </c>
      <c r="W81" s="95">
        <v>31009424.030000001</v>
      </c>
      <c r="X81" s="95">
        <v>31009424.030000001</v>
      </c>
      <c r="Y81" s="95">
        <v>31009424.030000001</v>
      </c>
      <c r="Z81" s="95">
        <v>31009424.030000001</v>
      </c>
      <c r="AA81" s="95">
        <v>31009424.030000001</v>
      </c>
      <c r="AB81" s="95">
        <v>31009424.030000001</v>
      </c>
      <c r="AC81" s="95"/>
      <c r="AD81" s="95"/>
      <c r="AE81" s="95">
        <f t="shared" si="12"/>
        <v>31009424.02999999</v>
      </c>
      <c r="AF81" s="102" t="s">
        <v>439</v>
      </c>
      <c r="AG81" s="101"/>
      <c r="AH81" s="99"/>
      <c r="AI81" s="99">
        <f t="shared" si="162"/>
        <v>31009424.02999999</v>
      </c>
      <c r="AJ81" s="99"/>
      <c r="AK81" s="100"/>
      <c r="AL81" s="99">
        <f t="shared" si="13"/>
        <v>31009424.02999999</v>
      </c>
      <c r="AM81" s="98"/>
      <c r="AN81" s="99"/>
      <c r="AO81" s="247">
        <f t="shared" si="14"/>
        <v>0</v>
      </c>
      <c r="AP81" s="232"/>
      <c r="AQ81" s="86">
        <f t="shared" si="8"/>
        <v>31009424.030000001</v>
      </c>
      <c r="AR81" s="99"/>
      <c r="AS81" s="99">
        <f t="shared" si="163"/>
        <v>31009424.030000001</v>
      </c>
      <c r="AT81" s="99"/>
      <c r="AU81" s="99"/>
      <c r="AV81" s="245">
        <f t="shared" si="15"/>
        <v>31009424.030000001</v>
      </c>
      <c r="AW81" s="99"/>
      <c r="AX81" s="99"/>
      <c r="AY81" s="98">
        <f t="shared" si="16"/>
        <v>0</v>
      </c>
      <c r="AZ81" s="470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</row>
    <row r="82" spans="1:83" s="11" customFormat="1" ht="12" customHeight="1">
      <c r="A82" s="161">
        <v>11500001</v>
      </c>
      <c r="B82" s="108" t="str">
        <f t="shared" si="0"/>
        <v>11500001</v>
      </c>
      <c r="C82" s="94" t="s">
        <v>602</v>
      </c>
      <c r="D82" s="112" t="str">
        <f t="shared" si="164"/>
        <v>ERB</v>
      </c>
      <c r="E82" s="112"/>
      <c r="F82" s="94"/>
      <c r="G82" s="112"/>
      <c r="H82" s="177" t="str">
        <f t="shared" si="77"/>
        <v/>
      </c>
      <c r="I82" s="177" t="str">
        <f t="shared" si="69"/>
        <v>ERB</v>
      </c>
      <c r="J82" s="177" t="str">
        <f t="shared" si="70"/>
        <v/>
      </c>
      <c r="K82" s="177" t="str">
        <f t="shared" si="71"/>
        <v/>
      </c>
      <c r="L82" s="177" t="str">
        <f t="shared" si="9"/>
        <v>NO</v>
      </c>
      <c r="M82" s="177" t="str">
        <f t="shared" si="10"/>
        <v>NO</v>
      </c>
      <c r="N82" s="177" t="str">
        <f t="shared" si="11"/>
        <v/>
      </c>
      <c r="O82"/>
      <c r="P82" s="95">
        <v>-951189</v>
      </c>
      <c r="Q82" s="95">
        <v>-946172.25</v>
      </c>
      <c r="R82" s="95">
        <v>-946172.25</v>
      </c>
      <c r="S82" s="95">
        <v>-946172.25</v>
      </c>
      <c r="T82" s="95">
        <v>-946172.25</v>
      </c>
      <c r="U82" s="95">
        <v>-946172.25</v>
      </c>
      <c r="V82" s="95">
        <v>-946172.25</v>
      </c>
      <c r="W82" s="95">
        <v>-946172.25</v>
      </c>
      <c r="X82" s="95">
        <v>-946172.25</v>
      </c>
      <c r="Y82" s="95">
        <v>-946172.25</v>
      </c>
      <c r="Z82" s="95">
        <v>-946172.25</v>
      </c>
      <c r="AA82" s="95">
        <v>-946172.25</v>
      </c>
      <c r="AB82" s="95">
        <v>-946172.25</v>
      </c>
      <c r="AC82" s="95"/>
      <c r="AD82" s="95"/>
      <c r="AE82" s="95">
        <f t="shared" si="12"/>
        <v>-946381.28125</v>
      </c>
      <c r="AF82" s="102">
        <v>21</v>
      </c>
      <c r="AG82" s="101"/>
      <c r="AH82" s="99"/>
      <c r="AI82" s="99">
        <f t="shared" si="162"/>
        <v>-946381.28125</v>
      </c>
      <c r="AJ82" s="99"/>
      <c r="AK82" s="100"/>
      <c r="AL82" s="99">
        <f t="shared" si="13"/>
        <v>-946381.28125</v>
      </c>
      <c r="AM82" s="98"/>
      <c r="AN82" s="99"/>
      <c r="AO82" s="247">
        <f t="shared" si="14"/>
        <v>0</v>
      </c>
      <c r="AP82" s="232"/>
      <c r="AQ82" s="86">
        <f t="shared" si="8"/>
        <v>-946172.25</v>
      </c>
      <c r="AR82" s="99"/>
      <c r="AS82" s="99">
        <f t="shared" si="163"/>
        <v>-946172.25</v>
      </c>
      <c r="AT82" s="99"/>
      <c r="AU82" s="99"/>
      <c r="AV82" s="245">
        <f t="shared" si="15"/>
        <v>-946172.25</v>
      </c>
      <c r="AW82" s="99"/>
      <c r="AX82" s="99"/>
      <c r="AY82" s="98">
        <f t="shared" si="16"/>
        <v>0</v>
      </c>
      <c r="AZ82" s="470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</row>
    <row r="83" spans="1:83" s="11" customFormat="1" ht="12" customHeight="1">
      <c r="A83" s="161">
        <v>11500011</v>
      </c>
      <c r="B83" s="108" t="str">
        <f t="shared" si="0"/>
        <v>11500011</v>
      </c>
      <c r="C83" s="94" t="s">
        <v>22</v>
      </c>
      <c r="D83" s="112" t="str">
        <f t="shared" si="164"/>
        <v>ERB</v>
      </c>
      <c r="E83" s="112"/>
      <c r="F83" s="94"/>
      <c r="G83" s="112"/>
      <c r="H83" s="177" t="str">
        <f t="shared" si="77"/>
        <v/>
      </c>
      <c r="I83" s="177" t="str">
        <f t="shared" si="69"/>
        <v>ERB</v>
      </c>
      <c r="J83" s="177" t="str">
        <f t="shared" si="70"/>
        <v/>
      </c>
      <c r="K83" s="177" t="str">
        <f t="shared" si="71"/>
        <v/>
      </c>
      <c r="L83" s="177" t="str">
        <f t="shared" si="9"/>
        <v>NO</v>
      </c>
      <c r="M83" s="177" t="str">
        <f t="shared" si="10"/>
        <v>NO</v>
      </c>
      <c r="N83" s="177" t="str">
        <f t="shared" si="11"/>
        <v/>
      </c>
      <c r="O83"/>
      <c r="P83" s="95">
        <v>-302358.01</v>
      </c>
      <c r="Q83" s="95">
        <v>-302358.01</v>
      </c>
      <c r="R83" s="95">
        <v>-302358.01</v>
      </c>
      <c r="S83" s="95">
        <v>-302358.01</v>
      </c>
      <c r="T83" s="95">
        <v>-302358.01</v>
      </c>
      <c r="U83" s="95">
        <v>-302358.01</v>
      </c>
      <c r="V83" s="95">
        <v>-302358.01</v>
      </c>
      <c r="W83" s="95">
        <v>-302358.01</v>
      </c>
      <c r="X83" s="95">
        <v>-302358.01</v>
      </c>
      <c r="Y83" s="95">
        <v>-302358.01</v>
      </c>
      <c r="Z83" s="95">
        <v>-302358.01</v>
      </c>
      <c r="AA83" s="95">
        <v>-302358.01</v>
      </c>
      <c r="AB83" s="95">
        <v>-302358.01</v>
      </c>
      <c r="AC83" s="95"/>
      <c r="AD83" s="95"/>
      <c r="AE83" s="95">
        <f t="shared" ref="AE83:AE147" si="165">(P83+AB83+SUM(Q83:AA83)*2)/24</f>
        <v>-302358.00999999995</v>
      </c>
      <c r="AF83" s="102">
        <v>21</v>
      </c>
      <c r="AG83" s="101"/>
      <c r="AH83" s="99"/>
      <c r="AI83" s="99">
        <f t="shared" si="162"/>
        <v>-302358.00999999995</v>
      </c>
      <c r="AJ83" s="99"/>
      <c r="AK83" s="100"/>
      <c r="AL83" s="99">
        <f t="shared" si="13"/>
        <v>-302358.00999999995</v>
      </c>
      <c r="AM83" s="98"/>
      <c r="AN83" s="99"/>
      <c r="AO83" s="247">
        <f t="shared" si="14"/>
        <v>0</v>
      </c>
      <c r="AP83" s="232"/>
      <c r="AQ83" s="86">
        <f t="shared" ref="AQ83:AQ149" si="166">AB83</f>
        <v>-302358.01</v>
      </c>
      <c r="AR83" s="99"/>
      <c r="AS83" s="99">
        <f t="shared" si="163"/>
        <v>-302358.01</v>
      </c>
      <c r="AT83" s="99"/>
      <c r="AU83" s="99"/>
      <c r="AV83" s="245">
        <f t="shared" si="15"/>
        <v>-302358.01</v>
      </c>
      <c r="AW83" s="99"/>
      <c r="AX83" s="99"/>
      <c r="AY83" s="98">
        <f t="shared" si="16"/>
        <v>0</v>
      </c>
      <c r="AZ83" s="470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</row>
    <row r="84" spans="1:83" s="11" customFormat="1" ht="12" customHeight="1">
      <c r="A84" s="161">
        <v>11500031</v>
      </c>
      <c r="B84" s="108" t="str">
        <f t="shared" si="0"/>
        <v>11500031</v>
      </c>
      <c r="C84" s="94" t="s">
        <v>442</v>
      </c>
      <c r="D84" s="112" t="str">
        <f t="shared" si="164"/>
        <v>ERB</v>
      </c>
      <c r="E84" s="112"/>
      <c r="F84" s="94"/>
      <c r="G84" s="112"/>
      <c r="H84" s="177" t="str">
        <f t="shared" si="77"/>
        <v/>
      </c>
      <c r="I84" s="177" t="str">
        <f t="shared" si="69"/>
        <v>ERB</v>
      </c>
      <c r="J84" s="177" t="str">
        <f t="shared" si="70"/>
        <v/>
      </c>
      <c r="K84" s="177" t="str">
        <f t="shared" si="71"/>
        <v/>
      </c>
      <c r="L84" s="177" t="str">
        <f t="shared" si="9"/>
        <v>NO</v>
      </c>
      <c r="M84" s="177" t="str">
        <f t="shared" si="10"/>
        <v>NO</v>
      </c>
      <c r="N84" s="177" t="str">
        <f t="shared" si="11"/>
        <v/>
      </c>
      <c r="O84"/>
      <c r="P84" s="95">
        <v>-66453138.659999996</v>
      </c>
      <c r="Q84" s="95">
        <v>-66674213.659999996</v>
      </c>
      <c r="R84" s="95">
        <v>-66895288.659999996</v>
      </c>
      <c r="S84" s="95">
        <v>-67116363.659999996</v>
      </c>
      <c r="T84" s="95">
        <v>-67337438.659999996</v>
      </c>
      <c r="U84" s="95">
        <v>-67558513.659999996</v>
      </c>
      <c r="V84" s="95">
        <v>-67779588.659999996</v>
      </c>
      <c r="W84" s="95">
        <v>-68000663.659999996</v>
      </c>
      <c r="X84" s="95">
        <v>-68221738.659999996</v>
      </c>
      <c r="Y84" s="95">
        <v>-68442813.659999996</v>
      </c>
      <c r="Z84" s="95">
        <v>-68663888.659999996</v>
      </c>
      <c r="AA84" s="95">
        <v>-68884963.659999996</v>
      </c>
      <c r="AB84" s="95">
        <v>-69106038.659999996</v>
      </c>
      <c r="AC84" s="95"/>
      <c r="AD84" s="95"/>
      <c r="AE84" s="95">
        <f t="shared" si="165"/>
        <v>-67779588.659999982</v>
      </c>
      <c r="AF84" s="102">
        <v>21</v>
      </c>
      <c r="AG84" s="101"/>
      <c r="AH84" s="99"/>
      <c r="AI84" s="99">
        <f t="shared" si="162"/>
        <v>-67779588.659999982</v>
      </c>
      <c r="AJ84" s="99"/>
      <c r="AK84" s="100"/>
      <c r="AL84" s="99">
        <f t="shared" si="13"/>
        <v>-67779588.659999982</v>
      </c>
      <c r="AM84" s="98"/>
      <c r="AN84" s="99"/>
      <c r="AO84" s="247">
        <f t="shared" si="14"/>
        <v>0</v>
      </c>
      <c r="AP84" s="232"/>
      <c r="AQ84" s="86">
        <f t="shared" si="166"/>
        <v>-69106038.659999996</v>
      </c>
      <c r="AR84" s="99"/>
      <c r="AS84" s="99">
        <f t="shared" si="163"/>
        <v>-69106038.659999996</v>
      </c>
      <c r="AT84" s="99"/>
      <c r="AU84" s="99"/>
      <c r="AV84" s="245">
        <f t="shared" si="15"/>
        <v>-69106038.659999996</v>
      </c>
      <c r="AW84" s="99"/>
      <c r="AX84" s="99"/>
      <c r="AY84" s="98">
        <f t="shared" si="16"/>
        <v>0</v>
      </c>
      <c r="AZ84" s="470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</row>
    <row r="85" spans="1:83" s="11" customFormat="1" ht="12" customHeight="1">
      <c r="A85" s="161">
        <v>11500041</v>
      </c>
      <c r="B85" s="108" t="str">
        <f t="shared" si="0"/>
        <v>11500041</v>
      </c>
      <c r="C85" s="94" t="s">
        <v>501</v>
      </c>
      <c r="D85" s="112" t="str">
        <f t="shared" si="164"/>
        <v>ERB</v>
      </c>
      <c r="E85" s="112"/>
      <c r="F85" s="94"/>
      <c r="G85" s="112"/>
      <c r="H85" s="177" t="str">
        <f t="shared" si="77"/>
        <v/>
      </c>
      <c r="I85" s="177" t="str">
        <f t="shared" si="69"/>
        <v>ERB</v>
      </c>
      <c r="J85" s="177" t="str">
        <f t="shared" si="70"/>
        <v/>
      </c>
      <c r="K85" s="177" t="str">
        <f t="shared" si="71"/>
        <v/>
      </c>
      <c r="L85" s="177" t="str">
        <f t="shared" si="9"/>
        <v>NO</v>
      </c>
      <c r="M85" s="177" t="str">
        <f t="shared" si="10"/>
        <v>NO</v>
      </c>
      <c r="N85" s="177" t="str">
        <f t="shared" si="11"/>
        <v/>
      </c>
      <c r="O85"/>
      <c r="P85" s="95">
        <v>-46416637.880000003</v>
      </c>
      <c r="Q85" s="95">
        <v>-46801346.159999996</v>
      </c>
      <c r="R85" s="95">
        <v>-47186054.439999998</v>
      </c>
      <c r="S85" s="95">
        <v>-47570762.719999999</v>
      </c>
      <c r="T85" s="95">
        <v>-47955471</v>
      </c>
      <c r="U85" s="95">
        <v>-48340179.280000001</v>
      </c>
      <c r="V85" s="95">
        <v>-48724887.560000002</v>
      </c>
      <c r="W85" s="95">
        <v>-49109595.840000004</v>
      </c>
      <c r="X85" s="95">
        <v>-49494304.119999997</v>
      </c>
      <c r="Y85" s="95">
        <v>-49879012.399999999</v>
      </c>
      <c r="Z85" s="95">
        <v>-50263720.68</v>
      </c>
      <c r="AA85" s="95">
        <v>-50648428.960000001</v>
      </c>
      <c r="AB85" s="95">
        <v>-51033137.240000002</v>
      </c>
      <c r="AC85" s="95"/>
      <c r="AD85" s="95"/>
      <c r="AE85" s="95">
        <f t="shared" si="165"/>
        <v>-48724887.560000002</v>
      </c>
      <c r="AF85" s="102" t="s">
        <v>507</v>
      </c>
      <c r="AG85" s="101"/>
      <c r="AH85" s="99"/>
      <c r="AI85" s="99">
        <f t="shared" si="162"/>
        <v>-48724887.560000002</v>
      </c>
      <c r="AJ85" s="99"/>
      <c r="AK85" s="100"/>
      <c r="AL85" s="99">
        <f t="shared" si="13"/>
        <v>-48724887.560000002</v>
      </c>
      <c r="AM85" s="98"/>
      <c r="AN85" s="99"/>
      <c r="AO85" s="247">
        <f t="shared" si="14"/>
        <v>0</v>
      </c>
      <c r="AP85" s="232"/>
      <c r="AQ85" s="86">
        <f t="shared" si="166"/>
        <v>-51033137.240000002</v>
      </c>
      <c r="AR85" s="99"/>
      <c r="AS85" s="99">
        <f t="shared" si="163"/>
        <v>-51033137.240000002</v>
      </c>
      <c r="AT85" s="99"/>
      <c r="AU85" s="99"/>
      <c r="AV85" s="245">
        <f t="shared" si="15"/>
        <v>-51033137.240000002</v>
      </c>
      <c r="AW85" s="99"/>
      <c r="AX85" s="99"/>
      <c r="AY85" s="98">
        <f t="shared" si="16"/>
        <v>0</v>
      </c>
      <c r="AZ85" s="470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</row>
    <row r="86" spans="1:83" s="11" customFormat="1" ht="12" customHeight="1">
      <c r="A86" s="162">
        <v>11500051</v>
      </c>
      <c r="B86" s="193" t="str">
        <f t="shared" si="0"/>
        <v>11500051</v>
      </c>
      <c r="C86" s="104" t="s">
        <v>676</v>
      </c>
      <c r="D86" s="112" t="str">
        <f t="shared" si="164"/>
        <v>ERB</v>
      </c>
      <c r="E86" s="112"/>
      <c r="F86" s="104"/>
      <c r="G86" s="112"/>
      <c r="H86" s="177" t="str">
        <f t="shared" si="77"/>
        <v/>
      </c>
      <c r="I86" s="177" t="str">
        <f t="shared" si="69"/>
        <v>ERB</v>
      </c>
      <c r="J86" s="177" t="str">
        <f t="shared" si="70"/>
        <v/>
      </c>
      <c r="K86" s="177" t="str">
        <f t="shared" si="71"/>
        <v/>
      </c>
      <c r="L86" s="177" t="str">
        <f t="shared" si="9"/>
        <v>NO</v>
      </c>
      <c r="M86" s="177" t="str">
        <f t="shared" si="10"/>
        <v>NO</v>
      </c>
      <c r="N86" s="177" t="str">
        <f t="shared" si="11"/>
        <v/>
      </c>
      <c r="O86"/>
      <c r="P86" s="95">
        <v>-16950332.899999999</v>
      </c>
      <c r="Q86" s="95">
        <v>-16950332.899999999</v>
      </c>
      <c r="R86" s="95">
        <v>-16950332.899999999</v>
      </c>
      <c r="S86" s="95">
        <v>-16950332.899999999</v>
      </c>
      <c r="T86" s="95">
        <v>-16950332.899999999</v>
      </c>
      <c r="U86" s="95">
        <v>-16950332.899999999</v>
      </c>
      <c r="V86" s="95">
        <v>-16950332.899999999</v>
      </c>
      <c r="W86" s="95">
        <v>-16950332.899999999</v>
      </c>
      <c r="X86" s="95">
        <v>-16950332.899999999</v>
      </c>
      <c r="Y86" s="95">
        <v>-16950332.899999999</v>
      </c>
      <c r="Z86" s="95">
        <v>-16950332.899999999</v>
      </c>
      <c r="AA86" s="95">
        <v>-16950332.899999999</v>
      </c>
      <c r="AB86" s="95">
        <v>-16950332.899999999</v>
      </c>
      <c r="AC86" s="95"/>
      <c r="AD86" s="95"/>
      <c r="AE86" s="95">
        <f t="shared" si="165"/>
        <v>-16950332.900000002</v>
      </c>
      <c r="AF86" s="102" t="s">
        <v>507</v>
      </c>
      <c r="AG86" s="101"/>
      <c r="AH86" s="99"/>
      <c r="AI86" s="99">
        <f t="shared" si="162"/>
        <v>-16950332.900000002</v>
      </c>
      <c r="AJ86" s="99"/>
      <c r="AK86" s="100"/>
      <c r="AL86" s="99">
        <f t="shared" si="13"/>
        <v>-16950332.900000002</v>
      </c>
      <c r="AM86" s="98"/>
      <c r="AN86" s="99"/>
      <c r="AO86" s="247">
        <f t="shared" si="14"/>
        <v>0</v>
      </c>
      <c r="AP86" s="232"/>
      <c r="AQ86" s="86">
        <f t="shared" si="166"/>
        <v>-16950332.899999999</v>
      </c>
      <c r="AR86" s="99"/>
      <c r="AS86" s="99">
        <f t="shared" si="163"/>
        <v>-16950332.899999999</v>
      </c>
      <c r="AT86" s="99"/>
      <c r="AU86" s="99"/>
      <c r="AV86" s="245">
        <f t="shared" si="15"/>
        <v>-16950332.899999999</v>
      </c>
      <c r="AW86" s="99"/>
      <c r="AX86" s="99"/>
      <c r="AY86" s="98">
        <f t="shared" si="16"/>
        <v>0</v>
      </c>
      <c r="AZ86" s="470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</row>
    <row r="87" spans="1:83" s="11" customFormat="1" ht="12" customHeight="1">
      <c r="A87" s="162">
        <v>11500061</v>
      </c>
      <c r="B87" s="193" t="str">
        <f t="shared" si="0"/>
        <v>11500061</v>
      </c>
      <c r="C87" s="94" t="s">
        <v>901</v>
      </c>
      <c r="D87" s="112" t="str">
        <f t="shared" si="164"/>
        <v>ERB</v>
      </c>
      <c r="E87" s="112"/>
      <c r="F87" s="94"/>
      <c r="G87" s="112"/>
      <c r="H87" s="177" t="str">
        <f t="shared" si="77"/>
        <v/>
      </c>
      <c r="I87" s="177" t="str">
        <f t="shared" si="69"/>
        <v>ERB</v>
      </c>
      <c r="J87" s="177" t="str">
        <f t="shared" si="70"/>
        <v/>
      </c>
      <c r="K87" s="177" t="str">
        <f t="shared" si="71"/>
        <v/>
      </c>
      <c r="L87" s="177" t="str">
        <f t="shared" si="9"/>
        <v>NO</v>
      </c>
      <c r="M87" s="177" t="str">
        <f t="shared" si="10"/>
        <v>NO</v>
      </c>
      <c r="N87" s="177" t="str">
        <f t="shared" si="11"/>
        <v/>
      </c>
      <c r="O87"/>
      <c r="P87" s="95">
        <v>-7012261.9699999997</v>
      </c>
      <c r="Q87" s="95">
        <v>-7107678.1200000001</v>
      </c>
      <c r="R87" s="95">
        <v>-7203094.2699999996</v>
      </c>
      <c r="S87" s="95">
        <v>-7298510.4199999999</v>
      </c>
      <c r="T87" s="95">
        <v>-7393926.5700000003</v>
      </c>
      <c r="U87" s="95">
        <v>-7489342.7199999997</v>
      </c>
      <c r="V87" s="95">
        <v>-7584758.8700000001</v>
      </c>
      <c r="W87" s="95">
        <v>-7680175.0199999996</v>
      </c>
      <c r="X87" s="95">
        <v>-7775591.1699999999</v>
      </c>
      <c r="Y87" s="95">
        <v>-7871007.3200000003</v>
      </c>
      <c r="Z87" s="95">
        <v>-7966423.4699999997</v>
      </c>
      <c r="AA87" s="95">
        <v>-8061839.6200000001</v>
      </c>
      <c r="AB87" s="95">
        <v>-8157255.7699999996</v>
      </c>
      <c r="AC87" s="95"/>
      <c r="AD87" s="95"/>
      <c r="AE87" s="95">
        <f t="shared" si="165"/>
        <v>-7584758.8700000001</v>
      </c>
      <c r="AF87" s="102" t="s">
        <v>507</v>
      </c>
      <c r="AG87" s="101"/>
      <c r="AH87" s="99"/>
      <c r="AI87" s="99">
        <f t="shared" si="162"/>
        <v>-7584758.8700000001</v>
      </c>
      <c r="AJ87" s="99"/>
      <c r="AK87" s="100"/>
      <c r="AL87" s="99">
        <f t="shared" si="13"/>
        <v>-7584758.8700000001</v>
      </c>
      <c r="AM87" s="98"/>
      <c r="AN87" s="99"/>
      <c r="AO87" s="247">
        <f t="shared" si="14"/>
        <v>0</v>
      </c>
      <c r="AP87" s="232"/>
      <c r="AQ87" s="86">
        <f t="shared" si="166"/>
        <v>-8157255.7699999996</v>
      </c>
      <c r="AR87" s="99"/>
      <c r="AS87" s="99">
        <f t="shared" si="163"/>
        <v>-8157255.7699999996</v>
      </c>
      <c r="AT87" s="99"/>
      <c r="AU87" s="99"/>
      <c r="AV87" s="245">
        <f t="shared" si="15"/>
        <v>-8157255.7699999996</v>
      </c>
      <c r="AW87" s="99"/>
      <c r="AX87" s="99"/>
      <c r="AY87" s="98">
        <f t="shared" si="16"/>
        <v>0</v>
      </c>
      <c r="AZ87" s="470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</row>
    <row r="88" spans="1:83" s="11" customFormat="1" ht="12" customHeight="1">
      <c r="A88" s="340">
        <v>11710002</v>
      </c>
      <c r="B88" s="341" t="str">
        <f t="shared" ref="B88:B156" si="167">TEXT(A88,"##")</f>
        <v>11710002</v>
      </c>
      <c r="C88" s="325" t="s">
        <v>1428</v>
      </c>
      <c r="D88" s="326" t="str">
        <f t="shared" si="164"/>
        <v>GRB</v>
      </c>
      <c r="E88" s="326"/>
      <c r="F88" s="339">
        <v>43070</v>
      </c>
      <c r="G88" s="326"/>
      <c r="H88" s="327" t="str">
        <f t="shared" si="77"/>
        <v/>
      </c>
      <c r="I88" s="327" t="str">
        <f t="shared" si="69"/>
        <v/>
      </c>
      <c r="J88" s="327" t="str">
        <f t="shared" si="70"/>
        <v>GRB</v>
      </c>
      <c r="K88" s="327" t="str">
        <f t="shared" si="71"/>
        <v/>
      </c>
      <c r="L88" s="327" t="str">
        <f t="shared" si="9"/>
        <v>NO</v>
      </c>
      <c r="M88" s="327" t="str">
        <f t="shared" si="10"/>
        <v>NO</v>
      </c>
      <c r="N88" s="327" t="str">
        <f t="shared" si="11"/>
        <v/>
      </c>
      <c r="O88" s="445"/>
      <c r="P88" s="328">
        <v>8654564.4700000007</v>
      </c>
      <c r="Q88" s="328">
        <v>8654564.4700000007</v>
      </c>
      <c r="R88" s="328">
        <v>8654564.4700000007</v>
      </c>
      <c r="S88" s="328">
        <v>8654564.4700000007</v>
      </c>
      <c r="T88" s="328">
        <v>8654564.4700000007</v>
      </c>
      <c r="U88" s="328">
        <v>8654564.4700000007</v>
      </c>
      <c r="V88" s="328">
        <v>8654564.4700000007</v>
      </c>
      <c r="W88" s="328">
        <v>8654564.4700000007</v>
      </c>
      <c r="X88" s="328">
        <v>8654564.4700000007</v>
      </c>
      <c r="Y88" s="328">
        <v>8654564.4700000007</v>
      </c>
      <c r="Z88" s="328">
        <v>8654564.4700000007</v>
      </c>
      <c r="AA88" s="328">
        <v>8654564.4700000007</v>
      </c>
      <c r="AB88" s="328">
        <v>8654564.4700000007</v>
      </c>
      <c r="AC88" s="328"/>
      <c r="AD88" s="328"/>
      <c r="AE88" s="328">
        <f t="shared" si="165"/>
        <v>8654564.4700000007</v>
      </c>
      <c r="AF88" s="377"/>
      <c r="AG88" s="329">
        <v>3</v>
      </c>
      <c r="AH88" s="330"/>
      <c r="AI88" s="330"/>
      <c r="AJ88" s="330">
        <f>AE88</f>
        <v>8654564.4700000007</v>
      </c>
      <c r="AK88" s="331"/>
      <c r="AL88" s="330">
        <f t="shared" si="13"/>
        <v>8654564.4700000007</v>
      </c>
      <c r="AM88" s="332"/>
      <c r="AN88" s="330"/>
      <c r="AO88" s="333">
        <f t="shared" si="14"/>
        <v>0</v>
      </c>
      <c r="AP88" s="232"/>
      <c r="AQ88" s="334">
        <f t="shared" si="166"/>
        <v>8654564.4700000007</v>
      </c>
      <c r="AR88" s="330"/>
      <c r="AS88" s="330"/>
      <c r="AT88" s="330">
        <f>AQ88</f>
        <v>8654564.4700000007</v>
      </c>
      <c r="AU88" s="330"/>
      <c r="AV88" s="335">
        <f t="shared" si="15"/>
        <v>8654564.4700000007</v>
      </c>
      <c r="AW88" s="330"/>
      <c r="AX88" s="330"/>
      <c r="AY88" s="332">
        <f t="shared" si="16"/>
        <v>0</v>
      </c>
      <c r="AZ88" s="470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</row>
    <row r="89" spans="1:83" s="11" customFormat="1" ht="12" customHeight="1">
      <c r="A89" s="161">
        <v>11730002</v>
      </c>
      <c r="B89" s="108" t="str">
        <f t="shared" si="167"/>
        <v>11730002</v>
      </c>
      <c r="C89" s="94" t="s">
        <v>238</v>
      </c>
      <c r="D89" s="112" t="str">
        <f t="shared" si="164"/>
        <v>GRB</v>
      </c>
      <c r="E89" s="112"/>
      <c r="F89" s="94"/>
      <c r="G89" s="112"/>
      <c r="H89" s="177" t="str">
        <f t="shared" si="77"/>
        <v/>
      </c>
      <c r="I89" s="177" t="str">
        <f t="shared" si="69"/>
        <v/>
      </c>
      <c r="J89" s="177" t="str">
        <f t="shared" si="70"/>
        <v>GRB</v>
      </c>
      <c r="K89" s="177" t="str">
        <f t="shared" si="71"/>
        <v/>
      </c>
      <c r="L89" s="177" t="str">
        <f t="shared" si="9"/>
        <v>NO</v>
      </c>
      <c r="M89" s="177" t="str">
        <f t="shared" si="10"/>
        <v>NO</v>
      </c>
      <c r="N89" s="177" t="str">
        <f t="shared" si="11"/>
        <v/>
      </c>
      <c r="O89"/>
      <c r="P89" s="95">
        <v>0</v>
      </c>
      <c r="Q89" s="95">
        <v>0</v>
      </c>
      <c r="R89" s="95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/>
      <c r="AD89" s="95"/>
      <c r="AE89" s="95">
        <f t="shared" si="165"/>
        <v>0</v>
      </c>
      <c r="AF89" s="102"/>
      <c r="AG89" s="101">
        <v>3</v>
      </c>
      <c r="AH89" s="99"/>
      <c r="AI89" s="99"/>
      <c r="AJ89" s="99">
        <f>AE89</f>
        <v>0</v>
      </c>
      <c r="AK89" s="100"/>
      <c r="AL89" s="99">
        <f t="shared" si="13"/>
        <v>0</v>
      </c>
      <c r="AM89" s="98"/>
      <c r="AN89" s="99"/>
      <c r="AO89" s="247">
        <f t="shared" si="14"/>
        <v>0</v>
      </c>
      <c r="AP89" s="232"/>
      <c r="AQ89" s="86">
        <f t="shared" si="166"/>
        <v>0</v>
      </c>
      <c r="AR89" s="99"/>
      <c r="AS89" s="99"/>
      <c r="AT89" s="99">
        <f>AQ89</f>
        <v>0</v>
      </c>
      <c r="AU89" s="99"/>
      <c r="AV89" s="245">
        <f t="shared" si="15"/>
        <v>0</v>
      </c>
      <c r="AW89" s="99"/>
      <c r="AX89" s="99"/>
      <c r="AY89" s="98">
        <f t="shared" si="16"/>
        <v>0</v>
      </c>
      <c r="AZ89" s="470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</row>
    <row r="90" spans="1:83" s="11" customFormat="1" ht="12" customHeight="1">
      <c r="A90" s="161">
        <v>12100503</v>
      </c>
      <c r="B90" s="108" t="str">
        <f t="shared" si="167"/>
        <v>12100503</v>
      </c>
      <c r="C90" s="94" t="s">
        <v>108</v>
      </c>
      <c r="D90" s="112" t="str">
        <f t="shared" si="164"/>
        <v>Non-Op</v>
      </c>
      <c r="E90" s="112"/>
      <c r="F90" s="94"/>
      <c r="G90" s="112"/>
      <c r="H90" s="177" t="str">
        <f t="shared" si="77"/>
        <v/>
      </c>
      <c r="I90" s="177" t="str">
        <f t="shared" si="69"/>
        <v/>
      </c>
      <c r="J90" s="177" t="str">
        <f t="shared" si="70"/>
        <v/>
      </c>
      <c r="K90" s="177" t="str">
        <f t="shared" si="71"/>
        <v>Non-Op</v>
      </c>
      <c r="L90" s="177" t="str">
        <f t="shared" ref="L90:L158" si="168">IF(VALUE(AM90),"W/C",IF(ISBLANK(AM90),"NO","W/C"))</f>
        <v>NO</v>
      </c>
      <c r="M90" s="177" t="str">
        <f t="shared" ref="M90:M158" si="169">IF(VALUE(AN90),"W/C",IF(ISBLANK(AN90),"NO","W/C"))</f>
        <v>NO</v>
      </c>
      <c r="N90" s="177" t="str">
        <f t="shared" ref="N90:N158" si="170">IF(OR(CONCATENATE(L90,M90)="NOW/C",CONCATENATE(L90,M90)="W/CNO"),"W/C","")</f>
        <v/>
      </c>
      <c r="O90"/>
      <c r="P90" s="95">
        <v>268297.65999999997</v>
      </c>
      <c r="Q90" s="95">
        <v>263568.77</v>
      </c>
      <c r="R90" s="95">
        <v>275460.3</v>
      </c>
      <c r="S90" s="95">
        <v>311126.34000000003</v>
      </c>
      <c r="T90" s="95">
        <v>330909.73</v>
      </c>
      <c r="U90" s="95">
        <v>356881.88</v>
      </c>
      <c r="V90" s="95">
        <v>363351.4</v>
      </c>
      <c r="W90" s="95">
        <v>206136.28</v>
      </c>
      <c r="X90" s="95">
        <v>423225.57</v>
      </c>
      <c r="Y90" s="95">
        <v>430867.57</v>
      </c>
      <c r="Z90" s="95">
        <v>444047.87</v>
      </c>
      <c r="AA90" s="95">
        <v>452812.65</v>
      </c>
      <c r="AB90" s="95">
        <v>50690.21</v>
      </c>
      <c r="AC90" s="95"/>
      <c r="AD90" s="95"/>
      <c r="AE90" s="95">
        <f t="shared" si="165"/>
        <v>334823.52458333329</v>
      </c>
      <c r="AF90" s="102"/>
      <c r="AG90" s="101"/>
      <c r="AH90" s="99"/>
      <c r="AI90" s="99"/>
      <c r="AJ90" s="99"/>
      <c r="AK90" s="100">
        <f t="shared" ref="AK90:AK100" si="171">AE90</f>
        <v>334823.52458333329</v>
      </c>
      <c r="AL90" s="99">
        <f t="shared" ref="AL90:AL160" si="172">SUM(AI90:AK90)</f>
        <v>334823.52458333329</v>
      </c>
      <c r="AM90" s="98"/>
      <c r="AN90" s="99"/>
      <c r="AO90" s="247">
        <f t="shared" ref="AO90:AO160" si="173">AM90+AN90</f>
        <v>0</v>
      </c>
      <c r="AP90" s="232"/>
      <c r="AQ90" s="86">
        <f t="shared" si="166"/>
        <v>50690.21</v>
      </c>
      <c r="AR90" s="99"/>
      <c r="AS90" s="99"/>
      <c r="AT90" s="99"/>
      <c r="AU90" s="99">
        <f t="shared" ref="AU90:AU100" si="174">AQ90</f>
        <v>50690.21</v>
      </c>
      <c r="AV90" s="245">
        <f t="shared" ref="AV90:AV160" si="175">SUM(AS90:AU90)</f>
        <v>50690.21</v>
      </c>
      <c r="AW90" s="99"/>
      <c r="AX90" s="99"/>
      <c r="AY90" s="98">
        <f t="shared" ref="AY90:AY160" si="176">AW90+AX90</f>
        <v>0</v>
      </c>
      <c r="AZ90" s="470">
        <v>121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</row>
    <row r="91" spans="1:83" s="11" customFormat="1" ht="12" customHeight="1">
      <c r="A91" s="161">
        <v>12100513</v>
      </c>
      <c r="B91" s="108" t="str">
        <f t="shared" si="167"/>
        <v>12100513</v>
      </c>
      <c r="C91" s="94" t="s">
        <v>108</v>
      </c>
      <c r="D91" s="112" t="str">
        <f t="shared" si="164"/>
        <v>Non-Op</v>
      </c>
      <c r="E91" s="112"/>
      <c r="F91" s="94"/>
      <c r="G91" s="112"/>
      <c r="H91" s="177" t="str">
        <f t="shared" si="77"/>
        <v/>
      </c>
      <c r="I91" s="177" t="str">
        <f t="shared" si="69"/>
        <v/>
      </c>
      <c r="J91" s="177" t="str">
        <f t="shared" si="70"/>
        <v/>
      </c>
      <c r="K91" s="177" t="str">
        <f t="shared" si="71"/>
        <v>Non-Op</v>
      </c>
      <c r="L91" s="177" t="str">
        <f t="shared" si="168"/>
        <v>NO</v>
      </c>
      <c r="M91" s="177" t="str">
        <f t="shared" si="169"/>
        <v>NO</v>
      </c>
      <c r="N91" s="177" t="str">
        <f t="shared" si="170"/>
        <v/>
      </c>
      <c r="O91"/>
      <c r="P91" s="95">
        <v>2932607.54</v>
      </c>
      <c r="Q91" s="95">
        <v>2932604.74</v>
      </c>
      <c r="R91" s="95">
        <v>2932604.74</v>
      </c>
      <c r="S91" s="95">
        <v>2932604.74</v>
      </c>
      <c r="T91" s="95">
        <v>2932604.74</v>
      </c>
      <c r="U91" s="95">
        <v>2932604.74</v>
      </c>
      <c r="V91" s="95">
        <v>2932604.74</v>
      </c>
      <c r="W91" s="95">
        <v>2932604.74</v>
      </c>
      <c r="X91" s="95">
        <v>2932604.74</v>
      </c>
      <c r="Y91" s="95">
        <v>2932604.74</v>
      </c>
      <c r="Z91" s="95">
        <v>2932604.74</v>
      </c>
      <c r="AA91" s="95">
        <v>2932604.74</v>
      </c>
      <c r="AB91" s="95">
        <v>2932494.74</v>
      </c>
      <c r="AC91" s="95"/>
      <c r="AD91" s="95"/>
      <c r="AE91" s="95">
        <f t="shared" si="165"/>
        <v>2932600.2733333339</v>
      </c>
      <c r="AF91" s="102"/>
      <c r="AG91" s="101"/>
      <c r="AH91" s="99"/>
      <c r="AI91" s="99"/>
      <c r="AJ91" s="99"/>
      <c r="AK91" s="100">
        <f t="shared" si="171"/>
        <v>2932600.2733333339</v>
      </c>
      <c r="AL91" s="99">
        <f t="shared" si="172"/>
        <v>2932600.2733333339</v>
      </c>
      <c r="AM91" s="98"/>
      <c r="AN91" s="99"/>
      <c r="AO91" s="247">
        <f t="shared" si="173"/>
        <v>0</v>
      </c>
      <c r="AP91" s="232"/>
      <c r="AQ91" s="86">
        <f t="shared" si="166"/>
        <v>2932494.74</v>
      </c>
      <c r="AR91" s="99"/>
      <c r="AS91" s="99"/>
      <c r="AT91" s="99"/>
      <c r="AU91" s="99">
        <f t="shared" si="174"/>
        <v>2932494.74</v>
      </c>
      <c r="AV91" s="245">
        <f t="shared" si="175"/>
        <v>2932494.74</v>
      </c>
      <c r="AW91" s="99"/>
      <c r="AX91" s="99"/>
      <c r="AY91" s="98">
        <f t="shared" si="176"/>
        <v>0</v>
      </c>
      <c r="AZ91" s="470">
        <v>121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</row>
    <row r="92" spans="1:83" s="11" customFormat="1" ht="12" customHeight="1">
      <c r="A92" s="160">
        <v>12200503</v>
      </c>
      <c r="B92" s="192" t="str">
        <f t="shared" si="167"/>
        <v>12200503</v>
      </c>
      <c r="C92" s="94" t="s">
        <v>270</v>
      </c>
      <c r="D92" s="112" t="str">
        <f t="shared" si="164"/>
        <v>Non-Op</v>
      </c>
      <c r="E92" s="112"/>
      <c r="F92" s="94"/>
      <c r="G92" s="112"/>
      <c r="H92" s="177" t="str">
        <f t="shared" si="77"/>
        <v/>
      </c>
      <c r="I92" s="177" t="str">
        <f t="shared" si="69"/>
        <v/>
      </c>
      <c r="J92" s="177" t="str">
        <f t="shared" si="70"/>
        <v/>
      </c>
      <c r="K92" s="177" t="str">
        <f t="shared" si="71"/>
        <v>Non-Op</v>
      </c>
      <c r="L92" s="177" t="str">
        <f t="shared" si="168"/>
        <v>NO</v>
      </c>
      <c r="M92" s="177" t="str">
        <f t="shared" si="169"/>
        <v>NO</v>
      </c>
      <c r="N92" s="177" t="str">
        <f t="shared" si="170"/>
        <v/>
      </c>
      <c r="O92"/>
      <c r="P92" s="95">
        <v>-20712.88</v>
      </c>
      <c r="Q92" s="95">
        <v>-20712.88</v>
      </c>
      <c r="R92" s="95">
        <v>-20712.88</v>
      </c>
      <c r="S92" s="95">
        <v>-20712.88</v>
      </c>
      <c r="T92" s="95">
        <v>-20712.88</v>
      </c>
      <c r="U92" s="95">
        <v>-20712.88</v>
      </c>
      <c r="V92" s="95">
        <v>-20712.88</v>
      </c>
      <c r="W92" s="95">
        <v>-20712.88</v>
      </c>
      <c r="X92" s="95">
        <v>-20712.88</v>
      </c>
      <c r="Y92" s="95">
        <v>-20712.88</v>
      </c>
      <c r="Z92" s="95">
        <v>-20712.88</v>
      </c>
      <c r="AA92" s="95">
        <v>-20712.88</v>
      </c>
      <c r="AB92" s="95">
        <v>-20712.88</v>
      </c>
      <c r="AC92" s="95"/>
      <c r="AD92" s="95"/>
      <c r="AE92" s="95">
        <f t="shared" si="165"/>
        <v>-20712.88</v>
      </c>
      <c r="AF92" s="102"/>
      <c r="AG92" s="101"/>
      <c r="AH92" s="99"/>
      <c r="AI92" s="99"/>
      <c r="AJ92" s="99"/>
      <c r="AK92" s="100">
        <f t="shared" si="171"/>
        <v>-20712.88</v>
      </c>
      <c r="AL92" s="99">
        <f t="shared" si="172"/>
        <v>-20712.88</v>
      </c>
      <c r="AM92" s="98"/>
      <c r="AN92" s="99"/>
      <c r="AO92" s="247">
        <f t="shared" si="173"/>
        <v>0</v>
      </c>
      <c r="AP92" s="232"/>
      <c r="AQ92" s="86">
        <f t="shared" si="166"/>
        <v>-20712.88</v>
      </c>
      <c r="AR92" s="99"/>
      <c r="AS92" s="99"/>
      <c r="AT92" s="99"/>
      <c r="AU92" s="99">
        <f t="shared" si="174"/>
        <v>-20712.88</v>
      </c>
      <c r="AV92" s="245">
        <f t="shared" si="175"/>
        <v>-20712.88</v>
      </c>
      <c r="AW92" s="99"/>
      <c r="AX92" s="99"/>
      <c r="AY92" s="98">
        <f t="shared" si="176"/>
        <v>0</v>
      </c>
      <c r="AZ92" s="470">
        <v>121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</row>
    <row r="93" spans="1:83" s="11" customFormat="1" ht="12" customHeight="1">
      <c r="A93" s="161">
        <v>12310000</v>
      </c>
      <c r="B93" s="108" t="str">
        <f t="shared" si="167"/>
        <v>12310000</v>
      </c>
      <c r="C93" s="94" t="s">
        <v>424</v>
      </c>
      <c r="D93" s="112" t="str">
        <f t="shared" si="164"/>
        <v>Non-Op</v>
      </c>
      <c r="E93" s="112"/>
      <c r="F93" s="94"/>
      <c r="G93" s="112"/>
      <c r="H93" s="177" t="str">
        <f t="shared" si="77"/>
        <v/>
      </c>
      <c r="I93" s="177" t="str">
        <f t="shared" si="69"/>
        <v/>
      </c>
      <c r="J93" s="177" t="str">
        <f t="shared" si="70"/>
        <v/>
      </c>
      <c r="K93" s="177" t="str">
        <f t="shared" si="71"/>
        <v>Non-Op</v>
      </c>
      <c r="L93" s="177" t="str">
        <f t="shared" si="168"/>
        <v>NO</v>
      </c>
      <c r="M93" s="177" t="str">
        <f t="shared" si="169"/>
        <v>NO</v>
      </c>
      <c r="N93" s="177" t="str">
        <f t="shared" si="170"/>
        <v/>
      </c>
      <c r="O93"/>
      <c r="P93" s="95">
        <v>24740576</v>
      </c>
      <c r="Q93" s="95">
        <v>24740576</v>
      </c>
      <c r="R93" s="95">
        <v>24740576</v>
      </c>
      <c r="S93" s="95">
        <v>26625094</v>
      </c>
      <c r="T93" s="95">
        <v>26625094</v>
      </c>
      <c r="U93" s="95">
        <v>26625094</v>
      </c>
      <c r="V93" s="95">
        <v>26468992</v>
      </c>
      <c r="W93" s="95">
        <v>26968992</v>
      </c>
      <c r="X93" s="95">
        <v>26968992</v>
      </c>
      <c r="Y93" s="95">
        <v>26832131</v>
      </c>
      <c r="Z93" s="95">
        <v>26832131</v>
      </c>
      <c r="AA93" s="95">
        <v>27082131</v>
      </c>
      <c r="AB93" s="95">
        <v>26955155</v>
      </c>
      <c r="AC93" s="95"/>
      <c r="AD93" s="95"/>
      <c r="AE93" s="95">
        <f t="shared" si="165"/>
        <v>26363139.041666668</v>
      </c>
      <c r="AF93" s="102"/>
      <c r="AG93" s="101"/>
      <c r="AH93" s="99"/>
      <c r="AI93" s="99"/>
      <c r="AJ93" s="99"/>
      <c r="AK93" s="100">
        <f t="shared" si="171"/>
        <v>26363139.041666668</v>
      </c>
      <c r="AL93" s="99">
        <f t="shared" si="172"/>
        <v>26363139.041666668</v>
      </c>
      <c r="AM93" s="98"/>
      <c r="AN93" s="99"/>
      <c r="AO93" s="247">
        <f t="shared" si="173"/>
        <v>0</v>
      </c>
      <c r="AP93" s="232"/>
      <c r="AQ93" s="86">
        <f t="shared" si="166"/>
        <v>26955155</v>
      </c>
      <c r="AR93" s="99"/>
      <c r="AS93" s="99"/>
      <c r="AT93" s="99"/>
      <c r="AU93" s="99">
        <f t="shared" si="174"/>
        <v>26955155</v>
      </c>
      <c r="AV93" s="245">
        <f t="shared" si="175"/>
        <v>26955155</v>
      </c>
      <c r="AW93" s="99"/>
      <c r="AX93" s="99"/>
      <c r="AY93" s="98">
        <f t="shared" si="176"/>
        <v>0</v>
      </c>
      <c r="AZ93" s="470" t="s">
        <v>1669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</row>
    <row r="94" spans="1:83" s="11" customFormat="1" ht="12" customHeight="1">
      <c r="A94" s="161">
        <v>12400043</v>
      </c>
      <c r="B94" s="108" t="str">
        <f t="shared" si="167"/>
        <v>12400043</v>
      </c>
      <c r="C94" s="94" t="s">
        <v>412</v>
      </c>
      <c r="D94" s="112" t="str">
        <f t="shared" si="164"/>
        <v>Non-Op</v>
      </c>
      <c r="E94" s="112"/>
      <c r="F94" s="94"/>
      <c r="G94" s="112"/>
      <c r="H94" s="177" t="str">
        <f t="shared" si="77"/>
        <v/>
      </c>
      <c r="I94" s="177" t="str">
        <f t="shared" si="69"/>
        <v/>
      </c>
      <c r="J94" s="177" t="str">
        <f t="shared" si="70"/>
        <v/>
      </c>
      <c r="K94" s="177" t="str">
        <f t="shared" si="71"/>
        <v>Non-Op</v>
      </c>
      <c r="L94" s="177" t="str">
        <f t="shared" si="168"/>
        <v>NO</v>
      </c>
      <c r="M94" s="177" t="str">
        <f t="shared" si="169"/>
        <v>NO</v>
      </c>
      <c r="N94" s="177" t="str">
        <f t="shared" si="170"/>
        <v/>
      </c>
      <c r="O94"/>
      <c r="P94" s="95">
        <v>48277398.609999999</v>
      </c>
      <c r="Q94" s="95">
        <v>48277398.609999999</v>
      </c>
      <c r="R94" s="95">
        <v>48277398.609999999</v>
      </c>
      <c r="S94" s="95">
        <v>48428909.630000003</v>
      </c>
      <c r="T94" s="95">
        <v>48428909.630000003</v>
      </c>
      <c r="U94" s="95">
        <v>48428909.630000003</v>
      </c>
      <c r="V94" s="95">
        <v>49433448.020000003</v>
      </c>
      <c r="W94" s="95">
        <v>49433448.020000003</v>
      </c>
      <c r="X94" s="95">
        <v>49433448.020000003</v>
      </c>
      <c r="Y94" s="95">
        <v>49593990.859999999</v>
      </c>
      <c r="Z94" s="95">
        <v>49593990.859999999</v>
      </c>
      <c r="AA94" s="95">
        <v>49593990.859999999</v>
      </c>
      <c r="AB94" s="95">
        <v>49976245.950000003</v>
      </c>
      <c r="AC94" s="95"/>
      <c r="AD94" s="95"/>
      <c r="AE94" s="95">
        <f t="shared" si="165"/>
        <v>49004222.085833333</v>
      </c>
      <c r="AF94" s="102"/>
      <c r="AG94" s="101"/>
      <c r="AH94" s="99"/>
      <c r="AI94" s="99"/>
      <c r="AJ94" s="99"/>
      <c r="AK94" s="100">
        <f t="shared" si="171"/>
        <v>49004222.085833333</v>
      </c>
      <c r="AL94" s="99">
        <f t="shared" si="172"/>
        <v>49004222.085833333</v>
      </c>
      <c r="AM94" s="98"/>
      <c r="AN94" s="99"/>
      <c r="AO94" s="247">
        <f t="shared" si="173"/>
        <v>0</v>
      </c>
      <c r="AP94" s="232"/>
      <c r="AQ94" s="86">
        <f t="shared" si="166"/>
        <v>49976245.950000003</v>
      </c>
      <c r="AR94" s="99"/>
      <c r="AS94" s="99"/>
      <c r="AT94" s="99"/>
      <c r="AU94" s="99">
        <f t="shared" si="174"/>
        <v>49976245.950000003</v>
      </c>
      <c r="AV94" s="245">
        <f t="shared" si="175"/>
        <v>49976245.950000003</v>
      </c>
      <c r="AW94" s="99"/>
      <c r="AX94" s="99"/>
      <c r="AY94" s="98">
        <f t="shared" si="176"/>
        <v>0</v>
      </c>
      <c r="AZ94" s="470" t="s">
        <v>1670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</row>
    <row r="95" spans="1:83" s="11" customFormat="1" ht="12" customHeight="1">
      <c r="A95" s="493" t="s">
        <v>1820</v>
      </c>
      <c r="B95" s="494" t="str">
        <f t="shared" si="167"/>
        <v>12400261</v>
      </c>
      <c r="C95" s="479" t="s">
        <v>1816</v>
      </c>
      <c r="D95" s="480" t="str">
        <f t="shared" si="164"/>
        <v>Non-Op</v>
      </c>
      <c r="E95" s="480"/>
      <c r="F95" s="499">
        <v>43739</v>
      </c>
      <c r="G95" s="480"/>
      <c r="H95" s="482" t="str">
        <f t="shared" ref="H95" si="177">IF(VALUE(AH95),H$7,IF(ISBLANK(AH95),"",H$7))</f>
        <v/>
      </c>
      <c r="I95" s="482" t="str">
        <f t="shared" ref="I95" si="178">IF(VALUE(AI95),I$7,IF(ISBLANK(AI95),"",I$7))</f>
        <v/>
      </c>
      <c r="J95" s="482" t="str">
        <f t="shared" ref="J95" si="179">IF(VALUE(AJ95),J$7,IF(ISBLANK(AJ95),"",J$7))</f>
        <v/>
      </c>
      <c r="K95" s="482" t="str">
        <f t="shared" ref="K95" si="180">IF(VALUE(AK95),K$7,IF(ISBLANK(AK95),"",K$7))</f>
        <v>Non-Op</v>
      </c>
      <c r="L95" s="482" t="str">
        <f t="shared" ref="L95" si="181">IF(VALUE(AM95),"W/C",IF(ISBLANK(AM95),"NO","W/C"))</f>
        <v>NO</v>
      </c>
      <c r="M95" s="482" t="str">
        <f t="shared" ref="M95" si="182">IF(VALUE(AN95),"W/C",IF(ISBLANK(AN95),"NO","W/C"))</f>
        <v>NO</v>
      </c>
      <c r="N95" s="482" t="str">
        <f t="shared" ref="N95" si="183">IF(OR(CONCATENATE(L95,M95)="NOW/C",CONCATENATE(L95,M95)="W/CNO"),"W/C","")</f>
        <v/>
      </c>
      <c r="O95" s="483"/>
      <c r="P95" s="484"/>
      <c r="Q95" s="484"/>
      <c r="R95" s="484"/>
      <c r="S95" s="484"/>
      <c r="T95" s="484"/>
      <c r="U95" s="484"/>
      <c r="V95" s="484"/>
      <c r="W95" s="484"/>
      <c r="X95" s="484"/>
      <c r="Y95" s="484"/>
      <c r="Z95" s="484">
        <v>527530.63</v>
      </c>
      <c r="AA95" s="484">
        <v>527530.63</v>
      </c>
      <c r="AB95" s="484">
        <v>527530.63</v>
      </c>
      <c r="AC95" s="484"/>
      <c r="AD95" s="484"/>
      <c r="AE95" s="484">
        <f t="shared" ref="AE95" si="184">(P95+AB95+SUM(Q95:AA95)*2)/24</f>
        <v>109902.21458333333</v>
      </c>
      <c r="AF95" s="485"/>
      <c r="AG95" s="496"/>
      <c r="AH95" s="487"/>
      <c r="AI95" s="487"/>
      <c r="AJ95" s="487"/>
      <c r="AK95" s="488">
        <f t="shared" ref="AK95" si="185">AE95</f>
        <v>109902.21458333333</v>
      </c>
      <c r="AL95" s="487">
        <f t="shared" ref="AL95" si="186">SUM(AI95:AK95)</f>
        <v>109902.21458333333</v>
      </c>
      <c r="AM95" s="489"/>
      <c r="AN95" s="487"/>
      <c r="AO95" s="490">
        <f t="shared" ref="AO95" si="187">AM95+AN95</f>
        <v>0</v>
      </c>
      <c r="AP95" s="232"/>
      <c r="AQ95" s="491">
        <f t="shared" ref="AQ95" si="188">AB95</f>
        <v>527530.63</v>
      </c>
      <c r="AR95" s="487"/>
      <c r="AS95" s="487"/>
      <c r="AT95" s="487"/>
      <c r="AU95" s="487">
        <f t="shared" ref="AU95" si="189">AQ95</f>
        <v>527530.63</v>
      </c>
      <c r="AV95" s="492">
        <f t="shared" ref="AV95" si="190">SUM(AS95:AU95)</f>
        <v>527530.63</v>
      </c>
      <c r="AW95" s="487"/>
      <c r="AX95" s="487"/>
      <c r="AY95" s="489">
        <f t="shared" ref="AY95" si="191">AW95+AX95</f>
        <v>0</v>
      </c>
      <c r="AZ95" s="470" t="s">
        <v>1663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</row>
    <row r="96" spans="1:83" s="11" customFormat="1" ht="12" customHeight="1">
      <c r="A96" s="161">
        <v>12400503</v>
      </c>
      <c r="B96" s="108" t="str">
        <f t="shared" si="167"/>
        <v>12400503</v>
      </c>
      <c r="C96" s="94" t="s">
        <v>131</v>
      </c>
      <c r="D96" s="112" t="str">
        <f t="shared" si="164"/>
        <v>Non-Op</v>
      </c>
      <c r="E96" s="112"/>
      <c r="F96" s="94"/>
      <c r="G96" s="112"/>
      <c r="H96" s="177" t="str">
        <f t="shared" si="77"/>
        <v/>
      </c>
      <c r="I96" s="177" t="str">
        <f t="shared" si="69"/>
        <v/>
      </c>
      <c r="J96" s="177" t="str">
        <f t="shared" si="70"/>
        <v/>
      </c>
      <c r="K96" s="177" t="str">
        <f t="shared" si="71"/>
        <v>Non-Op</v>
      </c>
      <c r="L96" s="177" t="str">
        <f t="shared" si="168"/>
        <v>NO</v>
      </c>
      <c r="M96" s="177" t="str">
        <f t="shared" si="169"/>
        <v>NO</v>
      </c>
      <c r="N96" s="177" t="str">
        <f t="shared" si="170"/>
        <v/>
      </c>
      <c r="O96"/>
      <c r="P96" s="95">
        <v>228052.32</v>
      </c>
      <c r="Q96" s="95">
        <v>227407.99</v>
      </c>
      <c r="R96" s="95">
        <v>217215.73</v>
      </c>
      <c r="S96" s="95">
        <v>210625.24</v>
      </c>
      <c r="T96" s="95">
        <v>146610.32</v>
      </c>
      <c r="U96" s="95">
        <v>146610.32</v>
      </c>
      <c r="V96" s="95">
        <v>136011.26999999999</v>
      </c>
      <c r="W96" s="95">
        <v>132701.4</v>
      </c>
      <c r="X96" s="95">
        <v>126362.94</v>
      </c>
      <c r="Y96" s="95">
        <v>122293.44</v>
      </c>
      <c r="Z96" s="95">
        <v>118072.26</v>
      </c>
      <c r="AA96" s="95">
        <v>113849.18</v>
      </c>
      <c r="AB96" s="95">
        <v>110355.85</v>
      </c>
      <c r="AC96" s="95"/>
      <c r="AD96" s="95"/>
      <c r="AE96" s="95">
        <f t="shared" si="165"/>
        <v>155580.34791666665</v>
      </c>
      <c r="AF96" s="102"/>
      <c r="AG96" s="101"/>
      <c r="AH96" s="99"/>
      <c r="AI96" s="99"/>
      <c r="AJ96" s="99"/>
      <c r="AK96" s="100">
        <f t="shared" si="171"/>
        <v>155580.34791666665</v>
      </c>
      <c r="AL96" s="99">
        <f t="shared" si="172"/>
        <v>155580.34791666665</v>
      </c>
      <c r="AM96" s="98"/>
      <c r="AN96" s="99"/>
      <c r="AO96" s="247">
        <f t="shared" si="173"/>
        <v>0</v>
      </c>
      <c r="AP96" s="232"/>
      <c r="AQ96" s="86">
        <f t="shared" si="166"/>
        <v>110355.85</v>
      </c>
      <c r="AR96" s="99"/>
      <c r="AS96" s="99"/>
      <c r="AT96" s="99"/>
      <c r="AU96" s="99">
        <f t="shared" si="174"/>
        <v>110355.85</v>
      </c>
      <c r="AV96" s="245">
        <f t="shared" si="175"/>
        <v>110355.85</v>
      </c>
      <c r="AW96" s="99"/>
      <c r="AX96" s="99"/>
      <c r="AY96" s="98">
        <f t="shared" si="176"/>
        <v>0</v>
      </c>
      <c r="AZ96" s="470" t="s">
        <v>1663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</row>
    <row r="97" spans="1:83" s="11" customFormat="1" ht="12" customHeight="1">
      <c r="A97" s="161">
        <v>12400542</v>
      </c>
      <c r="B97" s="108" t="str">
        <f t="shared" si="167"/>
        <v>12400542</v>
      </c>
      <c r="C97" s="94" t="s">
        <v>1198</v>
      </c>
      <c r="D97" s="112" t="str">
        <f t="shared" si="164"/>
        <v>Non-Op</v>
      </c>
      <c r="E97" s="112"/>
      <c r="F97" s="94"/>
      <c r="G97" s="112"/>
      <c r="H97" s="177" t="str">
        <f t="shared" si="77"/>
        <v/>
      </c>
      <c r="I97" s="177" t="str">
        <f t="shared" si="69"/>
        <v/>
      </c>
      <c r="J97" s="177" t="str">
        <f t="shared" si="70"/>
        <v/>
      </c>
      <c r="K97" s="177" t="str">
        <f t="shared" si="71"/>
        <v>Non-Op</v>
      </c>
      <c r="L97" s="177" t="str">
        <f t="shared" si="168"/>
        <v>NO</v>
      </c>
      <c r="M97" s="177" t="str">
        <f t="shared" si="169"/>
        <v>NO</v>
      </c>
      <c r="N97" s="177" t="str">
        <f t="shared" si="170"/>
        <v/>
      </c>
      <c r="O97"/>
      <c r="P97" s="95">
        <v>-4514250</v>
      </c>
      <c r="Q97" s="95">
        <v>-4514250</v>
      </c>
      <c r="R97" s="95">
        <v>-4514250</v>
      </c>
      <c r="S97" s="95">
        <v>-4514250</v>
      </c>
      <c r="T97" s="95">
        <v>-4514250</v>
      </c>
      <c r="U97" s="95">
        <v>-4514250</v>
      </c>
      <c r="V97" s="95">
        <v>-4514250</v>
      </c>
      <c r="W97" s="95">
        <v>-4514250</v>
      </c>
      <c r="X97" s="95">
        <v>-4514250</v>
      </c>
      <c r="Y97" s="95">
        <v>-4514250</v>
      </c>
      <c r="Z97" s="95">
        <v>-3611400</v>
      </c>
      <c r="AA97" s="95">
        <v>-3611400</v>
      </c>
      <c r="AB97" s="95">
        <v>-3611400</v>
      </c>
      <c r="AC97" s="95"/>
      <c r="AD97" s="95"/>
      <c r="AE97" s="95">
        <f t="shared" si="165"/>
        <v>-4326156.25</v>
      </c>
      <c r="AF97" s="102"/>
      <c r="AG97" s="101"/>
      <c r="AH97" s="99"/>
      <c r="AI97" s="99"/>
      <c r="AJ97" s="99"/>
      <c r="AK97" s="100">
        <f t="shared" si="171"/>
        <v>-4326156.25</v>
      </c>
      <c r="AL97" s="99">
        <f t="shared" si="172"/>
        <v>-4326156.25</v>
      </c>
      <c r="AM97" s="98"/>
      <c r="AN97" s="99"/>
      <c r="AO97" s="247">
        <f t="shared" si="173"/>
        <v>0</v>
      </c>
      <c r="AP97" s="232"/>
      <c r="AQ97" s="86">
        <f t="shared" si="166"/>
        <v>-3611400</v>
      </c>
      <c r="AR97" s="99"/>
      <c r="AS97" s="99"/>
      <c r="AT97" s="99"/>
      <c r="AU97" s="99">
        <f t="shared" si="174"/>
        <v>-3611400</v>
      </c>
      <c r="AV97" s="245">
        <f t="shared" si="175"/>
        <v>-3611400</v>
      </c>
      <c r="AW97" s="99"/>
      <c r="AX97" s="99"/>
      <c r="AY97" s="98">
        <f t="shared" si="176"/>
        <v>0</v>
      </c>
      <c r="AZ97" s="470" t="s">
        <v>1682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</row>
    <row r="98" spans="1:83" s="11" customFormat="1" ht="12" customHeight="1">
      <c r="A98" s="161">
        <v>12400552</v>
      </c>
      <c r="B98" s="108" t="str">
        <f t="shared" si="167"/>
        <v>12400552</v>
      </c>
      <c r="C98" s="94" t="s">
        <v>1199</v>
      </c>
      <c r="D98" s="112" t="str">
        <f t="shared" si="164"/>
        <v>Non-Op</v>
      </c>
      <c r="E98" s="112"/>
      <c r="F98" s="94"/>
      <c r="G98" s="112"/>
      <c r="H98" s="177" t="str">
        <f t="shared" si="77"/>
        <v/>
      </c>
      <c r="I98" s="177" t="str">
        <f t="shared" si="69"/>
        <v/>
      </c>
      <c r="J98" s="177" t="str">
        <f t="shared" si="70"/>
        <v/>
      </c>
      <c r="K98" s="177" t="str">
        <f t="shared" si="71"/>
        <v>Non-Op</v>
      </c>
      <c r="L98" s="177" t="str">
        <f t="shared" si="168"/>
        <v>NO</v>
      </c>
      <c r="M98" s="177" t="str">
        <f t="shared" si="169"/>
        <v>NO</v>
      </c>
      <c r="N98" s="177" t="str">
        <f t="shared" si="170"/>
        <v/>
      </c>
      <c r="O98"/>
      <c r="P98" s="95">
        <v>4514250</v>
      </c>
      <c r="Q98" s="95">
        <v>4514250</v>
      </c>
      <c r="R98" s="95">
        <v>4514250</v>
      </c>
      <c r="S98" s="95">
        <v>4514250</v>
      </c>
      <c r="T98" s="95">
        <v>4514250</v>
      </c>
      <c r="U98" s="95">
        <v>4514250</v>
      </c>
      <c r="V98" s="95">
        <v>4514250</v>
      </c>
      <c r="W98" s="95">
        <v>4514250</v>
      </c>
      <c r="X98" s="95">
        <v>4514250</v>
      </c>
      <c r="Y98" s="95">
        <v>4514250</v>
      </c>
      <c r="Z98" s="95">
        <v>3611400</v>
      </c>
      <c r="AA98" s="95">
        <v>3611400</v>
      </c>
      <c r="AB98" s="95">
        <v>3611400</v>
      </c>
      <c r="AC98" s="95"/>
      <c r="AD98" s="95"/>
      <c r="AE98" s="95">
        <f t="shared" si="165"/>
        <v>4326156.25</v>
      </c>
      <c r="AF98" s="102"/>
      <c r="AG98" s="101"/>
      <c r="AH98" s="99"/>
      <c r="AI98" s="99"/>
      <c r="AJ98" s="99"/>
      <c r="AK98" s="100">
        <f t="shared" si="171"/>
        <v>4326156.25</v>
      </c>
      <c r="AL98" s="99">
        <f t="shared" si="172"/>
        <v>4326156.25</v>
      </c>
      <c r="AM98" s="98"/>
      <c r="AN98" s="99"/>
      <c r="AO98" s="247">
        <f t="shared" si="173"/>
        <v>0</v>
      </c>
      <c r="AP98" s="232"/>
      <c r="AQ98" s="86">
        <f t="shared" si="166"/>
        <v>3611400</v>
      </c>
      <c r="AR98" s="99"/>
      <c r="AS98" s="99"/>
      <c r="AT98" s="99"/>
      <c r="AU98" s="99">
        <f t="shared" si="174"/>
        <v>3611400</v>
      </c>
      <c r="AV98" s="245">
        <f t="shared" si="175"/>
        <v>3611400</v>
      </c>
      <c r="AW98" s="99"/>
      <c r="AX98" s="99"/>
      <c r="AY98" s="98">
        <f t="shared" si="176"/>
        <v>0</v>
      </c>
      <c r="AZ98" s="470" t="s">
        <v>1682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</row>
    <row r="99" spans="1:83" s="11" customFormat="1" ht="12" customHeight="1">
      <c r="A99" s="161">
        <v>12400553</v>
      </c>
      <c r="B99" s="108" t="str">
        <f t="shared" si="167"/>
        <v>12400553</v>
      </c>
      <c r="C99" s="94" t="s">
        <v>252</v>
      </c>
      <c r="D99" s="112" t="str">
        <f t="shared" si="164"/>
        <v>Non-Op</v>
      </c>
      <c r="E99" s="112"/>
      <c r="F99" s="94"/>
      <c r="G99" s="112"/>
      <c r="H99" s="177" t="str">
        <f t="shared" si="77"/>
        <v/>
      </c>
      <c r="I99" s="177" t="str">
        <f t="shared" ref="I99:I130" si="192">IF(VALUE(AI99),I$7,IF(ISBLANK(AI99),"",I$7))</f>
        <v/>
      </c>
      <c r="J99" s="177" t="str">
        <f t="shared" ref="J99:J130" si="193">IF(VALUE(AJ99),J$7,IF(ISBLANK(AJ99),"",J$7))</f>
        <v/>
      </c>
      <c r="K99" s="177" t="str">
        <f t="shared" ref="K99:K130" si="194">IF(VALUE(AK99),K$7,IF(ISBLANK(AK99),"",K$7))</f>
        <v>Non-Op</v>
      </c>
      <c r="L99" s="177" t="str">
        <f t="shared" si="168"/>
        <v>NO</v>
      </c>
      <c r="M99" s="177" t="str">
        <f t="shared" si="169"/>
        <v>NO</v>
      </c>
      <c r="N99" s="177" t="str">
        <f t="shared" si="170"/>
        <v/>
      </c>
      <c r="O99"/>
      <c r="P99" s="95">
        <v>996635.37</v>
      </c>
      <c r="Q99" s="95">
        <v>984034.64</v>
      </c>
      <c r="R99" s="95">
        <v>971337.19</v>
      </c>
      <c r="S99" s="95">
        <v>958542.26</v>
      </c>
      <c r="T99" s="95">
        <v>945649.1</v>
      </c>
      <c r="U99" s="95">
        <v>932656.94</v>
      </c>
      <c r="V99" s="95">
        <v>919565.02</v>
      </c>
      <c r="W99" s="95">
        <v>919565.02</v>
      </c>
      <c r="X99" s="95">
        <v>893078.78</v>
      </c>
      <c r="Y99" s="95">
        <v>1407213.53</v>
      </c>
      <c r="Z99" s="95">
        <v>866184.12</v>
      </c>
      <c r="AA99" s="95">
        <v>852581.64</v>
      </c>
      <c r="AB99" s="95">
        <v>838874.66</v>
      </c>
      <c r="AC99" s="95"/>
      <c r="AD99" s="95"/>
      <c r="AE99" s="95">
        <f t="shared" si="165"/>
        <v>964013.60458333336</v>
      </c>
      <c r="AF99" s="102"/>
      <c r="AG99" s="101"/>
      <c r="AH99" s="99"/>
      <c r="AI99" s="99"/>
      <c r="AJ99" s="99"/>
      <c r="AK99" s="100">
        <f t="shared" si="171"/>
        <v>964013.60458333336</v>
      </c>
      <c r="AL99" s="99">
        <f t="shared" si="172"/>
        <v>964013.60458333336</v>
      </c>
      <c r="AM99" s="98"/>
      <c r="AN99" s="99"/>
      <c r="AO99" s="247">
        <f t="shared" si="173"/>
        <v>0</v>
      </c>
      <c r="AP99" s="232"/>
      <c r="AQ99" s="86">
        <f t="shared" si="166"/>
        <v>838874.66</v>
      </c>
      <c r="AR99" s="99"/>
      <c r="AS99" s="99"/>
      <c r="AT99" s="99"/>
      <c r="AU99" s="99">
        <f t="shared" si="174"/>
        <v>838874.66</v>
      </c>
      <c r="AV99" s="245">
        <f t="shared" si="175"/>
        <v>838874.66</v>
      </c>
      <c r="AW99" s="99"/>
      <c r="AX99" s="99"/>
      <c r="AY99" s="98">
        <f t="shared" si="176"/>
        <v>0</v>
      </c>
      <c r="AZ99" s="470" t="s">
        <v>1663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</row>
    <row r="100" spans="1:83" s="11" customFormat="1" ht="12" customHeight="1">
      <c r="A100" s="161">
        <v>12400723</v>
      </c>
      <c r="B100" s="108" t="str">
        <f t="shared" si="167"/>
        <v>12400723</v>
      </c>
      <c r="C100" s="94" t="s">
        <v>755</v>
      </c>
      <c r="D100" s="112" t="str">
        <f t="shared" si="164"/>
        <v>Non-Op</v>
      </c>
      <c r="E100" s="112"/>
      <c r="F100" s="94"/>
      <c r="G100" s="112"/>
      <c r="H100" s="177" t="str">
        <f t="shared" ref="H100:H131" si="195">IF(VALUE(AH100),H$7,IF(ISBLANK(AH100),"",H$7))</f>
        <v/>
      </c>
      <c r="I100" s="177" t="str">
        <f t="shared" si="192"/>
        <v/>
      </c>
      <c r="J100" s="177" t="str">
        <f t="shared" si="193"/>
        <v/>
      </c>
      <c r="K100" s="177" t="str">
        <f t="shared" si="194"/>
        <v>Non-Op</v>
      </c>
      <c r="L100" s="177" t="str">
        <f t="shared" si="168"/>
        <v>NO</v>
      </c>
      <c r="M100" s="177" t="str">
        <f t="shared" si="169"/>
        <v>NO</v>
      </c>
      <c r="N100" s="177" t="str">
        <f t="shared" si="170"/>
        <v/>
      </c>
      <c r="O100"/>
      <c r="P100" s="95">
        <v>0</v>
      </c>
      <c r="Q100" s="95">
        <v>0</v>
      </c>
      <c r="R100" s="95">
        <v>0</v>
      </c>
      <c r="S100" s="95">
        <v>0</v>
      </c>
      <c r="T100" s="95">
        <v>0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/>
      <c r="AD100" s="95"/>
      <c r="AE100" s="95">
        <f t="shared" si="165"/>
        <v>0</v>
      </c>
      <c r="AF100" s="102"/>
      <c r="AG100" s="101"/>
      <c r="AH100" s="99"/>
      <c r="AI100" s="99"/>
      <c r="AJ100" s="99"/>
      <c r="AK100" s="100">
        <f t="shared" si="171"/>
        <v>0</v>
      </c>
      <c r="AL100" s="99">
        <f t="shared" si="172"/>
        <v>0</v>
      </c>
      <c r="AM100" s="98"/>
      <c r="AN100" s="99"/>
      <c r="AO100" s="247">
        <f t="shared" si="173"/>
        <v>0</v>
      </c>
      <c r="AP100" s="232"/>
      <c r="AQ100" s="86">
        <f t="shared" si="166"/>
        <v>0</v>
      </c>
      <c r="AR100" s="99"/>
      <c r="AS100" s="99"/>
      <c r="AT100" s="99"/>
      <c r="AU100" s="99">
        <f t="shared" si="174"/>
        <v>0</v>
      </c>
      <c r="AV100" s="245">
        <f t="shared" si="175"/>
        <v>0</v>
      </c>
      <c r="AW100" s="99"/>
      <c r="AX100" s="99"/>
      <c r="AY100" s="98">
        <f t="shared" si="176"/>
        <v>0</v>
      </c>
      <c r="AZ100" s="470" t="s">
        <v>1663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</row>
    <row r="101" spans="1:83" s="11" customFormat="1" ht="12" customHeight="1">
      <c r="A101" s="161">
        <v>12800001</v>
      </c>
      <c r="B101" s="108" t="str">
        <f t="shared" si="167"/>
        <v>12800001</v>
      </c>
      <c r="C101" s="94" t="s">
        <v>797</v>
      </c>
      <c r="D101" s="112" t="str">
        <f t="shared" si="164"/>
        <v>ERB</v>
      </c>
      <c r="E101" s="112"/>
      <c r="F101" s="94"/>
      <c r="G101" s="112"/>
      <c r="H101" s="177" t="str">
        <f t="shared" si="195"/>
        <v/>
      </c>
      <c r="I101" s="177" t="str">
        <f t="shared" si="192"/>
        <v>ERB</v>
      </c>
      <c r="J101" s="177" t="str">
        <f t="shared" si="193"/>
        <v/>
      </c>
      <c r="K101" s="177" t="str">
        <f t="shared" si="194"/>
        <v/>
      </c>
      <c r="L101" s="177" t="str">
        <f t="shared" si="168"/>
        <v>NO</v>
      </c>
      <c r="M101" s="177" t="str">
        <f t="shared" si="169"/>
        <v>NO</v>
      </c>
      <c r="N101" s="177" t="str">
        <f t="shared" si="170"/>
        <v/>
      </c>
      <c r="O101"/>
      <c r="P101" s="95">
        <v>18500000</v>
      </c>
      <c r="Q101" s="95">
        <v>18500000</v>
      </c>
      <c r="R101" s="95">
        <v>18500000</v>
      </c>
      <c r="S101" s="95">
        <v>18500000</v>
      </c>
      <c r="T101" s="95">
        <v>18500000</v>
      </c>
      <c r="U101" s="95">
        <v>18500000</v>
      </c>
      <c r="V101" s="95">
        <v>18500000</v>
      </c>
      <c r="W101" s="95">
        <v>18500000</v>
      </c>
      <c r="X101" s="95">
        <v>18500000</v>
      </c>
      <c r="Y101" s="95">
        <v>18500000</v>
      </c>
      <c r="Z101" s="95">
        <v>18500000</v>
      </c>
      <c r="AA101" s="95">
        <v>18500000</v>
      </c>
      <c r="AB101" s="95">
        <v>18500000</v>
      </c>
      <c r="AC101" s="95"/>
      <c r="AD101" s="95"/>
      <c r="AE101" s="95">
        <f t="shared" si="165"/>
        <v>18500000</v>
      </c>
      <c r="AF101" s="102" t="s">
        <v>800</v>
      </c>
      <c r="AG101" s="101"/>
      <c r="AH101" s="99"/>
      <c r="AI101" s="99">
        <f>AE101</f>
        <v>18500000</v>
      </c>
      <c r="AJ101" s="99"/>
      <c r="AK101" s="100"/>
      <c r="AL101" s="99">
        <f t="shared" si="172"/>
        <v>18500000</v>
      </c>
      <c r="AM101" s="98"/>
      <c r="AN101" s="99"/>
      <c r="AO101" s="247">
        <f t="shared" si="173"/>
        <v>0</v>
      </c>
      <c r="AP101" s="232"/>
      <c r="AQ101" s="86">
        <f t="shared" si="166"/>
        <v>18500000</v>
      </c>
      <c r="AR101" s="99"/>
      <c r="AS101" s="99">
        <f>AQ101</f>
        <v>18500000</v>
      </c>
      <c r="AT101" s="99"/>
      <c r="AU101" s="99"/>
      <c r="AV101" s="245">
        <f t="shared" si="175"/>
        <v>18500000</v>
      </c>
      <c r="AW101" s="99"/>
      <c r="AX101" s="99"/>
      <c r="AY101" s="98">
        <f t="shared" si="176"/>
        <v>0</v>
      </c>
      <c r="AZ101" s="470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</row>
    <row r="102" spans="1:83" s="11" customFormat="1" ht="12" customHeight="1">
      <c r="A102" s="161">
        <v>12800011</v>
      </c>
      <c r="B102" s="108" t="str">
        <f t="shared" si="167"/>
        <v>12800011</v>
      </c>
      <c r="C102" s="94" t="s">
        <v>895</v>
      </c>
      <c r="D102" s="112" t="str">
        <f t="shared" si="164"/>
        <v>Non-Op</v>
      </c>
      <c r="E102" s="112"/>
      <c r="F102" s="94"/>
      <c r="G102" s="112"/>
      <c r="H102" s="177" t="str">
        <f t="shared" si="195"/>
        <v/>
      </c>
      <c r="I102" s="177" t="str">
        <f t="shared" si="192"/>
        <v/>
      </c>
      <c r="J102" s="177" t="str">
        <f t="shared" si="193"/>
        <v/>
      </c>
      <c r="K102" s="177" t="str">
        <f t="shared" si="194"/>
        <v>Non-Op</v>
      </c>
      <c r="L102" s="177" t="str">
        <f t="shared" si="168"/>
        <v>NO</v>
      </c>
      <c r="M102" s="177" t="str">
        <f t="shared" si="169"/>
        <v>NO</v>
      </c>
      <c r="N102" s="177" t="str">
        <f t="shared" si="170"/>
        <v/>
      </c>
      <c r="O102"/>
      <c r="P102" s="95">
        <v>1675530.2</v>
      </c>
      <c r="Q102" s="95">
        <v>1676425.34</v>
      </c>
      <c r="R102" s="95">
        <v>1677598.82</v>
      </c>
      <c r="S102" s="95">
        <v>1678809.9</v>
      </c>
      <c r="T102" s="95">
        <v>1679904.59</v>
      </c>
      <c r="U102" s="95">
        <v>1681117.36</v>
      </c>
      <c r="V102" s="95">
        <v>1682291.86</v>
      </c>
      <c r="W102" s="95">
        <v>1683506.35</v>
      </c>
      <c r="X102" s="95">
        <v>1684682.46</v>
      </c>
      <c r="Y102" s="95">
        <v>1685898.68</v>
      </c>
      <c r="Z102" s="95">
        <v>1686827.07</v>
      </c>
      <c r="AA102" s="95">
        <v>1687589.56</v>
      </c>
      <c r="AB102" s="95">
        <v>1688091.21</v>
      </c>
      <c r="AC102" s="95"/>
      <c r="AD102" s="95"/>
      <c r="AE102" s="95">
        <f t="shared" si="165"/>
        <v>1682205.2245833334</v>
      </c>
      <c r="AF102" s="143" t="s">
        <v>125</v>
      </c>
      <c r="AG102" s="105"/>
      <c r="AH102" s="99"/>
      <c r="AI102" s="99"/>
      <c r="AJ102" s="99"/>
      <c r="AK102" s="100">
        <f>AE102</f>
        <v>1682205.2245833334</v>
      </c>
      <c r="AL102" s="99">
        <f t="shared" si="172"/>
        <v>1682205.2245833334</v>
      </c>
      <c r="AM102" s="98"/>
      <c r="AN102" s="99"/>
      <c r="AO102" s="247">
        <f t="shared" si="173"/>
        <v>0</v>
      </c>
      <c r="AP102" s="232"/>
      <c r="AQ102" s="86">
        <f t="shared" si="166"/>
        <v>1688091.21</v>
      </c>
      <c r="AR102" s="99"/>
      <c r="AS102" s="99"/>
      <c r="AT102" s="99"/>
      <c r="AU102" s="99">
        <f>AQ102</f>
        <v>1688091.21</v>
      </c>
      <c r="AV102" s="245">
        <f t="shared" si="175"/>
        <v>1688091.21</v>
      </c>
      <c r="AW102" s="99"/>
      <c r="AX102" s="99"/>
      <c r="AY102" s="98">
        <f t="shared" si="176"/>
        <v>0</v>
      </c>
      <c r="AZ102" s="470" t="s">
        <v>1671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</row>
    <row r="103" spans="1:83" s="11" customFormat="1" ht="12" customHeight="1">
      <c r="A103" s="493" t="s">
        <v>1762</v>
      </c>
      <c r="B103" s="494" t="str">
        <f t="shared" si="167"/>
        <v>13100423</v>
      </c>
      <c r="C103" s="479" t="s">
        <v>1747</v>
      </c>
      <c r="D103" s="480" t="str">
        <f t="shared" si="164"/>
        <v>W/C</v>
      </c>
      <c r="E103" s="480"/>
      <c r="F103" s="499">
        <v>43586</v>
      </c>
      <c r="G103" s="480"/>
      <c r="H103" s="482" t="str">
        <f t="shared" si="195"/>
        <v/>
      </c>
      <c r="I103" s="482" t="str">
        <f t="shared" si="192"/>
        <v/>
      </c>
      <c r="J103" s="482" t="str">
        <f t="shared" si="193"/>
        <v/>
      </c>
      <c r="K103" s="482" t="str">
        <f t="shared" si="194"/>
        <v/>
      </c>
      <c r="L103" s="482" t="str">
        <f t="shared" ref="L103" si="196">IF(VALUE(AM103),"W/C",IF(ISBLANK(AM103),"NO","W/C"))</f>
        <v>W/C</v>
      </c>
      <c r="M103" s="482" t="str">
        <f t="shared" ref="M103" si="197">IF(VALUE(AN103),"W/C",IF(ISBLANK(AN103),"NO","W/C"))</f>
        <v>NO</v>
      </c>
      <c r="N103" s="482" t="str">
        <f t="shared" ref="N103" si="198">IF(OR(CONCATENATE(L103,M103)="NOW/C",CONCATENATE(L103,M103)="W/CNO"),"W/C","")</f>
        <v>W/C</v>
      </c>
      <c r="O103" s="483"/>
      <c r="P103" s="484"/>
      <c r="Q103" s="484"/>
      <c r="R103" s="484"/>
      <c r="S103" s="484"/>
      <c r="T103" s="484"/>
      <c r="U103" s="484">
        <v>-5611.13</v>
      </c>
      <c r="V103" s="484">
        <v>54458.63</v>
      </c>
      <c r="W103" s="484">
        <v>18379.96</v>
      </c>
      <c r="X103" s="484">
        <v>13295.13</v>
      </c>
      <c r="Y103" s="484">
        <v>-2528.87</v>
      </c>
      <c r="Z103" s="484">
        <v>49396.62</v>
      </c>
      <c r="AA103" s="484">
        <v>6254.68</v>
      </c>
      <c r="AB103" s="484">
        <v>23827.5</v>
      </c>
      <c r="AC103" s="484"/>
      <c r="AD103" s="484"/>
      <c r="AE103" s="484">
        <f t="shared" si="165"/>
        <v>12129.897499999999</v>
      </c>
      <c r="AF103" s="503"/>
      <c r="AG103" s="504"/>
      <c r="AH103" s="487"/>
      <c r="AI103" s="487"/>
      <c r="AJ103" s="487"/>
      <c r="AK103" s="488"/>
      <c r="AL103" s="487">
        <f t="shared" si="172"/>
        <v>0</v>
      </c>
      <c r="AM103" s="489">
        <f t="shared" ref="AM103" si="199">AE103</f>
        <v>12129.897499999999</v>
      </c>
      <c r="AN103" s="487"/>
      <c r="AO103" s="490">
        <f t="shared" ref="AO103" si="200">AM103+AN103</f>
        <v>12129.897499999999</v>
      </c>
      <c r="AP103" s="232"/>
      <c r="AQ103" s="491">
        <f t="shared" si="166"/>
        <v>23827.5</v>
      </c>
      <c r="AR103" s="487"/>
      <c r="AS103" s="487"/>
      <c r="AT103" s="487"/>
      <c r="AU103" s="487"/>
      <c r="AV103" s="492">
        <f t="shared" si="175"/>
        <v>0</v>
      </c>
      <c r="AW103" s="487">
        <f>AQ103</f>
        <v>23827.5</v>
      </c>
      <c r="AX103" s="487"/>
      <c r="AY103" s="489">
        <f t="shared" ref="AY103" si="201">AW103+AX103</f>
        <v>23827.5</v>
      </c>
      <c r="AZ103" s="470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</row>
    <row r="104" spans="1:83" s="11" customFormat="1" ht="12" customHeight="1">
      <c r="A104" s="161">
        <v>13100543</v>
      </c>
      <c r="B104" s="108" t="str">
        <f t="shared" si="167"/>
        <v>13100543</v>
      </c>
      <c r="C104" s="94" t="s">
        <v>543</v>
      </c>
      <c r="D104" s="112" t="str">
        <f t="shared" si="164"/>
        <v>W/C</v>
      </c>
      <c r="E104" s="112"/>
      <c r="F104" s="94"/>
      <c r="G104" s="112"/>
      <c r="H104" s="177" t="str">
        <f t="shared" si="195"/>
        <v/>
      </c>
      <c r="I104" s="177" t="str">
        <f t="shared" si="192"/>
        <v/>
      </c>
      <c r="J104" s="177" t="str">
        <f t="shared" si="193"/>
        <v/>
      </c>
      <c r="K104" s="177" t="str">
        <f t="shared" si="194"/>
        <v/>
      </c>
      <c r="L104" s="177" t="str">
        <f t="shared" si="168"/>
        <v>W/C</v>
      </c>
      <c r="M104" s="177" t="str">
        <f t="shared" si="169"/>
        <v>NO</v>
      </c>
      <c r="N104" s="177" t="str">
        <f t="shared" si="170"/>
        <v>W/C</v>
      </c>
      <c r="O104"/>
      <c r="P104" s="95">
        <v>197331.71</v>
      </c>
      <c r="Q104" s="95">
        <v>208220.61</v>
      </c>
      <c r="R104" s="95">
        <v>211772.31</v>
      </c>
      <c r="S104" s="95">
        <v>219046.56</v>
      </c>
      <c r="T104" s="95">
        <v>222058.76</v>
      </c>
      <c r="U104" s="95">
        <v>226968.76</v>
      </c>
      <c r="V104" s="95">
        <v>236530.81</v>
      </c>
      <c r="W104" s="95">
        <v>261771.57</v>
      </c>
      <c r="X104" s="95">
        <v>284668.34999999998</v>
      </c>
      <c r="Y104" s="95">
        <v>293030.55</v>
      </c>
      <c r="Z104" s="95">
        <v>300303.81</v>
      </c>
      <c r="AA104" s="95">
        <v>301697.51</v>
      </c>
      <c r="AB104" s="95">
        <v>302875.40999999997</v>
      </c>
      <c r="AC104" s="95"/>
      <c r="AD104" s="95"/>
      <c r="AE104" s="95">
        <f t="shared" si="165"/>
        <v>251347.76333333331</v>
      </c>
      <c r="AF104" s="102"/>
      <c r="AG104" s="101"/>
      <c r="AH104" s="99"/>
      <c r="AI104" s="99"/>
      <c r="AJ104" s="99"/>
      <c r="AK104" s="100"/>
      <c r="AL104" s="99">
        <f t="shared" si="172"/>
        <v>0</v>
      </c>
      <c r="AM104" s="98">
        <f t="shared" ref="AM104:AM123" si="202">AE104</f>
        <v>251347.76333333331</v>
      </c>
      <c r="AN104" s="99"/>
      <c r="AO104" s="247">
        <f t="shared" si="173"/>
        <v>251347.76333333331</v>
      </c>
      <c r="AP104" s="232"/>
      <c r="AQ104" s="86">
        <f t="shared" si="166"/>
        <v>302875.40999999997</v>
      </c>
      <c r="AR104" s="99"/>
      <c r="AS104" s="99"/>
      <c r="AT104" s="99"/>
      <c r="AU104" s="99"/>
      <c r="AV104" s="245">
        <f t="shared" si="175"/>
        <v>0</v>
      </c>
      <c r="AW104" s="99">
        <f>AQ104</f>
        <v>302875.40999999997</v>
      </c>
      <c r="AX104" s="99"/>
      <c r="AY104" s="98">
        <f t="shared" si="176"/>
        <v>302875.40999999997</v>
      </c>
      <c r="AZ104" s="470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</row>
    <row r="105" spans="1:83" s="11" customFormat="1" ht="12" customHeight="1">
      <c r="A105" s="161">
        <v>13100563</v>
      </c>
      <c r="B105" s="108" t="str">
        <f t="shared" si="167"/>
        <v>13100563</v>
      </c>
      <c r="C105" s="94" t="s">
        <v>784</v>
      </c>
      <c r="D105" s="112" t="str">
        <f t="shared" si="164"/>
        <v>W/C</v>
      </c>
      <c r="E105" s="112"/>
      <c r="F105" s="94"/>
      <c r="G105" s="112"/>
      <c r="H105" s="177" t="str">
        <f t="shared" si="195"/>
        <v/>
      </c>
      <c r="I105" s="177" t="str">
        <f t="shared" si="192"/>
        <v/>
      </c>
      <c r="J105" s="177" t="str">
        <f t="shared" si="193"/>
        <v/>
      </c>
      <c r="K105" s="177" t="str">
        <f t="shared" si="194"/>
        <v/>
      </c>
      <c r="L105" s="177" t="str">
        <f t="shared" si="168"/>
        <v>W/C</v>
      </c>
      <c r="M105" s="177" t="str">
        <f t="shared" si="169"/>
        <v>NO</v>
      </c>
      <c r="N105" s="177" t="str">
        <f t="shared" si="170"/>
        <v>W/C</v>
      </c>
      <c r="O105"/>
      <c r="P105" s="95">
        <v>78029.05</v>
      </c>
      <c r="Q105" s="95">
        <v>297922.7</v>
      </c>
      <c r="R105" s="95">
        <v>495461.4</v>
      </c>
      <c r="S105" s="95">
        <v>738026.37</v>
      </c>
      <c r="T105" s="95">
        <v>974600.86</v>
      </c>
      <c r="U105" s="95">
        <v>1134717.6599999999</v>
      </c>
      <c r="V105" s="95">
        <v>128940.93</v>
      </c>
      <c r="W105" s="95">
        <v>200103.9</v>
      </c>
      <c r="X105" s="95">
        <v>243305</v>
      </c>
      <c r="Y105" s="95">
        <v>242997.73</v>
      </c>
      <c r="Z105" s="95">
        <v>243308.03</v>
      </c>
      <c r="AA105" s="95">
        <v>243020.45</v>
      </c>
      <c r="AB105" s="95">
        <v>242763.59</v>
      </c>
      <c r="AC105" s="95"/>
      <c r="AD105" s="95"/>
      <c r="AE105" s="95">
        <f t="shared" si="165"/>
        <v>425233.44583333348</v>
      </c>
      <c r="AF105" s="102"/>
      <c r="AG105" s="101"/>
      <c r="AH105" s="99"/>
      <c r="AI105" s="99"/>
      <c r="AJ105" s="99"/>
      <c r="AK105" s="100"/>
      <c r="AL105" s="99">
        <f t="shared" si="172"/>
        <v>0</v>
      </c>
      <c r="AM105" s="98">
        <f t="shared" si="202"/>
        <v>425233.44583333348</v>
      </c>
      <c r="AN105" s="99"/>
      <c r="AO105" s="247">
        <f t="shared" si="173"/>
        <v>425233.44583333348</v>
      </c>
      <c r="AP105" s="232"/>
      <c r="AQ105" s="86">
        <f t="shared" si="166"/>
        <v>242763.59</v>
      </c>
      <c r="AR105" s="99"/>
      <c r="AS105" s="99"/>
      <c r="AT105" s="99"/>
      <c r="AU105" s="99"/>
      <c r="AV105" s="245">
        <f t="shared" si="175"/>
        <v>0</v>
      </c>
      <c r="AW105" s="99">
        <f t="shared" ref="AW105:AW122" si="203">AQ105</f>
        <v>242763.59</v>
      </c>
      <c r="AX105" s="99"/>
      <c r="AY105" s="98">
        <f t="shared" si="176"/>
        <v>242763.59</v>
      </c>
      <c r="AZ105" s="470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</row>
    <row r="106" spans="1:83" s="11" customFormat="1" ht="12" customHeight="1">
      <c r="A106" s="161">
        <v>13100573</v>
      </c>
      <c r="B106" s="108" t="str">
        <f t="shared" si="167"/>
        <v>13100573</v>
      </c>
      <c r="C106" s="94" t="s">
        <v>315</v>
      </c>
      <c r="D106" s="112" t="str">
        <f t="shared" si="164"/>
        <v>W/C</v>
      </c>
      <c r="E106" s="112"/>
      <c r="F106" s="94"/>
      <c r="G106" s="112"/>
      <c r="H106" s="177" t="str">
        <f t="shared" si="195"/>
        <v/>
      </c>
      <c r="I106" s="177" t="str">
        <f t="shared" si="192"/>
        <v/>
      </c>
      <c r="J106" s="177" t="str">
        <f t="shared" si="193"/>
        <v/>
      </c>
      <c r="K106" s="177" t="str">
        <f t="shared" si="194"/>
        <v/>
      </c>
      <c r="L106" s="177" t="str">
        <f t="shared" si="168"/>
        <v>W/C</v>
      </c>
      <c r="M106" s="177" t="str">
        <f t="shared" si="169"/>
        <v>NO</v>
      </c>
      <c r="N106" s="177" t="str">
        <f t="shared" si="170"/>
        <v>W/C</v>
      </c>
      <c r="O106"/>
      <c r="P106" s="95">
        <v>11289.32</v>
      </c>
      <c r="Q106" s="95">
        <v>11493.88</v>
      </c>
      <c r="R106" s="95">
        <v>14348.24</v>
      </c>
      <c r="S106" s="95">
        <v>11848.13</v>
      </c>
      <c r="T106" s="95">
        <v>13709.61</v>
      </c>
      <c r="U106" s="95">
        <v>14443.74</v>
      </c>
      <c r="V106" s="95">
        <v>15447.03</v>
      </c>
      <c r="W106" s="95">
        <v>10546.73</v>
      </c>
      <c r="X106" s="95">
        <v>11333.58</v>
      </c>
      <c r="Y106" s="95">
        <v>12424.44</v>
      </c>
      <c r="Z106" s="95">
        <v>14127.29</v>
      </c>
      <c r="AA106" s="95">
        <v>13586.75</v>
      </c>
      <c r="AB106" s="95">
        <v>13302.03</v>
      </c>
      <c r="AC106" s="95"/>
      <c r="AD106" s="95"/>
      <c r="AE106" s="95">
        <f t="shared" si="165"/>
        <v>12967.091249999999</v>
      </c>
      <c r="AF106" s="102"/>
      <c r="AG106" s="101"/>
      <c r="AH106" s="99"/>
      <c r="AI106" s="99"/>
      <c r="AJ106" s="99"/>
      <c r="AK106" s="100"/>
      <c r="AL106" s="99">
        <f t="shared" si="172"/>
        <v>0</v>
      </c>
      <c r="AM106" s="98">
        <f t="shared" si="202"/>
        <v>12967.091249999999</v>
      </c>
      <c r="AN106" s="99"/>
      <c r="AO106" s="247">
        <f t="shared" si="173"/>
        <v>12967.091249999999</v>
      </c>
      <c r="AP106" s="232"/>
      <c r="AQ106" s="86">
        <f t="shared" si="166"/>
        <v>13302.03</v>
      </c>
      <c r="AR106" s="99"/>
      <c r="AS106" s="99"/>
      <c r="AT106" s="99"/>
      <c r="AU106" s="99"/>
      <c r="AV106" s="245">
        <f t="shared" si="175"/>
        <v>0</v>
      </c>
      <c r="AW106" s="99">
        <f t="shared" si="203"/>
        <v>13302.03</v>
      </c>
      <c r="AX106" s="99"/>
      <c r="AY106" s="98">
        <f t="shared" si="176"/>
        <v>13302.03</v>
      </c>
      <c r="AZ106" s="470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</row>
    <row r="107" spans="1:83" s="11" customFormat="1" ht="12" customHeight="1">
      <c r="A107" s="161">
        <v>13101003</v>
      </c>
      <c r="B107" s="108" t="str">
        <f t="shared" si="167"/>
        <v>13101003</v>
      </c>
      <c r="C107" s="94" t="s">
        <v>580</v>
      </c>
      <c r="D107" s="112" t="str">
        <f t="shared" si="164"/>
        <v>W/C</v>
      </c>
      <c r="E107" s="112"/>
      <c r="F107" s="94"/>
      <c r="G107" s="112"/>
      <c r="H107" s="177" t="str">
        <f t="shared" si="195"/>
        <v/>
      </c>
      <c r="I107" s="177" t="str">
        <f t="shared" si="192"/>
        <v/>
      </c>
      <c r="J107" s="177" t="str">
        <f t="shared" si="193"/>
        <v/>
      </c>
      <c r="K107" s="177" t="str">
        <f t="shared" si="194"/>
        <v/>
      </c>
      <c r="L107" s="177" t="str">
        <f t="shared" si="168"/>
        <v>W/C</v>
      </c>
      <c r="M107" s="177" t="str">
        <f t="shared" si="169"/>
        <v>NO</v>
      </c>
      <c r="N107" s="177" t="str">
        <f t="shared" si="170"/>
        <v>W/C</v>
      </c>
      <c r="O107"/>
      <c r="P107" s="95">
        <v>7758901.6399999997</v>
      </c>
      <c r="Q107" s="95">
        <v>4633271.29</v>
      </c>
      <c r="R107" s="95">
        <v>5385941.1799999997</v>
      </c>
      <c r="S107" s="95">
        <v>6159435.0300000003</v>
      </c>
      <c r="T107" s="95">
        <v>6362427.3799999999</v>
      </c>
      <c r="U107" s="95">
        <v>5747878.0700000003</v>
      </c>
      <c r="V107" s="95">
        <v>6272846.2000000002</v>
      </c>
      <c r="W107" s="95">
        <v>4634320.96</v>
      </c>
      <c r="X107" s="95">
        <v>4759201.34</v>
      </c>
      <c r="Y107" s="95">
        <v>3958651.86</v>
      </c>
      <c r="Z107" s="95">
        <v>3159388.65</v>
      </c>
      <c r="AA107" s="95">
        <v>1624455.41</v>
      </c>
      <c r="AB107" s="95">
        <v>5955304.6799999997</v>
      </c>
      <c r="AC107" s="95"/>
      <c r="AD107" s="95"/>
      <c r="AE107" s="95">
        <f t="shared" si="165"/>
        <v>4962910.0441666665</v>
      </c>
      <c r="AF107" s="102"/>
      <c r="AG107" s="101"/>
      <c r="AH107" s="99"/>
      <c r="AI107" s="99"/>
      <c r="AJ107" s="99"/>
      <c r="AK107" s="100"/>
      <c r="AL107" s="99">
        <f t="shared" si="172"/>
        <v>0</v>
      </c>
      <c r="AM107" s="98">
        <f t="shared" si="202"/>
        <v>4962910.0441666665</v>
      </c>
      <c r="AN107" s="99"/>
      <c r="AO107" s="247">
        <f t="shared" si="173"/>
        <v>4962910.0441666665</v>
      </c>
      <c r="AP107" s="232"/>
      <c r="AQ107" s="86">
        <f t="shared" si="166"/>
        <v>5955304.6799999997</v>
      </c>
      <c r="AR107" s="99"/>
      <c r="AS107" s="99"/>
      <c r="AT107" s="99"/>
      <c r="AU107" s="99"/>
      <c r="AV107" s="245">
        <f t="shared" si="175"/>
        <v>0</v>
      </c>
      <c r="AW107" s="99">
        <f t="shared" si="203"/>
        <v>5955304.6799999997</v>
      </c>
      <c r="AX107" s="99"/>
      <c r="AY107" s="98">
        <f t="shared" si="176"/>
        <v>5955304.6799999997</v>
      </c>
      <c r="AZ107" s="470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</row>
    <row r="108" spans="1:83" s="11" customFormat="1" ht="12" customHeight="1">
      <c r="A108" s="161">
        <v>13101013</v>
      </c>
      <c r="B108" s="108" t="str">
        <f t="shared" si="167"/>
        <v>13101013</v>
      </c>
      <c r="C108" s="94" t="s">
        <v>581</v>
      </c>
      <c r="D108" s="112" t="str">
        <f t="shared" si="164"/>
        <v>W/C</v>
      </c>
      <c r="E108" s="112"/>
      <c r="F108" s="94"/>
      <c r="G108" s="112"/>
      <c r="H108" s="177" t="str">
        <f t="shared" si="195"/>
        <v/>
      </c>
      <c r="I108" s="177" t="str">
        <f t="shared" si="192"/>
        <v/>
      </c>
      <c r="J108" s="177" t="str">
        <f t="shared" si="193"/>
        <v/>
      </c>
      <c r="K108" s="177" t="str">
        <f t="shared" si="194"/>
        <v/>
      </c>
      <c r="L108" s="177" t="str">
        <f t="shared" si="168"/>
        <v>W/C</v>
      </c>
      <c r="M108" s="177" t="str">
        <f t="shared" si="169"/>
        <v>NO</v>
      </c>
      <c r="N108" s="177" t="str">
        <f t="shared" si="170"/>
        <v>W/C</v>
      </c>
      <c r="O108"/>
      <c r="P108" s="95">
        <v>0</v>
      </c>
      <c r="Q108" s="95">
        <v>161322.07</v>
      </c>
      <c r="R108" s="95">
        <v>-11862.01</v>
      </c>
      <c r="S108" s="95">
        <v>839335.86</v>
      </c>
      <c r="T108" s="95">
        <v>0.02</v>
      </c>
      <c r="U108" s="95">
        <v>-440170.37</v>
      </c>
      <c r="V108" s="95">
        <v>199863.7</v>
      </c>
      <c r="W108" s="95">
        <v>0</v>
      </c>
      <c r="X108" s="95">
        <v>309076.73</v>
      </c>
      <c r="Y108" s="95">
        <v>0</v>
      </c>
      <c r="Z108" s="95">
        <v>-22.91</v>
      </c>
      <c r="AA108" s="95">
        <v>0</v>
      </c>
      <c r="AB108" s="95">
        <v>0</v>
      </c>
      <c r="AC108" s="95"/>
      <c r="AD108" s="95"/>
      <c r="AE108" s="95">
        <f t="shared" si="165"/>
        <v>88128.590833333335</v>
      </c>
      <c r="AF108" s="102"/>
      <c r="AG108" s="101"/>
      <c r="AH108" s="99"/>
      <c r="AI108" s="99"/>
      <c r="AJ108" s="99"/>
      <c r="AK108" s="100"/>
      <c r="AL108" s="99">
        <f t="shared" si="172"/>
        <v>0</v>
      </c>
      <c r="AM108" s="98">
        <f t="shared" si="202"/>
        <v>88128.590833333335</v>
      </c>
      <c r="AN108" s="99"/>
      <c r="AO108" s="247">
        <f t="shared" si="173"/>
        <v>88128.590833333335</v>
      </c>
      <c r="AP108" s="232"/>
      <c r="AQ108" s="86">
        <f t="shared" si="166"/>
        <v>0</v>
      </c>
      <c r="AR108" s="99"/>
      <c r="AS108" s="99"/>
      <c r="AT108" s="99"/>
      <c r="AU108" s="99"/>
      <c r="AV108" s="245">
        <f t="shared" si="175"/>
        <v>0</v>
      </c>
      <c r="AW108" s="99">
        <f t="shared" si="203"/>
        <v>0</v>
      </c>
      <c r="AX108" s="99"/>
      <c r="AY108" s="98">
        <f t="shared" si="176"/>
        <v>0</v>
      </c>
      <c r="AZ108" s="470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</row>
    <row r="109" spans="1:83" s="11" customFormat="1" ht="12" customHeight="1">
      <c r="A109" s="161">
        <v>13101023</v>
      </c>
      <c r="B109" s="108" t="str">
        <f t="shared" si="167"/>
        <v>13101023</v>
      </c>
      <c r="C109" s="94" t="s">
        <v>582</v>
      </c>
      <c r="D109" s="112" t="str">
        <f t="shared" si="164"/>
        <v>W/C</v>
      </c>
      <c r="E109" s="112"/>
      <c r="F109" s="94"/>
      <c r="G109" s="112"/>
      <c r="H109" s="177" t="str">
        <f t="shared" si="195"/>
        <v/>
      </c>
      <c r="I109" s="177" t="str">
        <f t="shared" si="192"/>
        <v/>
      </c>
      <c r="J109" s="177" t="str">
        <f t="shared" si="193"/>
        <v/>
      </c>
      <c r="K109" s="177" t="str">
        <f t="shared" si="194"/>
        <v/>
      </c>
      <c r="L109" s="177" t="str">
        <f t="shared" si="168"/>
        <v>W/C</v>
      </c>
      <c r="M109" s="177" t="str">
        <f t="shared" si="169"/>
        <v>NO</v>
      </c>
      <c r="N109" s="177" t="str">
        <f t="shared" si="170"/>
        <v>W/C</v>
      </c>
      <c r="O109"/>
      <c r="P109" s="95">
        <v>32132944.359999999</v>
      </c>
      <c r="Q109" s="95">
        <v>17186012.219999999</v>
      </c>
      <c r="R109" s="95">
        <v>15753819.699999999</v>
      </c>
      <c r="S109" s="95">
        <v>20498250.93</v>
      </c>
      <c r="T109" s="95">
        <v>13904955.800000001</v>
      </c>
      <c r="U109" s="95">
        <v>26305853.960000001</v>
      </c>
      <c r="V109" s="95">
        <v>3907777.09</v>
      </c>
      <c r="W109" s="95">
        <v>1409554.62</v>
      </c>
      <c r="X109" s="95">
        <v>6344042.9900000002</v>
      </c>
      <c r="Y109" s="95">
        <v>6662770.9900000002</v>
      </c>
      <c r="Z109" s="95">
        <v>2003823.71</v>
      </c>
      <c r="AA109" s="95">
        <v>27611642.73</v>
      </c>
      <c r="AB109" s="95">
        <v>37192546.850000001</v>
      </c>
      <c r="AC109" s="95"/>
      <c r="AD109" s="95"/>
      <c r="AE109" s="95">
        <f t="shared" si="165"/>
        <v>14687604.195416665</v>
      </c>
      <c r="AF109" s="102"/>
      <c r="AG109" s="101"/>
      <c r="AH109" s="99"/>
      <c r="AI109" s="99"/>
      <c r="AJ109" s="99"/>
      <c r="AK109" s="100"/>
      <c r="AL109" s="99">
        <f t="shared" si="172"/>
        <v>0</v>
      </c>
      <c r="AM109" s="98">
        <f t="shared" si="202"/>
        <v>14687604.195416665</v>
      </c>
      <c r="AN109" s="99"/>
      <c r="AO109" s="247">
        <f t="shared" si="173"/>
        <v>14687604.195416665</v>
      </c>
      <c r="AP109" s="232"/>
      <c r="AQ109" s="86">
        <f t="shared" si="166"/>
        <v>37192546.850000001</v>
      </c>
      <c r="AR109" s="99"/>
      <c r="AS109" s="99"/>
      <c r="AT109" s="99"/>
      <c r="AU109" s="99"/>
      <c r="AV109" s="245">
        <f t="shared" si="175"/>
        <v>0</v>
      </c>
      <c r="AW109" s="99">
        <f t="shared" si="203"/>
        <v>37192546.850000001</v>
      </c>
      <c r="AX109" s="99"/>
      <c r="AY109" s="98">
        <f t="shared" si="176"/>
        <v>37192546.850000001</v>
      </c>
      <c r="AZ109" s="470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</row>
    <row r="110" spans="1:83" s="11" customFormat="1" ht="12" customHeight="1">
      <c r="A110" s="161">
        <v>13101033</v>
      </c>
      <c r="B110" s="108" t="str">
        <f t="shared" si="167"/>
        <v>13101033</v>
      </c>
      <c r="C110" s="94" t="s">
        <v>583</v>
      </c>
      <c r="D110" s="112" t="str">
        <f t="shared" si="164"/>
        <v>W/C</v>
      </c>
      <c r="E110" s="112"/>
      <c r="F110" s="94"/>
      <c r="G110" s="112"/>
      <c r="H110" s="177" t="str">
        <f t="shared" si="195"/>
        <v/>
      </c>
      <c r="I110" s="177" t="str">
        <f t="shared" si="192"/>
        <v/>
      </c>
      <c r="J110" s="177" t="str">
        <f t="shared" si="193"/>
        <v/>
      </c>
      <c r="K110" s="177" t="str">
        <f t="shared" si="194"/>
        <v/>
      </c>
      <c r="L110" s="177" t="str">
        <f t="shared" si="168"/>
        <v>W/C</v>
      </c>
      <c r="M110" s="177" t="str">
        <f t="shared" si="169"/>
        <v>NO</v>
      </c>
      <c r="N110" s="177" t="str">
        <f t="shared" si="170"/>
        <v>W/C</v>
      </c>
      <c r="O110"/>
      <c r="P110" s="95">
        <v>804042.86</v>
      </c>
      <c r="Q110" s="95">
        <v>435896.96</v>
      </c>
      <c r="R110" s="95">
        <v>506569.56</v>
      </c>
      <c r="S110" s="95">
        <v>734646.46</v>
      </c>
      <c r="T110" s="95">
        <v>777930.73</v>
      </c>
      <c r="U110" s="95">
        <v>332880.17</v>
      </c>
      <c r="V110" s="95">
        <v>601313.55000000005</v>
      </c>
      <c r="W110" s="95">
        <v>487290.6</v>
      </c>
      <c r="X110" s="95">
        <v>-126478.67</v>
      </c>
      <c r="Y110" s="95">
        <v>139067.62</v>
      </c>
      <c r="Z110" s="95">
        <v>60301.919999999998</v>
      </c>
      <c r="AA110" s="95">
        <v>370602.51</v>
      </c>
      <c r="AB110" s="95">
        <v>536374.16</v>
      </c>
      <c r="AC110" s="95"/>
      <c r="AD110" s="95"/>
      <c r="AE110" s="95">
        <f t="shared" si="165"/>
        <v>415852.49333333335</v>
      </c>
      <c r="AF110" s="102"/>
      <c r="AG110" s="101"/>
      <c r="AH110" s="99"/>
      <c r="AI110" s="99"/>
      <c r="AJ110" s="99"/>
      <c r="AK110" s="100"/>
      <c r="AL110" s="99">
        <f t="shared" si="172"/>
        <v>0</v>
      </c>
      <c r="AM110" s="98">
        <f t="shared" si="202"/>
        <v>415852.49333333335</v>
      </c>
      <c r="AN110" s="99"/>
      <c r="AO110" s="247">
        <f t="shared" si="173"/>
        <v>415852.49333333335</v>
      </c>
      <c r="AP110" s="232"/>
      <c r="AQ110" s="86">
        <f t="shared" si="166"/>
        <v>536374.16</v>
      </c>
      <c r="AR110" s="99"/>
      <c r="AS110" s="99"/>
      <c r="AT110" s="99"/>
      <c r="AU110" s="99"/>
      <c r="AV110" s="245">
        <f t="shared" si="175"/>
        <v>0</v>
      </c>
      <c r="AW110" s="99">
        <f t="shared" si="203"/>
        <v>536374.16</v>
      </c>
      <c r="AX110" s="99"/>
      <c r="AY110" s="98">
        <f t="shared" si="176"/>
        <v>536374.16</v>
      </c>
      <c r="AZ110" s="47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</row>
    <row r="111" spans="1:83" s="11" customFormat="1" ht="12" customHeight="1">
      <c r="A111" s="161">
        <v>13101093</v>
      </c>
      <c r="B111" s="108" t="str">
        <f t="shared" si="167"/>
        <v>13101093</v>
      </c>
      <c r="C111" s="94" t="s">
        <v>596</v>
      </c>
      <c r="D111" s="112" t="str">
        <f t="shared" si="164"/>
        <v>W/C</v>
      </c>
      <c r="E111" s="112"/>
      <c r="F111" s="94"/>
      <c r="G111" s="112"/>
      <c r="H111" s="177" t="str">
        <f t="shared" si="195"/>
        <v/>
      </c>
      <c r="I111" s="177" t="str">
        <f t="shared" si="192"/>
        <v/>
      </c>
      <c r="J111" s="177" t="str">
        <f t="shared" si="193"/>
        <v/>
      </c>
      <c r="K111" s="177" t="str">
        <f t="shared" si="194"/>
        <v/>
      </c>
      <c r="L111" s="177" t="str">
        <f t="shared" si="168"/>
        <v>W/C</v>
      </c>
      <c r="M111" s="177" t="str">
        <f t="shared" si="169"/>
        <v>NO</v>
      </c>
      <c r="N111" s="177" t="str">
        <f t="shared" si="170"/>
        <v>W/C</v>
      </c>
      <c r="O111"/>
      <c r="P111" s="95">
        <v>947.95</v>
      </c>
      <c r="Q111" s="95">
        <v>1962.37</v>
      </c>
      <c r="R111" s="95">
        <v>1962.34</v>
      </c>
      <c r="S111" s="95">
        <v>-4171049.71</v>
      </c>
      <c r="T111" s="95">
        <v>-1157.19</v>
      </c>
      <c r="U111" s="95">
        <v>-1107.19</v>
      </c>
      <c r="V111" s="95">
        <v>-302.83999999999997</v>
      </c>
      <c r="W111" s="95">
        <v>-2.84</v>
      </c>
      <c r="X111" s="95">
        <v>-2.84</v>
      </c>
      <c r="Y111" s="95">
        <v>-693.11</v>
      </c>
      <c r="Z111" s="95">
        <v>-2.84</v>
      </c>
      <c r="AA111" s="95">
        <v>-4594.91</v>
      </c>
      <c r="AB111" s="95">
        <v>6997.16</v>
      </c>
      <c r="AC111" s="95"/>
      <c r="AD111" s="95"/>
      <c r="AE111" s="95">
        <f t="shared" si="165"/>
        <v>-347584.68374999991</v>
      </c>
      <c r="AF111" s="102"/>
      <c r="AG111" s="101"/>
      <c r="AH111" s="99"/>
      <c r="AI111" s="99"/>
      <c r="AJ111" s="99"/>
      <c r="AK111" s="100"/>
      <c r="AL111" s="99">
        <f t="shared" si="172"/>
        <v>0</v>
      </c>
      <c r="AM111" s="98">
        <f t="shared" si="202"/>
        <v>-347584.68374999991</v>
      </c>
      <c r="AN111" s="99"/>
      <c r="AO111" s="247">
        <f t="shared" si="173"/>
        <v>-347584.68374999991</v>
      </c>
      <c r="AP111" s="232"/>
      <c r="AQ111" s="86">
        <f t="shared" si="166"/>
        <v>6997.16</v>
      </c>
      <c r="AR111" s="99"/>
      <c r="AS111" s="99"/>
      <c r="AT111" s="99"/>
      <c r="AU111" s="99"/>
      <c r="AV111" s="245">
        <f t="shared" si="175"/>
        <v>0</v>
      </c>
      <c r="AW111" s="99">
        <f t="shared" si="203"/>
        <v>6997.16</v>
      </c>
      <c r="AX111" s="99"/>
      <c r="AY111" s="98">
        <f t="shared" si="176"/>
        <v>6997.16</v>
      </c>
      <c r="AZ111" s="470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</row>
    <row r="112" spans="1:83" s="11" customFormat="1" ht="12" customHeight="1">
      <c r="A112" s="161">
        <v>13101113</v>
      </c>
      <c r="B112" s="108" t="str">
        <f t="shared" si="167"/>
        <v>13101113</v>
      </c>
      <c r="C112" s="94" t="s">
        <v>785</v>
      </c>
      <c r="D112" s="112" t="str">
        <f t="shared" si="164"/>
        <v>W/C</v>
      </c>
      <c r="E112" s="112"/>
      <c r="F112" s="94"/>
      <c r="G112" s="112"/>
      <c r="H112" s="177" t="str">
        <f t="shared" si="195"/>
        <v/>
      </c>
      <c r="I112" s="177" t="str">
        <f t="shared" si="192"/>
        <v/>
      </c>
      <c r="J112" s="177" t="str">
        <f t="shared" si="193"/>
        <v/>
      </c>
      <c r="K112" s="177" t="str">
        <f t="shared" si="194"/>
        <v/>
      </c>
      <c r="L112" s="177" t="str">
        <f t="shared" si="168"/>
        <v>W/C</v>
      </c>
      <c r="M112" s="177" t="str">
        <f t="shared" si="169"/>
        <v>NO</v>
      </c>
      <c r="N112" s="177" t="str">
        <f t="shared" si="170"/>
        <v>W/C</v>
      </c>
      <c r="O112"/>
      <c r="P112" s="95">
        <v>-8160080.9199999999</v>
      </c>
      <c r="Q112" s="95">
        <v>-8144187.6699999999</v>
      </c>
      <c r="R112" s="95">
        <v>-6008780.8300000001</v>
      </c>
      <c r="S112" s="95">
        <v>-9933584.2899999991</v>
      </c>
      <c r="T112" s="95">
        <v>-36888124.859999999</v>
      </c>
      <c r="U112" s="95">
        <v>-10850981.74</v>
      </c>
      <c r="V112" s="95">
        <v>-6674087.0899999999</v>
      </c>
      <c r="W112" s="95">
        <v>-6899221.96</v>
      </c>
      <c r="X112" s="95">
        <v>-4939859.13</v>
      </c>
      <c r="Y112" s="95">
        <v>-3239183.98</v>
      </c>
      <c r="Z112" s="95">
        <v>-4111115.52</v>
      </c>
      <c r="AA112" s="95">
        <v>-13897714.59</v>
      </c>
      <c r="AB112" s="95">
        <v>-3590005.18</v>
      </c>
      <c r="AC112" s="95"/>
      <c r="AD112" s="95"/>
      <c r="AE112" s="95">
        <f t="shared" si="165"/>
        <v>-9788490.3925000001</v>
      </c>
      <c r="AF112" s="102"/>
      <c r="AG112" s="101"/>
      <c r="AH112" s="99"/>
      <c r="AI112" s="99"/>
      <c r="AJ112" s="99"/>
      <c r="AK112" s="100"/>
      <c r="AL112" s="99">
        <f t="shared" si="172"/>
        <v>0</v>
      </c>
      <c r="AM112" s="98">
        <f t="shared" si="202"/>
        <v>-9788490.3925000001</v>
      </c>
      <c r="AN112" s="99"/>
      <c r="AO112" s="247">
        <f t="shared" si="173"/>
        <v>-9788490.3925000001</v>
      </c>
      <c r="AP112" s="232"/>
      <c r="AQ112" s="86">
        <f t="shared" si="166"/>
        <v>-3590005.18</v>
      </c>
      <c r="AR112" s="99"/>
      <c r="AS112" s="99"/>
      <c r="AT112" s="99"/>
      <c r="AU112" s="99"/>
      <c r="AV112" s="245">
        <f t="shared" si="175"/>
        <v>0</v>
      </c>
      <c r="AW112" s="99">
        <f t="shared" si="203"/>
        <v>-3590005.18</v>
      </c>
      <c r="AX112" s="99"/>
      <c r="AY112" s="98">
        <f t="shared" si="176"/>
        <v>-3590005.18</v>
      </c>
      <c r="AZ112" s="470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</row>
    <row r="113" spans="1:83" s="11" customFormat="1" ht="12" customHeight="1">
      <c r="A113" s="161">
        <v>13101123</v>
      </c>
      <c r="B113" s="108" t="str">
        <f t="shared" si="167"/>
        <v>13101123</v>
      </c>
      <c r="C113" s="94" t="s">
        <v>89</v>
      </c>
      <c r="D113" s="112" t="str">
        <f t="shared" si="164"/>
        <v>W/C</v>
      </c>
      <c r="E113" s="112"/>
      <c r="F113" s="94"/>
      <c r="G113" s="112"/>
      <c r="H113" s="177" t="str">
        <f t="shared" si="195"/>
        <v/>
      </c>
      <c r="I113" s="177" t="str">
        <f t="shared" si="192"/>
        <v/>
      </c>
      <c r="J113" s="177" t="str">
        <f t="shared" si="193"/>
        <v/>
      </c>
      <c r="K113" s="177" t="str">
        <f t="shared" si="194"/>
        <v/>
      </c>
      <c r="L113" s="177" t="str">
        <f t="shared" si="168"/>
        <v>W/C</v>
      </c>
      <c r="M113" s="177" t="str">
        <f t="shared" si="169"/>
        <v>NO</v>
      </c>
      <c r="N113" s="177" t="str">
        <f t="shared" si="170"/>
        <v>W/C</v>
      </c>
      <c r="O113"/>
      <c r="P113" s="95">
        <v>-3792768.92</v>
      </c>
      <c r="Q113" s="95">
        <v>-2852373.61</v>
      </c>
      <c r="R113" s="95">
        <v>-2553306.62</v>
      </c>
      <c r="S113" s="95">
        <v>-2997792.26</v>
      </c>
      <c r="T113" s="95">
        <v>-2643175.71</v>
      </c>
      <c r="U113" s="95">
        <v>-3016915.88</v>
      </c>
      <c r="V113" s="95">
        <v>-2783613.03</v>
      </c>
      <c r="W113" s="95">
        <v>-3352216.27</v>
      </c>
      <c r="X113" s="95">
        <v>-3345427.79</v>
      </c>
      <c r="Y113" s="95">
        <v>-2889756.69</v>
      </c>
      <c r="Z113" s="95">
        <v>-3876379.5</v>
      </c>
      <c r="AA113" s="95">
        <v>-7221022.8399999999</v>
      </c>
      <c r="AB113" s="95">
        <v>-3557115.25</v>
      </c>
      <c r="AC113" s="95"/>
      <c r="AD113" s="95"/>
      <c r="AE113" s="95">
        <f t="shared" si="165"/>
        <v>-3433910.1904166671</v>
      </c>
      <c r="AF113" s="102"/>
      <c r="AG113" s="101"/>
      <c r="AH113" s="99"/>
      <c r="AI113" s="99"/>
      <c r="AJ113" s="99"/>
      <c r="AK113" s="100"/>
      <c r="AL113" s="99">
        <f t="shared" si="172"/>
        <v>0</v>
      </c>
      <c r="AM113" s="98">
        <f t="shared" si="202"/>
        <v>-3433910.1904166671</v>
      </c>
      <c r="AN113" s="99"/>
      <c r="AO113" s="247">
        <f t="shared" si="173"/>
        <v>-3433910.1904166671</v>
      </c>
      <c r="AP113" s="232"/>
      <c r="AQ113" s="86">
        <f t="shared" si="166"/>
        <v>-3557115.25</v>
      </c>
      <c r="AR113" s="99"/>
      <c r="AS113" s="99"/>
      <c r="AT113" s="99"/>
      <c r="AU113" s="99"/>
      <c r="AV113" s="245">
        <f t="shared" si="175"/>
        <v>0</v>
      </c>
      <c r="AW113" s="99">
        <f t="shared" si="203"/>
        <v>-3557115.25</v>
      </c>
      <c r="AX113" s="99"/>
      <c r="AY113" s="98">
        <f t="shared" si="176"/>
        <v>-3557115.25</v>
      </c>
      <c r="AZ113" s="470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</row>
    <row r="114" spans="1:83" s="11" customFormat="1" ht="12" customHeight="1">
      <c r="A114" s="161">
        <v>13101133</v>
      </c>
      <c r="B114" s="108" t="str">
        <f t="shared" si="167"/>
        <v>13101133</v>
      </c>
      <c r="C114" s="94" t="s">
        <v>191</v>
      </c>
      <c r="D114" s="112" t="str">
        <f t="shared" si="164"/>
        <v>W/C</v>
      </c>
      <c r="E114" s="112"/>
      <c r="F114" s="94"/>
      <c r="G114" s="112"/>
      <c r="H114" s="177" t="str">
        <f t="shared" si="195"/>
        <v/>
      </c>
      <c r="I114" s="177" t="str">
        <f t="shared" si="192"/>
        <v/>
      </c>
      <c r="J114" s="177" t="str">
        <f t="shared" si="193"/>
        <v/>
      </c>
      <c r="K114" s="177" t="str">
        <f t="shared" si="194"/>
        <v/>
      </c>
      <c r="L114" s="177" t="str">
        <f t="shared" si="168"/>
        <v>W/C</v>
      </c>
      <c r="M114" s="177" t="str">
        <f t="shared" si="169"/>
        <v>NO</v>
      </c>
      <c r="N114" s="177" t="str">
        <f t="shared" si="170"/>
        <v>W/C</v>
      </c>
      <c r="O114"/>
      <c r="P114" s="95">
        <v>0</v>
      </c>
      <c r="Q114" s="95">
        <v>-337.85</v>
      </c>
      <c r="R114" s="95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-1983517.39</v>
      </c>
      <c r="AA114" s="95">
        <v>0</v>
      </c>
      <c r="AB114" s="95">
        <v>0</v>
      </c>
      <c r="AC114" s="95"/>
      <c r="AD114" s="95"/>
      <c r="AE114" s="95">
        <f t="shared" si="165"/>
        <v>-165321.26999999999</v>
      </c>
      <c r="AF114" s="102"/>
      <c r="AG114" s="101"/>
      <c r="AH114" s="99"/>
      <c r="AI114" s="99"/>
      <c r="AJ114" s="99"/>
      <c r="AK114" s="100"/>
      <c r="AL114" s="99">
        <f t="shared" si="172"/>
        <v>0</v>
      </c>
      <c r="AM114" s="98">
        <f t="shared" si="202"/>
        <v>-165321.26999999999</v>
      </c>
      <c r="AN114" s="99"/>
      <c r="AO114" s="247">
        <f t="shared" si="173"/>
        <v>-165321.26999999999</v>
      </c>
      <c r="AP114" s="232"/>
      <c r="AQ114" s="86">
        <f t="shared" si="166"/>
        <v>0</v>
      </c>
      <c r="AR114" s="99"/>
      <c r="AS114" s="99"/>
      <c r="AT114" s="99"/>
      <c r="AU114" s="99"/>
      <c r="AV114" s="245">
        <f t="shared" si="175"/>
        <v>0</v>
      </c>
      <c r="AW114" s="99">
        <f t="shared" si="203"/>
        <v>0</v>
      </c>
      <c r="AX114" s="99"/>
      <c r="AY114" s="98">
        <f t="shared" si="176"/>
        <v>0</v>
      </c>
      <c r="AZ114" s="470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</row>
    <row r="115" spans="1:83" s="11" customFormat="1" ht="12" customHeight="1">
      <c r="A115" s="161">
        <v>13101163</v>
      </c>
      <c r="B115" s="108" t="str">
        <f t="shared" si="167"/>
        <v>13101163</v>
      </c>
      <c r="C115" s="94" t="s">
        <v>698</v>
      </c>
      <c r="D115" s="112" t="str">
        <f t="shared" si="164"/>
        <v>W/C</v>
      </c>
      <c r="E115" s="112"/>
      <c r="F115" s="94"/>
      <c r="G115" s="112"/>
      <c r="H115" s="177" t="str">
        <f t="shared" si="195"/>
        <v/>
      </c>
      <c r="I115" s="177" t="str">
        <f t="shared" si="192"/>
        <v/>
      </c>
      <c r="J115" s="177" t="str">
        <f t="shared" si="193"/>
        <v/>
      </c>
      <c r="K115" s="177" t="str">
        <f t="shared" si="194"/>
        <v/>
      </c>
      <c r="L115" s="177" t="str">
        <f t="shared" si="168"/>
        <v>W/C</v>
      </c>
      <c r="M115" s="177" t="str">
        <f t="shared" si="169"/>
        <v>NO</v>
      </c>
      <c r="N115" s="177" t="str">
        <f t="shared" si="170"/>
        <v>W/C</v>
      </c>
      <c r="O115"/>
      <c r="P115" s="95">
        <v>0</v>
      </c>
      <c r="Q115" s="95">
        <v>0</v>
      </c>
      <c r="R115" s="95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/>
      <c r="AD115" s="95"/>
      <c r="AE115" s="95">
        <f t="shared" si="165"/>
        <v>0</v>
      </c>
      <c r="AF115" s="102"/>
      <c r="AG115" s="101"/>
      <c r="AH115" s="99"/>
      <c r="AI115" s="99"/>
      <c r="AJ115" s="99"/>
      <c r="AK115" s="100"/>
      <c r="AL115" s="99">
        <f t="shared" si="172"/>
        <v>0</v>
      </c>
      <c r="AM115" s="98">
        <f t="shared" si="202"/>
        <v>0</v>
      </c>
      <c r="AN115" s="99"/>
      <c r="AO115" s="247">
        <f t="shared" si="173"/>
        <v>0</v>
      </c>
      <c r="AP115" s="232"/>
      <c r="AQ115" s="86">
        <f t="shared" si="166"/>
        <v>0</v>
      </c>
      <c r="AR115" s="99"/>
      <c r="AS115" s="99"/>
      <c r="AT115" s="99"/>
      <c r="AU115" s="99"/>
      <c r="AV115" s="245">
        <f t="shared" si="175"/>
        <v>0</v>
      </c>
      <c r="AW115" s="99">
        <f t="shared" si="203"/>
        <v>0</v>
      </c>
      <c r="AX115" s="99"/>
      <c r="AY115" s="98">
        <f t="shared" si="176"/>
        <v>0</v>
      </c>
      <c r="AZ115" s="470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</row>
    <row r="116" spans="1:83" s="11" customFormat="1" ht="12" customHeight="1">
      <c r="A116" s="161">
        <v>13101183</v>
      </c>
      <c r="B116" s="108" t="str">
        <f t="shared" si="167"/>
        <v>13101183</v>
      </c>
      <c r="C116" s="94" t="s">
        <v>556</v>
      </c>
      <c r="D116" s="112" t="str">
        <f t="shared" si="164"/>
        <v>W/C</v>
      </c>
      <c r="E116" s="112"/>
      <c r="F116" s="94"/>
      <c r="G116" s="112"/>
      <c r="H116" s="177" t="str">
        <f t="shared" si="195"/>
        <v/>
      </c>
      <c r="I116" s="177" t="str">
        <f t="shared" si="192"/>
        <v/>
      </c>
      <c r="J116" s="177" t="str">
        <f t="shared" si="193"/>
        <v/>
      </c>
      <c r="K116" s="177" t="str">
        <f t="shared" si="194"/>
        <v/>
      </c>
      <c r="L116" s="177" t="str">
        <f t="shared" si="168"/>
        <v>W/C</v>
      </c>
      <c r="M116" s="177" t="str">
        <f t="shared" si="169"/>
        <v>NO</v>
      </c>
      <c r="N116" s="177" t="str">
        <f t="shared" si="170"/>
        <v>W/C</v>
      </c>
      <c r="O116"/>
      <c r="P116" s="95">
        <v>4741839.1900000004</v>
      </c>
      <c r="Q116" s="95">
        <v>3397463.85</v>
      </c>
      <c r="R116" s="95">
        <v>551265.4</v>
      </c>
      <c r="S116" s="95">
        <v>4113400.61</v>
      </c>
      <c r="T116" s="95">
        <v>4048977.97</v>
      </c>
      <c r="U116" s="95">
        <v>3431875.8</v>
      </c>
      <c r="V116" s="95">
        <v>2840597.07</v>
      </c>
      <c r="W116" s="95">
        <v>3039911.27</v>
      </c>
      <c r="X116" s="95">
        <v>3172010.82</v>
      </c>
      <c r="Y116" s="95">
        <v>4359675.58</v>
      </c>
      <c r="Z116" s="95">
        <v>5386155.7000000002</v>
      </c>
      <c r="AA116" s="95">
        <v>2638741.2599999998</v>
      </c>
      <c r="AB116" s="95">
        <v>5138846.32</v>
      </c>
      <c r="AC116" s="95"/>
      <c r="AD116" s="95"/>
      <c r="AE116" s="95">
        <f t="shared" si="165"/>
        <v>3493368.1737500001</v>
      </c>
      <c r="AF116" s="102"/>
      <c r="AG116" s="101"/>
      <c r="AH116" s="99"/>
      <c r="AI116" s="99"/>
      <c r="AJ116" s="99"/>
      <c r="AK116" s="100"/>
      <c r="AL116" s="99">
        <f t="shared" si="172"/>
        <v>0</v>
      </c>
      <c r="AM116" s="98">
        <f t="shared" si="202"/>
        <v>3493368.1737500001</v>
      </c>
      <c r="AN116" s="99"/>
      <c r="AO116" s="247">
        <f t="shared" si="173"/>
        <v>3493368.1737500001</v>
      </c>
      <c r="AP116" s="232"/>
      <c r="AQ116" s="86">
        <f t="shared" si="166"/>
        <v>5138846.32</v>
      </c>
      <c r="AR116" s="99"/>
      <c r="AS116" s="99"/>
      <c r="AT116" s="99"/>
      <c r="AU116" s="99"/>
      <c r="AV116" s="245">
        <f t="shared" si="175"/>
        <v>0</v>
      </c>
      <c r="AW116" s="99">
        <f t="shared" si="203"/>
        <v>5138846.32</v>
      </c>
      <c r="AX116" s="99"/>
      <c r="AY116" s="98">
        <f t="shared" si="176"/>
        <v>5138846.32</v>
      </c>
      <c r="AZ116" s="470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</row>
    <row r="117" spans="1:83" s="11" customFormat="1" ht="12" customHeight="1">
      <c r="A117" s="161">
        <v>13101193</v>
      </c>
      <c r="B117" s="108" t="str">
        <f t="shared" si="167"/>
        <v>13101193</v>
      </c>
      <c r="C117" s="94" t="s">
        <v>744</v>
      </c>
      <c r="D117" s="112" t="str">
        <f t="shared" si="164"/>
        <v>W/C</v>
      </c>
      <c r="E117" s="112"/>
      <c r="F117" s="94"/>
      <c r="G117" s="112"/>
      <c r="H117" s="177" t="str">
        <f t="shared" si="195"/>
        <v/>
      </c>
      <c r="I117" s="177" t="str">
        <f t="shared" si="192"/>
        <v/>
      </c>
      <c r="J117" s="177" t="str">
        <f t="shared" si="193"/>
        <v/>
      </c>
      <c r="K117" s="177" t="str">
        <f t="shared" si="194"/>
        <v/>
      </c>
      <c r="L117" s="177" t="str">
        <f t="shared" si="168"/>
        <v>W/C</v>
      </c>
      <c r="M117" s="177" t="str">
        <f t="shared" si="169"/>
        <v>NO</v>
      </c>
      <c r="N117" s="177" t="str">
        <f t="shared" si="170"/>
        <v>W/C</v>
      </c>
      <c r="O117"/>
      <c r="P117" s="95">
        <v>0</v>
      </c>
      <c r="Q117" s="95">
        <v>0</v>
      </c>
      <c r="R117" s="95">
        <v>0</v>
      </c>
      <c r="S117" s="95">
        <v>0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21306.48</v>
      </c>
      <c r="Z117" s="95">
        <v>0</v>
      </c>
      <c r="AA117" s="95">
        <v>0</v>
      </c>
      <c r="AB117" s="95">
        <v>0</v>
      </c>
      <c r="AC117" s="95"/>
      <c r="AD117" s="95"/>
      <c r="AE117" s="95">
        <f t="shared" si="165"/>
        <v>1775.54</v>
      </c>
      <c r="AF117" s="102"/>
      <c r="AG117" s="101"/>
      <c r="AH117" s="99"/>
      <c r="AI117" s="99"/>
      <c r="AJ117" s="99"/>
      <c r="AK117" s="100"/>
      <c r="AL117" s="99">
        <f t="shared" si="172"/>
        <v>0</v>
      </c>
      <c r="AM117" s="98">
        <f t="shared" si="202"/>
        <v>1775.54</v>
      </c>
      <c r="AN117" s="99"/>
      <c r="AO117" s="247">
        <f t="shared" si="173"/>
        <v>1775.54</v>
      </c>
      <c r="AP117" s="232"/>
      <c r="AQ117" s="86">
        <f t="shared" si="166"/>
        <v>0</v>
      </c>
      <c r="AR117" s="99"/>
      <c r="AS117" s="99"/>
      <c r="AT117" s="99"/>
      <c r="AU117" s="99"/>
      <c r="AV117" s="245">
        <f t="shared" si="175"/>
        <v>0</v>
      </c>
      <c r="AW117" s="99">
        <f t="shared" si="203"/>
        <v>0</v>
      </c>
      <c r="AX117" s="99"/>
      <c r="AY117" s="98">
        <f t="shared" si="176"/>
        <v>0</v>
      </c>
      <c r="AZ117" s="470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</row>
    <row r="118" spans="1:83" s="11" customFormat="1" ht="12" customHeight="1">
      <c r="A118" s="342">
        <v>13101213</v>
      </c>
      <c r="B118" s="342" t="str">
        <f t="shared" si="167"/>
        <v>13101213</v>
      </c>
      <c r="C118" s="353" t="s">
        <v>1498</v>
      </c>
      <c r="D118" s="326" t="str">
        <f t="shared" si="164"/>
        <v>W/C</v>
      </c>
      <c r="E118" s="326"/>
      <c r="F118" s="354">
        <v>43132</v>
      </c>
      <c r="G118" s="326"/>
      <c r="H118" s="327" t="str">
        <f t="shared" si="195"/>
        <v/>
      </c>
      <c r="I118" s="327" t="str">
        <f t="shared" si="192"/>
        <v/>
      </c>
      <c r="J118" s="327" t="str">
        <f t="shared" si="193"/>
        <v/>
      </c>
      <c r="K118" s="327" t="str">
        <f t="shared" si="194"/>
        <v/>
      </c>
      <c r="L118" s="327" t="str">
        <f t="shared" si="168"/>
        <v>W/C</v>
      </c>
      <c r="M118" s="327" t="str">
        <f t="shared" si="169"/>
        <v>NO</v>
      </c>
      <c r="N118" s="327" t="str">
        <f t="shared" si="170"/>
        <v>W/C</v>
      </c>
      <c r="O118" s="445"/>
      <c r="P118" s="328">
        <v>0</v>
      </c>
      <c r="Q118" s="328">
        <v>0</v>
      </c>
      <c r="R118" s="328">
        <v>0</v>
      </c>
      <c r="S118" s="328">
        <v>0</v>
      </c>
      <c r="T118" s="328">
        <v>0</v>
      </c>
      <c r="U118" s="328">
        <v>0</v>
      </c>
      <c r="V118" s="328">
        <v>0</v>
      </c>
      <c r="W118" s="328">
        <v>0</v>
      </c>
      <c r="X118" s="328">
        <v>0</v>
      </c>
      <c r="Y118" s="328">
        <v>0</v>
      </c>
      <c r="Z118" s="328">
        <v>0</v>
      </c>
      <c r="AA118" s="328">
        <v>0</v>
      </c>
      <c r="AB118" s="328">
        <v>0</v>
      </c>
      <c r="AC118" s="328"/>
      <c r="AD118" s="328"/>
      <c r="AE118" s="328">
        <f t="shared" si="165"/>
        <v>0</v>
      </c>
      <c r="AF118" s="377"/>
      <c r="AG118" s="329"/>
      <c r="AH118" s="330"/>
      <c r="AI118" s="330"/>
      <c r="AJ118" s="330"/>
      <c r="AK118" s="331"/>
      <c r="AL118" s="330">
        <f t="shared" si="172"/>
        <v>0</v>
      </c>
      <c r="AM118" s="332">
        <f t="shared" si="202"/>
        <v>0</v>
      </c>
      <c r="AN118" s="330"/>
      <c r="AO118" s="333">
        <f t="shared" si="173"/>
        <v>0</v>
      </c>
      <c r="AP118" s="232"/>
      <c r="AQ118" s="334">
        <f t="shared" si="166"/>
        <v>0</v>
      </c>
      <c r="AR118" s="330"/>
      <c r="AS118" s="330"/>
      <c r="AT118" s="330"/>
      <c r="AU118" s="330"/>
      <c r="AV118" s="335">
        <f t="shared" si="175"/>
        <v>0</v>
      </c>
      <c r="AW118" s="330">
        <f t="shared" si="203"/>
        <v>0</v>
      </c>
      <c r="AX118" s="330"/>
      <c r="AY118" s="332">
        <f t="shared" si="176"/>
        <v>0</v>
      </c>
      <c r="AZ118" s="470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</row>
    <row r="119" spans="1:83" s="11" customFormat="1" ht="12" customHeight="1">
      <c r="A119" s="497" t="s">
        <v>1635</v>
      </c>
      <c r="B119" s="497"/>
      <c r="C119" s="498" t="s">
        <v>1631</v>
      </c>
      <c r="D119" s="480" t="str">
        <f t="shared" si="164"/>
        <v>W/C</v>
      </c>
      <c r="E119" s="480"/>
      <c r="F119" s="499">
        <v>43405</v>
      </c>
      <c r="G119" s="480"/>
      <c r="H119" s="482" t="str">
        <f t="shared" si="195"/>
        <v/>
      </c>
      <c r="I119" s="482" t="str">
        <f t="shared" si="192"/>
        <v/>
      </c>
      <c r="J119" s="482" t="str">
        <f t="shared" si="193"/>
        <v/>
      </c>
      <c r="K119" s="482" t="str">
        <f t="shared" si="194"/>
        <v/>
      </c>
      <c r="L119" s="482" t="str">
        <f t="shared" ref="L119" si="204">IF(VALUE(AM119),"W/C",IF(ISBLANK(AM119),"NO","W/C"))</f>
        <v>W/C</v>
      </c>
      <c r="M119" s="482" t="str">
        <f t="shared" ref="M119" si="205">IF(VALUE(AN119),"W/C",IF(ISBLANK(AN119),"NO","W/C"))</f>
        <v>NO</v>
      </c>
      <c r="N119" s="482" t="str">
        <f t="shared" ref="N119" si="206">IF(OR(CONCATENATE(L119,M119)="NOW/C",CONCATENATE(L119,M119)="W/CNO"),"W/C","")</f>
        <v>W/C</v>
      </c>
      <c r="O119" s="483"/>
      <c r="P119" s="484">
        <v>120.27</v>
      </c>
      <c r="Q119" s="484">
        <v>465.46</v>
      </c>
      <c r="R119" s="484">
        <v>784.55</v>
      </c>
      <c r="S119" s="484">
        <v>557.36</v>
      </c>
      <c r="T119" s="484">
        <v>349.15</v>
      </c>
      <c r="U119" s="484">
        <v>140.51</v>
      </c>
      <c r="V119" s="484">
        <v>-69.09</v>
      </c>
      <c r="W119" s="484">
        <v>1010.93</v>
      </c>
      <c r="X119" s="484">
        <v>25874.32</v>
      </c>
      <c r="Y119" s="484">
        <v>53625.7</v>
      </c>
      <c r="Z119" s="484">
        <v>52967.01</v>
      </c>
      <c r="AA119" s="484">
        <v>146982.22</v>
      </c>
      <c r="AB119" s="484">
        <v>155127.39000000001</v>
      </c>
      <c r="AC119" s="484"/>
      <c r="AD119" s="484"/>
      <c r="AE119" s="484">
        <f t="shared" si="165"/>
        <v>30025.995833333334</v>
      </c>
      <c r="AF119" s="485"/>
      <c r="AG119" s="496"/>
      <c r="AH119" s="487"/>
      <c r="AI119" s="487"/>
      <c r="AJ119" s="487"/>
      <c r="AK119" s="488"/>
      <c r="AL119" s="487">
        <f t="shared" ref="AL119" si="207">SUM(AI119:AK119)</f>
        <v>0</v>
      </c>
      <c r="AM119" s="489">
        <f t="shared" ref="AM119" si="208">AE119</f>
        <v>30025.995833333334</v>
      </c>
      <c r="AN119" s="487"/>
      <c r="AO119" s="490">
        <f t="shared" ref="AO119" si="209">AM119+AN119</f>
        <v>30025.995833333334</v>
      </c>
      <c r="AP119" s="232"/>
      <c r="AQ119" s="491">
        <f t="shared" si="166"/>
        <v>155127.39000000001</v>
      </c>
      <c r="AR119" s="487"/>
      <c r="AS119" s="487"/>
      <c r="AT119" s="487"/>
      <c r="AU119" s="487"/>
      <c r="AV119" s="492">
        <f t="shared" ref="AV119" si="210">SUM(AS119:AU119)</f>
        <v>0</v>
      </c>
      <c r="AW119" s="487">
        <f t="shared" ref="AW119" si="211">AQ119</f>
        <v>155127.39000000001</v>
      </c>
      <c r="AX119" s="487"/>
      <c r="AY119" s="489">
        <f t="shared" si="176"/>
        <v>155127.39000000001</v>
      </c>
      <c r="AZ119" s="470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</row>
    <row r="120" spans="1:83" s="11" customFormat="1" ht="12" customHeight="1">
      <c r="A120" s="161">
        <v>13101253</v>
      </c>
      <c r="B120" s="108" t="str">
        <f t="shared" si="167"/>
        <v>13101253</v>
      </c>
      <c r="C120" s="94" t="s">
        <v>686</v>
      </c>
      <c r="D120" s="112" t="str">
        <f t="shared" si="164"/>
        <v>W/C</v>
      </c>
      <c r="E120" s="112"/>
      <c r="F120" s="94"/>
      <c r="G120" s="112"/>
      <c r="H120" s="177" t="str">
        <f t="shared" si="195"/>
        <v/>
      </c>
      <c r="I120" s="177" t="str">
        <f t="shared" si="192"/>
        <v/>
      </c>
      <c r="J120" s="177" t="str">
        <f t="shared" si="193"/>
        <v/>
      </c>
      <c r="K120" s="177" t="str">
        <f t="shared" si="194"/>
        <v/>
      </c>
      <c r="L120" s="177" t="str">
        <f t="shared" si="168"/>
        <v>W/C</v>
      </c>
      <c r="M120" s="177" t="str">
        <f t="shared" si="169"/>
        <v>NO</v>
      </c>
      <c r="N120" s="177" t="str">
        <f t="shared" si="170"/>
        <v>W/C</v>
      </c>
      <c r="O120"/>
      <c r="P120" s="95">
        <v>734105.47</v>
      </c>
      <c r="Q120" s="95">
        <v>1082644.6499999999</v>
      </c>
      <c r="R120" s="95">
        <v>829930.33</v>
      </c>
      <c r="S120" s="95">
        <v>951229.45</v>
      </c>
      <c r="T120" s="95">
        <v>578577.38</v>
      </c>
      <c r="U120" s="95">
        <v>535009.9</v>
      </c>
      <c r="V120" s="95">
        <v>551037.91</v>
      </c>
      <c r="W120" s="95">
        <v>435366.79</v>
      </c>
      <c r="X120" s="95">
        <v>18089.34</v>
      </c>
      <c r="Y120" s="95">
        <v>481671.72</v>
      </c>
      <c r="Z120" s="95">
        <v>488460.7</v>
      </c>
      <c r="AA120" s="95">
        <v>20022.57</v>
      </c>
      <c r="AB120" s="95">
        <v>882384.12</v>
      </c>
      <c r="AC120" s="95"/>
      <c r="AD120" s="95"/>
      <c r="AE120" s="95">
        <f t="shared" si="165"/>
        <v>565023.79458333331</v>
      </c>
      <c r="AF120" s="102"/>
      <c r="AG120" s="101"/>
      <c r="AH120" s="99"/>
      <c r="AI120" s="99"/>
      <c r="AJ120" s="99"/>
      <c r="AK120" s="100"/>
      <c r="AL120" s="99">
        <f t="shared" si="172"/>
        <v>0</v>
      </c>
      <c r="AM120" s="98">
        <f t="shared" si="202"/>
        <v>565023.79458333331</v>
      </c>
      <c r="AN120" s="99"/>
      <c r="AO120" s="247">
        <f t="shared" si="173"/>
        <v>565023.79458333331</v>
      </c>
      <c r="AP120" s="232"/>
      <c r="AQ120" s="86">
        <f t="shared" si="166"/>
        <v>882384.12</v>
      </c>
      <c r="AR120" s="99"/>
      <c r="AS120" s="99"/>
      <c r="AT120" s="99"/>
      <c r="AU120" s="99"/>
      <c r="AV120" s="245">
        <f t="shared" si="175"/>
        <v>0</v>
      </c>
      <c r="AW120" s="99">
        <f t="shared" si="203"/>
        <v>882384.12</v>
      </c>
      <c r="AX120" s="99"/>
      <c r="AY120" s="98">
        <f t="shared" si="176"/>
        <v>882384.12</v>
      </c>
      <c r="AZ120" s="47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</row>
    <row r="121" spans="1:83" s="11" customFormat="1" ht="12" customHeight="1">
      <c r="A121" s="161">
        <v>13109003</v>
      </c>
      <c r="B121" s="108" t="str">
        <f t="shared" si="167"/>
        <v>13109003</v>
      </c>
      <c r="C121" s="94" t="s">
        <v>959</v>
      </c>
      <c r="D121" s="112" t="str">
        <f t="shared" si="164"/>
        <v>W/C</v>
      </c>
      <c r="E121" s="112"/>
      <c r="F121" s="94"/>
      <c r="G121" s="112"/>
      <c r="H121" s="177" t="str">
        <f t="shared" si="195"/>
        <v/>
      </c>
      <c r="I121" s="177" t="str">
        <f t="shared" si="192"/>
        <v/>
      </c>
      <c r="J121" s="177" t="str">
        <f t="shared" si="193"/>
        <v/>
      </c>
      <c r="K121" s="177" t="str">
        <f t="shared" si="194"/>
        <v/>
      </c>
      <c r="L121" s="177" t="str">
        <f t="shared" si="168"/>
        <v>W/C</v>
      </c>
      <c r="M121" s="177" t="str">
        <f t="shared" si="169"/>
        <v>NO</v>
      </c>
      <c r="N121" s="177" t="str">
        <f t="shared" si="170"/>
        <v>W/C</v>
      </c>
      <c r="O121"/>
      <c r="P121" s="95">
        <v>10272.84</v>
      </c>
      <c r="Q121" s="95">
        <v>32068.19</v>
      </c>
      <c r="R121" s="95">
        <v>17450.14</v>
      </c>
      <c r="S121" s="95">
        <v>16363.61</v>
      </c>
      <c r="T121" s="95">
        <v>9728.77</v>
      </c>
      <c r="U121" s="95">
        <v>56768.160000000003</v>
      </c>
      <c r="V121" s="95">
        <v>6403.69</v>
      </c>
      <c r="W121" s="95">
        <v>21398.07</v>
      </c>
      <c r="X121" s="95">
        <v>6403.69</v>
      </c>
      <c r="Y121" s="95">
        <v>6403.69</v>
      </c>
      <c r="Z121" s="95">
        <v>6403.69</v>
      </c>
      <c r="AA121" s="95">
        <v>6403.69</v>
      </c>
      <c r="AB121" s="95">
        <v>6403.69</v>
      </c>
      <c r="AC121" s="95"/>
      <c r="AD121" s="95"/>
      <c r="AE121" s="95">
        <f t="shared" si="165"/>
        <v>16177.804583333336</v>
      </c>
      <c r="AF121" s="102"/>
      <c r="AG121" s="101"/>
      <c r="AH121" s="99"/>
      <c r="AI121" s="99"/>
      <c r="AJ121" s="99"/>
      <c r="AK121" s="100"/>
      <c r="AL121" s="99">
        <f t="shared" si="172"/>
        <v>0</v>
      </c>
      <c r="AM121" s="98">
        <f t="shared" si="202"/>
        <v>16177.804583333336</v>
      </c>
      <c r="AN121" s="99"/>
      <c r="AO121" s="247">
        <f t="shared" si="173"/>
        <v>16177.804583333336</v>
      </c>
      <c r="AP121" s="232"/>
      <c r="AQ121" s="86">
        <f t="shared" si="166"/>
        <v>6403.69</v>
      </c>
      <c r="AR121" s="99"/>
      <c r="AS121" s="99"/>
      <c r="AT121" s="99"/>
      <c r="AU121" s="99"/>
      <c r="AV121" s="245">
        <f t="shared" si="175"/>
        <v>0</v>
      </c>
      <c r="AW121" s="99">
        <f t="shared" si="203"/>
        <v>6403.69</v>
      </c>
      <c r="AX121" s="99"/>
      <c r="AY121" s="98">
        <f t="shared" si="176"/>
        <v>6403.69</v>
      </c>
      <c r="AZ121" s="470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</row>
    <row r="122" spans="1:83" s="11" customFormat="1" ht="12" customHeight="1">
      <c r="A122" s="161">
        <v>13109013</v>
      </c>
      <c r="B122" s="108" t="str">
        <f t="shared" si="167"/>
        <v>13109013</v>
      </c>
      <c r="C122" s="94" t="s">
        <v>960</v>
      </c>
      <c r="D122" s="112" t="str">
        <f t="shared" si="164"/>
        <v>W/C</v>
      </c>
      <c r="E122" s="112"/>
      <c r="F122" s="94"/>
      <c r="G122" s="112"/>
      <c r="H122" s="177" t="str">
        <f t="shared" si="195"/>
        <v/>
      </c>
      <c r="I122" s="177" t="str">
        <f t="shared" si="192"/>
        <v/>
      </c>
      <c r="J122" s="177" t="str">
        <f t="shared" si="193"/>
        <v/>
      </c>
      <c r="K122" s="177" t="str">
        <f t="shared" si="194"/>
        <v/>
      </c>
      <c r="L122" s="177" t="str">
        <f t="shared" si="168"/>
        <v>W/C</v>
      </c>
      <c r="M122" s="177" t="str">
        <f t="shared" si="169"/>
        <v>NO</v>
      </c>
      <c r="N122" s="177" t="str">
        <f t="shared" si="170"/>
        <v>W/C</v>
      </c>
      <c r="O122"/>
      <c r="P122" s="95">
        <v>3866</v>
      </c>
      <c r="Q122" s="95">
        <v>3866</v>
      </c>
      <c r="R122" s="95">
        <v>3866</v>
      </c>
      <c r="S122" s="95">
        <v>3866</v>
      </c>
      <c r="T122" s="95">
        <v>3866</v>
      </c>
      <c r="U122" s="95">
        <v>3866</v>
      </c>
      <c r="V122" s="95">
        <v>3866</v>
      </c>
      <c r="W122" s="95">
        <v>3866</v>
      </c>
      <c r="X122" s="95">
        <v>3866</v>
      </c>
      <c r="Y122" s="95">
        <v>3866</v>
      </c>
      <c r="Z122" s="95">
        <v>3866</v>
      </c>
      <c r="AA122" s="95">
        <v>3866</v>
      </c>
      <c r="AB122" s="95">
        <v>3866</v>
      </c>
      <c r="AC122" s="95"/>
      <c r="AD122" s="95"/>
      <c r="AE122" s="95">
        <f t="shared" si="165"/>
        <v>3866</v>
      </c>
      <c r="AF122" s="102"/>
      <c r="AG122" s="101"/>
      <c r="AH122" s="99"/>
      <c r="AI122" s="99"/>
      <c r="AJ122" s="99"/>
      <c r="AK122" s="100"/>
      <c r="AL122" s="99">
        <f t="shared" si="172"/>
        <v>0</v>
      </c>
      <c r="AM122" s="98">
        <f t="shared" si="202"/>
        <v>3866</v>
      </c>
      <c r="AN122" s="99"/>
      <c r="AO122" s="247">
        <f t="shared" si="173"/>
        <v>3866</v>
      </c>
      <c r="AP122" s="232"/>
      <c r="AQ122" s="86">
        <f t="shared" si="166"/>
        <v>3866</v>
      </c>
      <c r="AR122" s="99"/>
      <c r="AS122" s="99"/>
      <c r="AT122" s="99"/>
      <c r="AU122" s="99"/>
      <c r="AV122" s="245">
        <f t="shared" si="175"/>
        <v>0</v>
      </c>
      <c r="AW122" s="99">
        <f t="shared" si="203"/>
        <v>3866</v>
      </c>
      <c r="AX122" s="99"/>
      <c r="AY122" s="98">
        <f t="shared" si="176"/>
        <v>3866</v>
      </c>
      <c r="AZ122" s="470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</row>
    <row r="123" spans="1:83" s="11" customFormat="1" ht="12" customHeight="1">
      <c r="A123" s="342">
        <v>13109023</v>
      </c>
      <c r="B123" s="342" t="str">
        <f t="shared" si="167"/>
        <v>13109023</v>
      </c>
      <c r="C123" s="353" t="s">
        <v>1470</v>
      </c>
      <c r="D123" s="326" t="str">
        <f t="shared" si="164"/>
        <v>W/C</v>
      </c>
      <c r="E123" s="326"/>
      <c r="F123" s="354">
        <v>43101</v>
      </c>
      <c r="G123" s="326"/>
      <c r="H123" s="327" t="str">
        <f t="shared" si="195"/>
        <v/>
      </c>
      <c r="I123" s="327" t="str">
        <f t="shared" si="192"/>
        <v/>
      </c>
      <c r="J123" s="327" t="str">
        <f t="shared" si="193"/>
        <v/>
      </c>
      <c r="K123" s="327" t="str">
        <f t="shared" si="194"/>
        <v/>
      </c>
      <c r="L123" s="327" t="str">
        <f t="shared" si="168"/>
        <v>W/C</v>
      </c>
      <c r="M123" s="327" t="str">
        <f t="shared" si="169"/>
        <v>NO</v>
      </c>
      <c r="N123" s="327" t="str">
        <f t="shared" si="170"/>
        <v>W/C</v>
      </c>
      <c r="O123" s="445"/>
      <c r="P123" s="328">
        <v>206274.78</v>
      </c>
      <c r="Q123" s="328">
        <v>463441.49</v>
      </c>
      <c r="R123" s="328">
        <v>4208437.8899999997</v>
      </c>
      <c r="S123" s="328">
        <v>2118566.34</v>
      </c>
      <c r="T123" s="328">
        <v>409750.99</v>
      </c>
      <c r="U123" s="328">
        <v>248243.21</v>
      </c>
      <c r="V123" s="328">
        <v>1107951.1299999999</v>
      </c>
      <c r="W123" s="328">
        <v>227492.44</v>
      </c>
      <c r="X123" s="328">
        <v>628503.98</v>
      </c>
      <c r="Y123" s="328">
        <v>280505.78999999998</v>
      </c>
      <c r="Z123" s="328">
        <v>216539.85</v>
      </c>
      <c r="AA123" s="328">
        <v>2413206.39</v>
      </c>
      <c r="AB123" s="328">
        <v>229605.47</v>
      </c>
      <c r="AC123" s="328"/>
      <c r="AD123" s="328"/>
      <c r="AE123" s="328">
        <f t="shared" si="165"/>
        <v>1045048.3020833334</v>
      </c>
      <c r="AF123" s="377"/>
      <c r="AG123" s="329"/>
      <c r="AH123" s="330"/>
      <c r="AI123" s="330"/>
      <c r="AJ123" s="330"/>
      <c r="AK123" s="331"/>
      <c r="AL123" s="330"/>
      <c r="AM123" s="332">
        <f t="shared" si="202"/>
        <v>1045048.3020833334</v>
      </c>
      <c r="AN123" s="330"/>
      <c r="AO123" s="333">
        <f t="shared" si="173"/>
        <v>1045048.3020833334</v>
      </c>
      <c r="AP123" s="232"/>
      <c r="AQ123" s="334">
        <f t="shared" si="166"/>
        <v>229605.47</v>
      </c>
      <c r="AR123" s="330"/>
      <c r="AS123" s="330"/>
      <c r="AT123" s="330"/>
      <c r="AU123" s="330"/>
      <c r="AV123" s="335">
        <f t="shared" ref="AV123" si="212">SUM(AS123:AU123)</f>
        <v>0</v>
      </c>
      <c r="AW123" s="330">
        <f t="shared" ref="AW123" si="213">AQ123</f>
        <v>229605.47</v>
      </c>
      <c r="AX123" s="330"/>
      <c r="AY123" s="332">
        <f t="shared" si="176"/>
        <v>229605.47</v>
      </c>
      <c r="AZ123" s="470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</row>
    <row r="124" spans="1:83" s="11" customFormat="1" ht="12" customHeight="1">
      <c r="A124" s="161">
        <v>13400021</v>
      </c>
      <c r="B124" s="108" t="str">
        <f t="shared" si="167"/>
        <v>13400021</v>
      </c>
      <c r="C124" s="94" t="s">
        <v>450</v>
      </c>
      <c r="D124" s="112" t="str">
        <f t="shared" si="164"/>
        <v>ERB</v>
      </c>
      <c r="E124" s="112"/>
      <c r="F124" s="94"/>
      <c r="G124" s="112"/>
      <c r="H124" s="177" t="str">
        <f t="shared" si="195"/>
        <v/>
      </c>
      <c r="I124" s="177" t="str">
        <f t="shared" si="192"/>
        <v>ERB</v>
      </c>
      <c r="J124" s="177" t="str">
        <f t="shared" si="193"/>
        <v/>
      </c>
      <c r="K124" s="177" t="str">
        <f t="shared" si="194"/>
        <v/>
      </c>
      <c r="L124" s="177" t="str">
        <f t="shared" si="168"/>
        <v>NO</v>
      </c>
      <c r="M124" s="177" t="str">
        <f t="shared" si="169"/>
        <v>NO</v>
      </c>
      <c r="N124" s="177" t="str">
        <f t="shared" si="170"/>
        <v/>
      </c>
      <c r="O124"/>
      <c r="P124" s="95">
        <v>14308675.119999999</v>
      </c>
      <c r="Q124" s="95">
        <v>14308675.119999999</v>
      </c>
      <c r="R124" s="95">
        <v>14606455.119999999</v>
      </c>
      <c r="S124" s="95">
        <v>14616876.039999999</v>
      </c>
      <c r="T124" s="95">
        <v>14616876.039999999</v>
      </c>
      <c r="U124" s="95">
        <v>14616876.039999999</v>
      </c>
      <c r="V124" s="95">
        <v>14335056.039999999</v>
      </c>
      <c r="W124" s="95">
        <v>14335056.039999999</v>
      </c>
      <c r="X124" s="95">
        <v>14351016.039999999</v>
      </c>
      <c r="Y124" s="95">
        <v>14351016.039999999</v>
      </c>
      <c r="Z124" s="95">
        <v>14367568.84</v>
      </c>
      <c r="AA124" s="95">
        <v>14367568.84</v>
      </c>
      <c r="AB124" s="95">
        <v>14367568.84</v>
      </c>
      <c r="AC124" s="95"/>
      <c r="AD124" s="95"/>
      <c r="AE124" s="95">
        <f t="shared" si="165"/>
        <v>14434263.514999999</v>
      </c>
      <c r="AF124" s="102" t="s">
        <v>690</v>
      </c>
      <c r="AG124" s="101"/>
      <c r="AH124" s="99"/>
      <c r="AI124" s="99">
        <f>AE124</f>
        <v>14434263.514999999</v>
      </c>
      <c r="AJ124" s="99"/>
      <c r="AK124" s="100"/>
      <c r="AL124" s="99">
        <f t="shared" si="172"/>
        <v>14434263.514999999</v>
      </c>
      <c r="AM124" s="98"/>
      <c r="AN124" s="99"/>
      <c r="AO124" s="247">
        <f t="shared" si="173"/>
        <v>0</v>
      </c>
      <c r="AP124" s="232"/>
      <c r="AQ124" s="86">
        <f t="shared" si="166"/>
        <v>14367568.84</v>
      </c>
      <c r="AR124" s="99"/>
      <c r="AS124" s="99">
        <f>AQ124</f>
        <v>14367568.84</v>
      </c>
      <c r="AT124" s="99"/>
      <c r="AU124" s="99"/>
      <c r="AV124" s="245">
        <f t="shared" si="175"/>
        <v>14367568.84</v>
      </c>
      <c r="AW124" s="99"/>
      <c r="AX124" s="99"/>
      <c r="AY124" s="98">
        <f t="shared" si="176"/>
        <v>0</v>
      </c>
      <c r="AZ124" s="470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</row>
    <row r="125" spans="1:83" s="11" customFormat="1" ht="12" customHeight="1">
      <c r="A125" s="161">
        <v>13400031</v>
      </c>
      <c r="B125" s="108" t="str">
        <f t="shared" si="167"/>
        <v>13400031</v>
      </c>
      <c r="C125" s="94" t="s">
        <v>134</v>
      </c>
      <c r="D125" s="112" t="str">
        <f t="shared" si="164"/>
        <v>ERB</v>
      </c>
      <c r="E125" s="112"/>
      <c r="F125" s="94"/>
      <c r="G125" s="112"/>
      <c r="H125" s="177" t="str">
        <f t="shared" si="195"/>
        <v/>
      </c>
      <c r="I125" s="177" t="str">
        <f t="shared" si="192"/>
        <v>ERB</v>
      </c>
      <c r="J125" s="177" t="str">
        <f t="shared" si="193"/>
        <v/>
      </c>
      <c r="K125" s="177" t="str">
        <f t="shared" si="194"/>
        <v/>
      </c>
      <c r="L125" s="177" t="str">
        <f t="shared" si="168"/>
        <v>NO</v>
      </c>
      <c r="M125" s="177" t="str">
        <f t="shared" si="169"/>
        <v>NO</v>
      </c>
      <c r="N125" s="177" t="str">
        <f t="shared" si="170"/>
        <v/>
      </c>
      <c r="O125"/>
      <c r="P125" s="95">
        <v>-14308675.119999999</v>
      </c>
      <c r="Q125" s="95">
        <v>-14308675.119999999</v>
      </c>
      <c r="R125" s="95">
        <v>-14606455.119999999</v>
      </c>
      <c r="S125" s="95">
        <v>-14616876.039999999</v>
      </c>
      <c r="T125" s="95">
        <v>-14616876.039999999</v>
      </c>
      <c r="U125" s="95">
        <v>-14616876.039999999</v>
      </c>
      <c r="V125" s="95">
        <v>-14335056.039999999</v>
      </c>
      <c r="W125" s="95">
        <v>-14335056.039999999</v>
      </c>
      <c r="X125" s="95">
        <v>-14351016.039999999</v>
      </c>
      <c r="Y125" s="95">
        <v>-14351016.039999999</v>
      </c>
      <c r="Z125" s="95">
        <v>-14367568.84</v>
      </c>
      <c r="AA125" s="95">
        <v>-14367568.84</v>
      </c>
      <c r="AB125" s="95">
        <v>-14367568.84</v>
      </c>
      <c r="AC125" s="95"/>
      <c r="AD125" s="95"/>
      <c r="AE125" s="95">
        <f t="shared" si="165"/>
        <v>-14434263.514999999</v>
      </c>
      <c r="AF125" s="102" t="s">
        <v>690</v>
      </c>
      <c r="AG125" s="101"/>
      <c r="AH125" s="99"/>
      <c r="AI125" s="99">
        <f>AE125</f>
        <v>-14434263.514999999</v>
      </c>
      <c r="AJ125" s="99"/>
      <c r="AK125" s="100"/>
      <c r="AL125" s="99">
        <f t="shared" si="172"/>
        <v>-14434263.514999999</v>
      </c>
      <c r="AM125" s="98"/>
      <c r="AN125" s="99"/>
      <c r="AO125" s="247">
        <f t="shared" si="173"/>
        <v>0</v>
      </c>
      <c r="AP125" s="232"/>
      <c r="AQ125" s="86">
        <f t="shared" si="166"/>
        <v>-14367568.84</v>
      </c>
      <c r="AR125" s="99"/>
      <c r="AS125" s="99">
        <f>AQ125</f>
        <v>-14367568.84</v>
      </c>
      <c r="AT125" s="99"/>
      <c r="AU125" s="99"/>
      <c r="AV125" s="245">
        <f t="shared" si="175"/>
        <v>-14367568.84</v>
      </c>
      <c r="AW125" s="99"/>
      <c r="AX125" s="99"/>
      <c r="AY125" s="98">
        <f t="shared" si="176"/>
        <v>0</v>
      </c>
      <c r="AZ125" s="470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</row>
    <row r="126" spans="1:83" s="11" customFormat="1" ht="12" customHeight="1">
      <c r="A126" s="161">
        <v>13400073</v>
      </c>
      <c r="B126" s="108" t="str">
        <f t="shared" si="167"/>
        <v>13400073</v>
      </c>
      <c r="C126" s="94" t="s">
        <v>379</v>
      </c>
      <c r="D126" s="112" t="str">
        <f t="shared" si="164"/>
        <v>Non-Op</v>
      </c>
      <c r="E126" s="112"/>
      <c r="F126" s="94"/>
      <c r="G126" s="112"/>
      <c r="H126" s="177" t="str">
        <f t="shared" si="195"/>
        <v/>
      </c>
      <c r="I126" s="177" t="str">
        <f t="shared" si="192"/>
        <v/>
      </c>
      <c r="J126" s="177" t="str">
        <f t="shared" si="193"/>
        <v/>
      </c>
      <c r="K126" s="177" t="str">
        <f t="shared" si="194"/>
        <v>Non-Op</v>
      </c>
      <c r="L126" s="177" t="str">
        <f t="shared" si="168"/>
        <v>NO</v>
      </c>
      <c r="M126" s="177" t="str">
        <f t="shared" si="169"/>
        <v>NO</v>
      </c>
      <c r="N126" s="177" t="str">
        <f t="shared" si="170"/>
        <v/>
      </c>
      <c r="O126"/>
      <c r="P126" s="95">
        <v>532557.05000000005</v>
      </c>
      <c r="Q126" s="95">
        <v>526084.61</v>
      </c>
      <c r="R126" s="95">
        <v>455882.05</v>
      </c>
      <c r="S126" s="95">
        <v>416525.89</v>
      </c>
      <c r="T126" s="95">
        <v>409546.42</v>
      </c>
      <c r="U126" s="95">
        <v>369553.43</v>
      </c>
      <c r="V126" s="95">
        <v>362049.08</v>
      </c>
      <c r="W126" s="95">
        <v>354484.74</v>
      </c>
      <c r="X126" s="95">
        <v>313730.14</v>
      </c>
      <c r="Y126" s="95">
        <v>280845.74</v>
      </c>
      <c r="Z126" s="95">
        <v>272754.8</v>
      </c>
      <c r="AA126" s="95">
        <v>231462.71</v>
      </c>
      <c r="AB126" s="95">
        <v>222808.49</v>
      </c>
      <c r="AC126" s="95"/>
      <c r="AD126" s="95"/>
      <c r="AE126" s="95">
        <f t="shared" si="165"/>
        <v>364216.86499999993</v>
      </c>
      <c r="AF126" s="102"/>
      <c r="AG126" s="101"/>
      <c r="AH126" s="99"/>
      <c r="AI126" s="99"/>
      <c r="AJ126" s="99"/>
      <c r="AK126" s="100">
        <f>AE126</f>
        <v>364216.86499999993</v>
      </c>
      <c r="AL126" s="99">
        <f t="shared" si="172"/>
        <v>364216.86499999993</v>
      </c>
      <c r="AM126" s="98"/>
      <c r="AN126" s="99"/>
      <c r="AO126" s="247">
        <f t="shared" si="173"/>
        <v>0</v>
      </c>
      <c r="AP126" s="232"/>
      <c r="AQ126" s="86">
        <f t="shared" si="166"/>
        <v>222808.49</v>
      </c>
      <c r="AR126" s="99"/>
      <c r="AS126" s="99"/>
      <c r="AT126" s="99"/>
      <c r="AU126" s="99">
        <f>AQ126</f>
        <v>222808.49</v>
      </c>
      <c r="AV126" s="245">
        <f t="shared" si="175"/>
        <v>222808.49</v>
      </c>
      <c r="AW126" s="99"/>
      <c r="AX126" s="99"/>
      <c r="AY126" s="98">
        <f t="shared" si="176"/>
        <v>0</v>
      </c>
      <c r="AZ126" s="470" t="s">
        <v>1663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</row>
    <row r="127" spans="1:83" s="11" customFormat="1" ht="12" customHeight="1">
      <c r="A127" s="161">
        <v>13400111</v>
      </c>
      <c r="B127" s="108" t="str">
        <f t="shared" si="167"/>
        <v>13400111</v>
      </c>
      <c r="C127" s="94" t="s">
        <v>386</v>
      </c>
      <c r="D127" s="112" t="str">
        <f t="shared" si="164"/>
        <v>ERB</v>
      </c>
      <c r="E127" s="112"/>
      <c r="F127" s="94"/>
      <c r="G127" s="112"/>
      <c r="H127" s="177" t="str">
        <f t="shared" si="195"/>
        <v/>
      </c>
      <c r="I127" s="177" t="str">
        <f t="shared" si="192"/>
        <v>ERB</v>
      </c>
      <c r="J127" s="177" t="str">
        <f t="shared" si="193"/>
        <v/>
      </c>
      <c r="K127" s="177" t="str">
        <f t="shared" si="194"/>
        <v/>
      </c>
      <c r="L127" s="177" t="str">
        <f t="shared" si="168"/>
        <v>NO</v>
      </c>
      <c r="M127" s="177" t="str">
        <f t="shared" si="169"/>
        <v>NO</v>
      </c>
      <c r="N127" s="177" t="str">
        <f t="shared" si="170"/>
        <v/>
      </c>
      <c r="O127"/>
      <c r="P127" s="95">
        <v>25000</v>
      </c>
      <c r="Q127" s="95">
        <v>25000</v>
      </c>
      <c r="R127" s="95">
        <v>25000</v>
      </c>
      <c r="S127" s="95">
        <v>25000</v>
      </c>
      <c r="T127" s="95">
        <v>25000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/>
      <c r="AD127" s="95"/>
      <c r="AE127" s="95">
        <f t="shared" si="165"/>
        <v>9375</v>
      </c>
      <c r="AF127" s="102" t="s">
        <v>690</v>
      </c>
      <c r="AG127" s="101"/>
      <c r="AH127" s="99"/>
      <c r="AI127" s="99">
        <f>AE127</f>
        <v>9375</v>
      </c>
      <c r="AJ127" s="99"/>
      <c r="AK127" s="100"/>
      <c r="AL127" s="99">
        <f t="shared" si="172"/>
        <v>9375</v>
      </c>
      <c r="AM127" s="98"/>
      <c r="AN127" s="99"/>
      <c r="AO127" s="247">
        <f t="shared" si="173"/>
        <v>0</v>
      </c>
      <c r="AP127" s="232"/>
      <c r="AQ127" s="86">
        <f t="shared" si="166"/>
        <v>0</v>
      </c>
      <c r="AR127" s="99"/>
      <c r="AS127" s="99">
        <f>AQ127</f>
        <v>0</v>
      </c>
      <c r="AT127" s="99"/>
      <c r="AU127" s="99"/>
      <c r="AV127" s="245">
        <f t="shared" si="175"/>
        <v>0</v>
      </c>
      <c r="AW127" s="99"/>
      <c r="AX127" s="99"/>
      <c r="AY127" s="98">
        <f t="shared" si="176"/>
        <v>0</v>
      </c>
      <c r="AZ127" s="470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</row>
    <row r="128" spans="1:83" s="11" customFormat="1" ht="12" customHeight="1">
      <c r="A128" s="163">
        <v>13400123</v>
      </c>
      <c r="B128" s="194" t="str">
        <f t="shared" si="167"/>
        <v>13400123</v>
      </c>
      <c r="C128" s="94" t="s">
        <v>730</v>
      </c>
      <c r="D128" s="112" t="str">
        <f t="shared" si="164"/>
        <v>Non-Op</v>
      </c>
      <c r="E128" s="112"/>
      <c r="F128" s="94"/>
      <c r="G128" s="112"/>
      <c r="H128" s="177" t="str">
        <f t="shared" si="195"/>
        <v/>
      </c>
      <c r="I128" s="177" t="str">
        <f t="shared" si="192"/>
        <v/>
      </c>
      <c r="J128" s="177" t="str">
        <f t="shared" si="193"/>
        <v/>
      </c>
      <c r="K128" s="177" t="str">
        <f t="shared" si="194"/>
        <v>Non-Op</v>
      </c>
      <c r="L128" s="177" t="str">
        <f t="shared" si="168"/>
        <v>NO</v>
      </c>
      <c r="M128" s="177" t="str">
        <f t="shared" si="169"/>
        <v>NO</v>
      </c>
      <c r="N128" s="177" t="str">
        <f t="shared" si="170"/>
        <v/>
      </c>
      <c r="O128"/>
      <c r="P128" s="95">
        <v>0</v>
      </c>
      <c r="Q128" s="95">
        <v>0</v>
      </c>
      <c r="R128" s="95">
        <v>0</v>
      </c>
      <c r="S128" s="95">
        <v>0</v>
      </c>
      <c r="T128" s="95">
        <v>0</v>
      </c>
      <c r="U128" s="95">
        <v>0</v>
      </c>
      <c r="V128" s="95">
        <v>0</v>
      </c>
      <c r="W128" s="95">
        <v>0</v>
      </c>
      <c r="X128" s="95">
        <v>0</v>
      </c>
      <c r="Y128" s="95">
        <v>0</v>
      </c>
      <c r="Z128" s="95">
        <v>0</v>
      </c>
      <c r="AA128" s="95">
        <v>0</v>
      </c>
      <c r="AB128" s="95">
        <v>0</v>
      </c>
      <c r="AC128" s="95"/>
      <c r="AD128" s="95"/>
      <c r="AE128" s="95">
        <f t="shared" si="165"/>
        <v>0</v>
      </c>
      <c r="AF128" s="143"/>
      <c r="AG128" s="105"/>
      <c r="AH128" s="99"/>
      <c r="AI128" s="99"/>
      <c r="AJ128" s="99"/>
      <c r="AK128" s="100">
        <f>AE128</f>
        <v>0</v>
      </c>
      <c r="AL128" s="99">
        <f t="shared" si="172"/>
        <v>0</v>
      </c>
      <c r="AM128" s="98"/>
      <c r="AN128" s="99"/>
      <c r="AO128" s="247">
        <f t="shared" si="173"/>
        <v>0</v>
      </c>
      <c r="AP128" s="232"/>
      <c r="AQ128" s="86">
        <f t="shared" si="166"/>
        <v>0</v>
      </c>
      <c r="AR128" s="99"/>
      <c r="AS128" s="99"/>
      <c r="AT128" s="99"/>
      <c r="AU128" s="99">
        <f>AQ128</f>
        <v>0</v>
      </c>
      <c r="AV128" s="245">
        <f t="shared" si="175"/>
        <v>0</v>
      </c>
      <c r="AW128" s="99"/>
      <c r="AX128" s="99"/>
      <c r="AY128" s="98">
        <f t="shared" si="176"/>
        <v>0</v>
      </c>
      <c r="AZ128" s="470" t="s">
        <v>1671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</row>
    <row r="129" spans="1:83" s="11" customFormat="1" ht="12" customHeight="1">
      <c r="A129" s="164">
        <v>13400211</v>
      </c>
      <c r="B129" s="195" t="str">
        <f t="shared" si="167"/>
        <v>13400211</v>
      </c>
      <c r="C129" s="106" t="s">
        <v>760</v>
      </c>
      <c r="D129" s="112" t="str">
        <f t="shared" si="164"/>
        <v>W/C</v>
      </c>
      <c r="E129" s="112"/>
      <c r="F129" s="106"/>
      <c r="G129" s="112"/>
      <c r="H129" s="177" t="str">
        <f t="shared" si="195"/>
        <v/>
      </c>
      <c r="I129" s="177" t="str">
        <f t="shared" si="192"/>
        <v/>
      </c>
      <c r="J129" s="177" t="str">
        <f t="shared" si="193"/>
        <v/>
      </c>
      <c r="K129" s="177" t="str">
        <f t="shared" si="194"/>
        <v/>
      </c>
      <c r="L129" s="177" t="str">
        <f t="shared" si="168"/>
        <v>W/C</v>
      </c>
      <c r="M129" s="177" t="str">
        <f t="shared" si="169"/>
        <v>NO</v>
      </c>
      <c r="N129" s="177" t="str">
        <f t="shared" si="170"/>
        <v>W/C</v>
      </c>
      <c r="O129"/>
      <c r="P129" s="95">
        <v>0</v>
      </c>
      <c r="Q129" s="95">
        <v>0</v>
      </c>
      <c r="R129" s="95">
        <v>0</v>
      </c>
      <c r="S129" s="95">
        <v>0</v>
      </c>
      <c r="T129" s="95">
        <v>0</v>
      </c>
      <c r="U129" s="95">
        <v>0</v>
      </c>
      <c r="V129" s="95">
        <v>0</v>
      </c>
      <c r="W129" s="95">
        <v>0</v>
      </c>
      <c r="X129" s="95">
        <v>0</v>
      </c>
      <c r="Y129" s="95">
        <v>0</v>
      </c>
      <c r="Z129" s="95">
        <v>0</v>
      </c>
      <c r="AA129" s="95">
        <v>0</v>
      </c>
      <c r="AB129" s="95">
        <v>0</v>
      </c>
      <c r="AC129" s="95"/>
      <c r="AD129" s="95"/>
      <c r="AE129" s="95">
        <f t="shared" si="165"/>
        <v>0</v>
      </c>
      <c r="AF129" s="102"/>
      <c r="AG129" s="101"/>
      <c r="AH129" s="99"/>
      <c r="AI129" s="99"/>
      <c r="AJ129" s="99"/>
      <c r="AK129" s="100"/>
      <c r="AL129" s="99">
        <f t="shared" si="172"/>
        <v>0</v>
      </c>
      <c r="AM129" s="98">
        <f>AE129</f>
        <v>0</v>
      </c>
      <c r="AN129" s="99"/>
      <c r="AO129" s="247">
        <f t="shared" si="173"/>
        <v>0</v>
      </c>
      <c r="AP129" s="232"/>
      <c r="AQ129" s="86">
        <f t="shared" si="166"/>
        <v>0</v>
      </c>
      <c r="AR129" s="99"/>
      <c r="AS129" s="99"/>
      <c r="AT129" s="99"/>
      <c r="AU129" s="99"/>
      <c r="AV129" s="245">
        <f t="shared" si="175"/>
        <v>0</v>
      </c>
      <c r="AW129" s="99">
        <f>AL129</f>
        <v>0</v>
      </c>
      <c r="AX129" s="99"/>
      <c r="AY129" s="98">
        <f t="shared" si="176"/>
        <v>0</v>
      </c>
      <c r="AZ129" s="470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</row>
    <row r="130" spans="1:83" s="11" customFormat="1" ht="12" customHeight="1">
      <c r="A130" s="164">
        <v>13400241</v>
      </c>
      <c r="B130" s="195" t="str">
        <f t="shared" si="167"/>
        <v>13400241</v>
      </c>
      <c r="C130" s="94" t="s">
        <v>1061</v>
      </c>
      <c r="D130" s="112" t="str">
        <f t="shared" si="164"/>
        <v>ERB</v>
      </c>
      <c r="E130" s="112"/>
      <c r="F130" s="94"/>
      <c r="G130" s="112"/>
      <c r="H130" s="177" t="str">
        <f t="shared" si="195"/>
        <v/>
      </c>
      <c r="I130" s="177" t="str">
        <f t="shared" si="192"/>
        <v>ERB</v>
      </c>
      <c r="J130" s="177" t="str">
        <f t="shared" si="193"/>
        <v/>
      </c>
      <c r="K130" s="177" t="str">
        <f t="shared" si="194"/>
        <v/>
      </c>
      <c r="L130" s="177" t="str">
        <f t="shared" si="168"/>
        <v>NO</v>
      </c>
      <c r="M130" s="177" t="str">
        <f t="shared" si="169"/>
        <v>NO</v>
      </c>
      <c r="N130" s="177" t="str">
        <f t="shared" si="170"/>
        <v/>
      </c>
      <c r="O130"/>
      <c r="P130" s="95">
        <v>0</v>
      </c>
      <c r="Q130" s="95">
        <v>0</v>
      </c>
      <c r="R130" s="95">
        <v>0</v>
      </c>
      <c r="S130" s="95">
        <v>0</v>
      </c>
      <c r="T130" s="95">
        <v>0</v>
      </c>
      <c r="U130" s="95">
        <v>0</v>
      </c>
      <c r="V130" s="95">
        <v>0</v>
      </c>
      <c r="W130" s="95">
        <v>0</v>
      </c>
      <c r="X130" s="95">
        <v>0</v>
      </c>
      <c r="Y130" s="95">
        <v>0</v>
      </c>
      <c r="Z130" s="95">
        <v>0</v>
      </c>
      <c r="AA130" s="95">
        <v>0</v>
      </c>
      <c r="AB130" s="95">
        <v>0</v>
      </c>
      <c r="AC130" s="95"/>
      <c r="AD130" s="95"/>
      <c r="AE130" s="95">
        <f t="shared" si="165"/>
        <v>0</v>
      </c>
      <c r="AF130" s="102" t="s">
        <v>690</v>
      </c>
      <c r="AG130" s="101"/>
      <c r="AH130" s="99"/>
      <c r="AI130" s="99">
        <f>AE130</f>
        <v>0</v>
      </c>
      <c r="AJ130" s="99"/>
      <c r="AK130" s="100"/>
      <c r="AL130" s="99">
        <f t="shared" si="172"/>
        <v>0</v>
      </c>
      <c r="AM130" s="98"/>
      <c r="AN130" s="99"/>
      <c r="AO130" s="247">
        <f t="shared" si="173"/>
        <v>0</v>
      </c>
      <c r="AP130" s="232"/>
      <c r="AQ130" s="86">
        <f t="shared" si="166"/>
        <v>0</v>
      </c>
      <c r="AR130" s="99"/>
      <c r="AS130" s="99">
        <f>AQ130</f>
        <v>0</v>
      </c>
      <c r="AT130" s="99"/>
      <c r="AU130" s="99"/>
      <c r="AV130" s="245">
        <f t="shared" si="175"/>
        <v>0</v>
      </c>
      <c r="AW130" s="99"/>
      <c r="AX130" s="99"/>
      <c r="AY130" s="98">
        <f t="shared" si="176"/>
        <v>0</v>
      </c>
      <c r="AZ130" s="47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</row>
    <row r="131" spans="1:83" s="11" customFormat="1" ht="12" customHeight="1">
      <c r="A131" s="164">
        <v>13400261</v>
      </c>
      <c r="B131" s="195" t="str">
        <f t="shared" si="167"/>
        <v>13400261</v>
      </c>
      <c r="C131" s="94" t="s">
        <v>1106</v>
      </c>
      <c r="D131" s="112" t="str">
        <f t="shared" si="164"/>
        <v>ERB</v>
      </c>
      <c r="E131" s="112"/>
      <c r="F131" s="94"/>
      <c r="G131" s="112"/>
      <c r="H131" s="177" t="str">
        <f t="shared" si="195"/>
        <v/>
      </c>
      <c r="I131" s="177" t="str">
        <f t="shared" ref="I131:I162" si="214">IF(VALUE(AI131),I$7,IF(ISBLANK(AI131),"",I$7))</f>
        <v>ERB</v>
      </c>
      <c r="J131" s="177" t="str">
        <f t="shared" ref="J131:J162" si="215">IF(VALUE(AJ131),J$7,IF(ISBLANK(AJ131),"",J$7))</f>
        <v/>
      </c>
      <c r="K131" s="177" t="str">
        <f t="shared" ref="K131:K162" si="216">IF(VALUE(AK131),K$7,IF(ISBLANK(AK131),"",K$7))</f>
        <v/>
      </c>
      <c r="L131" s="177" t="str">
        <f t="shared" si="168"/>
        <v>NO</v>
      </c>
      <c r="M131" s="177" t="str">
        <f t="shared" si="169"/>
        <v>NO</v>
      </c>
      <c r="N131" s="177" t="str">
        <f t="shared" si="170"/>
        <v/>
      </c>
      <c r="O131"/>
      <c r="P131" s="95">
        <v>252930</v>
      </c>
      <c r="Q131" s="95">
        <v>252930</v>
      </c>
      <c r="R131" s="95">
        <v>252930</v>
      </c>
      <c r="S131" s="95">
        <v>252930</v>
      </c>
      <c r="T131" s="95">
        <v>252930</v>
      </c>
      <c r="U131" s="95">
        <v>252930</v>
      </c>
      <c r="V131" s="95">
        <v>252930</v>
      </c>
      <c r="W131" s="95">
        <v>252930</v>
      </c>
      <c r="X131" s="95">
        <v>252930</v>
      </c>
      <c r="Y131" s="95">
        <v>252930</v>
      </c>
      <c r="Z131" s="95">
        <v>252930</v>
      </c>
      <c r="AA131" s="95">
        <v>252930</v>
      </c>
      <c r="AB131" s="95">
        <v>252930</v>
      </c>
      <c r="AC131" s="95"/>
      <c r="AD131" s="95"/>
      <c r="AE131" s="95">
        <f t="shared" si="165"/>
        <v>252930</v>
      </c>
      <c r="AF131" s="102" t="s">
        <v>690</v>
      </c>
      <c r="AG131" s="101"/>
      <c r="AH131" s="99"/>
      <c r="AI131" s="99">
        <f>AE131</f>
        <v>252930</v>
      </c>
      <c r="AJ131" s="99"/>
      <c r="AK131" s="100"/>
      <c r="AL131" s="99">
        <f t="shared" si="172"/>
        <v>252930</v>
      </c>
      <c r="AM131" s="98"/>
      <c r="AN131" s="99"/>
      <c r="AO131" s="247">
        <f t="shared" si="173"/>
        <v>0</v>
      </c>
      <c r="AP131" s="232"/>
      <c r="AQ131" s="86">
        <f t="shared" si="166"/>
        <v>252930</v>
      </c>
      <c r="AR131" s="99"/>
      <c r="AS131" s="99">
        <f>AQ131</f>
        <v>252930</v>
      </c>
      <c r="AT131" s="99"/>
      <c r="AU131" s="99"/>
      <c r="AV131" s="245">
        <f t="shared" si="175"/>
        <v>252930</v>
      </c>
      <c r="AW131" s="99"/>
      <c r="AX131" s="99"/>
      <c r="AY131" s="98">
        <f t="shared" si="176"/>
        <v>0</v>
      </c>
      <c r="AZ131" s="470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</row>
    <row r="132" spans="1:83" s="11" customFormat="1" ht="12" customHeight="1">
      <c r="A132" s="164">
        <v>13400271</v>
      </c>
      <c r="B132" s="195" t="str">
        <f t="shared" si="167"/>
        <v>13400271</v>
      </c>
      <c r="C132" s="94" t="s">
        <v>796</v>
      </c>
      <c r="D132" s="112" t="str">
        <f t="shared" si="164"/>
        <v>W/C</v>
      </c>
      <c r="E132" s="112"/>
      <c r="F132" s="94"/>
      <c r="G132" s="112"/>
      <c r="H132" s="177" t="str">
        <f t="shared" ref="H132:H163" si="217">IF(VALUE(AH132),H$7,IF(ISBLANK(AH132),"",H$7))</f>
        <v/>
      </c>
      <c r="I132" s="177" t="str">
        <f t="shared" si="214"/>
        <v/>
      </c>
      <c r="J132" s="177" t="str">
        <f t="shared" si="215"/>
        <v/>
      </c>
      <c r="K132" s="177" t="str">
        <f t="shared" si="216"/>
        <v/>
      </c>
      <c r="L132" s="177" t="str">
        <f t="shared" si="168"/>
        <v>W/C</v>
      </c>
      <c r="M132" s="177" t="str">
        <f t="shared" si="169"/>
        <v>NO</v>
      </c>
      <c r="N132" s="177" t="str">
        <f t="shared" si="170"/>
        <v>W/C</v>
      </c>
      <c r="O132"/>
      <c r="P132" s="95">
        <v>0</v>
      </c>
      <c r="Q132" s="95">
        <v>0</v>
      </c>
      <c r="R132" s="95">
        <v>0</v>
      </c>
      <c r="S132" s="95">
        <v>0</v>
      </c>
      <c r="T132" s="95">
        <v>0</v>
      </c>
      <c r="U132" s="95">
        <v>0</v>
      </c>
      <c r="V132" s="95">
        <v>0</v>
      </c>
      <c r="W132" s="95">
        <v>0</v>
      </c>
      <c r="X132" s="95">
        <v>0</v>
      </c>
      <c r="Y132" s="95">
        <v>0</v>
      </c>
      <c r="Z132" s="95">
        <v>0</v>
      </c>
      <c r="AA132" s="95">
        <v>0</v>
      </c>
      <c r="AB132" s="95">
        <v>0</v>
      </c>
      <c r="AC132" s="95"/>
      <c r="AD132" s="95"/>
      <c r="AE132" s="95">
        <f t="shared" si="165"/>
        <v>0</v>
      </c>
      <c r="AF132" s="102"/>
      <c r="AG132" s="101"/>
      <c r="AH132" s="99"/>
      <c r="AI132" s="99"/>
      <c r="AJ132" s="99"/>
      <c r="AK132" s="100"/>
      <c r="AL132" s="99">
        <f t="shared" si="172"/>
        <v>0</v>
      </c>
      <c r="AM132" s="98">
        <f>AE132</f>
        <v>0</v>
      </c>
      <c r="AN132" s="99"/>
      <c r="AO132" s="247">
        <f t="shared" si="173"/>
        <v>0</v>
      </c>
      <c r="AP132" s="232"/>
      <c r="AQ132" s="86">
        <f t="shared" si="166"/>
        <v>0</v>
      </c>
      <c r="AR132" s="99"/>
      <c r="AS132" s="99"/>
      <c r="AT132" s="99"/>
      <c r="AU132" s="99"/>
      <c r="AV132" s="245">
        <f t="shared" si="175"/>
        <v>0</v>
      </c>
      <c r="AW132" s="99">
        <f>AL132</f>
        <v>0</v>
      </c>
      <c r="AX132" s="99"/>
      <c r="AY132" s="98">
        <f t="shared" si="176"/>
        <v>0</v>
      </c>
      <c r="AZ132" s="470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</row>
    <row r="133" spans="1:83" s="11" customFormat="1" ht="12" customHeight="1">
      <c r="A133" s="164">
        <v>13400281</v>
      </c>
      <c r="B133" s="195" t="str">
        <f t="shared" si="167"/>
        <v>13400281</v>
      </c>
      <c r="C133" s="106" t="s">
        <v>782</v>
      </c>
      <c r="D133" s="112" t="str">
        <f t="shared" si="164"/>
        <v>W/C</v>
      </c>
      <c r="E133" s="112"/>
      <c r="F133" s="106"/>
      <c r="G133" s="112"/>
      <c r="H133" s="177" t="str">
        <f t="shared" si="217"/>
        <v/>
      </c>
      <c r="I133" s="177" t="str">
        <f t="shared" si="214"/>
        <v/>
      </c>
      <c r="J133" s="177" t="str">
        <f t="shared" si="215"/>
        <v/>
      </c>
      <c r="K133" s="177" t="str">
        <f t="shared" si="216"/>
        <v/>
      </c>
      <c r="L133" s="177" t="str">
        <f t="shared" si="168"/>
        <v>W/C</v>
      </c>
      <c r="M133" s="177" t="str">
        <f t="shared" si="169"/>
        <v>NO</v>
      </c>
      <c r="N133" s="177" t="str">
        <f t="shared" si="170"/>
        <v>W/C</v>
      </c>
      <c r="O133"/>
      <c r="P133" s="95">
        <v>0</v>
      </c>
      <c r="Q133" s="95">
        <v>0</v>
      </c>
      <c r="R133" s="95">
        <v>0</v>
      </c>
      <c r="S133" s="95">
        <v>0</v>
      </c>
      <c r="T133" s="95">
        <v>0</v>
      </c>
      <c r="U133" s="95">
        <v>0</v>
      </c>
      <c r="V133" s="95">
        <v>0</v>
      </c>
      <c r="W133" s="95">
        <v>0</v>
      </c>
      <c r="X133" s="95">
        <v>0</v>
      </c>
      <c r="Y133" s="95">
        <v>0</v>
      </c>
      <c r="Z133" s="95">
        <v>0</v>
      </c>
      <c r="AA133" s="95">
        <v>0</v>
      </c>
      <c r="AB133" s="95">
        <v>0</v>
      </c>
      <c r="AC133" s="95"/>
      <c r="AD133" s="95"/>
      <c r="AE133" s="95">
        <f t="shared" si="165"/>
        <v>0</v>
      </c>
      <c r="AF133" s="102"/>
      <c r="AG133" s="101"/>
      <c r="AH133" s="99"/>
      <c r="AI133" s="99"/>
      <c r="AJ133" s="99"/>
      <c r="AK133" s="100"/>
      <c r="AL133" s="99">
        <f t="shared" si="172"/>
        <v>0</v>
      </c>
      <c r="AM133" s="98">
        <f>AE133</f>
        <v>0</v>
      </c>
      <c r="AN133" s="99"/>
      <c r="AO133" s="247">
        <f t="shared" si="173"/>
        <v>0</v>
      </c>
      <c r="AP133" s="232"/>
      <c r="AQ133" s="86">
        <f t="shared" si="166"/>
        <v>0</v>
      </c>
      <c r="AR133" s="99"/>
      <c r="AS133" s="99"/>
      <c r="AT133" s="99"/>
      <c r="AU133" s="99"/>
      <c r="AV133" s="245">
        <f t="shared" si="175"/>
        <v>0</v>
      </c>
      <c r="AW133" s="99">
        <f>AL133</f>
        <v>0</v>
      </c>
      <c r="AX133" s="99"/>
      <c r="AY133" s="98">
        <f t="shared" si="176"/>
        <v>0</v>
      </c>
      <c r="AZ133" s="470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</row>
    <row r="134" spans="1:83" s="11" customFormat="1" ht="12" customHeight="1">
      <c r="A134" s="164">
        <v>13400311</v>
      </c>
      <c r="B134" s="195" t="str">
        <f t="shared" si="167"/>
        <v>13400311</v>
      </c>
      <c r="C134" s="106" t="s">
        <v>975</v>
      </c>
      <c r="D134" s="112" t="str">
        <f t="shared" si="164"/>
        <v>W/C</v>
      </c>
      <c r="E134" s="112"/>
      <c r="F134" s="106"/>
      <c r="G134" s="112"/>
      <c r="H134" s="177" t="str">
        <f t="shared" si="217"/>
        <v/>
      </c>
      <c r="I134" s="177" t="str">
        <f t="shared" si="214"/>
        <v/>
      </c>
      <c r="J134" s="177" t="str">
        <f t="shared" si="215"/>
        <v/>
      </c>
      <c r="K134" s="177" t="str">
        <f t="shared" si="216"/>
        <v/>
      </c>
      <c r="L134" s="177" t="str">
        <f t="shared" si="168"/>
        <v>W/C</v>
      </c>
      <c r="M134" s="177" t="str">
        <f t="shared" si="169"/>
        <v>NO</v>
      </c>
      <c r="N134" s="177" t="str">
        <f t="shared" si="170"/>
        <v>W/C</v>
      </c>
      <c r="O134"/>
      <c r="P134" s="95">
        <v>64900</v>
      </c>
      <c r="Q134" s="95">
        <v>64900</v>
      </c>
      <c r="R134" s="95">
        <v>64900</v>
      </c>
      <c r="S134" s="95">
        <v>64900</v>
      </c>
      <c r="T134" s="95">
        <v>64900</v>
      </c>
      <c r="U134" s="95">
        <v>64900</v>
      </c>
      <c r="V134" s="95">
        <v>64900</v>
      </c>
      <c r="W134" s="95">
        <v>64900</v>
      </c>
      <c r="X134" s="95">
        <v>64900</v>
      </c>
      <c r="Y134" s="95">
        <v>64900</v>
      </c>
      <c r="Z134" s="95">
        <v>64900</v>
      </c>
      <c r="AA134" s="95">
        <v>64900</v>
      </c>
      <c r="AB134" s="95">
        <v>64900</v>
      </c>
      <c r="AC134" s="95"/>
      <c r="AD134" s="95"/>
      <c r="AE134" s="95">
        <f t="shared" si="165"/>
        <v>64900</v>
      </c>
      <c r="AF134" s="102"/>
      <c r="AG134" s="101"/>
      <c r="AH134" s="99"/>
      <c r="AI134" s="99"/>
      <c r="AJ134" s="99"/>
      <c r="AK134" s="100"/>
      <c r="AL134" s="99">
        <f t="shared" si="172"/>
        <v>0</v>
      </c>
      <c r="AM134" s="98">
        <f>AE134</f>
        <v>64900</v>
      </c>
      <c r="AN134" s="99"/>
      <c r="AO134" s="247">
        <f t="shared" si="173"/>
        <v>64900</v>
      </c>
      <c r="AP134" s="232"/>
      <c r="AQ134" s="86">
        <f t="shared" si="166"/>
        <v>64900</v>
      </c>
      <c r="AR134" s="99"/>
      <c r="AS134" s="99"/>
      <c r="AT134" s="99"/>
      <c r="AU134" s="99"/>
      <c r="AV134" s="245">
        <f t="shared" si="175"/>
        <v>0</v>
      </c>
      <c r="AW134" s="99">
        <f>AQ134</f>
        <v>64900</v>
      </c>
      <c r="AX134" s="99"/>
      <c r="AY134" s="98">
        <f t="shared" si="176"/>
        <v>64900</v>
      </c>
      <c r="AZ134" s="470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</row>
    <row r="135" spans="1:83" s="11" customFormat="1" ht="12" customHeight="1">
      <c r="A135" s="164">
        <v>13400321</v>
      </c>
      <c r="B135" s="195" t="str">
        <f t="shared" si="167"/>
        <v>13400321</v>
      </c>
      <c r="C135" s="106" t="s">
        <v>1177</v>
      </c>
      <c r="D135" s="112" t="str">
        <f t="shared" si="164"/>
        <v>ERB</v>
      </c>
      <c r="E135" s="112"/>
      <c r="F135" s="106"/>
      <c r="G135" s="112"/>
      <c r="H135" s="177" t="str">
        <f t="shared" si="217"/>
        <v/>
      </c>
      <c r="I135" s="177" t="str">
        <f t="shared" si="214"/>
        <v>ERB</v>
      </c>
      <c r="J135" s="177" t="str">
        <f t="shared" si="215"/>
        <v/>
      </c>
      <c r="K135" s="177" t="str">
        <f t="shared" si="216"/>
        <v/>
      </c>
      <c r="L135" s="177" t="str">
        <f t="shared" si="168"/>
        <v>NO</v>
      </c>
      <c r="M135" s="177" t="str">
        <f t="shared" si="169"/>
        <v>NO</v>
      </c>
      <c r="N135" s="177" t="str">
        <f t="shared" si="170"/>
        <v/>
      </c>
      <c r="O135"/>
      <c r="P135" s="95">
        <v>30000</v>
      </c>
      <c r="Q135" s="95">
        <v>30000</v>
      </c>
      <c r="R135" s="95">
        <v>30000</v>
      </c>
      <c r="S135" s="95">
        <v>30000</v>
      </c>
      <c r="T135" s="95">
        <v>30000</v>
      </c>
      <c r="U135" s="95">
        <v>30000</v>
      </c>
      <c r="V135" s="95">
        <v>30000</v>
      </c>
      <c r="W135" s="95">
        <v>30000</v>
      </c>
      <c r="X135" s="95">
        <v>30000</v>
      </c>
      <c r="Y135" s="95">
        <v>30000</v>
      </c>
      <c r="Z135" s="95">
        <v>30000</v>
      </c>
      <c r="AA135" s="95">
        <v>30000</v>
      </c>
      <c r="AB135" s="95">
        <v>30000</v>
      </c>
      <c r="AC135" s="95"/>
      <c r="AD135" s="95"/>
      <c r="AE135" s="95">
        <f t="shared" si="165"/>
        <v>30000</v>
      </c>
      <c r="AF135" s="102" t="s">
        <v>690</v>
      </c>
      <c r="AG135" s="101"/>
      <c r="AH135" s="99"/>
      <c r="AI135" s="99">
        <f>AE135</f>
        <v>30000</v>
      </c>
      <c r="AJ135" s="99"/>
      <c r="AK135" s="100"/>
      <c r="AL135" s="99">
        <f t="shared" si="172"/>
        <v>30000</v>
      </c>
      <c r="AM135" s="98"/>
      <c r="AN135" s="99"/>
      <c r="AO135" s="247">
        <f t="shared" si="173"/>
        <v>0</v>
      </c>
      <c r="AP135" s="232"/>
      <c r="AQ135" s="86">
        <f t="shared" si="166"/>
        <v>30000</v>
      </c>
      <c r="AR135" s="99"/>
      <c r="AS135" s="99">
        <f>AQ135</f>
        <v>30000</v>
      </c>
      <c r="AT135" s="99"/>
      <c r="AU135" s="99"/>
      <c r="AV135" s="245">
        <f t="shared" si="175"/>
        <v>30000</v>
      </c>
      <c r="AW135" s="99"/>
      <c r="AX135" s="99"/>
      <c r="AY135" s="98">
        <f t="shared" si="176"/>
        <v>0</v>
      </c>
      <c r="AZ135" s="470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</row>
    <row r="136" spans="1:83" s="11" customFormat="1" ht="12" customHeight="1">
      <c r="A136" s="164">
        <v>13400332</v>
      </c>
      <c r="B136" s="195" t="str">
        <f t="shared" si="167"/>
        <v>13400332</v>
      </c>
      <c r="C136" s="106" t="s">
        <v>1144</v>
      </c>
      <c r="D136" s="112" t="str">
        <f t="shared" si="164"/>
        <v>Non-Op</v>
      </c>
      <c r="E136" s="112"/>
      <c r="F136" s="106"/>
      <c r="G136" s="112"/>
      <c r="H136" s="177" t="str">
        <f t="shared" si="217"/>
        <v/>
      </c>
      <c r="I136" s="177" t="str">
        <f t="shared" si="214"/>
        <v/>
      </c>
      <c r="J136" s="177" t="str">
        <f t="shared" si="215"/>
        <v/>
      </c>
      <c r="K136" s="177" t="str">
        <f t="shared" si="216"/>
        <v>Non-Op</v>
      </c>
      <c r="L136" s="177" t="str">
        <f t="shared" si="168"/>
        <v>NO</v>
      </c>
      <c r="M136" s="177" t="str">
        <f t="shared" si="169"/>
        <v>NO</v>
      </c>
      <c r="N136" s="177" t="str">
        <f t="shared" si="170"/>
        <v/>
      </c>
      <c r="O136"/>
      <c r="P136" s="95">
        <v>1765467</v>
      </c>
      <c r="Q136" s="95">
        <v>1766702.81</v>
      </c>
      <c r="R136" s="95">
        <v>1767978.21</v>
      </c>
      <c r="S136" s="95">
        <v>1769131.04</v>
      </c>
      <c r="T136" s="95">
        <v>1770408.23</v>
      </c>
      <c r="U136" s="95">
        <v>1771645.11</v>
      </c>
      <c r="V136" s="95">
        <v>1772924.11</v>
      </c>
      <c r="W136" s="95">
        <v>1774162.69</v>
      </c>
      <c r="X136" s="95">
        <v>1775443.51</v>
      </c>
      <c r="Y136" s="95">
        <v>1776421.21</v>
      </c>
      <c r="Z136" s="95">
        <v>1777224.2</v>
      </c>
      <c r="AA136" s="95">
        <v>1777752.5</v>
      </c>
      <c r="AB136" s="95">
        <v>1778081.24</v>
      </c>
      <c r="AC136" s="95"/>
      <c r="AD136" s="95"/>
      <c r="AE136" s="95">
        <f t="shared" si="165"/>
        <v>1772630.6449999998</v>
      </c>
      <c r="AF136" s="143"/>
      <c r="AG136" s="105"/>
      <c r="AH136" s="99"/>
      <c r="AI136" s="99"/>
      <c r="AJ136" s="99"/>
      <c r="AK136" s="100">
        <f>AE136</f>
        <v>1772630.6449999998</v>
      </c>
      <c r="AL136" s="99">
        <f t="shared" si="172"/>
        <v>1772630.6449999998</v>
      </c>
      <c r="AM136" s="98"/>
      <c r="AN136" s="99"/>
      <c r="AO136" s="247">
        <f t="shared" si="173"/>
        <v>0</v>
      </c>
      <c r="AP136" s="232"/>
      <c r="AQ136" s="86">
        <f t="shared" si="166"/>
        <v>1778081.24</v>
      </c>
      <c r="AR136" s="99"/>
      <c r="AS136" s="99"/>
      <c r="AT136" s="99"/>
      <c r="AU136" s="99">
        <f>AQ136</f>
        <v>1778081.24</v>
      </c>
      <c r="AV136" s="245">
        <f t="shared" si="175"/>
        <v>1778081.24</v>
      </c>
      <c r="AW136" s="99"/>
      <c r="AX136" s="99"/>
      <c r="AY136" s="98">
        <f t="shared" si="176"/>
        <v>0</v>
      </c>
      <c r="AZ136" s="470" t="s">
        <v>1663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</row>
    <row r="137" spans="1:83" s="11" customFormat="1" ht="12" customHeight="1">
      <c r="A137" s="344">
        <v>13400341</v>
      </c>
      <c r="B137" s="355" t="str">
        <f t="shared" si="167"/>
        <v>13400341</v>
      </c>
      <c r="C137" s="356" t="s">
        <v>1308</v>
      </c>
      <c r="D137" s="326" t="str">
        <f t="shared" si="164"/>
        <v>Non-Op</v>
      </c>
      <c r="E137" s="326"/>
      <c r="F137" s="400">
        <v>42811</v>
      </c>
      <c r="G137" s="326"/>
      <c r="H137" s="327" t="str">
        <f t="shared" si="217"/>
        <v/>
      </c>
      <c r="I137" s="327" t="str">
        <f t="shared" si="214"/>
        <v/>
      </c>
      <c r="J137" s="327" t="str">
        <f t="shared" si="215"/>
        <v/>
      </c>
      <c r="K137" s="327" t="str">
        <f t="shared" si="216"/>
        <v>Non-Op</v>
      </c>
      <c r="L137" s="327" t="str">
        <f t="shared" si="168"/>
        <v>NO</v>
      </c>
      <c r="M137" s="327" t="str">
        <f t="shared" si="169"/>
        <v>NO</v>
      </c>
      <c r="N137" s="327" t="str">
        <f t="shared" si="170"/>
        <v/>
      </c>
      <c r="O137" s="445"/>
      <c r="P137" s="328">
        <v>6387203.25</v>
      </c>
      <c r="Q137" s="328">
        <v>7739718</v>
      </c>
      <c r="R137" s="328">
        <v>-15421127</v>
      </c>
      <c r="S137" s="328">
        <v>20305402.75</v>
      </c>
      <c r="T137" s="328">
        <v>3603502.75</v>
      </c>
      <c r="U137" s="328">
        <v>4244259</v>
      </c>
      <c r="V137" s="328">
        <v>5794560</v>
      </c>
      <c r="W137" s="328">
        <v>11558006.5</v>
      </c>
      <c r="X137" s="328">
        <v>16964276.5</v>
      </c>
      <c r="Y137" s="328">
        <v>17116724</v>
      </c>
      <c r="Z137" s="328">
        <v>19091270.5</v>
      </c>
      <c r="AA137" s="328">
        <v>12094330.75</v>
      </c>
      <c r="AB137" s="328">
        <v>14826945.48</v>
      </c>
      <c r="AC137" s="328"/>
      <c r="AD137" s="328"/>
      <c r="AE137" s="328">
        <f t="shared" si="165"/>
        <v>9474833.1762499996</v>
      </c>
      <c r="AF137" s="383"/>
      <c r="AG137" s="357"/>
      <c r="AH137" s="330"/>
      <c r="AI137" s="330"/>
      <c r="AJ137" s="330"/>
      <c r="AK137" s="331">
        <f>AE137</f>
        <v>9474833.1762499996</v>
      </c>
      <c r="AL137" s="330">
        <f t="shared" si="172"/>
        <v>9474833.1762499996</v>
      </c>
      <c r="AM137" s="332"/>
      <c r="AN137" s="330"/>
      <c r="AO137" s="333">
        <f t="shared" si="173"/>
        <v>0</v>
      </c>
      <c r="AP137" s="232"/>
      <c r="AQ137" s="334">
        <f t="shared" si="166"/>
        <v>14826945.48</v>
      </c>
      <c r="AR137" s="330"/>
      <c r="AS137" s="330"/>
      <c r="AT137" s="330"/>
      <c r="AU137" s="330">
        <f>AQ137</f>
        <v>14826945.48</v>
      </c>
      <c r="AV137" s="335">
        <f t="shared" si="175"/>
        <v>14826945.48</v>
      </c>
      <c r="AW137" s="330"/>
      <c r="AX137" s="330"/>
      <c r="AY137" s="332">
        <f t="shared" si="176"/>
        <v>0</v>
      </c>
      <c r="AZ137" s="470" t="s">
        <v>1671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</row>
    <row r="138" spans="1:83" s="11" customFormat="1" ht="12" customHeight="1">
      <c r="A138" s="500">
        <v>13400342</v>
      </c>
      <c r="B138" s="501" t="str">
        <f t="shared" si="167"/>
        <v>13400342</v>
      </c>
      <c r="C138" s="589" t="s">
        <v>1582</v>
      </c>
      <c r="D138" s="480" t="str">
        <f t="shared" si="164"/>
        <v>Non-Op</v>
      </c>
      <c r="E138" s="480"/>
      <c r="F138" s="499">
        <v>43282</v>
      </c>
      <c r="G138" s="480"/>
      <c r="H138" s="482" t="str">
        <f t="shared" si="217"/>
        <v/>
      </c>
      <c r="I138" s="482" t="str">
        <f t="shared" si="214"/>
        <v/>
      </c>
      <c r="J138" s="482" t="str">
        <f t="shared" si="215"/>
        <v/>
      </c>
      <c r="K138" s="482" t="str">
        <f t="shared" si="216"/>
        <v>Non-Op</v>
      </c>
      <c r="L138" s="482" t="str">
        <f t="shared" ref="L138" si="218">IF(VALUE(AM138),"W/C",IF(ISBLANK(AM138),"NO","W/C"))</f>
        <v>NO</v>
      </c>
      <c r="M138" s="482" t="str">
        <f t="shared" ref="M138" si="219">IF(VALUE(AN138),"W/C",IF(ISBLANK(AN138),"NO","W/C"))</f>
        <v>NO</v>
      </c>
      <c r="N138" s="482" t="str">
        <f t="shared" ref="N138" si="220">IF(OR(CONCATENATE(L138,M138)="NOW/C",CONCATENATE(L138,M138)="W/CNO"),"W/C","")</f>
        <v/>
      </c>
      <c r="O138" s="483"/>
      <c r="P138" s="484">
        <v>0.5</v>
      </c>
      <c r="Q138" s="484">
        <v>0</v>
      </c>
      <c r="R138" s="484">
        <v>79750000</v>
      </c>
      <c r="S138" s="484">
        <v>11250065.5</v>
      </c>
      <c r="T138" s="484">
        <v>0</v>
      </c>
      <c r="U138" s="484">
        <v>0</v>
      </c>
      <c r="V138" s="484">
        <v>0</v>
      </c>
      <c r="W138" s="484">
        <v>0</v>
      </c>
      <c r="X138" s="484">
        <v>1000000</v>
      </c>
      <c r="Y138" s="484">
        <v>0</v>
      </c>
      <c r="Z138" s="484">
        <v>0</v>
      </c>
      <c r="AA138" s="484">
        <v>0</v>
      </c>
      <c r="AB138" s="484">
        <v>0</v>
      </c>
      <c r="AC138" s="484"/>
      <c r="AD138" s="484"/>
      <c r="AE138" s="484">
        <f t="shared" si="165"/>
        <v>7666672.145833333</v>
      </c>
      <c r="AF138" s="503"/>
      <c r="AG138" s="504"/>
      <c r="AH138" s="487"/>
      <c r="AI138" s="487"/>
      <c r="AJ138" s="487"/>
      <c r="AK138" s="488">
        <f>AE138</f>
        <v>7666672.145833333</v>
      </c>
      <c r="AL138" s="487">
        <f t="shared" ref="AL138" si="221">SUM(AI138:AK138)</f>
        <v>7666672.145833333</v>
      </c>
      <c r="AM138" s="489"/>
      <c r="AN138" s="487"/>
      <c r="AO138" s="490">
        <f t="shared" si="173"/>
        <v>0</v>
      </c>
      <c r="AP138" s="232"/>
      <c r="AQ138" s="491">
        <f t="shared" si="166"/>
        <v>0</v>
      </c>
      <c r="AR138" s="487"/>
      <c r="AS138" s="487"/>
      <c r="AT138" s="487"/>
      <c r="AU138" s="487">
        <f>AQ138</f>
        <v>0</v>
      </c>
      <c r="AV138" s="492">
        <f t="shared" ref="AV138" si="222">SUM(AS138:AU138)</f>
        <v>0</v>
      </c>
      <c r="AW138" s="487"/>
      <c r="AX138" s="487"/>
      <c r="AY138" s="489">
        <f t="shared" si="176"/>
        <v>0</v>
      </c>
      <c r="AZ138" s="470" t="s">
        <v>1671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</row>
    <row r="139" spans="1:83" s="11" customFormat="1" ht="12" customHeight="1">
      <c r="A139" s="500">
        <v>13400351</v>
      </c>
      <c r="B139" s="501" t="str">
        <f t="shared" si="167"/>
        <v>13400351</v>
      </c>
      <c r="C139" s="589" t="s">
        <v>1643</v>
      </c>
      <c r="D139" s="480" t="str">
        <f t="shared" si="164"/>
        <v>Non-Op</v>
      </c>
      <c r="E139" s="480"/>
      <c r="F139" s="499">
        <v>43435</v>
      </c>
      <c r="G139" s="480"/>
      <c r="H139" s="482" t="str">
        <f t="shared" si="217"/>
        <v/>
      </c>
      <c r="I139" s="482" t="str">
        <f t="shared" si="214"/>
        <v/>
      </c>
      <c r="J139" s="482" t="str">
        <f t="shared" si="215"/>
        <v/>
      </c>
      <c r="K139" s="482" t="str">
        <f t="shared" si="216"/>
        <v>Non-Op</v>
      </c>
      <c r="L139" s="482" t="str">
        <f t="shared" ref="L139" si="223">IF(VALUE(AM139),"W/C",IF(ISBLANK(AM139),"NO","W/C"))</f>
        <v>NO</v>
      </c>
      <c r="M139" s="482" t="str">
        <f t="shared" ref="M139" si="224">IF(VALUE(AN139),"W/C",IF(ISBLANK(AN139),"NO","W/C"))</f>
        <v>NO</v>
      </c>
      <c r="N139" s="482" t="str">
        <f t="shared" ref="N139" si="225">IF(OR(CONCATENATE(L139,M139)="NOW/C",CONCATENATE(L139,M139)="W/CNO"),"W/C","")</f>
        <v/>
      </c>
      <c r="O139" s="483"/>
      <c r="P139" s="484">
        <v>5000000</v>
      </c>
      <c r="Q139" s="484">
        <v>5000000</v>
      </c>
      <c r="R139" s="484">
        <v>5000000</v>
      </c>
      <c r="S139" s="484">
        <v>5000000</v>
      </c>
      <c r="T139" s="484">
        <v>5000000</v>
      </c>
      <c r="U139" s="484">
        <v>5000000</v>
      </c>
      <c r="V139" s="484">
        <v>5000000</v>
      </c>
      <c r="W139" s="484">
        <v>5000000</v>
      </c>
      <c r="X139" s="484">
        <v>5000000</v>
      </c>
      <c r="Y139" s="484">
        <v>5000000</v>
      </c>
      <c r="Z139" s="484">
        <v>5000000</v>
      </c>
      <c r="AA139" s="484">
        <v>5000000</v>
      </c>
      <c r="AB139" s="484">
        <v>0</v>
      </c>
      <c r="AC139" s="484"/>
      <c r="AD139" s="484"/>
      <c r="AE139" s="484">
        <f t="shared" si="165"/>
        <v>4791666.666666667</v>
      </c>
      <c r="AF139" s="503"/>
      <c r="AG139" s="504"/>
      <c r="AH139" s="487"/>
      <c r="AI139" s="487"/>
      <c r="AJ139" s="487"/>
      <c r="AK139" s="488">
        <f>AE139</f>
        <v>4791666.666666667</v>
      </c>
      <c r="AL139" s="487">
        <f t="shared" ref="AL139" si="226">SUM(AI139:AK139)</f>
        <v>4791666.666666667</v>
      </c>
      <c r="AM139" s="489"/>
      <c r="AN139" s="487"/>
      <c r="AO139" s="490">
        <f t="shared" ref="AO139" si="227">AM139+AN139</f>
        <v>0</v>
      </c>
      <c r="AP139" s="232"/>
      <c r="AQ139" s="491">
        <f t="shared" si="166"/>
        <v>0</v>
      </c>
      <c r="AR139" s="487"/>
      <c r="AS139" s="487"/>
      <c r="AT139" s="487"/>
      <c r="AU139" s="487">
        <f>AQ139</f>
        <v>0</v>
      </c>
      <c r="AV139" s="492">
        <f t="shared" ref="AV139" si="228">SUM(AS139:AU139)</f>
        <v>0</v>
      </c>
      <c r="AW139" s="487"/>
      <c r="AX139" s="487"/>
      <c r="AY139" s="489">
        <f t="shared" ref="AY139" si="229">AW139+AX139</f>
        <v>0</v>
      </c>
      <c r="AZ139" s="470" t="s">
        <v>1671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</row>
    <row r="140" spans="1:83" s="11" customFormat="1" ht="12" customHeight="1">
      <c r="A140" s="161">
        <v>13500003</v>
      </c>
      <c r="B140" s="108" t="str">
        <f t="shared" si="167"/>
        <v>13500003</v>
      </c>
      <c r="C140" s="94" t="s">
        <v>473</v>
      </c>
      <c r="D140" s="112" t="str">
        <f t="shared" si="164"/>
        <v>W/C</v>
      </c>
      <c r="E140" s="112"/>
      <c r="F140" s="94"/>
      <c r="G140" s="112"/>
      <c r="H140" s="177" t="str">
        <f t="shared" si="217"/>
        <v/>
      </c>
      <c r="I140" s="177" t="str">
        <f t="shared" si="214"/>
        <v/>
      </c>
      <c r="J140" s="177" t="str">
        <f t="shared" si="215"/>
        <v/>
      </c>
      <c r="K140" s="177" t="str">
        <f t="shared" si="216"/>
        <v/>
      </c>
      <c r="L140" s="177" t="str">
        <f t="shared" si="168"/>
        <v>W/C</v>
      </c>
      <c r="M140" s="177" t="str">
        <f t="shared" si="169"/>
        <v>NO</v>
      </c>
      <c r="N140" s="177" t="str">
        <f t="shared" si="170"/>
        <v>W/C</v>
      </c>
      <c r="O140"/>
      <c r="P140" s="95">
        <v>7534.56</v>
      </c>
      <c r="Q140" s="95">
        <v>7534.56</v>
      </c>
      <c r="R140" s="95">
        <v>7534.56</v>
      </c>
      <c r="S140" s="95">
        <v>7534.56</v>
      </c>
      <c r="T140" s="95">
        <v>7534.56</v>
      </c>
      <c r="U140" s="95">
        <v>7534.56</v>
      </c>
      <c r="V140" s="95">
        <v>7534.56</v>
      </c>
      <c r="W140" s="95">
        <v>5933.56</v>
      </c>
      <c r="X140" s="95">
        <v>5502.67</v>
      </c>
      <c r="Y140" s="95">
        <v>4186.97</v>
      </c>
      <c r="Z140" s="95">
        <v>723.97</v>
      </c>
      <c r="AA140" s="95">
        <v>0</v>
      </c>
      <c r="AB140" s="95">
        <v>0</v>
      </c>
      <c r="AC140" s="95"/>
      <c r="AD140" s="95"/>
      <c r="AE140" s="95">
        <f t="shared" si="165"/>
        <v>5443.4841666666662</v>
      </c>
      <c r="AF140" s="102"/>
      <c r="AG140" s="101"/>
      <c r="AH140" s="99"/>
      <c r="AI140" s="99"/>
      <c r="AJ140" s="99"/>
      <c r="AK140" s="100"/>
      <c r="AL140" s="99">
        <f t="shared" si="172"/>
        <v>0</v>
      </c>
      <c r="AM140" s="98">
        <f t="shared" ref="AM140:AM148" si="230">AE140</f>
        <v>5443.4841666666662</v>
      </c>
      <c r="AN140" s="99"/>
      <c r="AO140" s="247">
        <f t="shared" si="173"/>
        <v>5443.4841666666662</v>
      </c>
      <c r="AP140" s="232"/>
      <c r="AQ140" s="86">
        <f t="shared" si="166"/>
        <v>0</v>
      </c>
      <c r="AR140" s="99"/>
      <c r="AS140" s="99"/>
      <c r="AT140" s="99"/>
      <c r="AU140" s="99"/>
      <c r="AV140" s="245">
        <f t="shared" si="175"/>
        <v>0</v>
      </c>
      <c r="AW140" s="99">
        <f>AQ140</f>
        <v>0</v>
      </c>
      <c r="AX140" s="99"/>
      <c r="AY140" s="98">
        <f t="shared" si="176"/>
        <v>0</v>
      </c>
      <c r="AZ140" s="47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</row>
    <row r="141" spans="1:83" s="11" customFormat="1" ht="12" customHeight="1">
      <c r="A141" s="161">
        <v>13500041</v>
      </c>
      <c r="B141" s="108" t="str">
        <f t="shared" si="167"/>
        <v>13500041</v>
      </c>
      <c r="C141" s="94" t="s">
        <v>344</v>
      </c>
      <c r="D141" s="112" t="str">
        <f t="shared" si="164"/>
        <v>W/C</v>
      </c>
      <c r="E141" s="112"/>
      <c r="F141" s="94"/>
      <c r="G141" s="112"/>
      <c r="H141" s="177" t="str">
        <f t="shared" si="217"/>
        <v/>
      </c>
      <c r="I141" s="177" t="str">
        <f t="shared" si="214"/>
        <v/>
      </c>
      <c r="J141" s="177" t="str">
        <f t="shared" si="215"/>
        <v/>
      </c>
      <c r="K141" s="177" t="str">
        <f t="shared" si="216"/>
        <v/>
      </c>
      <c r="L141" s="177" t="str">
        <f t="shared" si="168"/>
        <v>W/C</v>
      </c>
      <c r="M141" s="177" t="str">
        <f t="shared" si="169"/>
        <v>NO</v>
      </c>
      <c r="N141" s="177" t="str">
        <f t="shared" si="170"/>
        <v>W/C</v>
      </c>
      <c r="O141"/>
      <c r="P141" s="95">
        <v>276464.77</v>
      </c>
      <c r="Q141" s="95">
        <v>265981.15999999997</v>
      </c>
      <c r="R141" s="95">
        <v>156130.82999999999</v>
      </c>
      <c r="S141" s="95">
        <v>20496.43</v>
      </c>
      <c r="T141" s="95">
        <v>230572.91</v>
      </c>
      <c r="U141" s="95">
        <v>132736.19</v>
      </c>
      <c r="V141" s="95">
        <v>-415288.62</v>
      </c>
      <c r="W141" s="95">
        <v>-279779.40000000002</v>
      </c>
      <c r="X141" s="95">
        <v>291812.15999999997</v>
      </c>
      <c r="Y141" s="95">
        <v>72889.89</v>
      </c>
      <c r="Z141" s="95">
        <v>0</v>
      </c>
      <c r="AA141" s="95">
        <v>49297.21</v>
      </c>
      <c r="AB141" s="95">
        <v>38308.75</v>
      </c>
      <c r="AC141" s="95"/>
      <c r="AD141" s="95"/>
      <c r="AE141" s="95">
        <f t="shared" si="165"/>
        <v>56852.959999999999</v>
      </c>
      <c r="AF141" s="102"/>
      <c r="AG141" s="101"/>
      <c r="AH141" s="99"/>
      <c r="AI141" s="99"/>
      <c r="AJ141" s="99"/>
      <c r="AK141" s="100"/>
      <c r="AL141" s="99">
        <f t="shared" si="172"/>
        <v>0</v>
      </c>
      <c r="AM141" s="98">
        <f t="shared" si="230"/>
        <v>56852.959999999999</v>
      </c>
      <c r="AN141" s="99"/>
      <c r="AO141" s="247">
        <f t="shared" si="173"/>
        <v>56852.959999999999</v>
      </c>
      <c r="AP141" s="232"/>
      <c r="AQ141" s="86">
        <f t="shared" si="166"/>
        <v>38308.75</v>
      </c>
      <c r="AR141" s="99"/>
      <c r="AS141" s="99"/>
      <c r="AT141" s="99"/>
      <c r="AU141" s="99"/>
      <c r="AV141" s="245">
        <f t="shared" si="175"/>
        <v>0</v>
      </c>
      <c r="AW141" s="99">
        <f>AQ141</f>
        <v>38308.75</v>
      </c>
      <c r="AX141" s="99"/>
      <c r="AY141" s="98">
        <f t="shared" si="176"/>
        <v>38308.75</v>
      </c>
      <c r="AZ141" s="470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</row>
    <row r="142" spans="1:83" s="11" customFormat="1" ht="12" customHeight="1">
      <c r="A142" s="161">
        <v>13500051</v>
      </c>
      <c r="B142" s="108" t="str">
        <f t="shared" si="167"/>
        <v>13500051</v>
      </c>
      <c r="C142" s="94" t="s">
        <v>121</v>
      </c>
      <c r="D142" s="112" t="str">
        <f t="shared" si="164"/>
        <v>W/C</v>
      </c>
      <c r="E142" s="112"/>
      <c r="F142" s="94"/>
      <c r="G142" s="112"/>
      <c r="H142" s="177" t="str">
        <f t="shared" si="217"/>
        <v/>
      </c>
      <c r="I142" s="177" t="str">
        <f t="shared" si="214"/>
        <v/>
      </c>
      <c r="J142" s="177" t="str">
        <f t="shared" si="215"/>
        <v/>
      </c>
      <c r="K142" s="177" t="str">
        <f t="shared" si="216"/>
        <v/>
      </c>
      <c r="L142" s="177" t="str">
        <f t="shared" si="168"/>
        <v>W/C</v>
      </c>
      <c r="M142" s="177" t="str">
        <f t="shared" si="169"/>
        <v>NO</v>
      </c>
      <c r="N142" s="177" t="str">
        <f t="shared" si="170"/>
        <v>W/C</v>
      </c>
      <c r="O142"/>
      <c r="P142" s="95">
        <v>73353</v>
      </c>
      <c r="Q142" s="95">
        <v>73353</v>
      </c>
      <c r="R142" s="95">
        <v>73353</v>
      </c>
      <c r="S142" s="95">
        <v>73353</v>
      </c>
      <c r="T142" s="95">
        <v>73353</v>
      </c>
      <c r="U142" s="95">
        <v>73353</v>
      </c>
      <c r="V142" s="95">
        <v>73353</v>
      </c>
      <c r="W142" s="95">
        <v>73353</v>
      </c>
      <c r="X142" s="95">
        <v>73353</v>
      </c>
      <c r="Y142" s="95">
        <v>73353</v>
      </c>
      <c r="Z142" s="95">
        <v>73353</v>
      </c>
      <c r="AA142" s="95">
        <v>73353</v>
      </c>
      <c r="AB142" s="95">
        <v>73353</v>
      </c>
      <c r="AC142" s="95"/>
      <c r="AD142" s="95"/>
      <c r="AE142" s="95">
        <f t="shared" si="165"/>
        <v>73353</v>
      </c>
      <c r="AF142" s="102"/>
      <c r="AG142" s="101"/>
      <c r="AH142" s="99"/>
      <c r="AI142" s="99"/>
      <c r="AJ142" s="99"/>
      <c r="AK142" s="100"/>
      <c r="AL142" s="99">
        <f t="shared" si="172"/>
        <v>0</v>
      </c>
      <c r="AM142" s="98">
        <f t="shared" si="230"/>
        <v>73353</v>
      </c>
      <c r="AN142" s="99"/>
      <c r="AO142" s="247">
        <f t="shared" si="173"/>
        <v>73353</v>
      </c>
      <c r="AP142" s="232"/>
      <c r="AQ142" s="86">
        <f t="shared" si="166"/>
        <v>73353</v>
      </c>
      <c r="AR142" s="99"/>
      <c r="AS142" s="99"/>
      <c r="AT142" s="99"/>
      <c r="AU142" s="99"/>
      <c r="AV142" s="245">
        <f t="shared" si="175"/>
        <v>0</v>
      </c>
      <c r="AW142" s="99">
        <f t="shared" ref="AW142:AW148" si="231">AQ142</f>
        <v>73353</v>
      </c>
      <c r="AX142" s="99"/>
      <c r="AY142" s="98">
        <f t="shared" si="176"/>
        <v>73353</v>
      </c>
      <c r="AZ142" s="470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</row>
    <row r="143" spans="1:83" s="11" customFormat="1" ht="12" customHeight="1">
      <c r="A143" s="161">
        <v>13500061</v>
      </c>
      <c r="B143" s="108" t="str">
        <f t="shared" si="167"/>
        <v>13500061</v>
      </c>
      <c r="C143" s="94" t="s">
        <v>447</v>
      </c>
      <c r="D143" s="112" t="str">
        <f t="shared" ref="D143:D206" si="232">IF(CONCATENATE(H143,I143,J143,K143,N143)= "ERBGRB","CRB",CONCATENATE(H143,I143,J143,K143,N143))</f>
        <v>W/C</v>
      </c>
      <c r="E143" s="112"/>
      <c r="F143" s="94"/>
      <c r="G143" s="112"/>
      <c r="H143" s="177" t="str">
        <f t="shared" si="217"/>
        <v/>
      </c>
      <c r="I143" s="177" t="str">
        <f t="shared" si="214"/>
        <v/>
      </c>
      <c r="J143" s="177" t="str">
        <f t="shared" si="215"/>
        <v/>
      </c>
      <c r="K143" s="177" t="str">
        <f t="shared" si="216"/>
        <v/>
      </c>
      <c r="L143" s="177" t="str">
        <f t="shared" si="168"/>
        <v>W/C</v>
      </c>
      <c r="M143" s="177" t="str">
        <f t="shared" si="169"/>
        <v>NO</v>
      </c>
      <c r="N143" s="177" t="str">
        <f t="shared" si="170"/>
        <v>W/C</v>
      </c>
      <c r="O143"/>
      <c r="P143" s="95">
        <v>1529967</v>
      </c>
      <c r="Q143" s="95">
        <v>1172337</v>
      </c>
      <c r="R143" s="95">
        <v>1172337</v>
      </c>
      <c r="S143" s="95">
        <v>1172337</v>
      </c>
      <c r="T143" s="95">
        <v>1172337</v>
      </c>
      <c r="U143" s="95">
        <v>1172337</v>
      </c>
      <c r="V143" s="95">
        <v>1172337</v>
      </c>
      <c r="W143" s="95">
        <v>1172337</v>
      </c>
      <c r="X143" s="95">
        <v>1172337</v>
      </c>
      <c r="Y143" s="95">
        <v>1172337</v>
      </c>
      <c r="Z143" s="95">
        <v>1172337</v>
      </c>
      <c r="AA143" s="95">
        <v>1172337</v>
      </c>
      <c r="AB143" s="95">
        <v>1172337</v>
      </c>
      <c r="AC143" s="95"/>
      <c r="AD143" s="95"/>
      <c r="AE143" s="95">
        <f t="shared" si="165"/>
        <v>1187238.25</v>
      </c>
      <c r="AF143" s="102"/>
      <c r="AG143" s="101"/>
      <c r="AH143" s="99"/>
      <c r="AI143" s="99"/>
      <c r="AJ143" s="99"/>
      <c r="AK143" s="100"/>
      <c r="AL143" s="99">
        <f t="shared" si="172"/>
        <v>0</v>
      </c>
      <c r="AM143" s="98">
        <f t="shared" si="230"/>
        <v>1187238.25</v>
      </c>
      <c r="AN143" s="99"/>
      <c r="AO143" s="247">
        <f t="shared" si="173"/>
        <v>1187238.25</v>
      </c>
      <c r="AP143" s="232"/>
      <c r="AQ143" s="86">
        <f t="shared" si="166"/>
        <v>1172337</v>
      </c>
      <c r="AR143" s="99"/>
      <c r="AS143" s="99"/>
      <c r="AT143" s="99"/>
      <c r="AU143" s="99"/>
      <c r="AV143" s="245">
        <f t="shared" si="175"/>
        <v>0</v>
      </c>
      <c r="AW143" s="99">
        <f t="shared" si="231"/>
        <v>1172337</v>
      </c>
      <c r="AX143" s="99"/>
      <c r="AY143" s="98">
        <f t="shared" si="176"/>
        <v>1172337</v>
      </c>
      <c r="AZ143" s="470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</row>
    <row r="144" spans="1:83" s="11" customFormat="1" ht="12" customHeight="1">
      <c r="A144" s="161">
        <v>13500071</v>
      </c>
      <c r="B144" s="108" t="str">
        <f t="shared" si="167"/>
        <v>13500071</v>
      </c>
      <c r="C144" s="94" t="s">
        <v>448</v>
      </c>
      <c r="D144" s="112" t="str">
        <f t="shared" si="232"/>
        <v>W/C</v>
      </c>
      <c r="E144" s="112"/>
      <c r="F144" s="94"/>
      <c r="G144" s="112"/>
      <c r="H144" s="177" t="str">
        <f t="shared" si="217"/>
        <v/>
      </c>
      <c r="I144" s="177" t="str">
        <f t="shared" si="214"/>
        <v/>
      </c>
      <c r="J144" s="177" t="str">
        <f t="shared" si="215"/>
        <v/>
      </c>
      <c r="K144" s="177" t="str">
        <f t="shared" si="216"/>
        <v/>
      </c>
      <c r="L144" s="177" t="str">
        <f t="shared" si="168"/>
        <v>W/C</v>
      </c>
      <c r="M144" s="177" t="str">
        <f t="shared" si="169"/>
        <v>NO</v>
      </c>
      <c r="N144" s="177" t="str">
        <f t="shared" si="170"/>
        <v>W/C</v>
      </c>
      <c r="O144"/>
      <c r="P144" s="95">
        <v>1099019</v>
      </c>
      <c r="Q144" s="95">
        <v>1135288</v>
      </c>
      <c r="R144" s="95">
        <v>1135288</v>
      </c>
      <c r="S144" s="95">
        <v>1135288</v>
      </c>
      <c r="T144" s="95">
        <v>1135288</v>
      </c>
      <c r="U144" s="95">
        <v>1135288</v>
      </c>
      <c r="V144" s="95">
        <v>1135288</v>
      </c>
      <c r="W144" s="95">
        <v>1135288</v>
      </c>
      <c r="X144" s="95">
        <v>1135288</v>
      </c>
      <c r="Y144" s="95">
        <v>1135288</v>
      </c>
      <c r="Z144" s="95">
        <v>1135288</v>
      </c>
      <c r="AA144" s="95">
        <v>1135288</v>
      </c>
      <c r="AB144" s="95">
        <v>1135288</v>
      </c>
      <c r="AC144" s="95"/>
      <c r="AD144" s="95"/>
      <c r="AE144" s="95">
        <f t="shared" si="165"/>
        <v>1133776.7916666667</v>
      </c>
      <c r="AF144" s="102"/>
      <c r="AG144" s="101"/>
      <c r="AH144" s="99"/>
      <c r="AI144" s="99"/>
      <c r="AJ144" s="99"/>
      <c r="AK144" s="100"/>
      <c r="AL144" s="99">
        <f t="shared" si="172"/>
        <v>0</v>
      </c>
      <c r="AM144" s="98">
        <f t="shared" si="230"/>
        <v>1133776.7916666667</v>
      </c>
      <c r="AN144" s="99"/>
      <c r="AO144" s="247">
        <f t="shared" si="173"/>
        <v>1133776.7916666667</v>
      </c>
      <c r="AP144" s="232"/>
      <c r="AQ144" s="86">
        <f t="shared" si="166"/>
        <v>1135288</v>
      </c>
      <c r="AR144" s="99"/>
      <c r="AS144" s="99"/>
      <c r="AT144" s="99"/>
      <c r="AU144" s="99"/>
      <c r="AV144" s="245">
        <f t="shared" si="175"/>
        <v>0</v>
      </c>
      <c r="AW144" s="99">
        <f t="shared" si="231"/>
        <v>1135288</v>
      </c>
      <c r="AX144" s="99"/>
      <c r="AY144" s="98">
        <f t="shared" si="176"/>
        <v>1135288</v>
      </c>
      <c r="AZ144" s="470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</row>
    <row r="145" spans="1:83" s="11" customFormat="1" ht="12" customHeight="1">
      <c r="A145" s="161">
        <v>13500183</v>
      </c>
      <c r="B145" s="108" t="str">
        <f t="shared" si="167"/>
        <v>13500183</v>
      </c>
      <c r="C145" s="94" t="s">
        <v>743</v>
      </c>
      <c r="D145" s="112" t="str">
        <f t="shared" si="232"/>
        <v>W/C</v>
      </c>
      <c r="E145" s="112"/>
      <c r="F145" s="94"/>
      <c r="G145" s="112"/>
      <c r="H145" s="177" t="str">
        <f t="shared" si="217"/>
        <v/>
      </c>
      <c r="I145" s="177" t="str">
        <f t="shared" si="214"/>
        <v/>
      </c>
      <c r="J145" s="177" t="str">
        <f t="shared" si="215"/>
        <v/>
      </c>
      <c r="K145" s="177" t="str">
        <f t="shared" si="216"/>
        <v/>
      </c>
      <c r="L145" s="177" t="str">
        <f t="shared" si="168"/>
        <v>W/C</v>
      </c>
      <c r="M145" s="177" t="str">
        <f t="shared" si="169"/>
        <v>NO</v>
      </c>
      <c r="N145" s="177" t="str">
        <f t="shared" si="170"/>
        <v>W/C</v>
      </c>
      <c r="O145"/>
      <c r="P145" s="95">
        <v>100000</v>
      </c>
      <c r="Q145" s="95">
        <v>100000</v>
      </c>
      <c r="R145" s="95">
        <v>100000</v>
      </c>
      <c r="S145" s="95">
        <v>100000</v>
      </c>
      <c r="T145" s="95">
        <v>100000</v>
      </c>
      <c r="U145" s="95">
        <v>100000</v>
      </c>
      <c r="V145" s="95">
        <v>100000</v>
      </c>
      <c r="W145" s="95">
        <v>100000</v>
      </c>
      <c r="X145" s="95">
        <v>100000</v>
      </c>
      <c r="Y145" s="95">
        <v>100000</v>
      </c>
      <c r="Z145" s="95">
        <v>100000</v>
      </c>
      <c r="AA145" s="95">
        <v>100000</v>
      </c>
      <c r="AB145" s="95">
        <v>100000</v>
      </c>
      <c r="AC145" s="95"/>
      <c r="AD145" s="95"/>
      <c r="AE145" s="95">
        <f t="shared" si="165"/>
        <v>100000</v>
      </c>
      <c r="AF145" s="102"/>
      <c r="AG145" s="101"/>
      <c r="AH145" s="99"/>
      <c r="AI145" s="99"/>
      <c r="AJ145" s="99"/>
      <c r="AK145" s="100"/>
      <c r="AL145" s="99">
        <f t="shared" si="172"/>
        <v>0</v>
      </c>
      <c r="AM145" s="98">
        <f t="shared" si="230"/>
        <v>100000</v>
      </c>
      <c r="AN145" s="99"/>
      <c r="AO145" s="247">
        <f t="shared" si="173"/>
        <v>100000</v>
      </c>
      <c r="AP145" s="232"/>
      <c r="AQ145" s="86">
        <f t="shared" si="166"/>
        <v>100000</v>
      </c>
      <c r="AR145" s="99"/>
      <c r="AS145" s="99"/>
      <c r="AT145" s="99"/>
      <c r="AU145" s="99"/>
      <c r="AV145" s="245">
        <f t="shared" si="175"/>
        <v>0</v>
      </c>
      <c r="AW145" s="99">
        <f t="shared" si="231"/>
        <v>100000</v>
      </c>
      <c r="AX145" s="99"/>
      <c r="AY145" s="98">
        <f t="shared" si="176"/>
        <v>100000</v>
      </c>
      <c r="AZ145" s="470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</row>
    <row r="146" spans="1:83" s="11" customFormat="1" ht="12" customHeight="1">
      <c r="A146" s="161">
        <v>13500192</v>
      </c>
      <c r="B146" s="108" t="str">
        <f t="shared" si="167"/>
        <v>13500192</v>
      </c>
      <c r="C146" s="94" t="s">
        <v>811</v>
      </c>
      <c r="D146" s="112" t="str">
        <f t="shared" si="232"/>
        <v>W/C</v>
      </c>
      <c r="E146" s="112"/>
      <c r="F146" s="94"/>
      <c r="G146" s="112"/>
      <c r="H146" s="177" t="str">
        <f t="shared" si="217"/>
        <v/>
      </c>
      <c r="I146" s="177" t="str">
        <f t="shared" si="214"/>
        <v/>
      </c>
      <c r="J146" s="177" t="str">
        <f t="shared" si="215"/>
        <v/>
      </c>
      <c r="K146" s="177" t="str">
        <f t="shared" si="216"/>
        <v/>
      </c>
      <c r="L146" s="177" t="str">
        <f t="shared" si="168"/>
        <v>W/C</v>
      </c>
      <c r="M146" s="177" t="str">
        <f t="shared" si="169"/>
        <v>NO</v>
      </c>
      <c r="N146" s="177" t="str">
        <f t="shared" si="170"/>
        <v>W/C</v>
      </c>
      <c r="O146"/>
      <c r="P146" s="95">
        <v>0</v>
      </c>
      <c r="Q146" s="95">
        <v>0</v>
      </c>
      <c r="R146" s="95">
        <v>0</v>
      </c>
      <c r="S146" s="95">
        <v>0</v>
      </c>
      <c r="T146" s="95">
        <v>0</v>
      </c>
      <c r="U146" s="95">
        <v>0</v>
      </c>
      <c r="V146" s="95">
        <v>0</v>
      </c>
      <c r="W146" s="95">
        <v>0</v>
      </c>
      <c r="X146" s="95">
        <v>0</v>
      </c>
      <c r="Y146" s="95">
        <v>0</v>
      </c>
      <c r="Z146" s="95">
        <v>0</v>
      </c>
      <c r="AA146" s="95">
        <v>0</v>
      </c>
      <c r="AB146" s="95">
        <v>0</v>
      </c>
      <c r="AC146" s="95"/>
      <c r="AD146" s="95"/>
      <c r="AE146" s="95">
        <f t="shared" si="165"/>
        <v>0</v>
      </c>
      <c r="AF146" s="102"/>
      <c r="AG146" s="101"/>
      <c r="AH146" s="99"/>
      <c r="AI146" s="99"/>
      <c r="AJ146" s="99"/>
      <c r="AK146" s="100"/>
      <c r="AL146" s="99">
        <f t="shared" si="172"/>
        <v>0</v>
      </c>
      <c r="AM146" s="98">
        <f t="shared" si="230"/>
        <v>0</v>
      </c>
      <c r="AN146" s="99"/>
      <c r="AO146" s="247">
        <f t="shared" si="173"/>
        <v>0</v>
      </c>
      <c r="AP146" s="232"/>
      <c r="AQ146" s="86">
        <f t="shared" si="166"/>
        <v>0</v>
      </c>
      <c r="AR146" s="99"/>
      <c r="AS146" s="99"/>
      <c r="AT146" s="99"/>
      <c r="AU146" s="99"/>
      <c r="AV146" s="245">
        <f t="shared" si="175"/>
        <v>0</v>
      </c>
      <c r="AW146" s="99">
        <f>AQ146</f>
        <v>0</v>
      </c>
      <c r="AX146" s="99"/>
      <c r="AY146" s="98">
        <f t="shared" si="176"/>
        <v>0</v>
      </c>
      <c r="AZ146" s="470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</row>
    <row r="147" spans="1:83" s="11" customFormat="1" ht="12" customHeight="1">
      <c r="A147" s="161">
        <v>13500201</v>
      </c>
      <c r="B147" s="108" t="str">
        <f t="shared" si="167"/>
        <v>13500201</v>
      </c>
      <c r="C147" s="94" t="s">
        <v>896</v>
      </c>
      <c r="D147" s="112" t="str">
        <f t="shared" si="232"/>
        <v>W/C</v>
      </c>
      <c r="E147" s="112"/>
      <c r="F147" s="94"/>
      <c r="G147" s="112"/>
      <c r="H147" s="177" t="str">
        <f t="shared" si="217"/>
        <v/>
      </c>
      <c r="I147" s="177" t="str">
        <f t="shared" si="214"/>
        <v/>
      </c>
      <c r="J147" s="177" t="str">
        <f t="shared" si="215"/>
        <v/>
      </c>
      <c r="K147" s="177" t="str">
        <f t="shared" si="216"/>
        <v/>
      </c>
      <c r="L147" s="177" t="str">
        <f t="shared" si="168"/>
        <v>W/C</v>
      </c>
      <c r="M147" s="177" t="str">
        <f t="shared" si="169"/>
        <v>NO</v>
      </c>
      <c r="N147" s="177" t="str">
        <f t="shared" si="170"/>
        <v>W/C</v>
      </c>
      <c r="O147"/>
      <c r="P147" s="95">
        <v>830467.83</v>
      </c>
      <c r="Q147" s="95">
        <v>579830.06000000006</v>
      </c>
      <c r="R147" s="95">
        <v>528801.61</v>
      </c>
      <c r="S147" s="95">
        <v>531670.17000000004</v>
      </c>
      <c r="T147" s="95">
        <v>577019.5</v>
      </c>
      <c r="U147" s="95">
        <v>848960.67</v>
      </c>
      <c r="V147" s="95">
        <v>552294.07999999996</v>
      </c>
      <c r="W147" s="95">
        <v>717661.21</v>
      </c>
      <c r="X147" s="95">
        <v>540426.9</v>
      </c>
      <c r="Y147" s="95">
        <v>509426.84</v>
      </c>
      <c r="Z147" s="95">
        <v>276847.82</v>
      </c>
      <c r="AA147" s="95">
        <v>782554.63</v>
      </c>
      <c r="AB147" s="95">
        <v>1117866.96</v>
      </c>
      <c r="AC147" s="95"/>
      <c r="AD147" s="95"/>
      <c r="AE147" s="95">
        <f t="shared" si="165"/>
        <v>618305.07374999998</v>
      </c>
      <c r="AF147" s="102"/>
      <c r="AG147" s="101"/>
      <c r="AH147" s="99"/>
      <c r="AI147" s="99"/>
      <c r="AJ147" s="99"/>
      <c r="AK147" s="100"/>
      <c r="AL147" s="99">
        <f t="shared" si="172"/>
        <v>0</v>
      </c>
      <c r="AM147" s="98">
        <f t="shared" si="230"/>
        <v>618305.07374999998</v>
      </c>
      <c r="AN147" s="99"/>
      <c r="AO147" s="247">
        <f t="shared" si="173"/>
        <v>618305.07374999998</v>
      </c>
      <c r="AP147" s="232"/>
      <c r="AQ147" s="86">
        <f t="shared" si="166"/>
        <v>1117866.96</v>
      </c>
      <c r="AR147" s="99"/>
      <c r="AS147" s="99"/>
      <c r="AT147" s="99"/>
      <c r="AU147" s="99"/>
      <c r="AV147" s="245">
        <f t="shared" si="175"/>
        <v>0</v>
      </c>
      <c r="AW147" s="99">
        <f t="shared" si="231"/>
        <v>1117866.96</v>
      </c>
      <c r="AX147" s="99"/>
      <c r="AY147" s="98">
        <f t="shared" si="176"/>
        <v>1117866.96</v>
      </c>
      <c r="AZ147" s="470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</row>
    <row r="148" spans="1:83" s="11" customFormat="1" ht="12" customHeight="1">
      <c r="A148" s="345">
        <v>13500203</v>
      </c>
      <c r="B148" s="358" t="str">
        <f t="shared" si="167"/>
        <v>13500203</v>
      </c>
      <c r="C148" s="356" t="s">
        <v>1310</v>
      </c>
      <c r="D148" s="326" t="str">
        <f t="shared" si="232"/>
        <v>W/C</v>
      </c>
      <c r="E148" s="326"/>
      <c r="F148" s="400">
        <v>42811</v>
      </c>
      <c r="G148" s="326"/>
      <c r="H148" s="327" t="str">
        <f t="shared" si="217"/>
        <v/>
      </c>
      <c r="I148" s="327" t="str">
        <f t="shared" si="214"/>
        <v/>
      </c>
      <c r="J148" s="327" t="str">
        <f t="shared" si="215"/>
        <v/>
      </c>
      <c r="K148" s="327" t="str">
        <f t="shared" si="216"/>
        <v/>
      </c>
      <c r="L148" s="327" t="str">
        <f t="shared" si="168"/>
        <v>W/C</v>
      </c>
      <c r="M148" s="327" t="str">
        <f t="shared" si="169"/>
        <v>NO</v>
      </c>
      <c r="N148" s="327" t="str">
        <f t="shared" si="170"/>
        <v>W/C</v>
      </c>
      <c r="O148" s="445"/>
      <c r="P148" s="328">
        <v>75000</v>
      </c>
      <c r="Q148" s="328">
        <v>75000</v>
      </c>
      <c r="R148" s="328">
        <v>75000</v>
      </c>
      <c r="S148" s="328">
        <v>75000</v>
      </c>
      <c r="T148" s="328">
        <v>75000</v>
      </c>
      <c r="U148" s="328">
        <v>75000</v>
      </c>
      <c r="V148" s="328">
        <v>75000</v>
      </c>
      <c r="W148" s="328">
        <v>75000</v>
      </c>
      <c r="X148" s="328">
        <v>75000</v>
      </c>
      <c r="Y148" s="328">
        <v>75000</v>
      </c>
      <c r="Z148" s="328">
        <v>75000</v>
      </c>
      <c r="AA148" s="328">
        <v>75000</v>
      </c>
      <c r="AB148" s="328">
        <v>75000</v>
      </c>
      <c r="AC148" s="328"/>
      <c r="AD148" s="328"/>
      <c r="AE148" s="328">
        <f t="shared" ref="AE148:AE211" si="233">(P148+AB148+SUM(Q148:AA148)*2)/24</f>
        <v>75000</v>
      </c>
      <c r="AF148" s="377"/>
      <c r="AG148" s="329"/>
      <c r="AH148" s="330"/>
      <c r="AI148" s="330"/>
      <c r="AJ148" s="330"/>
      <c r="AK148" s="331"/>
      <c r="AL148" s="330">
        <f t="shared" si="172"/>
        <v>0</v>
      </c>
      <c r="AM148" s="332">
        <f t="shared" si="230"/>
        <v>75000</v>
      </c>
      <c r="AN148" s="330"/>
      <c r="AO148" s="333">
        <f t="shared" si="173"/>
        <v>75000</v>
      </c>
      <c r="AP148" s="232"/>
      <c r="AQ148" s="334">
        <f t="shared" si="166"/>
        <v>75000</v>
      </c>
      <c r="AR148" s="330"/>
      <c r="AS148" s="330"/>
      <c r="AT148" s="330"/>
      <c r="AU148" s="330"/>
      <c r="AV148" s="335">
        <f t="shared" si="175"/>
        <v>0</v>
      </c>
      <c r="AW148" s="330">
        <f t="shared" si="231"/>
        <v>75000</v>
      </c>
      <c r="AX148" s="330"/>
      <c r="AY148" s="332">
        <f t="shared" si="176"/>
        <v>75000</v>
      </c>
      <c r="AZ148" s="470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</row>
    <row r="149" spans="1:83" s="11" customFormat="1" ht="12" customHeight="1">
      <c r="A149" s="161">
        <v>13600013</v>
      </c>
      <c r="B149" s="108" t="str">
        <f t="shared" si="167"/>
        <v>13600013</v>
      </c>
      <c r="C149" s="94" t="s">
        <v>166</v>
      </c>
      <c r="D149" s="112" t="str">
        <f t="shared" si="232"/>
        <v>Non-Op</v>
      </c>
      <c r="E149" s="112"/>
      <c r="F149" s="94"/>
      <c r="G149" s="112"/>
      <c r="H149" s="177" t="str">
        <f t="shared" si="217"/>
        <v/>
      </c>
      <c r="I149" s="177" t="str">
        <f t="shared" si="214"/>
        <v/>
      </c>
      <c r="J149" s="177" t="str">
        <f t="shared" si="215"/>
        <v/>
      </c>
      <c r="K149" s="177" t="str">
        <f t="shared" si="216"/>
        <v>Non-Op</v>
      </c>
      <c r="L149" s="177" t="str">
        <f t="shared" si="168"/>
        <v>NO</v>
      </c>
      <c r="M149" s="177" t="str">
        <f t="shared" si="169"/>
        <v>NO</v>
      </c>
      <c r="N149" s="177" t="str">
        <f t="shared" si="170"/>
        <v/>
      </c>
      <c r="O149"/>
      <c r="P149" s="95">
        <v>0</v>
      </c>
      <c r="Q149" s="95">
        <v>0</v>
      </c>
      <c r="R149" s="95">
        <v>0</v>
      </c>
      <c r="S149" s="95">
        <v>0</v>
      </c>
      <c r="T149" s="95">
        <v>0</v>
      </c>
      <c r="U149" s="95">
        <v>0</v>
      </c>
      <c r="V149" s="95">
        <v>0</v>
      </c>
      <c r="W149" s="95">
        <v>0</v>
      </c>
      <c r="X149" s="95">
        <v>0</v>
      </c>
      <c r="Y149" s="95">
        <v>0</v>
      </c>
      <c r="Z149" s="95">
        <v>0</v>
      </c>
      <c r="AA149" s="95">
        <v>0</v>
      </c>
      <c r="AB149" s="95">
        <v>0</v>
      </c>
      <c r="AC149" s="95"/>
      <c r="AD149" s="95"/>
      <c r="AE149" s="95">
        <f t="shared" si="233"/>
        <v>0</v>
      </c>
      <c r="AF149" s="143"/>
      <c r="AG149" s="105"/>
      <c r="AH149" s="99"/>
      <c r="AI149" s="99"/>
      <c r="AJ149" s="99"/>
      <c r="AK149" s="100">
        <f>AE149</f>
        <v>0</v>
      </c>
      <c r="AL149" s="99">
        <f t="shared" si="172"/>
        <v>0</v>
      </c>
      <c r="AM149" s="98"/>
      <c r="AN149" s="99"/>
      <c r="AO149" s="247">
        <f t="shared" si="173"/>
        <v>0</v>
      </c>
      <c r="AP149" s="232"/>
      <c r="AQ149" s="86">
        <f t="shared" si="166"/>
        <v>0</v>
      </c>
      <c r="AR149" s="99"/>
      <c r="AS149" s="99"/>
      <c r="AT149" s="99"/>
      <c r="AU149" s="99">
        <f>AQ149</f>
        <v>0</v>
      </c>
      <c r="AV149" s="245">
        <f t="shared" si="175"/>
        <v>0</v>
      </c>
      <c r="AW149" s="99"/>
      <c r="AX149" s="99"/>
      <c r="AY149" s="98">
        <f t="shared" si="176"/>
        <v>0</v>
      </c>
      <c r="AZ149" s="470" t="s">
        <v>1671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</row>
    <row r="150" spans="1:83" s="11" customFormat="1" ht="12" customHeight="1">
      <c r="A150" s="161">
        <v>14100311</v>
      </c>
      <c r="B150" s="108" t="str">
        <f t="shared" si="167"/>
        <v>14100311</v>
      </c>
      <c r="C150" s="94" t="s">
        <v>561</v>
      </c>
      <c r="D150" s="112" t="str">
        <f t="shared" si="232"/>
        <v>Non-Op</v>
      </c>
      <c r="E150" s="112"/>
      <c r="F150" s="94"/>
      <c r="G150" s="112"/>
      <c r="H150" s="177" t="str">
        <f t="shared" si="217"/>
        <v/>
      </c>
      <c r="I150" s="177" t="str">
        <f t="shared" si="214"/>
        <v/>
      </c>
      <c r="J150" s="177" t="str">
        <f t="shared" si="215"/>
        <v/>
      </c>
      <c r="K150" s="177" t="str">
        <f t="shared" si="216"/>
        <v>Non-Op</v>
      </c>
      <c r="L150" s="177" t="str">
        <f t="shared" si="168"/>
        <v>NO</v>
      </c>
      <c r="M150" s="177" t="str">
        <f t="shared" si="169"/>
        <v>NO</v>
      </c>
      <c r="N150" s="177" t="str">
        <f t="shared" si="170"/>
        <v/>
      </c>
      <c r="O150"/>
      <c r="P150" s="95">
        <v>546624.54</v>
      </c>
      <c r="Q150" s="95">
        <v>546624.54</v>
      </c>
      <c r="R150" s="95">
        <v>172927.57</v>
      </c>
      <c r="S150" s="95">
        <v>157952.18</v>
      </c>
      <c r="T150" s="95">
        <v>157952.18</v>
      </c>
      <c r="U150" s="95">
        <v>157952.18</v>
      </c>
      <c r="V150" s="95">
        <v>157952.18</v>
      </c>
      <c r="W150" s="95">
        <v>140055.66</v>
      </c>
      <c r="X150" s="95">
        <v>140055.66</v>
      </c>
      <c r="Y150" s="95">
        <v>140055.66</v>
      </c>
      <c r="Z150" s="95">
        <v>140055.66</v>
      </c>
      <c r="AA150" s="95">
        <v>140055.66</v>
      </c>
      <c r="AB150" s="95">
        <v>91409.97</v>
      </c>
      <c r="AC150" s="95"/>
      <c r="AD150" s="95"/>
      <c r="AE150" s="95">
        <f t="shared" si="233"/>
        <v>197554.69874999995</v>
      </c>
      <c r="AF150" s="102"/>
      <c r="AG150" s="101"/>
      <c r="AH150" s="99"/>
      <c r="AI150" s="99"/>
      <c r="AJ150" s="99"/>
      <c r="AK150" s="100">
        <f>AE150</f>
        <v>197554.69874999995</v>
      </c>
      <c r="AL150" s="99">
        <f t="shared" si="172"/>
        <v>197554.69874999995</v>
      </c>
      <c r="AM150" s="98"/>
      <c r="AN150" s="99"/>
      <c r="AO150" s="247">
        <f t="shared" si="173"/>
        <v>0</v>
      </c>
      <c r="AP150" s="232"/>
      <c r="AQ150" s="86">
        <f t="shared" ref="AQ150:AQ214" si="234">AB150</f>
        <v>91409.97</v>
      </c>
      <c r="AR150" s="99"/>
      <c r="AS150" s="99"/>
      <c r="AT150" s="99"/>
      <c r="AU150" s="99">
        <f>AQ150</f>
        <v>91409.97</v>
      </c>
      <c r="AV150" s="245">
        <f t="shared" si="175"/>
        <v>91409.97</v>
      </c>
      <c r="AW150" s="99"/>
      <c r="AX150" s="99"/>
      <c r="AY150" s="98">
        <f t="shared" si="176"/>
        <v>0</v>
      </c>
      <c r="AZ150" s="470" t="s">
        <v>1663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</row>
    <row r="151" spans="1:83" s="11" customFormat="1" ht="12" customHeight="1">
      <c r="A151" s="161">
        <v>14200003</v>
      </c>
      <c r="B151" s="108" t="str">
        <f t="shared" si="167"/>
        <v>14200003</v>
      </c>
      <c r="C151" s="94" t="s">
        <v>119</v>
      </c>
      <c r="D151" s="112" t="str">
        <f t="shared" si="232"/>
        <v>W/C</v>
      </c>
      <c r="E151" s="112"/>
      <c r="F151" s="94"/>
      <c r="G151" s="112"/>
      <c r="H151" s="177" t="str">
        <f t="shared" si="217"/>
        <v/>
      </c>
      <c r="I151" s="177" t="str">
        <f t="shared" si="214"/>
        <v/>
      </c>
      <c r="J151" s="177" t="str">
        <f t="shared" si="215"/>
        <v/>
      </c>
      <c r="K151" s="177" t="str">
        <f t="shared" si="216"/>
        <v/>
      </c>
      <c r="L151" s="177" t="str">
        <f t="shared" si="168"/>
        <v>W/C</v>
      </c>
      <c r="M151" s="177" t="str">
        <f t="shared" si="169"/>
        <v>NO</v>
      </c>
      <c r="N151" s="177" t="str">
        <f t="shared" si="170"/>
        <v>W/C</v>
      </c>
      <c r="O151"/>
      <c r="P151" s="95">
        <v>-23627.31</v>
      </c>
      <c r="Q151" s="95">
        <v>-28462.06</v>
      </c>
      <c r="R151" s="95">
        <v>-51879.33</v>
      </c>
      <c r="S151" s="95">
        <v>-60576.08</v>
      </c>
      <c r="T151" s="95">
        <v>-36882.089999999997</v>
      </c>
      <c r="U151" s="95">
        <v>-16405.88</v>
      </c>
      <c r="V151" s="95">
        <v>-66198.080000000002</v>
      </c>
      <c r="W151" s="95">
        <v>0</v>
      </c>
      <c r="X151" s="95">
        <v>0</v>
      </c>
      <c r="Y151" s="95">
        <v>-29941.32</v>
      </c>
      <c r="Z151" s="95">
        <v>0</v>
      </c>
      <c r="AA151" s="95">
        <v>0</v>
      </c>
      <c r="AB151" s="95">
        <v>-28382.74</v>
      </c>
      <c r="AC151" s="95"/>
      <c r="AD151" s="95"/>
      <c r="AE151" s="95">
        <f t="shared" si="233"/>
        <v>-26362.488750000004</v>
      </c>
      <c r="AF151" s="102"/>
      <c r="AG151" s="101"/>
      <c r="AH151" s="99"/>
      <c r="AI151" s="99"/>
      <c r="AJ151" s="99"/>
      <c r="AK151" s="100"/>
      <c r="AL151" s="99">
        <f t="shared" si="172"/>
        <v>0</v>
      </c>
      <c r="AM151" s="98">
        <f t="shared" ref="AM151:AM167" si="235">AE151</f>
        <v>-26362.488750000004</v>
      </c>
      <c r="AN151" s="99"/>
      <c r="AO151" s="247">
        <f t="shared" si="173"/>
        <v>-26362.488750000004</v>
      </c>
      <c r="AP151" s="232"/>
      <c r="AQ151" s="86">
        <f t="shared" si="234"/>
        <v>-28382.74</v>
      </c>
      <c r="AR151" s="99"/>
      <c r="AS151" s="99"/>
      <c r="AT151" s="99"/>
      <c r="AU151" s="99"/>
      <c r="AV151" s="245">
        <f t="shared" si="175"/>
        <v>0</v>
      </c>
      <c r="AW151" s="99">
        <f>AQ151</f>
        <v>-28382.74</v>
      </c>
      <c r="AX151" s="99"/>
      <c r="AY151" s="98">
        <f t="shared" si="176"/>
        <v>-28382.74</v>
      </c>
      <c r="AZ151" s="470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</row>
    <row r="152" spans="1:83" s="11" customFormat="1" ht="12" customHeight="1">
      <c r="A152" s="161">
        <v>14200201</v>
      </c>
      <c r="B152" s="108" t="str">
        <f t="shared" si="167"/>
        <v>14200201</v>
      </c>
      <c r="C152" s="94" t="s">
        <v>939</v>
      </c>
      <c r="D152" s="112" t="str">
        <f t="shared" si="232"/>
        <v>W/C</v>
      </c>
      <c r="E152" s="112"/>
      <c r="F152" s="94"/>
      <c r="G152" s="112"/>
      <c r="H152" s="177" t="str">
        <f t="shared" si="217"/>
        <v/>
      </c>
      <c r="I152" s="177" t="str">
        <f t="shared" si="214"/>
        <v/>
      </c>
      <c r="J152" s="177" t="str">
        <f t="shared" si="215"/>
        <v/>
      </c>
      <c r="K152" s="177" t="str">
        <f t="shared" si="216"/>
        <v/>
      </c>
      <c r="L152" s="177" t="str">
        <f t="shared" si="168"/>
        <v>W/C</v>
      </c>
      <c r="M152" s="177" t="str">
        <f t="shared" si="169"/>
        <v>NO</v>
      </c>
      <c r="N152" s="177" t="str">
        <f t="shared" si="170"/>
        <v>W/C</v>
      </c>
      <c r="O152"/>
      <c r="P152" s="95">
        <v>129456810.04000001</v>
      </c>
      <c r="Q152" s="95">
        <v>110710667.45</v>
      </c>
      <c r="R152" s="95">
        <v>156855069.47</v>
      </c>
      <c r="S152" s="95">
        <v>151806656.86000001</v>
      </c>
      <c r="T152" s="95">
        <v>123827738.66</v>
      </c>
      <c r="U152" s="95">
        <v>112768145.77</v>
      </c>
      <c r="V152" s="95">
        <v>113825848.98999999</v>
      </c>
      <c r="W152" s="95">
        <v>101513423.41</v>
      </c>
      <c r="X152" s="95">
        <v>98698357.739999995</v>
      </c>
      <c r="Y152" s="95">
        <v>102985770.09</v>
      </c>
      <c r="Z152" s="95">
        <v>103835605.86</v>
      </c>
      <c r="AA152" s="95">
        <v>121800320</v>
      </c>
      <c r="AB152" s="95">
        <v>140581557.97999999</v>
      </c>
      <c r="AC152" s="95"/>
      <c r="AD152" s="95"/>
      <c r="AE152" s="95">
        <f t="shared" si="233"/>
        <v>119470565.6925</v>
      </c>
      <c r="AF152" s="102"/>
      <c r="AG152" s="101"/>
      <c r="AH152" s="99"/>
      <c r="AI152" s="99"/>
      <c r="AJ152" s="99"/>
      <c r="AK152" s="100"/>
      <c r="AL152" s="99">
        <f t="shared" si="172"/>
        <v>0</v>
      </c>
      <c r="AM152" s="98">
        <f t="shared" si="235"/>
        <v>119470565.6925</v>
      </c>
      <c r="AN152" s="99"/>
      <c r="AO152" s="247">
        <f t="shared" si="173"/>
        <v>119470565.6925</v>
      </c>
      <c r="AP152" s="232"/>
      <c r="AQ152" s="86">
        <f t="shared" si="234"/>
        <v>140581557.97999999</v>
      </c>
      <c r="AR152" s="99"/>
      <c r="AS152" s="99"/>
      <c r="AT152" s="99"/>
      <c r="AU152" s="99"/>
      <c r="AV152" s="245">
        <f t="shared" si="175"/>
        <v>0</v>
      </c>
      <c r="AW152" s="99">
        <f t="shared" ref="AW152:AW169" si="236">AQ152</f>
        <v>140581557.97999999</v>
      </c>
      <c r="AX152" s="99"/>
      <c r="AY152" s="98">
        <f t="shared" si="176"/>
        <v>140581557.97999999</v>
      </c>
      <c r="AZ152" s="470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</row>
    <row r="153" spans="1:83" s="11" customFormat="1" ht="12" customHeight="1">
      <c r="A153" s="161">
        <v>14200202</v>
      </c>
      <c r="B153" s="108" t="str">
        <f t="shared" si="167"/>
        <v>14200202</v>
      </c>
      <c r="C153" s="94" t="s">
        <v>940</v>
      </c>
      <c r="D153" s="112" t="str">
        <f t="shared" si="232"/>
        <v>W/C</v>
      </c>
      <c r="E153" s="112"/>
      <c r="F153" s="94"/>
      <c r="G153" s="112"/>
      <c r="H153" s="177" t="str">
        <f t="shared" si="217"/>
        <v/>
      </c>
      <c r="I153" s="177" t="str">
        <f t="shared" si="214"/>
        <v/>
      </c>
      <c r="J153" s="177" t="str">
        <f t="shared" si="215"/>
        <v/>
      </c>
      <c r="K153" s="177" t="str">
        <f t="shared" si="216"/>
        <v/>
      </c>
      <c r="L153" s="177" t="str">
        <f t="shared" si="168"/>
        <v>W/C</v>
      </c>
      <c r="M153" s="177" t="str">
        <f t="shared" si="169"/>
        <v>NO</v>
      </c>
      <c r="N153" s="177" t="str">
        <f t="shared" si="170"/>
        <v>W/C</v>
      </c>
      <c r="O153"/>
      <c r="P153" s="95">
        <v>58932707.049999997</v>
      </c>
      <c r="Q153" s="95">
        <v>60806413.170000002</v>
      </c>
      <c r="R153" s="95">
        <v>83482242.859999999</v>
      </c>
      <c r="S153" s="95">
        <v>79998807.090000004</v>
      </c>
      <c r="T153" s="95">
        <v>53148163.07</v>
      </c>
      <c r="U153" s="95">
        <v>40291755</v>
      </c>
      <c r="V153" s="95">
        <v>33662477.189999998</v>
      </c>
      <c r="W153" s="95">
        <v>27807983</v>
      </c>
      <c r="X153" s="95">
        <v>22464128.5</v>
      </c>
      <c r="Y153" s="95">
        <v>22562801.66</v>
      </c>
      <c r="Z153" s="95">
        <v>33956712.460000001</v>
      </c>
      <c r="AA153" s="95">
        <v>54964987.990000002</v>
      </c>
      <c r="AB153" s="95">
        <v>81202418.859999999</v>
      </c>
      <c r="AC153" s="95"/>
      <c r="AD153" s="95"/>
      <c r="AE153" s="95">
        <f t="shared" si="233"/>
        <v>48601169.578750007</v>
      </c>
      <c r="AF153" s="102"/>
      <c r="AG153" s="101"/>
      <c r="AH153" s="99"/>
      <c r="AI153" s="99"/>
      <c r="AJ153" s="99"/>
      <c r="AK153" s="100"/>
      <c r="AL153" s="99">
        <f t="shared" si="172"/>
        <v>0</v>
      </c>
      <c r="AM153" s="98">
        <f t="shared" si="235"/>
        <v>48601169.578750007</v>
      </c>
      <c r="AN153" s="99"/>
      <c r="AO153" s="247">
        <f t="shared" si="173"/>
        <v>48601169.578750007</v>
      </c>
      <c r="AP153" s="232"/>
      <c r="AQ153" s="86">
        <f t="shared" si="234"/>
        <v>81202418.859999999</v>
      </c>
      <c r="AR153" s="99"/>
      <c r="AS153" s="99"/>
      <c r="AT153" s="99"/>
      <c r="AU153" s="99"/>
      <c r="AV153" s="245">
        <f t="shared" si="175"/>
        <v>0</v>
      </c>
      <c r="AW153" s="99">
        <f t="shared" si="236"/>
        <v>81202418.859999999</v>
      </c>
      <c r="AX153" s="99"/>
      <c r="AY153" s="98">
        <f t="shared" si="176"/>
        <v>81202418.859999999</v>
      </c>
      <c r="AZ153" s="470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</row>
    <row r="154" spans="1:83" s="11" customFormat="1" ht="12" customHeight="1">
      <c r="A154" s="161">
        <v>14200203</v>
      </c>
      <c r="B154" s="108" t="str">
        <f t="shared" si="167"/>
        <v>14200203</v>
      </c>
      <c r="C154" s="94" t="s">
        <v>941</v>
      </c>
      <c r="D154" s="112" t="str">
        <f t="shared" si="232"/>
        <v>W/C</v>
      </c>
      <c r="E154" s="112"/>
      <c r="F154" s="94"/>
      <c r="G154" s="112"/>
      <c r="H154" s="177" t="str">
        <f t="shared" si="217"/>
        <v/>
      </c>
      <c r="I154" s="177" t="str">
        <f t="shared" si="214"/>
        <v/>
      </c>
      <c r="J154" s="177" t="str">
        <f t="shared" si="215"/>
        <v/>
      </c>
      <c r="K154" s="177" t="str">
        <f t="shared" si="216"/>
        <v/>
      </c>
      <c r="L154" s="177" t="str">
        <f t="shared" si="168"/>
        <v>W/C</v>
      </c>
      <c r="M154" s="177" t="str">
        <f t="shared" si="169"/>
        <v>NO</v>
      </c>
      <c r="N154" s="177" t="str">
        <f t="shared" si="170"/>
        <v>W/C</v>
      </c>
      <c r="O154"/>
      <c r="P154" s="95">
        <v>-1264022.1000000001</v>
      </c>
      <c r="Q154" s="95">
        <v>-1231825.45</v>
      </c>
      <c r="R154" s="95">
        <v>-1058500.57</v>
      </c>
      <c r="S154" s="95">
        <v>-1020116.9</v>
      </c>
      <c r="T154" s="95">
        <v>-983299.11</v>
      </c>
      <c r="U154" s="95">
        <v>-981827.55</v>
      </c>
      <c r="V154" s="95">
        <v>-1002986.19</v>
      </c>
      <c r="W154" s="95">
        <v>-1012493</v>
      </c>
      <c r="X154" s="95">
        <v>-1010354.09</v>
      </c>
      <c r="Y154" s="95">
        <v>-1008706.51</v>
      </c>
      <c r="Z154" s="95">
        <v>-1009213.32</v>
      </c>
      <c r="AA154" s="95">
        <v>-1001419.38</v>
      </c>
      <c r="AB154" s="95">
        <v>-977758.04</v>
      </c>
      <c r="AC154" s="95"/>
      <c r="AD154" s="95"/>
      <c r="AE154" s="95">
        <f t="shared" si="233"/>
        <v>-1036802.6783333333</v>
      </c>
      <c r="AF154" s="102"/>
      <c r="AG154" s="101"/>
      <c r="AH154" s="99"/>
      <c r="AI154" s="99"/>
      <c r="AJ154" s="99"/>
      <c r="AK154" s="100"/>
      <c r="AL154" s="99">
        <f t="shared" si="172"/>
        <v>0</v>
      </c>
      <c r="AM154" s="98">
        <f t="shared" si="235"/>
        <v>-1036802.6783333333</v>
      </c>
      <c r="AN154" s="99"/>
      <c r="AO154" s="247">
        <f t="shared" si="173"/>
        <v>-1036802.6783333333</v>
      </c>
      <c r="AP154" s="232"/>
      <c r="AQ154" s="86">
        <f t="shared" si="234"/>
        <v>-977758.04</v>
      </c>
      <c r="AR154" s="99"/>
      <c r="AS154" s="99"/>
      <c r="AT154" s="99"/>
      <c r="AU154" s="99"/>
      <c r="AV154" s="245">
        <f t="shared" si="175"/>
        <v>0</v>
      </c>
      <c r="AW154" s="99">
        <f t="shared" si="236"/>
        <v>-977758.04</v>
      </c>
      <c r="AX154" s="99"/>
      <c r="AY154" s="98">
        <f t="shared" si="176"/>
        <v>-977758.04</v>
      </c>
      <c r="AZ154" s="470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</row>
    <row r="155" spans="1:83" s="11" customFormat="1" ht="12" customHeight="1">
      <c r="A155" s="161">
        <v>14200213</v>
      </c>
      <c r="B155" s="108" t="str">
        <f t="shared" si="167"/>
        <v>14200213</v>
      </c>
      <c r="C155" s="94" t="s">
        <v>941</v>
      </c>
      <c r="D155" s="112" t="str">
        <f t="shared" si="232"/>
        <v>W/C</v>
      </c>
      <c r="E155" s="112"/>
      <c r="F155" s="94"/>
      <c r="G155" s="112"/>
      <c r="H155" s="177" t="str">
        <f t="shared" si="217"/>
        <v/>
      </c>
      <c r="I155" s="177" t="str">
        <f t="shared" si="214"/>
        <v/>
      </c>
      <c r="J155" s="177" t="str">
        <f t="shared" si="215"/>
        <v/>
      </c>
      <c r="K155" s="177" t="str">
        <f t="shared" si="216"/>
        <v/>
      </c>
      <c r="L155" s="177" t="str">
        <f t="shared" si="168"/>
        <v>W/C</v>
      </c>
      <c r="M155" s="177" t="str">
        <f t="shared" si="169"/>
        <v>NO</v>
      </c>
      <c r="N155" s="177" t="str">
        <f t="shared" si="170"/>
        <v>W/C</v>
      </c>
      <c r="O155"/>
      <c r="P155" s="95">
        <v>-620.32000000000005</v>
      </c>
      <c r="Q155" s="95">
        <v>-3988.69</v>
      </c>
      <c r="R155" s="95">
        <v>-4365.03</v>
      </c>
      <c r="S155" s="95">
        <v>-7358.43</v>
      </c>
      <c r="T155" s="95">
        <v>-6073.08</v>
      </c>
      <c r="U155" s="95">
        <v>-3559.45</v>
      </c>
      <c r="V155" s="95">
        <v>-3927.39</v>
      </c>
      <c r="W155" s="95">
        <v>-3596.71</v>
      </c>
      <c r="X155" s="95">
        <v>-3948.42</v>
      </c>
      <c r="Y155" s="95">
        <v>-1215.93</v>
      </c>
      <c r="Z155" s="95">
        <v>-3540.4</v>
      </c>
      <c r="AA155" s="95">
        <v>-8996.7099999999991</v>
      </c>
      <c r="AB155" s="95">
        <v>-3439.51</v>
      </c>
      <c r="AC155" s="95"/>
      <c r="AD155" s="95"/>
      <c r="AE155" s="95">
        <f t="shared" si="233"/>
        <v>-4383.3462499999996</v>
      </c>
      <c r="AF155" s="102"/>
      <c r="AG155" s="101"/>
      <c r="AH155" s="99"/>
      <c r="AI155" s="99"/>
      <c r="AJ155" s="99"/>
      <c r="AK155" s="100"/>
      <c r="AL155" s="99">
        <f t="shared" si="172"/>
        <v>0</v>
      </c>
      <c r="AM155" s="98">
        <f t="shared" si="235"/>
        <v>-4383.3462499999996</v>
      </c>
      <c r="AN155" s="99"/>
      <c r="AO155" s="247">
        <f t="shared" si="173"/>
        <v>-4383.3462499999996</v>
      </c>
      <c r="AP155" s="232"/>
      <c r="AQ155" s="86">
        <f t="shared" si="234"/>
        <v>-3439.51</v>
      </c>
      <c r="AR155" s="99"/>
      <c r="AS155" s="99"/>
      <c r="AT155" s="99"/>
      <c r="AU155" s="99"/>
      <c r="AV155" s="245">
        <f t="shared" si="175"/>
        <v>0</v>
      </c>
      <c r="AW155" s="99">
        <f t="shared" si="236"/>
        <v>-3439.51</v>
      </c>
      <c r="AX155" s="99"/>
      <c r="AY155" s="98">
        <f t="shared" si="176"/>
        <v>-3439.51</v>
      </c>
      <c r="AZ155" s="470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</row>
    <row r="156" spans="1:83" s="11" customFormat="1" ht="12" customHeight="1">
      <c r="A156" s="161">
        <v>14200223</v>
      </c>
      <c r="B156" s="108" t="str">
        <f t="shared" si="167"/>
        <v>14200223</v>
      </c>
      <c r="C156" s="94" t="s">
        <v>950</v>
      </c>
      <c r="D156" s="112" t="str">
        <f t="shared" si="232"/>
        <v>W/C</v>
      </c>
      <c r="E156" s="112"/>
      <c r="F156" s="94"/>
      <c r="G156" s="112"/>
      <c r="H156" s="177" t="str">
        <f t="shared" si="217"/>
        <v/>
      </c>
      <c r="I156" s="177" t="str">
        <f t="shared" si="214"/>
        <v/>
      </c>
      <c r="J156" s="177" t="str">
        <f t="shared" si="215"/>
        <v/>
      </c>
      <c r="K156" s="177" t="str">
        <f t="shared" si="216"/>
        <v/>
      </c>
      <c r="L156" s="177" t="str">
        <f t="shared" si="168"/>
        <v>W/C</v>
      </c>
      <c r="M156" s="177" t="str">
        <f t="shared" si="169"/>
        <v>NO</v>
      </c>
      <c r="N156" s="177" t="str">
        <f t="shared" si="170"/>
        <v>W/C</v>
      </c>
      <c r="O156"/>
      <c r="P156" s="95">
        <v>21970.22</v>
      </c>
      <c r="Q156" s="95">
        <v>21806.79</v>
      </c>
      <c r="R156" s="95">
        <v>23014.62</v>
      </c>
      <c r="S156" s="95">
        <v>22322.92</v>
      </c>
      <c r="T156" s="95">
        <v>22600.21</v>
      </c>
      <c r="U156" s="95">
        <v>21806.79</v>
      </c>
      <c r="V156" s="95">
        <v>21806.79</v>
      </c>
      <c r="W156" s="95">
        <v>21858.68</v>
      </c>
      <c r="X156" s="95">
        <v>22906.79</v>
      </c>
      <c r="Y156" s="95">
        <v>22324.76</v>
      </c>
      <c r="Z156" s="95">
        <v>21806.79</v>
      </c>
      <c r="AA156" s="95">
        <v>21806.79</v>
      </c>
      <c r="AB156" s="95">
        <v>21806.79</v>
      </c>
      <c r="AC156" s="95"/>
      <c r="AD156" s="95"/>
      <c r="AE156" s="95">
        <f t="shared" si="233"/>
        <v>22162.536250000005</v>
      </c>
      <c r="AF156" s="102"/>
      <c r="AG156" s="101"/>
      <c r="AH156" s="99"/>
      <c r="AI156" s="99"/>
      <c r="AJ156" s="99"/>
      <c r="AK156" s="100"/>
      <c r="AL156" s="99">
        <f t="shared" si="172"/>
        <v>0</v>
      </c>
      <c r="AM156" s="98">
        <f t="shared" si="235"/>
        <v>22162.536250000005</v>
      </c>
      <c r="AN156" s="99"/>
      <c r="AO156" s="247">
        <f t="shared" si="173"/>
        <v>22162.536250000005</v>
      </c>
      <c r="AP156" s="232"/>
      <c r="AQ156" s="86">
        <f t="shared" si="234"/>
        <v>21806.79</v>
      </c>
      <c r="AR156" s="99"/>
      <c r="AS156" s="99"/>
      <c r="AT156" s="99"/>
      <c r="AU156" s="99"/>
      <c r="AV156" s="245">
        <f t="shared" si="175"/>
        <v>0</v>
      </c>
      <c r="AW156" s="99">
        <f t="shared" si="236"/>
        <v>21806.79</v>
      </c>
      <c r="AX156" s="99"/>
      <c r="AY156" s="98">
        <f t="shared" si="176"/>
        <v>21806.79</v>
      </c>
      <c r="AZ156" s="470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</row>
    <row r="157" spans="1:83" s="11" customFormat="1" ht="12" customHeight="1">
      <c r="A157" s="167">
        <v>14200251</v>
      </c>
      <c r="B157" s="196" t="str">
        <f t="shared" ref="B157:B228" si="237">TEXT(A157,"##")</f>
        <v>14200251</v>
      </c>
      <c r="C157" s="94" t="s">
        <v>939</v>
      </c>
      <c r="D157" s="112" t="str">
        <f t="shared" si="232"/>
        <v>W/C</v>
      </c>
      <c r="E157" s="112"/>
      <c r="F157" s="94"/>
      <c r="G157" s="112"/>
      <c r="H157" s="177" t="str">
        <f t="shared" si="217"/>
        <v/>
      </c>
      <c r="I157" s="177" t="str">
        <f t="shared" si="214"/>
        <v/>
      </c>
      <c r="J157" s="177" t="str">
        <f t="shared" si="215"/>
        <v/>
      </c>
      <c r="K157" s="177" t="str">
        <f t="shared" si="216"/>
        <v/>
      </c>
      <c r="L157" s="177" t="str">
        <f t="shared" si="168"/>
        <v>W/C</v>
      </c>
      <c r="M157" s="177" t="str">
        <f t="shared" si="169"/>
        <v>NO</v>
      </c>
      <c r="N157" s="177" t="str">
        <f t="shared" si="170"/>
        <v>W/C</v>
      </c>
      <c r="O157" s="5"/>
      <c r="P157" s="95">
        <v>0</v>
      </c>
      <c r="Q157" s="95">
        <v>0</v>
      </c>
      <c r="R157" s="95">
        <v>0</v>
      </c>
      <c r="S157" s="95">
        <v>0</v>
      </c>
      <c r="T157" s="95">
        <v>0</v>
      </c>
      <c r="U157" s="95">
        <v>0</v>
      </c>
      <c r="V157" s="95">
        <v>0</v>
      </c>
      <c r="W157" s="95">
        <v>0</v>
      </c>
      <c r="X157" s="95">
        <v>0</v>
      </c>
      <c r="Y157" s="95">
        <v>0</v>
      </c>
      <c r="Z157" s="95">
        <v>0</v>
      </c>
      <c r="AA157" s="95">
        <v>0</v>
      </c>
      <c r="AB157" s="95">
        <v>0</v>
      </c>
      <c r="AC157" s="95"/>
      <c r="AD157" s="95"/>
      <c r="AE157" s="95">
        <f t="shared" si="233"/>
        <v>0</v>
      </c>
      <c r="AF157" s="102"/>
      <c r="AG157" s="101"/>
      <c r="AH157" s="99"/>
      <c r="AI157" s="99"/>
      <c r="AJ157" s="99"/>
      <c r="AK157" s="100"/>
      <c r="AL157" s="99">
        <f t="shared" si="172"/>
        <v>0</v>
      </c>
      <c r="AM157" s="98">
        <f t="shared" si="235"/>
        <v>0</v>
      </c>
      <c r="AN157" s="99"/>
      <c r="AO157" s="247">
        <f t="shared" si="173"/>
        <v>0</v>
      </c>
      <c r="AP157" s="232"/>
      <c r="AQ157" s="86">
        <f t="shared" si="234"/>
        <v>0</v>
      </c>
      <c r="AR157" s="99"/>
      <c r="AS157" s="99"/>
      <c r="AT157" s="99"/>
      <c r="AU157" s="99"/>
      <c r="AV157" s="245">
        <f t="shared" si="175"/>
        <v>0</v>
      </c>
      <c r="AW157" s="99">
        <f t="shared" si="236"/>
        <v>0</v>
      </c>
      <c r="AX157" s="99"/>
      <c r="AY157" s="98">
        <f t="shared" si="176"/>
        <v>0</v>
      </c>
      <c r="AZ157" s="470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</row>
    <row r="158" spans="1:83" s="11" customFormat="1" ht="12" customHeight="1">
      <c r="A158" s="161">
        <v>14200252</v>
      </c>
      <c r="B158" s="108" t="str">
        <f t="shared" si="237"/>
        <v>14200252</v>
      </c>
      <c r="C158" s="94" t="s">
        <v>956</v>
      </c>
      <c r="D158" s="112" t="str">
        <f t="shared" si="232"/>
        <v>W/C</v>
      </c>
      <c r="E158" s="112"/>
      <c r="F158" s="94"/>
      <c r="G158" s="112"/>
      <c r="H158" s="177" t="str">
        <f t="shared" si="217"/>
        <v/>
      </c>
      <c r="I158" s="177" t="str">
        <f t="shared" si="214"/>
        <v/>
      </c>
      <c r="J158" s="177" t="str">
        <f t="shared" si="215"/>
        <v/>
      </c>
      <c r="K158" s="177" t="str">
        <f t="shared" si="216"/>
        <v/>
      </c>
      <c r="L158" s="177" t="str">
        <f t="shared" si="168"/>
        <v>W/C</v>
      </c>
      <c r="M158" s="177" t="str">
        <f t="shared" si="169"/>
        <v>NO</v>
      </c>
      <c r="N158" s="177" t="str">
        <f t="shared" si="170"/>
        <v>W/C</v>
      </c>
      <c r="O158"/>
      <c r="P158" s="95">
        <v>0</v>
      </c>
      <c r="Q158" s="95">
        <v>0</v>
      </c>
      <c r="R158" s="95">
        <v>0</v>
      </c>
      <c r="S158" s="95">
        <v>0</v>
      </c>
      <c r="T158" s="95">
        <v>0</v>
      </c>
      <c r="U158" s="95">
        <v>0</v>
      </c>
      <c r="V158" s="95">
        <v>0</v>
      </c>
      <c r="W158" s="95">
        <v>0</v>
      </c>
      <c r="X158" s="95">
        <v>0</v>
      </c>
      <c r="Y158" s="95">
        <v>0</v>
      </c>
      <c r="Z158" s="95">
        <v>0</v>
      </c>
      <c r="AA158" s="95">
        <v>0</v>
      </c>
      <c r="AB158" s="95">
        <v>0</v>
      </c>
      <c r="AC158" s="95"/>
      <c r="AD158" s="95"/>
      <c r="AE158" s="95">
        <f t="shared" si="233"/>
        <v>0</v>
      </c>
      <c r="AF158" s="102"/>
      <c r="AG158" s="101"/>
      <c r="AH158" s="99"/>
      <c r="AI158" s="99"/>
      <c r="AJ158" s="99"/>
      <c r="AK158" s="100"/>
      <c r="AL158" s="99">
        <f t="shared" si="172"/>
        <v>0</v>
      </c>
      <c r="AM158" s="98">
        <f t="shared" si="235"/>
        <v>0</v>
      </c>
      <c r="AN158" s="99"/>
      <c r="AO158" s="247">
        <f t="shared" si="173"/>
        <v>0</v>
      </c>
      <c r="AP158" s="232"/>
      <c r="AQ158" s="86">
        <f t="shared" si="234"/>
        <v>0</v>
      </c>
      <c r="AR158" s="99"/>
      <c r="AS158" s="99"/>
      <c r="AT158" s="99"/>
      <c r="AU158" s="99"/>
      <c r="AV158" s="245">
        <f t="shared" si="175"/>
        <v>0</v>
      </c>
      <c r="AW158" s="99">
        <f t="shared" si="236"/>
        <v>0</v>
      </c>
      <c r="AX158" s="99"/>
      <c r="AY158" s="98">
        <f t="shared" si="176"/>
        <v>0</v>
      </c>
      <c r="AZ158" s="470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</row>
    <row r="159" spans="1:83" s="11" customFormat="1" ht="12" customHeight="1">
      <c r="A159" s="161">
        <v>14200253</v>
      </c>
      <c r="B159" s="108" t="str">
        <f t="shared" si="237"/>
        <v>14200253</v>
      </c>
      <c r="C159" s="94" t="s">
        <v>942</v>
      </c>
      <c r="D159" s="112" t="str">
        <f t="shared" si="232"/>
        <v>W/C</v>
      </c>
      <c r="E159" s="112"/>
      <c r="F159" s="94"/>
      <c r="G159" s="112"/>
      <c r="H159" s="177" t="str">
        <f t="shared" si="217"/>
        <v/>
      </c>
      <c r="I159" s="177" t="str">
        <f t="shared" si="214"/>
        <v/>
      </c>
      <c r="J159" s="177" t="str">
        <f t="shared" si="215"/>
        <v/>
      </c>
      <c r="K159" s="177" t="str">
        <f t="shared" si="216"/>
        <v/>
      </c>
      <c r="L159" s="177" t="str">
        <f t="shared" ref="L159:L230" si="238">IF(VALUE(AM159),"W/C",IF(ISBLANK(AM159),"NO","W/C"))</f>
        <v>W/C</v>
      </c>
      <c r="M159" s="177" t="str">
        <f t="shared" ref="M159:M230" si="239">IF(VALUE(AN159),"W/C",IF(ISBLANK(AN159),"NO","W/C"))</f>
        <v>NO</v>
      </c>
      <c r="N159" s="177" t="str">
        <f t="shared" ref="N159:N230" si="240">IF(OR(CONCATENATE(L159,M159)="NOW/C",CONCATENATE(L159,M159)="W/CNO"),"W/C","")</f>
        <v>W/C</v>
      </c>
      <c r="O159"/>
      <c r="P159" s="95">
        <v>-114491.03</v>
      </c>
      <c r="Q159" s="95">
        <v>-158664.62</v>
      </c>
      <c r="R159" s="95">
        <v>-188813.91</v>
      </c>
      <c r="S159" s="95">
        <v>-473016.51</v>
      </c>
      <c r="T159" s="95">
        <v>-19702.240000000002</v>
      </c>
      <c r="U159" s="95">
        <v>-156.88999999999999</v>
      </c>
      <c r="V159" s="95">
        <v>-1752.96</v>
      </c>
      <c r="W159" s="95">
        <v>-3510.21</v>
      </c>
      <c r="X159" s="95">
        <v>194.01</v>
      </c>
      <c r="Y159" s="95">
        <v>-26792.38</v>
      </c>
      <c r="Z159" s="95">
        <v>-945.33</v>
      </c>
      <c r="AA159" s="95">
        <v>-614405.23</v>
      </c>
      <c r="AB159" s="95">
        <v>-410.98</v>
      </c>
      <c r="AC159" s="95"/>
      <c r="AD159" s="95"/>
      <c r="AE159" s="95">
        <f t="shared" si="233"/>
        <v>-128751.43958333333</v>
      </c>
      <c r="AF159" s="102"/>
      <c r="AG159" s="101"/>
      <c r="AH159" s="99"/>
      <c r="AI159" s="99"/>
      <c r="AJ159" s="99"/>
      <c r="AK159" s="100"/>
      <c r="AL159" s="99">
        <f t="shared" si="172"/>
        <v>0</v>
      </c>
      <c r="AM159" s="98">
        <f t="shared" si="235"/>
        <v>-128751.43958333333</v>
      </c>
      <c r="AN159" s="99"/>
      <c r="AO159" s="247">
        <f t="shared" si="173"/>
        <v>-128751.43958333333</v>
      </c>
      <c r="AP159" s="232"/>
      <c r="AQ159" s="86">
        <f t="shared" si="234"/>
        <v>-410.98</v>
      </c>
      <c r="AR159" s="99"/>
      <c r="AS159" s="99"/>
      <c r="AT159" s="99"/>
      <c r="AU159" s="99"/>
      <c r="AV159" s="245">
        <f t="shared" si="175"/>
        <v>0</v>
      </c>
      <c r="AW159" s="99">
        <f t="shared" si="236"/>
        <v>-410.98</v>
      </c>
      <c r="AX159" s="99"/>
      <c r="AY159" s="98">
        <f t="shared" si="176"/>
        <v>-410.98</v>
      </c>
      <c r="AZ159" s="470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</row>
    <row r="160" spans="1:83" s="11" customFormat="1" ht="12" customHeight="1">
      <c r="A160" s="161">
        <v>14300062</v>
      </c>
      <c r="B160" s="108" t="str">
        <f t="shared" si="237"/>
        <v>14300062</v>
      </c>
      <c r="C160" s="94" t="s">
        <v>770</v>
      </c>
      <c r="D160" s="112" t="str">
        <f t="shared" si="232"/>
        <v>W/C</v>
      </c>
      <c r="E160" s="112"/>
      <c r="F160" s="94"/>
      <c r="G160" s="112"/>
      <c r="H160" s="177" t="str">
        <f t="shared" si="217"/>
        <v/>
      </c>
      <c r="I160" s="177" t="str">
        <f t="shared" si="214"/>
        <v/>
      </c>
      <c r="J160" s="177" t="str">
        <f t="shared" si="215"/>
        <v/>
      </c>
      <c r="K160" s="177" t="str">
        <f t="shared" si="216"/>
        <v/>
      </c>
      <c r="L160" s="177" t="str">
        <f t="shared" si="238"/>
        <v>W/C</v>
      </c>
      <c r="M160" s="177" t="str">
        <f t="shared" si="239"/>
        <v>NO</v>
      </c>
      <c r="N160" s="177" t="str">
        <f t="shared" si="240"/>
        <v>W/C</v>
      </c>
      <c r="O160"/>
      <c r="P160" s="95">
        <v>28817057.25</v>
      </c>
      <c r="Q160" s="95">
        <v>26981849.780000001</v>
      </c>
      <c r="R160" s="95">
        <v>22570677.809999999</v>
      </c>
      <c r="S160" s="95">
        <v>55138675.759999998</v>
      </c>
      <c r="T160" s="95">
        <v>11132282.02</v>
      </c>
      <c r="U160" s="95">
        <v>7317503.8799999999</v>
      </c>
      <c r="V160" s="95">
        <v>5125275.6500000004</v>
      </c>
      <c r="W160" s="95">
        <v>5311784.99</v>
      </c>
      <c r="X160" s="95">
        <v>5707203.1200000001</v>
      </c>
      <c r="Y160" s="95">
        <v>2542574.4700000002</v>
      </c>
      <c r="Z160" s="95">
        <v>2782473.77</v>
      </c>
      <c r="AA160" s="95">
        <v>10786077.42</v>
      </c>
      <c r="AB160" s="95">
        <v>14730417.199999999</v>
      </c>
      <c r="AC160" s="95"/>
      <c r="AD160" s="95"/>
      <c r="AE160" s="95">
        <f t="shared" si="233"/>
        <v>14764176.324583331</v>
      </c>
      <c r="AF160" s="102"/>
      <c r="AG160" s="101"/>
      <c r="AH160" s="99"/>
      <c r="AI160" s="99"/>
      <c r="AJ160" s="99"/>
      <c r="AK160" s="100"/>
      <c r="AL160" s="99">
        <f t="shared" si="172"/>
        <v>0</v>
      </c>
      <c r="AM160" s="98">
        <f t="shared" si="235"/>
        <v>14764176.324583331</v>
      </c>
      <c r="AN160" s="99"/>
      <c r="AO160" s="247">
        <f t="shared" si="173"/>
        <v>14764176.324583331</v>
      </c>
      <c r="AP160" s="232"/>
      <c r="AQ160" s="86">
        <f t="shared" si="234"/>
        <v>14730417.199999999</v>
      </c>
      <c r="AR160" s="99"/>
      <c r="AS160" s="99"/>
      <c r="AT160" s="99"/>
      <c r="AU160" s="99"/>
      <c r="AV160" s="245">
        <f t="shared" si="175"/>
        <v>0</v>
      </c>
      <c r="AW160" s="99">
        <f t="shared" si="236"/>
        <v>14730417.199999999</v>
      </c>
      <c r="AX160" s="99"/>
      <c r="AY160" s="98">
        <f t="shared" si="176"/>
        <v>14730417.199999999</v>
      </c>
      <c r="AZ160" s="47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</row>
    <row r="161" spans="1:83" s="11" customFormat="1" ht="12" customHeight="1">
      <c r="A161" s="161">
        <v>14300072</v>
      </c>
      <c r="B161" s="108" t="str">
        <f t="shared" si="237"/>
        <v>14300072</v>
      </c>
      <c r="C161" s="94" t="s">
        <v>569</v>
      </c>
      <c r="D161" s="112" t="str">
        <f t="shared" si="232"/>
        <v>W/C</v>
      </c>
      <c r="E161" s="112"/>
      <c r="F161" s="94"/>
      <c r="G161" s="112"/>
      <c r="H161" s="177" t="str">
        <f t="shared" si="217"/>
        <v/>
      </c>
      <c r="I161" s="177" t="str">
        <f t="shared" si="214"/>
        <v/>
      </c>
      <c r="J161" s="177" t="str">
        <f t="shared" si="215"/>
        <v/>
      </c>
      <c r="K161" s="177" t="str">
        <f t="shared" si="216"/>
        <v/>
      </c>
      <c r="L161" s="177" t="str">
        <f t="shared" si="238"/>
        <v>W/C</v>
      </c>
      <c r="M161" s="177" t="str">
        <f t="shared" si="239"/>
        <v>NO</v>
      </c>
      <c r="N161" s="177" t="str">
        <f t="shared" si="240"/>
        <v>W/C</v>
      </c>
      <c r="O161"/>
      <c r="P161" s="95">
        <v>490661.72</v>
      </c>
      <c r="Q161" s="95">
        <v>146767.23000000001</v>
      </c>
      <c r="R161" s="95">
        <v>165550.35</v>
      </c>
      <c r="S161" s="95">
        <v>386382.23</v>
      </c>
      <c r="T161" s="95">
        <v>952235.75</v>
      </c>
      <c r="U161" s="95">
        <v>774140.15</v>
      </c>
      <c r="V161" s="95">
        <v>645955.56999999995</v>
      </c>
      <c r="W161" s="95">
        <v>707194.54</v>
      </c>
      <c r="X161" s="95">
        <v>301495.78999999998</v>
      </c>
      <c r="Y161" s="95">
        <v>456273.71</v>
      </c>
      <c r="Z161" s="95">
        <v>578999.47</v>
      </c>
      <c r="AA161" s="95">
        <v>174700.78</v>
      </c>
      <c r="AB161" s="95">
        <v>164969.65</v>
      </c>
      <c r="AC161" s="95"/>
      <c r="AD161" s="95"/>
      <c r="AE161" s="95">
        <f t="shared" si="233"/>
        <v>468125.93791666668</v>
      </c>
      <c r="AF161" s="102"/>
      <c r="AG161" s="101"/>
      <c r="AH161" s="99"/>
      <c r="AI161" s="99"/>
      <c r="AJ161" s="99"/>
      <c r="AK161" s="100"/>
      <c r="AL161" s="99">
        <f t="shared" ref="AL161:AL232" si="241">SUM(AI161:AK161)</f>
        <v>0</v>
      </c>
      <c r="AM161" s="98">
        <f t="shared" si="235"/>
        <v>468125.93791666668</v>
      </c>
      <c r="AN161" s="99"/>
      <c r="AO161" s="247">
        <f t="shared" ref="AO161:AO232" si="242">AM161+AN161</f>
        <v>468125.93791666668</v>
      </c>
      <c r="AP161" s="232"/>
      <c r="AQ161" s="86">
        <f t="shared" si="234"/>
        <v>164969.65</v>
      </c>
      <c r="AR161" s="99"/>
      <c r="AS161" s="99"/>
      <c r="AT161" s="99"/>
      <c r="AU161" s="99"/>
      <c r="AV161" s="245">
        <f t="shared" ref="AV161:AV232" si="243">SUM(AS161:AU161)</f>
        <v>0</v>
      </c>
      <c r="AW161" s="99">
        <f t="shared" si="236"/>
        <v>164969.65</v>
      </c>
      <c r="AX161" s="99"/>
      <c r="AY161" s="98">
        <f t="shared" ref="AY161:AY232" si="244">AW161+AX161</f>
        <v>164969.65</v>
      </c>
      <c r="AZ161" s="470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</row>
    <row r="162" spans="1:83" s="11" customFormat="1" ht="12" customHeight="1">
      <c r="A162" s="165">
        <v>14300081</v>
      </c>
      <c r="B162" s="107" t="str">
        <f t="shared" si="237"/>
        <v>14300081</v>
      </c>
      <c r="C162" s="107" t="s">
        <v>771</v>
      </c>
      <c r="D162" s="112" t="str">
        <f t="shared" si="232"/>
        <v>W/C</v>
      </c>
      <c r="E162" s="112"/>
      <c r="F162" s="107"/>
      <c r="G162" s="112"/>
      <c r="H162" s="177" t="str">
        <f t="shared" si="217"/>
        <v/>
      </c>
      <c r="I162" s="177" t="str">
        <f t="shared" si="214"/>
        <v/>
      </c>
      <c r="J162" s="177" t="str">
        <f t="shared" si="215"/>
        <v/>
      </c>
      <c r="K162" s="177" t="str">
        <f t="shared" si="216"/>
        <v/>
      </c>
      <c r="L162" s="177" t="str">
        <f t="shared" si="238"/>
        <v>W/C</v>
      </c>
      <c r="M162" s="177" t="str">
        <f t="shared" si="239"/>
        <v>NO</v>
      </c>
      <c r="N162" s="177" t="str">
        <f t="shared" si="240"/>
        <v>W/C</v>
      </c>
      <c r="O162"/>
      <c r="P162" s="95">
        <v>1602.44</v>
      </c>
      <c r="Q162" s="95">
        <v>1602.44</v>
      </c>
      <c r="R162" s="95">
        <v>7059.04</v>
      </c>
      <c r="S162" s="95">
        <v>8457.2999999999993</v>
      </c>
      <c r="T162" s="95">
        <v>6903.86</v>
      </c>
      <c r="U162" s="95">
        <v>6903.86</v>
      </c>
      <c r="V162" s="95">
        <v>8302.1200000000008</v>
      </c>
      <c r="W162" s="95">
        <v>8302.1200000000008</v>
      </c>
      <c r="X162" s="95">
        <v>8302.1200000000008</v>
      </c>
      <c r="Y162" s="95">
        <v>9700.3799999999992</v>
      </c>
      <c r="Z162" s="95">
        <v>8302.1200000000008</v>
      </c>
      <c r="AA162" s="95">
        <v>1027.78</v>
      </c>
      <c r="AB162" s="95">
        <v>2426.04</v>
      </c>
      <c r="AC162" s="95"/>
      <c r="AD162" s="95"/>
      <c r="AE162" s="95">
        <f t="shared" si="233"/>
        <v>6406.4483333333337</v>
      </c>
      <c r="AF162" s="102"/>
      <c r="AG162" s="101"/>
      <c r="AH162" s="99"/>
      <c r="AI162" s="99"/>
      <c r="AJ162" s="99"/>
      <c r="AK162" s="100"/>
      <c r="AL162" s="99">
        <f t="shared" si="241"/>
        <v>0</v>
      </c>
      <c r="AM162" s="98">
        <f t="shared" si="235"/>
        <v>6406.4483333333337</v>
      </c>
      <c r="AN162" s="99"/>
      <c r="AO162" s="247">
        <f t="shared" si="242"/>
        <v>6406.4483333333337</v>
      </c>
      <c r="AP162" s="232"/>
      <c r="AQ162" s="86">
        <f t="shared" si="234"/>
        <v>2426.04</v>
      </c>
      <c r="AR162" s="99"/>
      <c r="AS162" s="99"/>
      <c r="AT162" s="99"/>
      <c r="AU162" s="99"/>
      <c r="AV162" s="245">
        <f t="shared" si="243"/>
        <v>0</v>
      </c>
      <c r="AW162" s="99">
        <f t="shared" si="236"/>
        <v>2426.04</v>
      </c>
      <c r="AX162" s="99"/>
      <c r="AY162" s="98">
        <f t="shared" si="244"/>
        <v>2426.04</v>
      </c>
      <c r="AZ162" s="470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</row>
    <row r="163" spans="1:83" s="11" customFormat="1" ht="12" customHeight="1">
      <c r="A163" s="161">
        <v>14300082</v>
      </c>
      <c r="B163" s="108" t="str">
        <f t="shared" si="237"/>
        <v>14300082</v>
      </c>
      <c r="C163" s="94" t="s">
        <v>570</v>
      </c>
      <c r="D163" s="112" t="str">
        <f t="shared" si="232"/>
        <v>W/C</v>
      </c>
      <c r="E163" s="112"/>
      <c r="F163" s="94"/>
      <c r="G163" s="112"/>
      <c r="H163" s="177" t="str">
        <f t="shared" si="217"/>
        <v/>
      </c>
      <c r="I163" s="177" t="str">
        <f t="shared" ref="I163:I195" si="245">IF(VALUE(AI163),I$7,IF(ISBLANK(AI163),"",I$7))</f>
        <v/>
      </c>
      <c r="J163" s="177" t="str">
        <f t="shared" ref="J163:J195" si="246">IF(VALUE(AJ163),J$7,IF(ISBLANK(AJ163),"",J$7))</f>
        <v/>
      </c>
      <c r="K163" s="177" t="str">
        <f t="shared" ref="K163:K195" si="247">IF(VALUE(AK163),K$7,IF(ISBLANK(AK163),"",K$7))</f>
        <v/>
      </c>
      <c r="L163" s="177" t="str">
        <f t="shared" si="238"/>
        <v>W/C</v>
      </c>
      <c r="M163" s="177" t="str">
        <f t="shared" si="239"/>
        <v>NO</v>
      </c>
      <c r="N163" s="177" t="str">
        <f t="shared" si="240"/>
        <v>W/C</v>
      </c>
      <c r="O163"/>
      <c r="P163" s="95">
        <v>685372.46</v>
      </c>
      <c r="Q163" s="95">
        <v>637458.56999999995</v>
      </c>
      <c r="R163" s="95">
        <v>312361.90000000002</v>
      </c>
      <c r="S163" s="95">
        <v>551998.43999999994</v>
      </c>
      <c r="T163" s="95">
        <v>1338635.03</v>
      </c>
      <c r="U163" s="95">
        <v>1726376.19</v>
      </c>
      <c r="V163" s="95">
        <v>1420077.99</v>
      </c>
      <c r="W163" s="95">
        <v>707099.32</v>
      </c>
      <c r="X163" s="95">
        <v>1006969.37</v>
      </c>
      <c r="Y163" s="95">
        <v>757225.37</v>
      </c>
      <c r="Z163" s="95">
        <v>578999.56000000006</v>
      </c>
      <c r="AA163" s="95">
        <v>174700.85</v>
      </c>
      <c r="AB163" s="95">
        <v>339892.01</v>
      </c>
      <c r="AC163" s="95"/>
      <c r="AD163" s="95"/>
      <c r="AE163" s="95">
        <f t="shared" si="233"/>
        <v>810377.90208333323</v>
      </c>
      <c r="AF163" s="102"/>
      <c r="AG163" s="101"/>
      <c r="AH163" s="99"/>
      <c r="AI163" s="99"/>
      <c r="AJ163" s="99"/>
      <c r="AK163" s="100"/>
      <c r="AL163" s="99">
        <f t="shared" si="241"/>
        <v>0</v>
      </c>
      <c r="AM163" s="98">
        <f t="shared" si="235"/>
        <v>810377.90208333323</v>
      </c>
      <c r="AN163" s="99"/>
      <c r="AO163" s="247">
        <f t="shared" si="242"/>
        <v>810377.90208333323</v>
      </c>
      <c r="AP163" s="232"/>
      <c r="AQ163" s="86">
        <f t="shared" si="234"/>
        <v>339892.01</v>
      </c>
      <c r="AR163" s="99"/>
      <c r="AS163" s="99"/>
      <c r="AT163" s="99"/>
      <c r="AU163" s="99"/>
      <c r="AV163" s="245">
        <f t="shared" si="243"/>
        <v>0</v>
      </c>
      <c r="AW163" s="99">
        <f t="shared" si="236"/>
        <v>339892.01</v>
      </c>
      <c r="AX163" s="99"/>
      <c r="AY163" s="98">
        <f t="shared" si="244"/>
        <v>339892.01</v>
      </c>
      <c r="AZ163" s="470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</row>
    <row r="164" spans="1:83" s="11" customFormat="1" ht="12" customHeight="1">
      <c r="A164" s="161">
        <v>14300141</v>
      </c>
      <c r="B164" s="108" t="str">
        <f t="shared" si="237"/>
        <v>14300141</v>
      </c>
      <c r="C164" s="94" t="s">
        <v>772</v>
      </c>
      <c r="D164" s="112" t="str">
        <f t="shared" si="232"/>
        <v>W/C</v>
      </c>
      <c r="E164" s="112"/>
      <c r="F164" s="94"/>
      <c r="G164" s="112"/>
      <c r="H164" s="177" t="str">
        <f t="shared" ref="H164:H195" si="248">IF(VALUE(AH164),H$7,IF(ISBLANK(AH164),"",H$7))</f>
        <v/>
      </c>
      <c r="I164" s="177" t="str">
        <f t="shared" si="245"/>
        <v/>
      </c>
      <c r="J164" s="177" t="str">
        <f t="shared" si="246"/>
        <v/>
      </c>
      <c r="K164" s="177" t="str">
        <f t="shared" si="247"/>
        <v/>
      </c>
      <c r="L164" s="177" t="str">
        <f t="shared" si="238"/>
        <v>W/C</v>
      </c>
      <c r="M164" s="177" t="str">
        <f t="shared" si="239"/>
        <v>NO</v>
      </c>
      <c r="N164" s="177" t="str">
        <f t="shared" si="240"/>
        <v>W/C</v>
      </c>
      <c r="O164"/>
      <c r="P164" s="95">
        <v>35208140.520000003</v>
      </c>
      <c r="Q164" s="95">
        <v>16606583.25</v>
      </c>
      <c r="R164" s="95">
        <v>35614254.590000004</v>
      </c>
      <c r="S164" s="95">
        <v>36758331.009999998</v>
      </c>
      <c r="T164" s="95">
        <v>9495022.5999999996</v>
      </c>
      <c r="U164" s="95">
        <v>7170605.8799999999</v>
      </c>
      <c r="V164" s="95">
        <v>7108779.7300000004</v>
      </c>
      <c r="W164" s="95">
        <v>25827618.149999999</v>
      </c>
      <c r="X164" s="95">
        <v>20261561.710000001</v>
      </c>
      <c r="Y164" s="95">
        <v>20013568.98</v>
      </c>
      <c r="Z164" s="95">
        <v>21893035.059999999</v>
      </c>
      <c r="AA164" s="95">
        <v>13974070.130000001</v>
      </c>
      <c r="AB164" s="95">
        <v>16641829.220000001</v>
      </c>
      <c r="AC164" s="95"/>
      <c r="AD164" s="95"/>
      <c r="AE164" s="95">
        <f t="shared" si="233"/>
        <v>20054034.66333333</v>
      </c>
      <c r="AF164" s="102"/>
      <c r="AG164" s="101"/>
      <c r="AH164" s="99"/>
      <c r="AI164" s="99"/>
      <c r="AJ164" s="99"/>
      <c r="AK164" s="100"/>
      <c r="AL164" s="99">
        <f t="shared" si="241"/>
        <v>0</v>
      </c>
      <c r="AM164" s="98">
        <f t="shared" si="235"/>
        <v>20054034.66333333</v>
      </c>
      <c r="AN164" s="99"/>
      <c r="AO164" s="247">
        <f t="shared" si="242"/>
        <v>20054034.66333333</v>
      </c>
      <c r="AP164" s="232"/>
      <c r="AQ164" s="86">
        <f t="shared" si="234"/>
        <v>16641829.220000001</v>
      </c>
      <c r="AR164" s="99"/>
      <c r="AS164" s="99"/>
      <c r="AT164" s="99"/>
      <c r="AU164" s="99"/>
      <c r="AV164" s="245">
        <f t="shared" si="243"/>
        <v>0</v>
      </c>
      <c r="AW164" s="99">
        <f t="shared" si="236"/>
        <v>16641829.220000001</v>
      </c>
      <c r="AX164" s="99"/>
      <c r="AY164" s="98">
        <f t="shared" si="244"/>
        <v>16641829.220000001</v>
      </c>
      <c r="AZ164" s="470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</row>
    <row r="165" spans="1:83" s="11" customFormat="1" ht="12" customHeight="1">
      <c r="A165" s="161">
        <v>14300151</v>
      </c>
      <c r="B165" s="108" t="str">
        <f t="shared" si="237"/>
        <v>14300151</v>
      </c>
      <c r="C165" s="94" t="s">
        <v>773</v>
      </c>
      <c r="D165" s="112" t="str">
        <f t="shared" si="232"/>
        <v>W/C</v>
      </c>
      <c r="E165" s="112"/>
      <c r="F165" s="94"/>
      <c r="G165" s="112"/>
      <c r="H165" s="177" t="str">
        <f t="shared" si="248"/>
        <v/>
      </c>
      <c r="I165" s="177" t="str">
        <f t="shared" si="245"/>
        <v/>
      </c>
      <c r="J165" s="177" t="str">
        <f t="shared" si="246"/>
        <v/>
      </c>
      <c r="K165" s="177" t="str">
        <f t="shared" si="247"/>
        <v/>
      </c>
      <c r="L165" s="177" t="str">
        <f t="shared" si="238"/>
        <v>W/C</v>
      </c>
      <c r="M165" s="177" t="str">
        <f t="shared" si="239"/>
        <v>NO</v>
      </c>
      <c r="N165" s="177" t="str">
        <f t="shared" si="240"/>
        <v>W/C</v>
      </c>
      <c r="O165"/>
      <c r="P165" s="95">
        <v>1545627.11</v>
      </c>
      <c r="Q165" s="95">
        <v>1319027.78</v>
      </c>
      <c r="R165" s="95">
        <v>1182483.9099999999</v>
      </c>
      <c r="S165" s="95">
        <v>1634417.62</v>
      </c>
      <c r="T165" s="95">
        <v>1542738.37</v>
      </c>
      <c r="U165" s="95">
        <v>1311035.8600000001</v>
      </c>
      <c r="V165" s="95">
        <v>1236595.22</v>
      </c>
      <c r="W165" s="95">
        <v>1206418.6200000001</v>
      </c>
      <c r="X165" s="95">
        <v>1225123.1000000001</v>
      </c>
      <c r="Y165" s="95">
        <v>1234913.1399999999</v>
      </c>
      <c r="Z165" s="95">
        <v>1172760.47</v>
      </c>
      <c r="AA165" s="95">
        <v>1416209.13</v>
      </c>
      <c r="AB165" s="95">
        <v>1412423.52</v>
      </c>
      <c r="AC165" s="95"/>
      <c r="AD165" s="95"/>
      <c r="AE165" s="95">
        <f t="shared" si="233"/>
        <v>1330062.3779166664</v>
      </c>
      <c r="AF165" s="102"/>
      <c r="AG165" s="101"/>
      <c r="AH165" s="99"/>
      <c r="AI165" s="99"/>
      <c r="AJ165" s="99"/>
      <c r="AK165" s="100"/>
      <c r="AL165" s="99">
        <f t="shared" si="241"/>
        <v>0</v>
      </c>
      <c r="AM165" s="98">
        <f t="shared" si="235"/>
        <v>1330062.3779166664</v>
      </c>
      <c r="AN165" s="99"/>
      <c r="AO165" s="247">
        <f t="shared" si="242"/>
        <v>1330062.3779166664</v>
      </c>
      <c r="AP165" s="232"/>
      <c r="AQ165" s="86">
        <f t="shared" si="234"/>
        <v>1412423.52</v>
      </c>
      <c r="AR165" s="99"/>
      <c r="AS165" s="99"/>
      <c r="AT165" s="99"/>
      <c r="AU165" s="99"/>
      <c r="AV165" s="245">
        <f t="shared" si="243"/>
        <v>0</v>
      </c>
      <c r="AW165" s="99">
        <f t="shared" si="236"/>
        <v>1412423.52</v>
      </c>
      <c r="AX165" s="99"/>
      <c r="AY165" s="98">
        <f t="shared" si="244"/>
        <v>1412423.52</v>
      </c>
      <c r="AZ165" s="470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</row>
    <row r="166" spans="1:83" s="11" customFormat="1" ht="12" customHeight="1">
      <c r="A166" s="161">
        <v>14300171</v>
      </c>
      <c r="B166" s="108" t="str">
        <f t="shared" si="237"/>
        <v>14300171</v>
      </c>
      <c r="C166" s="94" t="s">
        <v>774</v>
      </c>
      <c r="D166" s="112" t="str">
        <f t="shared" si="232"/>
        <v>W/C</v>
      </c>
      <c r="E166" s="112"/>
      <c r="F166" s="94"/>
      <c r="G166" s="112"/>
      <c r="H166" s="177" t="str">
        <f t="shared" si="248"/>
        <v/>
      </c>
      <c r="I166" s="177" t="str">
        <f t="shared" si="245"/>
        <v/>
      </c>
      <c r="J166" s="177" t="str">
        <f t="shared" si="246"/>
        <v/>
      </c>
      <c r="K166" s="177" t="str">
        <f t="shared" si="247"/>
        <v/>
      </c>
      <c r="L166" s="177" t="str">
        <f t="shared" si="238"/>
        <v>W/C</v>
      </c>
      <c r="M166" s="177" t="str">
        <f t="shared" si="239"/>
        <v>NO</v>
      </c>
      <c r="N166" s="177" t="str">
        <f t="shared" si="240"/>
        <v>W/C</v>
      </c>
      <c r="O166"/>
      <c r="P166" s="95">
        <v>14348247.960000001</v>
      </c>
      <c r="Q166" s="95">
        <v>17267661.93</v>
      </c>
      <c r="R166" s="95">
        <v>16843518.350000001</v>
      </c>
      <c r="S166" s="95">
        <v>14981652.470000001</v>
      </c>
      <c r="T166" s="95">
        <v>13270326.18</v>
      </c>
      <c r="U166" s="95">
        <v>11381219.310000001</v>
      </c>
      <c r="V166" s="95">
        <v>10327739.15</v>
      </c>
      <c r="W166" s="95">
        <v>10208184.74</v>
      </c>
      <c r="X166" s="95">
        <v>10315423.890000001</v>
      </c>
      <c r="Y166" s="95">
        <v>10226141.630000001</v>
      </c>
      <c r="Z166" s="95">
        <v>10271305.029999999</v>
      </c>
      <c r="AA166" s="95">
        <v>11712103.210000001</v>
      </c>
      <c r="AB166" s="95">
        <v>14568251.74</v>
      </c>
      <c r="AC166" s="95"/>
      <c r="AD166" s="95"/>
      <c r="AE166" s="95">
        <f t="shared" si="233"/>
        <v>12605293.811666666</v>
      </c>
      <c r="AF166" s="102"/>
      <c r="AG166" s="101"/>
      <c r="AH166" s="99"/>
      <c r="AI166" s="99"/>
      <c r="AJ166" s="99"/>
      <c r="AK166" s="100"/>
      <c r="AL166" s="99">
        <f t="shared" si="241"/>
        <v>0</v>
      </c>
      <c r="AM166" s="98">
        <f t="shared" si="235"/>
        <v>12605293.811666666</v>
      </c>
      <c r="AN166" s="99"/>
      <c r="AO166" s="247">
        <f t="shared" si="242"/>
        <v>12605293.811666666</v>
      </c>
      <c r="AP166" s="232"/>
      <c r="AQ166" s="86">
        <f t="shared" si="234"/>
        <v>14568251.74</v>
      </c>
      <c r="AR166" s="99"/>
      <c r="AS166" s="99"/>
      <c r="AT166" s="99"/>
      <c r="AU166" s="99"/>
      <c r="AV166" s="245">
        <f t="shared" si="243"/>
        <v>0</v>
      </c>
      <c r="AW166" s="99">
        <f t="shared" si="236"/>
        <v>14568251.74</v>
      </c>
      <c r="AX166" s="99"/>
      <c r="AY166" s="98">
        <f t="shared" si="244"/>
        <v>14568251.74</v>
      </c>
      <c r="AZ166" s="470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</row>
    <row r="167" spans="1:83" s="11" customFormat="1" ht="12" customHeight="1">
      <c r="A167" s="161">
        <v>14300213</v>
      </c>
      <c r="B167" s="108" t="str">
        <f t="shared" si="237"/>
        <v>14300213</v>
      </c>
      <c r="C167" s="94" t="s">
        <v>775</v>
      </c>
      <c r="D167" s="112" t="str">
        <f t="shared" si="232"/>
        <v>W/C</v>
      </c>
      <c r="E167" s="112"/>
      <c r="F167" s="94"/>
      <c r="G167" s="112"/>
      <c r="H167" s="177" t="str">
        <f t="shared" si="248"/>
        <v/>
      </c>
      <c r="I167" s="177" t="str">
        <f t="shared" si="245"/>
        <v/>
      </c>
      <c r="J167" s="177" t="str">
        <f t="shared" si="246"/>
        <v/>
      </c>
      <c r="K167" s="177" t="str">
        <f t="shared" si="247"/>
        <v/>
      </c>
      <c r="L167" s="177" t="str">
        <f t="shared" si="238"/>
        <v>W/C</v>
      </c>
      <c r="M167" s="177" t="str">
        <f t="shared" si="239"/>
        <v>NO</v>
      </c>
      <c r="N167" s="177" t="str">
        <f t="shared" si="240"/>
        <v>W/C</v>
      </c>
      <c r="O167"/>
      <c r="P167" s="95">
        <v>0</v>
      </c>
      <c r="Q167" s="95">
        <v>0</v>
      </c>
      <c r="R167" s="95">
        <v>0</v>
      </c>
      <c r="S167" s="95">
        <v>0</v>
      </c>
      <c r="T167" s="95">
        <v>0</v>
      </c>
      <c r="U167" s="95">
        <v>0</v>
      </c>
      <c r="V167" s="95">
        <v>0</v>
      </c>
      <c r="W167" s="95">
        <v>0</v>
      </c>
      <c r="X167" s="95">
        <v>0</v>
      </c>
      <c r="Y167" s="95">
        <v>0</v>
      </c>
      <c r="Z167" s="95">
        <v>0</v>
      </c>
      <c r="AA167" s="95">
        <v>0</v>
      </c>
      <c r="AB167" s="95">
        <v>0</v>
      </c>
      <c r="AC167" s="95"/>
      <c r="AD167" s="95"/>
      <c r="AE167" s="95">
        <f t="shared" si="233"/>
        <v>0</v>
      </c>
      <c r="AF167" s="102"/>
      <c r="AG167" s="101"/>
      <c r="AH167" s="99"/>
      <c r="AI167" s="99"/>
      <c r="AJ167" s="99"/>
      <c r="AK167" s="100"/>
      <c r="AL167" s="99">
        <f t="shared" si="241"/>
        <v>0</v>
      </c>
      <c r="AM167" s="98">
        <f t="shared" si="235"/>
        <v>0</v>
      </c>
      <c r="AN167" s="99"/>
      <c r="AO167" s="247">
        <f t="shared" si="242"/>
        <v>0</v>
      </c>
      <c r="AP167" s="232"/>
      <c r="AQ167" s="86">
        <f t="shared" si="234"/>
        <v>0</v>
      </c>
      <c r="AR167" s="99"/>
      <c r="AS167" s="99"/>
      <c r="AT167" s="99"/>
      <c r="AU167" s="99"/>
      <c r="AV167" s="245">
        <f t="shared" si="243"/>
        <v>0</v>
      </c>
      <c r="AW167" s="99">
        <f t="shared" si="236"/>
        <v>0</v>
      </c>
      <c r="AX167" s="99"/>
      <c r="AY167" s="98">
        <f t="shared" si="244"/>
        <v>0</v>
      </c>
      <c r="AZ167" s="470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</row>
    <row r="168" spans="1:83" s="11" customFormat="1" ht="12" customHeight="1">
      <c r="A168" s="161">
        <v>14300241</v>
      </c>
      <c r="B168" s="108" t="str">
        <f t="shared" si="237"/>
        <v>14300241</v>
      </c>
      <c r="C168" s="94" t="s">
        <v>688</v>
      </c>
      <c r="D168" s="112" t="str">
        <f t="shared" si="232"/>
        <v>Non-Op</v>
      </c>
      <c r="E168" s="112"/>
      <c r="F168" s="94"/>
      <c r="G168" s="112"/>
      <c r="H168" s="177" t="str">
        <f t="shared" si="248"/>
        <v/>
      </c>
      <c r="I168" s="177" t="str">
        <f t="shared" si="245"/>
        <v/>
      </c>
      <c r="J168" s="177" t="str">
        <f t="shared" si="246"/>
        <v/>
      </c>
      <c r="K168" s="177" t="str">
        <f t="shared" si="247"/>
        <v>Non-Op</v>
      </c>
      <c r="L168" s="177" t="str">
        <f t="shared" si="238"/>
        <v>NO</v>
      </c>
      <c r="M168" s="177" t="str">
        <f t="shared" si="239"/>
        <v>NO</v>
      </c>
      <c r="N168" s="177" t="str">
        <f t="shared" si="240"/>
        <v/>
      </c>
      <c r="O168"/>
      <c r="P168" s="95">
        <v>671926.65</v>
      </c>
      <c r="Q168" s="95">
        <v>671926.65</v>
      </c>
      <c r="R168" s="95">
        <v>596926.65</v>
      </c>
      <c r="S168" s="95">
        <v>596926.65</v>
      </c>
      <c r="T168" s="95">
        <v>596926.65</v>
      </c>
      <c r="U168" s="95">
        <v>596926.65</v>
      </c>
      <c r="V168" s="95">
        <v>603676.65</v>
      </c>
      <c r="W168" s="95">
        <v>674926.65</v>
      </c>
      <c r="X168" s="95">
        <v>682426.65</v>
      </c>
      <c r="Y168" s="95">
        <v>682426.65</v>
      </c>
      <c r="Z168" s="95">
        <v>674926.65</v>
      </c>
      <c r="AA168" s="95">
        <v>674926.65</v>
      </c>
      <c r="AB168" s="95">
        <v>674926.65</v>
      </c>
      <c r="AC168" s="95"/>
      <c r="AD168" s="95"/>
      <c r="AE168" s="95">
        <f t="shared" si="233"/>
        <v>643864.15000000014</v>
      </c>
      <c r="AF168" s="102"/>
      <c r="AG168" s="101"/>
      <c r="AH168" s="99"/>
      <c r="AI168" s="99"/>
      <c r="AJ168" s="99"/>
      <c r="AK168" s="100">
        <f>AE168</f>
        <v>643864.15000000014</v>
      </c>
      <c r="AL168" s="99">
        <f t="shared" si="241"/>
        <v>643864.15000000014</v>
      </c>
      <c r="AM168" s="98"/>
      <c r="AN168" s="99"/>
      <c r="AO168" s="247">
        <f t="shared" si="242"/>
        <v>0</v>
      </c>
      <c r="AP168" s="232"/>
      <c r="AQ168" s="86">
        <f t="shared" si="234"/>
        <v>674926.65</v>
      </c>
      <c r="AR168" s="99"/>
      <c r="AS168" s="99"/>
      <c r="AT168" s="99"/>
      <c r="AU168" s="99">
        <f>AQ168</f>
        <v>674926.65</v>
      </c>
      <c r="AV168" s="245">
        <f t="shared" si="243"/>
        <v>674926.65</v>
      </c>
      <c r="AW168" s="99"/>
      <c r="AX168" s="99"/>
      <c r="AY168" s="98">
        <f t="shared" si="244"/>
        <v>0</v>
      </c>
      <c r="AZ168" s="470" t="s">
        <v>1663</v>
      </c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</row>
    <row r="169" spans="1:83" s="11" customFormat="1" ht="12" customHeight="1">
      <c r="A169" s="161">
        <v>14300253</v>
      </c>
      <c r="B169" s="108" t="str">
        <f t="shared" si="237"/>
        <v>14300253</v>
      </c>
      <c r="C169" s="94" t="s">
        <v>776</v>
      </c>
      <c r="D169" s="112" t="str">
        <f t="shared" si="232"/>
        <v>W/C</v>
      </c>
      <c r="E169" s="112"/>
      <c r="F169" s="94"/>
      <c r="G169" s="112"/>
      <c r="H169" s="177" t="str">
        <f t="shared" si="248"/>
        <v/>
      </c>
      <c r="I169" s="177" t="str">
        <f t="shared" si="245"/>
        <v/>
      </c>
      <c r="J169" s="177" t="str">
        <f t="shared" si="246"/>
        <v/>
      </c>
      <c r="K169" s="177" t="str">
        <f t="shared" si="247"/>
        <v/>
      </c>
      <c r="L169" s="177" t="str">
        <f t="shared" si="238"/>
        <v>W/C</v>
      </c>
      <c r="M169" s="177" t="str">
        <f t="shared" si="239"/>
        <v>NO</v>
      </c>
      <c r="N169" s="177" t="str">
        <f t="shared" si="240"/>
        <v>W/C</v>
      </c>
      <c r="O169" s="5"/>
      <c r="P169" s="95">
        <v>0</v>
      </c>
      <c r="Q169" s="95">
        <v>0</v>
      </c>
      <c r="R169" s="95">
        <v>0</v>
      </c>
      <c r="S169" s="95">
        <v>0</v>
      </c>
      <c r="T169" s="95">
        <v>0</v>
      </c>
      <c r="U169" s="95">
        <v>0</v>
      </c>
      <c r="V169" s="95">
        <v>0</v>
      </c>
      <c r="W169" s="95">
        <v>0</v>
      </c>
      <c r="X169" s="95">
        <v>0</v>
      </c>
      <c r="Y169" s="95">
        <v>0</v>
      </c>
      <c r="Z169" s="95">
        <v>0</v>
      </c>
      <c r="AA169" s="95">
        <v>0</v>
      </c>
      <c r="AB169" s="95">
        <v>112409.08</v>
      </c>
      <c r="AC169" s="95"/>
      <c r="AD169" s="95"/>
      <c r="AE169" s="95">
        <f t="shared" si="233"/>
        <v>4683.711666666667</v>
      </c>
      <c r="AF169" s="102"/>
      <c r="AG169" s="101"/>
      <c r="AH169" s="99"/>
      <c r="AI169" s="99"/>
      <c r="AJ169" s="99"/>
      <c r="AK169" s="100"/>
      <c r="AL169" s="99">
        <f t="shared" si="241"/>
        <v>0</v>
      </c>
      <c r="AM169" s="98">
        <f>AE169</f>
        <v>4683.711666666667</v>
      </c>
      <c r="AN169" s="99"/>
      <c r="AO169" s="247">
        <f t="shared" si="242"/>
        <v>4683.711666666667</v>
      </c>
      <c r="AP169" s="232"/>
      <c r="AQ169" s="86">
        <f t="shared" si="234"/>
        <v>112409.08</v>
      </c>
      <c r="AR169" s="99"/>
      <c r="AS169" s="99"/>
      <c r="AT169" s="99"/>
      <c r="AU169" s="99"/>
      <c r="AV169" s="245">
        <f t="shared" si="243"/>
        <v>0</v>
      </c>
      <c r="AW169" s="99">
        <f t="shared" si="236"/>
        <v>112409.08</v>
      </c>
      <c r="AX169" s="99"/>
      <c r="AY169" s="98">
        <f t="shared" si="244"/>
        <v>112409.08</v>
      </c>
      <c r="AZ169" s="470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</row>
    <row r="170" spans="1:83" s="11" customFormat="1" ht="12" customHeight="1">
      <c r="A170" s="161">
        <v>14300261</v>
      </c>
      <c r="B170" s="108" t="str">
        <f t="shared" si="237"/>
        <v>14300261</v>
      </c>
      <c r="C170" s="94" t="s">
        <v>567</v>
      </c>
      <c r="D170" s="112" t="str">
        <f t="shared" si="232"/>
        <v>Non-Op</v>
      </c>
      <c r="E170" s="112"/>
      <c r="F170" s="94"/>
      <c r="G170" s="112"/>
      <c r="H170" s="177" t="str">
        <f t="shared" si="248"/>
        <v/>
      </c>
      <c r="I170" s="177" t="str">
        <f t="shared" si="245"/>
        <v/>
      </c>
      <c r="J170" s="177" t="str">
        <f t="shared" si="246"/>
        <v/>
      </c>
      <c r="K170" s="177" t="str">
        <f t="shared" si="247"/>
        <v>Non-Op</v>
      </c>
      <c r="L170" s="177" t="str">
        <f t="shared" si="238"/>
        <v>NO</v>
      </c>
      <c r="M170" s="177" t="str">
        <f t="shared" si="239"/>
        <v>NO</v>
      </c>
      <c r="N170" s="177" t="str">
        <f t="shared" si="240"/>
        <v/>
      </c>
      <c r="O170"/>
      <c r="P170" s="95">
        <v>3881721.17</v>
      </c>
      <c r="Q170" s="95">
        <v>3868735.2</v>
      </c>
      <c r="R170" s="95">
        <v>3854919.94</v>
      </c>
      <c r="S170" s="95">
        <v>3841807.04</v>
      </c>
      <c r="T170" s="95">
        <v>3828446.97</v>
      </c>
      <c r="U170" s="95">
        <v>3815276.5</v>
      </c>
      <c r="V170" s="95">
        <v>3801793.5</v>
      </c>
      <c r="W170" s="95">
        <v>3788565.5</v>
      </c>
      <c r="X170" s="95">
        <v>3775273.5</v>
      </c>
      <c r="Y170" s="95">
        <v>3761672.5</v>
      </c>
      <c r="Z170" s="95">
        <v>3748322.5</v>
      </c>
      <c r="AA170" s="95">
        <v>3733779.5</v>
      </c>
      <c r="AB170" s="95">
        <v>3719414.5</v>
      </c>
      <c r="AC170" s="95"/>
      <c r="AD170" s="95"/>
      <c r="AE170" s="95">
        <f t="shared" si="233"/>
        <v>3801596.7070833333</v>
      </c>
      <c r="AF170" s="143"/>
      <c r="AG170" s="105"/>
      <c r="AH170" s="99"/>
      <c r="AI170" s="99"/>
      <c r="AJ170" s="99"/>
      <c r="AK170" s="100">
        <f>AE170</f>
        <v>3801596.7070833333</v>
      </c>
      <c r="AL170" s="99">
        <f t="shared" si="241"/>
        <v>3801596.7070833333</v>
      </c>
      <c r="AM170" s="98"/>
      <c r="AN170" s="99"/>
      <c r="AO170" s="247">
        <f t="shared" si="242"/>
        <v>0</v>
      </c>
      <c r="AP170" s="232"/>
      <c r="AQ170" s="86">
        <f t="shared" si="234"/>
        <v>3719414.5</v>
      </c>
      <c r="AR170" s="99"/>
      <c r="AS170" s="99"/>
      <c r="AT170" s="99"/>
      <c r="AU170" s="99">
        <f>AQ170</f>
        <v>3719414.5</v>
      </c>
      <c r="AV170" s="245">
        <f t="shared" si="243"/>
        <v>3719414.5</v>
      </c>
      <c r="AW170" s="99"/>
      <c r="AX170" s="99"/>
      <c r="AY170" s="98">
        <f t="shared" si="244"/>
        <v>0</v>
      </c>
      <c r="AZ170" s="470" t="s">
        <v>1672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</row>
    <row r="171" spans="1:83" s="11" customFormat="1" ht="12" customHeight="1">
      <c r="A171" s="161">
        <v>14300323</v>
      </c>
      <c r="B171" s="108" t="str">
        <f t="shared" si="237"/>
        <v>14300323</v>
      </c>
      <c r="C171" s="94" t="s">
        <v>286</v>
      </c>
      <c r="D171" s="112" t="str">
        <f t="shared" si="232"/>
        <v>W/C</v>
      </c>
      <c r="E171" s="112"/>
      <c r="F171" s="94"/>
      <c r="G171" s="112"/>
      <c r="H171" s="177" t="str">
        <f t="shared" si="248"/>
        <v/>
      </c>
      <c r="I171" s="177" t="str">
        <f t="shared" si="245"/>
        <v/>
      </c>
      <c r="J171" s="177" t="str">
        <f t="shared" si="246"/>
        <v/>
      </c>
      <c r="K171" s="177" t="str">
        <f t="shared" si="247"/>
        <v/>
      </c>
      <c r="L171" s="177" t="str">
        <f t="shared" si="238"/>
        <v>W/C</v>
      </c>
      <c r="M171" s="177" t="str">
        <f t="shared" si="239"/>
        <v>NO</v>
      </c>
      <c r="N171" s="177" t="str">
        <f t="shared" si="240"/>
        <v>W/C</v>
      </c>
      <c r="O171"/>
      <c r="P171" s="95">
        <v>813.39</v>
      </c>
      <c r="Q171" s="95">
        <v>0</v>
      </c>
      <c r="R171" s="95">
        <v>0</v>
      </c>
      <c r="S171" s="95">
        <v>0</v>
      </c>
      <c r="T171" s="95">
        <v>0</v>
      </c>
      <c r="U171" s="95">
        <v>0</v>
      </c>
      <c r="V171" s="95">
        <v>0</v>
      </c>
      <c r="W171" s="95">
        <v>0</v>
      </c>
      <c r="X171" s="95">
        <v>544.61</v>
      </c>
      <c r="Y171" s="95">
        <v>2008.58</v>
      </c>
      <c r="Z171" s="95">
        <v>274.77</v>
      </c>
      <c r="AA171" s="95">
        <v>0</v>
      </c>
      <c r="AB171" s="95">
        <v>-1380.18</v>
      </c>
      <c r="AC171" s="95"/>
      <c r="AD171" s="95"/>
      <c r="AE171" s="95">
        <f t="shared" si="233"/>
        <v>212.04708333333335</v>
      </c>
      <c r="AF171" s="102"/>
      <c r="AG171" s="101"/>
      <c r="AH171" s="99"/>
      <c r="AI171" s="99"/>
      <c r="AJ171" s="99"/>
      <c r="AK171" s="100"/>
      <c r="AL171" s="99">
        <f t="shared" si="241"/>
        <v>0</v>
      </c>
      <c r="AM171" s="98">
        <f t="shared" ref="AM171:AM186" si="249">AE171</f>
        <v>212.04708333333335</v>
      </c>
      <c r="AN171" s="99"/>
      <c r="AO171" s="247">
        <f t="shared" si="242"/>
        <v>212.04708333333335</v>
      </c>
      <c r="AP171" s="232"/>
      <c r="AQ171" s="86">
        <f t="shared" si="234"/>
        <v>-1380.18</v>
      </c>
      <c r="AR171" s="99"/>
      <c r="AS171" s="99"/>
      <c r="AT171" s="99"/>
      <c r="AU171" s="99"/>
      <c r="AV171" s="245">
        <f t="shared" si="243"/>
        <v>0</v>
      </c>
      <c r="AW171" s="99">
        <f>AQ171</f>
        <v>-1380.18</v>
      </c>
      <c r="AX171" s="99"/>
      <c r="AY171" s="98">
        <f t="shared" si="244"/>
        <v>-1380.18</v>
      </c>
      <c r="AZ171" s="470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</row>
    <row r="172" spans="1:83" s="11" customFormat="1" ht="12" customHeight="1">
      <c r="A172" s="161">
        <v>14300333</v>
      </c>
      <c r="B172" s="108" t="str">
        <f t="shared" si="237"/>
        <v>14300333</v>
      </c>
      <c r="C172" s="94" t="s">
        <v>777</v>
      </c>
      <c r="D172" s="112" t="str">
        <f t="shared" si="232"/>
        <v>W/C</v>
      </c>
      <c r="E172" s="112"/>
      <c r="F172" s="94"/>
      <c r="G172" s="112"/>
      <c r="H172" s="177" t="str">
        <f t="shared" si="248"/>
        <v/>
      </c>
      <c r="I172" s="177" t="str">
        <f t="shared" si="245"/>
        <v/>
      </c>
      <c r="J172" s="177" t="str">
        <f t="shared" si="246"/>
        <v/>
      </c>
      <c r="K172" s="177" t="str">
        <f t="shared" si="247"/>
        <v/>
      </c>
      <c r="L172" s="177" t="str">
        <f t="shared" si="238"/>
        <v>W/C</v>
      </c>
      <c r="M172" s="177" t="str">
        <f t="shared" si="239"/>
        <v>NO</v>
      </c>
      <c r="N172" s="177" t="str">
        <f t="shared" si="240"/>
        <v>W/C</v>
      </c>
      <c r="O172"/>
      <c r="P172" s="95">
        <v>24862.880000000001</v>
      </c>
      <c r="Q172" s="95">
        <v>23722.01</v>
      </c>
      <c r="R172" s="95">
        <v>23695.22</v>
      </c>
      <c r="S172" s="95">
        <v>23695.18</v>
      </c>
      <c r="T172" s="95">
        <v>23695.18</v>
      </c>
      <c r="U172" s="95">
        <v>23695.18</v>
      </c>
      <c r="V172" s="95">
        <v>23695.18</v>
      </c>
      <c r="W172" s="95">
        <v>23695.18</v>
      </c>
      <c r="X172" s="95">
        <v>23695.18</v>
      </c>
      <c r="Y172" s="95">
        <v>23695.18</v>
      </c>
      <c r="Z172" s="95">
        <v>23695.18</v>
      </c>
      <c r="AA172" s="95">
        <v>22337.34</v>
      </c>
      <c r="AB172" s="95">
        <v>20362.62</v>
      </c>
      <c r="AC172" s="95"/>
      <c r="AD172" s="95"/>
      <c r="AE172" s="95">
        <f t="shared" si="233"/>
        <v>23494.063333333328</v>
      </c>
      <c r="AF172" s="102"/>
      <c r="AG172" s="101"/>
      <c r="AH172" s="99"/>
      <c r="AI172" s="99"/>
      <c r="AJ172" s="99"/>
      <c r="AK172" s="100"/>
      <c r="AL172" s="99">
        <f t="shared" si="241"/>
        <v>0</v>
      </c>
      <c r="AM172" s="98">
        <f t="shared" si="249"/>
        <v>23494.063333333328</v>
      </c>
      <c r="AN172" s="99"/>
      <c r="AO172" s="247">
        <f t="shared" si="242"/>
        <v>23494.063333333328</v>
      </c>
      <c r="AP172" s="232"/>
      <c r="AQ172" s="86">
        <f t="shared" si="234"/>
        <v>20362.62</v>
      </c>
      <c r="AR172" s="99"/>
      <c r="AS172" s="99"/>
      <c r="AT172" s="99"/>
      <c r="AU172" s="99"/>
      <c r="AV172" s="245">
        <f t="shared" si="243"/>
        <v>0</v>
      </c>
      <c r="AW172" s="99">
        <f t="shared" ref="AW172:AW186" si="250">AQ172</f>
        <v>20362.62</v>
      </c>
      <c r="AX172" s="99"/>
      <c r="AY172" s="98">
        <f t="shared" si="244"/>
        <v>20362.62</v>
      </c>
      <c r="AZ172" s="470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</row>
    <row r="173" spans="1:83" s="11" customFormat="1" ht="12" customHeight="1">
      <c r="A173" s="161">
        <v>14300341</v>
      </c>
      <c r="B173" s="108" t="str">
        <f t="shared" si="237"/>
        <v>14300341</v>
      </c>
      <c r="C173" s="94" t="s">
        <v>966</v>
      </c>
      <c r="D173" s="112" t="str">
        <f t="shared" si="232"/>
        <v>W/C</v>
      </c>
      <c r="E173" s="112"/>
      <c r="F173" s="94"/>
      <c r="G173" s="112"/>
      <c r="H173" s="177" t="str">
        <f t="shared" si="248"/>
        <v/>
      </c>
      <c r="I173" s="177" t="str">
        <f t="shared" si="245"/>
        <v/>
      </c>
      <c r="J173" s="177" t="str">
        <f t="shared" si="246"/>
        <v/>
      </c>
      <c r="K173" s="177" t="str">
        <f t="shared" si="247"/>
        <v/>
      </c>
      <c r="L173" s="177" t="str">
        <f t="shared" si="238"/>
        <v>W/C</v>
      </c>
      <c r="M173" s="177" t="str">
        <f t="shared" si="239"/>
        <v>NO</v>
      </c>
      <c r="N173" s="177" t="str">
        <f t="shared" si="240"/>
        <v>W/C</v>
      </c>
      <c r="O173"/>
      <c r="P173" s="95">
        <v>1113334.55</v>
      </c>
      <c r="Q173" s="95">
        <v>438813.58</v>
      </c>
      <c r="R173" s="95">
        <v>1283159.05</v>
      </c>
      <c r="S173" s="95">
        <v>782494.92</v>
      </c>
      <c r="T173" s="95">
        <v>333102.53999999998</v>
      </c>
      <c r="U173" s="95">
        <v>988618.29</v>
      </c>
      <c r="V173" s="95">
        <v>236142.57</v>
      </c>
      <c r="W173" s="95">
        <v>373031.73</v>
      </c>
      <c r="X173" s="95">
        <v>395896.93</v>
      </c>
      <c r="Y173" s="95">
        <v>444363.58</v>
      </c>
      <c r="Z173" s="95">
        <v>759695.67</v>
      </c>
      <c r="AA173" s="95">
        <v>1577538.31</v>
      </c>
      <c r="AB173" s="95">
        <v>1426032.01</v>
      </c>
      <c r="AC173" s="95"/>
      <c r="AD173" s="95"/>
      <c r="AE173" s="95">
        <f t="shared" si="233"/>
        <v>740211.7041666666</v>
      </c>
      <c r="AF173" s="102"/>
      <c r="AG173" s="101"/>
      <c r="AH173" s="99"/>
      <c r="AI173" s="99"/>
      <c r="AJ173" s="99"/>
      <c r="AK173" s="100"/>
      <c r="AL173" s="99">
        <f t="shared" si="241"/>
        <v>0</v>
      </c>
      <c r="AM173" s="98">
        <f t="shared" si="249"/>
        <v>740211.7041666666</v>
      </c>
      <c r="AN173" s="99"/>
      <c r="AO173" s="247">
        <f t="shared" si="242"/>
        <v>740211.7041666666</v>
      </c>
      <c r="AP173" s="232"/>
      <c r="AQ173" s="86">
        <f t="shared" si="234"/>
        <v>1426032.01</v>
      </c>
      <c r="AR173" s="99"/>
      <c r="AS173" s="99"/>
      <c r="AT173" s="99"/>
      <c r="AU173" s="99"/>
      <c r="AV173" s="245">
        <f t="shared" si="243"/>
        <v>0</v>
      </c>
      <c r="AW173" s="99">
        <f t="shared" si="250"/>
        <v>1426032.01</v>
      </c>
      <c r="AX173" s="99"/>
      <c r="AY173" s="98">
        <f t="shared" si="244"/>
        <v>1426032.01</v>
      </c>
      <c r="AZ173" s="470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</row>
    <row r="174" spans="1:83" s="11" customFormat="1" ht="12" customHeight="1">
      <c r="A174" s="161">
        <v>14300703</v>
      </c>
      <c r="B174" s="108" t="str">
        <f t="shared" si="237"/>
        <v>14300703</v>
      </c>
      <c r="C174" s="94" t="s">
        <v>116</v>
      </c>
      <c r="D174" s="112" t="str">
        <f t="shared" si="232"/>
        <v>W/C</v>
      </c>
      <c r="E174" s="112"/>
      <c r="F174" s="94"/>
      <c r="G174" s="112"/>
      <c r="H174" s="177" t="str">
        <f t="shared" si="248"/>
        <v/>
      </c>
      <c r="I174" s="177" t="str">
        <f t="shared" si="245"/>
        <v/>
      </c>
      <c r="J174" s="177" t="str">
        <f t="shared" si="246"/>
        <v/>
      </c>
      <c r="K174" s="177" t="str">
        <f t="shared" si="247"/>
        <v/>
      </c>
      <c r="L174" s="177" t="str">
        <f t="shared" si="238"/>
        <v>W/C</v>
      </c>
      <c r="M174" s="177" t="str">
        <f t="shared" si="239"/>
        <v>NO</v>
      </c>
      <c r="N174" s="177" t="str">
        <f t="shared" si="240"/>
        <v>W/C</v>
      </c>
      <c r="O174"/>
      <c r="P174" s="95">
        <v>21726976.43</v>
      </c>
      <c r="Q174" s="95">
        <v>20917516.239999998</v>
      </c>
      <c r="R174" s="95">
        <v>18671967.809999999</v>
      </c>
      <c r="S174" s="95">
        <v>14767705.449999999</v>
      </c>
      <c r="T174" s="95">
        <v>14896869.810000001</v>
      </c>
      <c r="U174" s="95">
        <v>14342234.91</v>
      </c>
      <c r="V174" s="95">
        <v>14359574.890000001</v>
      </c>
      <c r="W174" s="95">
        <v>15558281.92</v>
      </c>
      <c r="X174" s="95">
        <v>11956817.449999999</v>
      </c>
      <c r="Y174" s="95">
        <v>12297157.5</v>
      </c>
      <c r="Z174" s="95">
        <v>12690214.199999999</v>
      </c>
      <c r="AA174" s="95">
        <v>12130493.359999999</v>
      </c>
      <c r="AB174" s="95">
        <v>15759286.880000001</v>
      </c>
      <c r="AC174" s="95"/>
      <c r="AD174" s="95"/>
      <c r="AE174" s="95">
        <f t="shared" si="233"/>
        <v>15110997.099583335</v>
      </c>
      <c r="AF174" s="102"/>
      <c r="AG174" s="101"/>
      <c r="AH174" s="99"/>
      <c r="AI174" s="99"/>
      <c r="AJ174" s="99"/>
      <c r="AK174" s="100"/>
      <c r="AL174" s="99">
        <f t="shared" si="241"/>
        <v>0</v>
      </c>
      <c r="AM174" s="98">
        <f t="shared" si="249"/>
        <v>15110997.099583335</v>
      </c>
      <c r="AN174" s="99"/>
      <c r="AO174" s="247">
        <f t="shared" si="242"/>
        <v>15110997.099583335</v>
      </c>
      <c r="AP174" s="232"/>
      <c r="AQ174" s="86">
        <f t="shared" si="234"/>
        <v>15759286.880000001</v>
      </c>
      <c r="AR174" s="99"/>
      <c r="AS174" s="99"/>
      <c r="AT174" s="99"/>
      <c r="AU174" s="99"/>
      <c r="AV174" s="245">
        <f t="shared" si="243"/>
        <v>0</v>
      </c>
      <c r="AW174" s="99">
        <f t="shared" si="250"/>
        <v>15759286.880000001</v>
      </c>
      <c r="AX174" s="99"/>
      <c r="AY174" s="98">
        <f t="shared" si="244"/>
        <v>15759286.880000001</v>
      </c>
      <c r="AZ174" s="470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</row>
    <row r="175" spans="1:83" s="11" customFormat="1" ht="12" customHeight="1">
      <c r="A175" s="336">
        <v>14300711</v>
      </c>
      <c r="B175" s="337" t="str">
        <f t="shared" si="237"/>
        <v>14300711</v>
      </c>
      <c r="C175" s="325" t="s">
        <v>1429</v>
      </c>
      <c r="D175" s="326" t="str">
        <f t="shared" si="232"/>
        <v>W/C</v>
      </c>
      <c r="E175" s="326"/>
      <c r="F175" s="339">
        <v>43070</v>
      </c>
      <c r="G175" s="326"/>
      <c r="H175" s="327" t="str">
        <f t="shared" si="248"/>
        <v/>
      </c>
      <c r="I175" s="327" t="str">
        <f t="shared" si="245"/>
        <v/>
      </c>
      <c r="J175" s="327" t="str">
        <f t="shared" si="246"/>
        <v/>
      </c>
      <c r="K175" s="327" t="str">
        <f t="shared" si="247"/>
        <v/>
      </c>
      <c r="L175" s="327" t="str">
        <f t="shared" si="238"/>
        <v>W/C</v>
      </c>
      <c r="M175" s="327" t="str">
        <f t="shared" si="239"/>
        <v>NO</v>
      </c>
      <c r="N175" s="327" t="str">
        <f t="shared" si="240"/>
        <v>W/C</v>
      </c>
      <c r="O175" s="445"/>
      <c r="P175" s="328">
        <v>574895.91</v>
      </c>
      <c r="Q175" s="328">
        <v>552830.91</v>
      </c>
      <c r="R175" s="328">
        <v>504287.91</v>
      </c>
      <c r="S175" s="328">
        <v>433679.91</v>
      </c>
      <c r="T175" s="328">
        <v>385136.91</v>
      </c>
      <c r="U175" s="328">
        <v>336593.91</v>
      </c>
      <c r="V175" s="328">
        <v>265985.90999999997</v>
      </c>
      <c r="W175" s="328">
        <v>195377.91</v>
      </c>
      <c r="X175" s="328">
        <v>124769.91</v>
      </c>
      <c r="Y175" s="328">
        <v>54161.91</v>
      </c>
      <c r="Z175" s="328">
        <v>-16446.09</v>
      </c>
      <c r="AA175" s="328">
        <v>4028.91</v>
      </c>
      <c r="AB175" s="328">
        <v>0</v>
      </c>
      <c r="AC175" s="328"/>
      <c r="AD175" s="328"/>
      <c r="AE175" s="328">
        <f t="shared" si="233"/>
        <v>260654.66375000007</v>
      </c>
      <c r="AF175" s="377"/>
      <c r="AG175" s="329"/>
      <c r="AH175" s="330"/>
      <c r="AI175" s="330"/>
      <c r="AJ175" s="330"/>
      <c r="AK175" s="331"/>
      <c r="AL175" s="330">
        <f t="shared" si="241"/>
        <v>0</v>
      </c>
      <c r="AM175" s="332">
        <f t="shared" si="249"/>
        <v>260654.66375000007</v>
      </c>
      <c r="AN175" s="330"/>
      <c r="AO175" s="333">
        <f t="shared" si="242"/>
        <v>260654.66375000007</v>
      </c>
      <c r="AP175" s="232"/>
      <c r="AQ175" s="334">
        <f t="shared" si="234"/>
        <v>0</v>
      </c>
      <c r="AR175" s="330"/>
      <c r="AS175" s="330"/>
      <c r="AT175" s="330"/>
      <c r="AU175" s="330"/>
      <c r="AV175" s="335">
        <f t="shared" si="243"/>
        <v>0</v>
      </c>
      <c r="AW175" s="330">
        <f t="shared" si="250"/>
        <v>0</v>
      </c>
      <c r="AX175" s="330"/>
      <c r="AY175" s="332">
        <f t="shared" si="244"/>
        <v>0</v>
      </c>
      <c r="AZ175" s="470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</row>
    <row r="176" spans="1:83" s="11" customFormat="1" ht="12" customHeight="1">
      <c r="A176" s="161">
        <v>14300713</v>
      </c>
      <c r="B176" s="108" t="str">
        <f t="shared" si="237"/>
        <v>14300713</v>
      </c>
      <c r="C176" s="94" t="s">
        <v>945</v>
      </c>
      <c r="D176" s="112" t="str">
        <f t="shared" si="232"/>
        <v>W/C</v>
      </c>
      <c r="E176" s="112"/>
      <c r="F176" s="94"/>
      <c r="G176" s="112"/>
      <c r="H176" s="177" t="str">
        <f t="shared" si="248"/>
        <v/>
      </c>
      <c r="I176" s="177" t="str">
        <f t="shared" si="245"/>
        <v/>
      </c>
      <c r="J176" s="177" t="str">
        <f t="shared" si="246"/>
        <v/>
      </c>
      <c r="K176" s="177" t="str">
        <f t="shared" si="247"/>
        <v/>
      </c>
      <c r="L176" s="177" t="str">
        <f t="shared" si="238"/>
        <v>W/C</v>
      </c>
      <c r="M176" s="177" t="str">
        <f t="shared" si="239"/>
        <v>NO</v>
      </c>
      <c r="N176" s="177" t="str">
        <f t="shared" si="240"/>
        <v>W/C</v>
      </c>
      <c r="O176"/>
      <c r="P176" s="95">
        <v>95947.87</v>
      </c>
      <c r="Q176" s="95">
        <v>96699.25</v>
      </c>
      <c r="R176" s="95">
        <v>95709.35</v>
      </c>
      <c r="S176" s="95">
        <v>97056.25</v>
      </c>
      <c r="T176" s="95">
        <v>95797.81</v>
      </c>
      <c r="U176" s="95">
        <v>96921.72</v>
      </c>
      <c r="V176" s="95">
        <v>94000.71</v>
      </c>
      <c r="W176" s="95">
        <v>93525.21</v>
      </c>
      <c r="X176" s="95">
        <v>93056.81</v>
      </c>
      <c r="Y176" s="95">
        <v>99451.92</v>
      </c>
      <c r="Z176" s="95">
        <v>106689.85</v>
      </c>
      <c r="AA176" s="95">
        <v>107053.25</v>
      </c>
      <c r="AB176" s="95">
        <v>116957.16</v>
      </c>
      <c r="AC176" s="95"/>
      <c r="AD176" s="95"/>
      <c r="AE176" s="95">
        <f t="shared" si="233"/>
        <v>98534.553749999977</v>
      </c>
      <c r="AF176" s="102"/>
      <c r="AG176" s="101"/>
      <c r="AH176" s="99"/>
      <c r="AI176" s="99"/>
      <c r="AJ176" s="99"/>
      <c r="AK176" s="100"/>
      <c r="AL176" s="99">
        <f t="shared" si="241"/>
        <v>0</v>
      </c>
      <c r="AM176" s="98">
        <f t="shared" si="249"/>
        <v>98534.553749999977</v>
      </c>
      <c r="AN176" s="99"/>
      <c r="AO176" s="247">
        <f t="shared" si="242"/>
        <v>98534.553749999977</v>
      </c>
      <c r="AP176" s="232"/>
      <c r="AQ176" s="86">
        <f t="shared" si="234"/>
        <v>116957.16</v>
      </c>
      <c r="AR176" s="99"/>
      <c r="AS176" s="99"/>
      <c r="AT176" s="99"/>
      <c r="AU176" s="99"/>
      <c r="AV176" s="245">
        <f t="shared" si="243"/>
        <v>0</v>
      </c>
      <c r="AW176" s="99">
        <f t="shared" si="250"/>
        <v>116957.16</v>
      </c>
      <c r="AX176" s="99"/>
      <c r="AY176" s="98">
        <f t="shared" si="244"/>
        <v>116957.16</v>
      </c>
      <c r="AZ176" s="470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</row>
    <row r="177" spans="1:83" s="11" customFormat="1" ht="12" customHeight="1">
      <c r="A177" s="161">
        <v>14300723</v>
      </c>
      <c r="B177" s="108" t="str">
        <f t="shared" si="237"/>
        <v>14300723</v>
      </c>
      <c r="C177" s="94" t="s">
        <v>1278</v>
      </c>
      <c r="D177" s="112" t="str">
        <f t="shared" si="232"/>
        <v>W/C</v>
      </c>
      <c r="E177" s="112"/>
      <c r="F177" s="94"/>
      <c r="G177" s="112"/>
      <c r="H177" s="177" t="str">
        <f t="shared" si="248"/>
        <v/>
      </c>
      <c r="I177" s="177" t="str">
        <f t="shared" si="245"/>
        <v/>
      </c>
      <c r="J177" s="177" t="str">
        <f t="shared" si="246"/>
        <v/>
      </c>
      <c r="K177" s="177" t="str">
        <f t="shared" si="247"/>
        <v/>
      </c>
      <c r="L177" s="177" t="str">
        <f t="shared" si="238"/>
        <v>W/C</v>
      </c>
      <c r="M177" s="177" t="str">
        <f t="shared" si="239"/>
        <v>NO</v>
      </c>
      <c r="N177" s="177" t="str">
        <f t="shared" si="240"/>
        <v>W/C</v>
      </c>
      <c r="O177"/>
      <c r="P177" s="95">
        <v>1828030.61</v>
      </c>
      <c r="Q177" s="95">
        <v>1854634.01</v>
      </c>
      <c r="R177" s="95">
        <v>1864732.14</v>
      </c>
      <c r="S177" s="95">
        <v>1862381.79</v>
      </c>
      <c r="T177" s="95">
        <v>1852103.06</v>
      </c>
      <c r="U177" s="95">
        <v>1843662.58</v>
      </c>
      <c r="V177" s="95">
        <v>1819282.47</v>
      </c>
      <c r="W177" s="95">
        <v>1811920.13</v>
      </c>
      <c r="X177" s="95">
        <v>1754156.9</v>
      </c>
      <c r="Y177" s="95">
        <v>1750925.59</v>
      </c>
      <c r="Z177" s="95">
        <v>1630873.77</v>
      </c>
      <c r="AA177" s="95">
        <v>1595314.55</v>
      </c>
      <c r="AB177" s="95">
        <v>1594080.55</v>
      </c>
      <c r="AC177" s="95"/>
      <c r="AD177" s="95"/>
      <c r="AE177" s="95">
        <f t="shared" si="233"/>
        <v>1779253.5475000001</v>
      </c>
      <c r="AF177" s="102"/>
      <c r="AG177" s="101"/>
      <c r="AH177" s="99"/>
      <c r="AI177" s="99"/>
      <c r="AJ177" s="99"/>
      <c r="AK177" s="100"/>
      <c r="AL177" s="99">
        <f t="shared" si="241"/>
        <v>0</v>
      </c>
      <c r="AM177" s="98">
        <f t="shared" si="249"/>
        <v>1779253.5475000001</v>
      </c>
      <c r="AN177" s="99"/>
      <c r="AO177" s="247">
        <f t="shared" si="242"/>
        <v>1779253.5475000001</v>
      </c>
      <c r="AP177" s="232"/>
      <c r="AQ177" s="86">
        <f t="shared" si="234"/>
        <v>1594080.55</v>
      </c>
      <c r="AR177" s="99"/>
      <c r="AS177" s="99"/>
      <c r="AT177" s="99"/>
      <c r="AU177" s="99"/>
      <c r="AV177" s="245">
        <f t="shared" si="243"/>
        <v>0</v>
      </c>
      <c r="AW177" s="99">
        <f t="shared" si="250"/>
        <v>1594080.55</v>
      </c>
      <c r="AX177" s="99"/>
      <c r="AY177" s="98">
        <f t="shared" si="244"/>
        <v>1594080.55</v>
      </c>
      <c r="AZ177" s="470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</row>
    <row r="178" spans="1:83" s="11" customFormat="1" ht="12" customHeight="1">
      <c r="A178" s="161">
        <v>14300733</v>
      </c>
      <c r="B178" s="108" t="str">
        <f t="shared" si="237"/>
        <v>14300733</v>
      </c>
      <c r="C178" s="94" t="s">
        <v>946</v>
      </c>
      <c r="D178" s="112" t="str">
        <f t="shared" si="232"/>
        <v>W/C</v>
      </c>
      <c r="E178" s="112"/>
      <c r="F178" s="94"/>
      <c r="G178" s="112"/>
      <c r="H178" s="177" t="str">
        <f t="shared" si="248"/>
        <v/>
      </c>
      <c r="I178" s="177" t="str">
        <f t="shared" si="245"/>
        <v/>
      </c>
      <c r="J178" s="177" t="str">
        <f t="shared" si="246"/>
        <v/>
      </c>
      <c r="K178" s="177" t="str">
        <f t="shared" si="247"/>
        <v/>
      </c>
      <c r="L178" s="177" t="str">
        <f t="shared" si="238"/>
        <v>W/C</v>
      </c>
      <c r="M178" s="177" t="str">
        <f t="shared" si="239"/>
        <v>NO</v>
      </c>
      <c r="N178" s="177" t="str">
        <f t="shared" si="240"/>
        <v>W/C</v>
      </c>
      <c r="O178"/>
      <c r="P178" s="95">
        <v>10781071.17</v>
      </c>
      <c r="Q178" s="95">
        <v>10737088.890000001</v>
      </c>
      <c r="R178" s="95">
        <v>10502505.73</v>
      </c>
      <c r="S178" s="95">
        <v>10285277.109999999</v>
      </c>
      <c r="T178" s="95">
        <v>10248520.869999999</v>
      </c>
      <c r="U178" s="95">
        <v>10509229.699999999</v>
      </c>
      <c r="V178" s="95">
        <v>10650656.02</v>
      </c>
      <c r="W178" s="95">
        <v>10450206.380000001</v>
      </c>
      <c r="X178" s="95">
        <v>10844612.48</v>
      </c>
      <c r="Y178" s="95">
        <v>10751565.960000001</v>
      </c>
      <c r="Z178" s="95">
        <v>10851005.34</v>
      </c>
      <c r="AA178" s="95">
        <v>10599907.109999999</v>
      </c>
      <c r="AB178" s="95">
        <v>11018032.33</v>
      </c>
      <c r="AC178" s="95"/>
      <c r="AD178" s="95"/>
      <c r="AE178" s="95">
        <f t="shared" si="233"/>
        <v>10610843.944999998</v>
      </c>
      <c r="AF178" s="102"/>
      <c r="AG178" s="101"/>
      <c r="AH178" s="99"/>
      <c r="AI178" s="99"/>
      <c r="AJ178" s="99"/>
      <c r="AK178" s="100"/>
      <c r="AL178" s="99">
        <f t="shared" si="241"/>
        <v>0</v>
      </c>
      <c r="AM178" s="98">
        <f t="shared" si="249"/>
        <v>10610843.944999998</v>
      </c>
      <c r="AN178" s="99"/>
      <c r="AO178" s="247">
        <f t="shared" si="242"/>
        <v>10610843.944999998</v>
      </c>
      <c r="AP178" s="232"/>
      <c r="AQ178" s="86">
        <f t="shared" si="234"/>
        <v>11018032.33</v>
      </c>
      <c r="AR178" s="99"/>
      <c r="AS178" s="99"/>
      <c r="AT178" s="99"/>
      <c r="AU178" s="99"/>
      <c r="AV178" s="245">
        <f t="shared" si="243"/>
        <v>0</v>
      </c>
      <c r="AW178" s="99">
        <f t="shared" si="250"/>
        <v>11018032.33</v>
      </c>
      <c r="AX178" s="99"/>
      <c r="AY178" s="98">
        <f t="shared" si="244"/>
        <v>11018032.33</v>
      </c>
      <c r="AZ178" s="470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</row>
    <row r="179" spans="1:83" s="11" customFormat="1" ht="12" customHeight="1">
      <c r="A179" s="161">
        <v>14300743</v>
      </c>
      <c r="B179" s="108" t="str">
        <f t="shared" si="237"/>
        <v>14300743</v>
      </c>
      <c r="C179" s="94" t="s">
        <v>947</v>
      </c>
      <c r="D179" s="112" t="str">
        <f t="shared" si="232"/>
        <v>W/C</v>
      </c>
      <c r="E179" s="112"/>
      <c r="F179" s="94"/>
      <c r="G179" s="112"/>
      <c r="H179" s="177" t="str">
        <f t="shared" si="248"/>
        <v/>
      </c>
      <c r="I179" s="177" t="str">
        <f t="shared" si="245"/>
        <v/>
      </c>
      <c r="J179" s="177" t="str">
        <f t="shared" si="246"/>
        <v/>
      </c>
      <c r="K179" s="177" t="str">
        <f t="shared" si="247"/>
        <v/>
      </c>
      <c r="L179" s="177" t="str">
        <f t="shared" si="238"/>
        <v>W/C</v>
      </c>
      <c r="M179" s="177" t="str">
        <f t="shared" si="239"/>
        <v>NO</v>
      </c>
      <c r="N179" s="177" t="str">
        <f t="shared" si="240"/>
        <v>W/C</v>
      </c>
      <c r="O179"/>
      <c r="P179" s="95">
        <v>549520.03</v>
      </c>
      <c r="Q179" s="95">
        <v>680837.97</v>
      </c>
      <c r="R179" s="95">
        <v>694602.72</v>
      </c>
      <c r="S179" s="95">
        <v>635267.43000000005</v>
      </c>
      <c r="T179" s="95">
        <v>617999.09</v>
      </c>
      <c r="U179" s="95">
        <v>661695.05000000005</v>
      </c>
      <c r="V179" s="95">
        <v>635142.9</v>
      </c>
      <c r="W179" s="95">
        <v>688344.81</v>
      </c>
      <c r="X179" s="95">
        <v>783904.61</v>
      </c>
      <c r="Y179" s="95">
        <v>768668.89</v>
      </c>
      <c r="Z179" s="95">
        <v>742982.13</v>
      </c>
      <c r="AA179" s="95">
        <v>665932.55000000005</v>
      </c>
      <c r="AB179" s="95">
        <v>688123.88</v>
      </c>
      <c r="AC179" s="95"/>
      <c r="AD179" s="95"/>
      <c r="AE179" s="95">
        <f t="shared" si="233"/>
        <v>682850.00874999992</v>
      </c>
      <c r="AF179" s="102"/>
      <c r="AG179" s="101"/>
      <c r="AH179" s="99"/>
      <c r="AI179" s="99"/>
      <c r="AJ179" s="99"/>
      <c r="AK179" s="100"/>
      <c r="AL179" s="99">
        <f t="shared" si="241"/>
        <v>0</v>
      </c>
      <c r="AM179" s="98">
        <f t="shared" si="249"/>
        <v>682850.00874999992</v>
      </c>
      <c r="AN179" s="99"/>
      <c r="AO179" s="247">
        <f t="shared" si="242"/>
        <v>682850.00874999992</v>
      </c>
      <c r="AP179" s="232"/>
      <c r="AQ179" s="86">
        <f t="shared" si="234"/>
        <v>688123.88</v>
      </c>
      <c r="AR179" s="99"/>
      <c r="AS179" s="99"/>
      <c r="AT179" s="99"/>
      <c r="AU179" s="99"/>
      <c r="AV179" s="245">
        <f t="shared" si="243"/>
        <v>0</v>
      </c>
      <c r="AW179" s="99">
        <f t="shared" si="250"/>
        <v>688123.88</v>
      </c>
      <c r="AX179" s="99"/>
      <c r="AY179" s="98">
        <f t="shared" si="244"/>
        <v>688123.88</v>
      </c>
      <c r="AZ179" s="470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</row>
    <row r="180" spans="1:83" s="11" customFormat="1" ht="12" customHeight="1">
      <c r="A180" s="161">
        <v>14300763</v>
      </c>
      <c r="B180" s="108" t="str">
        <f t="shared" si="237"/>
        <v>14300763</v>
      </c>
      <c r="C180" s="94" t="s">
        <v>929</v>
      </c>
      <c r="D180" s="112" t="str">
        <f t="shared" si="232"/>
        <v>W/C</v>
      </c>
      <c r="E180" s="112"/>
      <c r="F180" s="94"/>
      <c r="G180" s="112"/>
      <c r="H180" s="177" t="str">
        <f t="shared" si="248"/>
        <v/>
      </c>
      <c r="I180" s="177" t="str">
        <f t="shared" si="245"/>
        <v/>
      </c>
      <c r="J180" s="177" t="str">
        <f t="shared" si="246"/>
        <v/>
      </c>
      <c r="K180" s="177" t="str">
        <f t="shared" si="247"/>
        <v/>
      </c>
      <c r="L180" s="177" t="str">
        <f t="shared" si="238"/>
        <v>W/C</v>
      </c>
      <c r="M180" s="177" t="str">
        <f t="shared" si="239"/>
        <v>NO</v>
      </c>
      <c r="N180" s="177" t="str">
        <f t="shared" si="240"/>
        <v>W/C</v>
      </c>
      <c r="O180"/>
      <c r="P180" s="95">
        <v>1919915.36</v>
      </c>
      <c r="Q180" s="95">
        <v>17142909.699999999</v>
      </c>
      <c r="R180" s="95">
        <v>-345111.72</v>
      </c>
      <c r="S180" s="95">
        <v>-172978.65</v>
      </c>
      <c r="T180" s="95">
        <v>1636196.97</v>
      </c>
      <c r="U180" s="95">
        <v>587958.80000000005</v>
      </c>
      <c r="V180" s="95">
        <v>462461.67</v>
      </c>
      <c r="W180" s="95">
        <v>1129820.58</v>
      </c>
      <c r="X180" s="95">
        <v>1448810.94</v>
      </c>
      <c r="Y180" s="95">
        <v>1406238.17</v>
      </c>
      <c r="Z180" s="95">
        <v>2028393.06</v>
      </c>
      <c r="AA180" s="95">
        <v>2223446.85</v>
      </c>
      <c r="AB180" s="95">
        <v>-1048655.8799999999</v>
      </c>
      <c r="AC180" s="95"/>
      <c r="AD180" s="95"/>
      <c r="AE180" s="95">
        <f t="shared" si="233"/>
        <v>2331981.3424999998</v>
      </c>
      <c r="AF180" s="102"/>
      <c r="AG180" s="101"/>
      <c r="AH180" s="99"/>
      <c r="AI180" s="99"/>
      <c r="AJ180" s="99"/>
      <c r="AK180" s="100"/>
      <c r="AL180" s="99">
        <f t="shared" si="241"/>
        <v>0</v>
      </c>
      <c r="AM180" s="98">
        <f t="shared" si="249"/>
        <v>2331981.3424999998</v>
      </c>
      <c r="AN180" s="99"/>
      <c r="AO180" s="247">
        <f t="shared" si="242"/>
        <v>2331981.3424999998</v>
      </c>
      <c r="AP180" s="232"/>
      <c r="AQ180" s="86">
        <f t="shared" si="234"/>
        <v>-1048655.8799999999</v>
      </c>
      <c r="AR180" s="99"/>
      <c r="AS180" s="99"/>
      <c r="AT180" s="99"/>
      <c r="AU180" s="99"/>
      <c r="AV180" s="245">
        <f t="shared" si="243"/>
        <v>0</v>
      </c>
      <c r="AW180" s="99">
        <f t="shared" si="250"/>
        <v>-1048655.8799999999</v>
      </c>
      <c r="AX180" s="99"/>
      <c r="AY180" s="98">
        <f t="shared" si="244"/>
        <v>-1048655.8799999999</v>
      </c>
      <c r="AZ180" s="47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</row>
    <row r="181" spans="1:83" s="11" customFormat="1" ht="12" customHeight="1">
      <c r="A181" s="161">
        <v>14300913</v>
      </c>
      <c r="B181" s="108" t="str">
        <f t="shared" si="237"/>
        <v>14300913</v>
      </c>
      <c r="C181" s="94" t="s">
        <v>1272</v>
      </c>
      <c r="D181" s="112" t="str">
        <f t="shared" si="232"/>
        <v>W/C</v>
      </c>
      <c r="E181" s="112"/>
      <c r="F181" s="94"/>
      <c r="G181" s="112"/>
      <c r="H181" s="177" t="str">
        <f t="shared" si="248"/>
        <v/>
      </c>
      <c r="I181" s="177" t="str">
        <f t="shared" si="245"/>
        <v/>
      </c>
      <c r="J181" s="177" t="str">
        <f t="shared" si="246"/>
        <v/>
      </c>
      <c r="K181" s="177" t="str">
        <f t="shared" si="247"/>
        <v/>
      </c>
      <c r="L181" s="177" t="str">
        <f t="shared" si="238"/>
        <v>W/C</v>
      </c>
      <c r="M181" s="177" t="str">
        <f t="shared" si="239"/>
        <v>NO</v>
      </c>
      <c r="N181" s="177" t="str">
        <f t="shared" si="240"/>
        <v>W/C</v>
      </c>
      <c r="O181"/>
      <c r="P181" s="95">
        <v>0</v>
      </c>
      <c r="Q181" s="95">
        <v>0</v>
      </c>
      <c r="R181" s="95">
        <v>0</v>
      </c>
      <c r="S181" s="95">
        <v>0</v>
      </c>
      <c r="T181" s="95">
        <v>0</v>
      </c>
      <c r="U181" s="95">
        <v>0</v>
      </c>
      <c r="V181" s="95">
        <v>0</v>
      </c>
      <c r="W181" s="95">
        <v>0</v>
      </c>
      <c r="X181" s="95">
        <v>0</v>
      </c>
      <c r="Y181" s="95">
        <v>0</v>
      </c>
      <c r="Z181" s="95">
        <v>0</v>
      </c>
      <c r="AA181" s="95">
        <v>0</v>
      </c>
      <c r="AB181" s="95">
        <v>0</v>
      </c>
      <c r="AC181" s="95"/>
      <c r="AD181" s="95"/>
      <c r="AE181" s="95">
        <f t="shared" si="233"/>
        <v>0</v>
      </c>
      <c r="AF181" s="102"/>
      <c r="AG181" s="101"/>
      <c r="AH181" s="99"/>
      <c r="AI181" s="99"/>
      <c r="AJ181" s="99"/>
      <c r="AK181" s="100"/>
      <c r="AL181" s="99">
        <f t="shared" si="241"/>
        <v>0</v>
      </c>
      <c r="AM181" s="98">
        <f t="shared" si="249"/>
        <v>0</v>
      </c>
      <c r="AN181" s="99"/>
      <c r="AO181" s="247">
        <f t="shared" si="242"/>
        <v>0</v>
      </c>
      <c r="AP181" s="232"/>
      <c r="AQ181" s="86">
        <f t="shared" si="234"/>
        <v>0</v>
      </c>
      <c r="AR181" s="99"/>
      <c r="AS181" s="99"/>
      <c r="AT181" s="99"/>
      <c r="AU181" s="99"/>
      <c r="AV181" s="245">
        <f t="shared" si="243"/>
        <v>0</v>
      </c>
      <c r="AW181" s="99">
        <f t="shared" si="250"/>
        <v>0</v>
      </c>
      <c r="AX181" s="99"/>
      <c r="AY181" s="98">
        <f t="shared" si="244"/>
        <v>0</v>
      </c>
      <c r="AZ181" s="470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</row>
    <row r="182" spans="1:83" s="11" customFormat="1" ht="12" customHeight="1">
      <c r="A182" s="161">
        <v>14300921</v>
      </c>
      <c r="B182" s="108" t="str">
        <f t="shared" si="237"/>
        <v>14300921</v>
      </c>
      <c r="C182" s="94" t="s">
        <v>327</v>
      </c>
      <c r="D182" s="112" t="str">
        <f t="shared" si="232"/>
        <v>W/C</v>
      </c>
      <c r="E182" s="112"/>
      <c r="F182" s="94"/>
      <c r="G182" s="112"/>
      <c r="H182" s="177" t="str">
        <f t="shared" si="248"/>
        <v/>
      </c>
      <c r="I182" s="177" t="str">
        <f t="shared" si="245"/>
        <v/>
      </c>
      <c r="J182" s="177" t="str">
        <f t="shared" si="246"/>
        <v/>
      </c>
      <c r="K182" s="177" t="str">
        <f t="shared" si="247"/>
        <v/>
      </c>
      <c r="L182" s="177" t="str">
        <f t="shared" si="238"/>
        <v>W/C</v>
      </c>
      <c r="M182" s="177" t="str">
        <f t="shared" si="239"/>
        <v>NO</v>
      </c>
      <c r="N182" s="177" t="str">
        <f t="shared" si="240"/>
        <v>W/C</v>
      </c>
      <c r="O182"/>
      <c r="P182" s="95">
        <v>853427.59</v>
      </c>
      <c r="Q182" s="95">
        <v>853427.59</v>
      </c>
      <c r="R182" s="95">
        <v>853427.59</v>
      </c>
      <c r="S182" s="95">
        <v>853427.59</v>
      </c>
      <c r="T182" s="95">
        <v>853427.59</v>
      </c>
      <c r="U182" s="95">
        <v>853427.59</v>
      </c>
      <c r="V182" s="95">
        <v>853427.59</v>
      </c>
      <c r="W182" s="95">
        <v>853427.59</v>
      </c>
      <c r="X182" s="95">
        <v>853427.59</v>
      </c>
      <c r="Y182" s="95">
        <v>853427.59</v>
      </c>
      <c r="Z182" s="95">
        <v>853427.59</v>
      </c>
      <c r="AA182" s="95">
        <v>853427.59</v>
      </c>
      <c r="AB182" s="95">
        <v>917178.63</v>
      </c>
      <c r="AC182" s="95"/>
      <c r="AD182" s="95"/>
      <c r="AE182" s="95">
        <f t="shared" si="233"/>
        <v>856083.8833333333</v>
      </c>
      <c r="AF182" s="102"/>
      <c r="AG182" s="101"/>
      <c r="AH182" s="99"/>
      <c r="AI182" s="99"/>
      <c r="AJ182" s="99"/>
      <c r="AK182" s="100"/>
      <c r="AL182" s="99">
        <f t="shared" si="241"/>
        <v>0</v>
      </c>
      <c r="AM182" s="98">
        <f t="shared" si="249"/>
        <v>856083.8833333333</v>
      </c>
      <c r="AN182" s="99"/>
      <c r="AO182" s="247">
        <f t="shared" si="242"/>
        <v>856083.8833333333</v>
      </c>
      <c r="AP182" s="232"/>
      <c r="AQ182" s="86">
        <f t="shared" si="234"/>
        <v>917178.63</v>
      </c>
      <c r="AR182" s="99"/>
      <c r="AS182" s="99"/>
      <c r="AT182" s="99"/>
      <c r="AU182" s="99"/>
      <c r="AV182" s="245">
        <f t="shared" si="243"/>
        <v>0</v>
      </c>
      <c r="AW182" s="99">
        <f t="shared" si="250"/>
        <v>917178.63</v>
      </c>
      <c r="AX182" s="99"/>
      <c r="AY182" s="98">
        <f t="shared" si="244"/>
        <v>917178.63</v>
      </c>
      <c r="AZ182" s="470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</row>
    <row r="183" spans="1:83" s="11" customFormat="1" ht="12" customHeight="1">
      <c r="A183" s="493" t="s">
        <v>1726</v>
      </c>
      <c r="B183" s="494" t="str">
        <f t="shared" si="237"/>
        <v>14300951</v>
      </c>
      <c r="C183" s="529" t="s">
        <v>1705</v>
      </c>
      <c r="D183" s="480" t="str">
        <f t="shared" si="232"/>
        <v>W/C</v>
      </c>
      <c r="E183" s="480"/>
      <c r="F183" s="481">
        <v>43555</v>
      </c>
      <c r="G183" s="480"/>
      <c r="H183" s="482" t="str">
        <f t="shared" si="248"/>
        <v/>
      </c>
      <c r="I183" s="482" t="str">
        <f t="shared" si="245"/>
        <v/>
      </c>
      <c r="J183" s="482" t="str">
        <f t="shared" si="246"/>
        <v/>
      </c>
      <c r="K183" s="482" t="str">
        <f t="shared" si="247"/>
        <v/>
      </c>
      <c r="L183" s="482" t="str">
        <f t="shared" ref="L183" si="251">IF(VALUE(AM183),"W/C",IF(ISBLANK(AM183),"NO","W/C"))</f>
        <v>W/C</v>
      </c>
      <c r="M183" s="482" t="str">
        <f t="shared" ref="M183" si="252">IF(VALUE(AN183),"W/C",IF(ISBLANK(AN183),"NO","W/C"))</f>
        <v>NO</v>
      </c>
      <c r="N183" s="482" t="str">
        <f t="shared" ref="N183" si="253">IF(OR(CONCATENATE(L183,M183)="NOW/C",CONCATENATE(L183,M183)="W/CNO"),"W/C","")</f>
        <v>W/C</v>
      </c>
      <c r="O183"/>
      <c r="P183" s="484"/>
      <c r="Q183" s="484"/>
      <c r="R183" s="484"/>
      <c r="S183" s="484">
        <v>23685000</v>
      </c>
      <c r="T183" s="484">
        <v>23685000</v>
      </c>
      <c r="U183" s="484">
        <v>0</v>
      </c>
      <c r="V183" s="484">
        <v>0</v>
      </c>
      <c r="W183" s="484">
        <v>0</v>
      </c>
      <c r="X183" s="484">
        <v>0</v>
      </c>
      <c r="Y183" s="484">
        <v>0</v>
      </c>
      <c r="Z183" s="484">
        <v>0</v>
      </c>
      <c r="AA183" s="484">
        <v>0</v>
      </c>
      <c r="AB183" s="484">
        <v>0</v>
      </c>
      <c r="AC183" s="484"/>
      <c r="AD183" s="484"/>
      <c r="AE183" s="484">
        <f t="shared" si="233"/>
        <v>3947500</v>
      </c>
      <c r="AF183" s="485"/>
      <c r="AG183" s="496"/>
      <c r="AH183" s="487"/>
      <c r="AI183" s="487"/>
      <c r="AJ183" s="487"/>
      <c r="AK183" s="488"/>
      <c r="AL183" s="487">
        <f t="shared" si="241"/>
        <v>0</v>
      </c>
      <c r="AM183" s="489">
        <f t="shared" ref="AM183" si="254">AE183</f>
        <v>3947500</v>
      </c>
      <c r="AN183" s="487"/>
      <c r="AO183" s="490">
        <f t="shared" ref="AO183" si="255">AM183+AN183</f>
        <v>3947500</v>
      </c>
      <c r="AP183" s="232"/>
      <c r="AQ183" s="491">
        <f t="shared" si="234"/>
        <v>0</v>
      </c>
      <c r="AR183" s="487"/>
      <c r="AS183" s="487"/>
      <c r="AT183" s="487"/>
      <c r="AU183" s="487"/>
      <c r="AV183" s="492">
        <f t="shared" ref="AV183" si="256">SUM(AS183:AU183)</f>
        <v>0</v>
      </c>
      <c r="AW183" s="487">
        <f t="shared" ref="AW183" si="257">AQ183</f>
        <v>0</v>
      </c>
      <c r="AX183" s="487"/>
      <c r="AY183" s="489">
        <f t="shared" ref="AY183" si="258">AW183+AX183</f>
        <v>0</v>
      </c>
      <c r="AZ183" s="470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</row>
    <row r="184" spans="1:83" s="11" customFormat="1" ht="12" customHeight="1">
      <c r="A184" s="161">
        <v>14301022</v>
      </c>
      <c r="B184" s="108" t="str">
        <f t="shared" si="237"/>
        <v>14301022</v>
      </c>
      <c r="C184" s="94" t="s">
        <v>546</v>
      </c>
      <c r="D184" s="112" t="str">
        <f t="shared" si="232"/>
        <v>W/C</v>
      </c>
      <c r="E184" s="112"/>
      <c r="F184" s="94"/>
      <c r="G184" s="112"/>
      <c r="H184" s="177" t="str">
        <f t="shared" si="248"/>
        <v/>
      </c>
      <c r="I184" s="177" t="str">
        <f t="shared" si="245"/>
        <v/>
      </c>
      <c r="J184" s="177" t="str">
        <f t="shared" si="246"/>
        <v/>
      </c>
      <c r="K184" s="177" t="str">
        <f t="shared" si="247"/>
        <v/>
      </c>
      <c r="L184" s="177" t="str">
        <f t="shared" si="238"/>
        <v>W/C</v>
      </c>
      <c r="M184" s="177" t="str">
        <f t="shared" si="239"/>
        <v>NO</v>
      </c>
      <c r="N184" s="177" t="str">
        <f t="shared" si="240"/>
        <v>W/C</v>
      </c>
      <c r="O184"/>
      <c r="P184" s="95">
        <v>9353606.2799999993</v>
      </c>
      <c r="Q184" s="95">
        <v>7444222.0800000001</v>
      </c>
      <c r="R184" s="95">
        <v>9187338.8300000001</v>
      </c>
      <c r="S184" s="95">
        <v>13218672.15</v>
      </c>
      <c r="T184" s="95">
        <v>9844210.4199999999</v>
      </c>
      <c r="U184" s="95">
        <v>3534434.66</v>
      </c>
      <c r="V184" s="95">
        <v>1790455.87</v>
      </c>
      <c r="W184" s="95">
        <v>2428476.33</v>
      </c>
      <c r="X184" s="95">
        <v>2452514.64</v>
      </c>
      <c r="Y184" s="95">
        <v>2683506.81</v>
      </c>
      <c r="Z184" s="95">
        <v>2804095.23</v>
      </c>
      <c r="AA184" s="95">
        <v>3725166.58</v>
      </c>
      <c r="AB184" s="95">
        <v>5116216.57</v>
      </c>
      <c r="AC184" s="95"/>
      <c r="AD184" s="95"/>
      <c r="AE184" s="95">
        <f t="shared" si="233"/>
        <v>5529000.4187499993</v>
      </c>
      <c r="AF184" s="102"/>
      <c r="AG184" s="101"/>
      <c r="AH184" s="99"/>
      <c r="AI184" s="99"/>
      <c r="AJ184" s="99"/>
      <c r="AK184" s="100"/>
      <c r="AL184" s="99">
        <f t="shared" si="241"/>
        <v>0</v>
      </c>
      <c r="AM184" s="98">
        <f t="shared" si="249"/>
        <v>5529000.4187499993</v>
      </c>
      <c r="AN184" s="99"/>
      <c r="AO184" s="247">
        <f t="shared" si="242"/>
        <v>5529000.4187499993</v>
      </c>
      <c r="AP184" s="232"/>
      <c r="AQ184" s="86">
        <f t="shared" si="234"/>
        <v>5116216.57</v>
      </c>
      <c r="AR184" s="99"/>
      <c r="AS184" s="99"/>
      <c r="AT184" s="99"/>
      <c r="AU184" s="99"/>
      <c r="AV184" s="245">
        <f t="shared" si="243"/>
        <v>0</v>
      </c>
      <c r="AW184" s="99">
        <f t="shared" si="250"/>
        <v>5116216.57</v>
      </c>
      <c r="AX184" s="99"/>
      <c r="AY184" s="98">
        <f t="shared" si="244"/>
        <v>5116216.57</v>
      </c>
      <c r="AZ184" s="470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</row>
    <row r="185" spans="1:83" s="11" customFormat="1" ht="12" customHeight="1">
      <c r="A185" s="161">
        <v>14301033</v>
      </c>
      <c r="B185" s="108" t="str">
        <f t="shared" si="237"/>
        <v>14301033</v>
      </c>
      <c r="C185" s="94" t="s">
        <v>1013</v>
      </c>
      <c r="D185" s="112" t="str">
        <f t="shared" si="232"/>
        <v>W/C</v>
      </c>
      <c r="E185" s="112"/>
      <c r="F185" s="94"/>
      <c r="G185" s="112"/>
      <c r="H185" s="177" t="str">
        <f t="shared" si="248"/>
        <v/>
      </c>
      <c r="I185" s="177" t="str">
        <f t="shared" si="245"/>
        <v/>
      </c>
      <c r="J185" s="177" t="str">
        <f t="shared" si="246"/>
        <v/>
      </c>
      <c r="K185" s="177" t="str">
        <f t="shared" si="247"/>
        <v/>
      </c>
      <c r="L185" s="177" t="str">
        <f t="shared" si="238"/>
        <v>W/C</v>
      </c>
      <c r="M185" s="177" t="str">
        <f t="shared" si="239"/>
        <v>NO</v>
      </c>
      <c r="N185" s="177" t="str">
        <f t="shared" si="240"/>
        <v>W/C</v>
      </c>
      <c r="O185"/>
      <c r="P185" s="95">
        <v>364660.75</v>
      </c>
      <c r="Q185" s="95">
        <v>364660.75</v>
      </c>
      <c r="R185" s="95">
        <v>364660.75</v>
      </c>
      <c r="S185" s="95">
        <v>364660.75</v>
      </c>
      <c r="T185" s="95">
        <v>364660.75</v>
      </c>
      <c r="U185" s="95">
        <v>364660.75</v>
      </c>
      <c r="V185" s="95">
        <v>364660.75</v>
      </c>
      <c r="W185" s="95">
        <v>364660.75</v>
      </c>
      <c r="X185" s="95">
        <v>364660.75</v>
      </c>
      <c r="Y185" s="95">
        <v>364660.75</v>
      </c>
      <c r="Z185" s="95">
        <v>364660.75</v>
      </c>
      <c r="AA185" s="95">
        <v>364660.75</v>
      </c>
      <c r="AB185" s="95">
        <v>364660.75</v>
      </c>
      <c r="AC185" s="95"/>
      <c r="AD185" s="95"/>
      <c r="AE185" s="95">
        <f t="shared" si="233"/>
        <v>364660.75</v>
      </c>
      <c r="AF185" s="102"/>
      <c r="AG185" s="101"/>
      <c r="AH185" s="99"/>
      <c r="AI185" s="99"/>
      <c r="AJ185" s="99"/>
      <c r="AK185" s="100"/>
      <c r="AL185" s="99">
        <f t="shared" si="241"/>
        <v>0</v>
      </c>
      <c r="AM185" s="98">
        <f t="shared" si="249"/>
        <v>364660.75</v>
      </c>
      <c r="AN185" s="99"/>
      <c r="AO185" s="247">
        <f t="shared" si="242"/>
        <v>364660.75</v>
      </c>
      <c r="AP185" s="232"/>
      <c r="AQ185" s="86">
        <f t="shared" si="234"/>
        <v>364660.75</v>
      </c>
      <c r="AR185" s="99"/>
      <c r="AS185" s="99"/>
      <c r="AT185" s="99"/>
      <c r="AU185" s="99"/>
      <c r="AV185" s="245">
        <f t="shared" si="243"/>
        <v>0</v>
      </c>
      <c r="AW185" s="99">
        <f t="shared" si="250"/>
        <v>364660.75</v>
      </c>
      <c r="AX185" s="99"/>
      <c r="AY185" s="98">
        <f t="shared" si="244"/>
        <v>364660.75</v>
      </c>
      <c r="AZ185" s="470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</row>
    <row r="186" spans="1:83" s="11" customFormat="1" ht="12" customHeight="1">
      <c r="A186" s="161">
        <v>14301041</v>
      </c>
      <c r="B186" s="108" t="str">
        <f t="shared" si="237"/>
        <v>14301041</v>
      </c>
      <c r="C186" s="94" t="s">
        <v>1040</v>
      </c>
      <c r="D186" s="112" t="str">
        <f t="shared" si="232"/>
        <v>W/C</v>
      </c>
      <c r="E186" s="112"/>
      <c r="F186" s="94"/>
      <c r="G186" s="112"/>
      <c r="H186" s="177" t="str">
        <f t="shared" si="248"/>
        <v/>
      </c>
      <c r="I186" s="177" t="str">
        <f t="shared" si="245"/>
        <v/>
      </c>
      <c r="J186" s="177" t="str">
        <f t="shared" si="246"/>
        <v/>
      </c>
      <c r="K186" s="177" t="str">
        <f t="shared" si="247"/>
        <v/>
      </c>
      <c r="L186" s="177" t="str">
        <f t="shared" si="238"/>
        <v>W/C</v>
      </c>
      <c r="M186" s="177" t="str">
        <f t="shared" si="239"/>
        <v>NO</v>
      </c>
      <c r="N186" s="177" t="str">
        <f t="shared" si="240"/>
        <v>W/C</v>
      </c>
      <c r="O186"/>
      <c r="P186" s="95">
        <v>0</v>
      </c>
      <c r="Q186" s="95">
        <v>0</v>
      </c>
      <c r="R186" s="95">
        <v>0</v>
      </c>
      <c r="S186" s="95">
        <v>0</v>
      </c>
      <c r="T186" s="95">
        <v>0</v>
      </c>
      <c r="U186" s="95">
        <v>0</v>
      </c>
      <c r="V186" s="95">
        <v>0</v>
      </c>
      <c r="W186" s="95">
        <v>0</v>
      </c>
      <c r="X186" s="95">
        <v>0</v>
      </c>
      <c r="Y186" s="95">
        <v>0</v>
      </c>
      <c r="Z186" s="95">
        <v>0</v>
      </c>
      <c r="AA186" s="95">
        <v>0</v>
      </c>
      <c r="AB186" s="95">
        <v>0</v>
      </c>
      <c r="AC186" s="95"/>
      <c r="AD186" s="95"/>
      <c r="AE186" s="95">
        <f t="shared" si="233"/>
        <v>0</v>
      </c>
      <c r="AF186" s="102"/>
      <c r="AG186" s="101"/>
      <c r="AH186" s="99"/>
      <c r="AI186" s="99"/>
      <c r="AJ186" s="99"/>
      <c r="AK186" s="100"/>
      <c r="AL186" s="99">
        <f t="shared" si="241"/>
        <v>0</v>
      </c>
      <c r="AM186" s="98">
        <f t="shared" si="249"/>
        <v>0</v>
      </c>
      <c r="AN186" s="99"/>
      <c r="AO186" s="247">
        <f t="shared" si="242"/>
        <v>0</v>
      </c>
      <c r="AP186" s="232"/>
      <c r="AQ186" s="86">
        <f t="shared" si="234"/>
        <v>0</v>
      </c>
      <c r="AR186" s="99"/>
      <c r="AS186" s="99"/>
      <c r="AT186" s="99"/>
      <c r="AU186" s="99"/>
      <c r="AV186" s="245">
        <f t="shared" si="243"/>
        <v>0</v>
      </c>
      <c r="AW186" s="99">
        <f t="shared" si="250"/>
        <v>0</v>
      </c>
      <c r="AX186" s="99"/>
      <c r="AY186" s="98">
        <f t="shared" si="244"/>
        <v>0</v>
      </c>
      <c r="AZ186" s="470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</row>
    <row r="187" spans="1:83" s="11" customFormat="1" ht="12" customHeight="1">
      <c r="A187" s="161">
        <v>14301043</v>
      </c>
      <c r="B187" s="108" t="str">
        <f t="shared" si="237"/>
        <v>14301043</v>
      </c>
      <c r="C187" s="108" t="s">
        <v>1190</v>
      </c>
      <c r="D187" s="112" t="str">
        <f t="shared" si="232"/>
        <v>Non-Op</v>
      </c>
      <c r="E187" s="112"/>
      <c r="F187" s="108"/>
      <c r="G187" s="112"/>
      <c r="H187" s="177" t="str">
        <f t="shared" si="248"/>
        <v/>
      </c>
      <c r="I187" s="177" t="str">
        <f t="shared" si="245"/>
        <v/>
      </c>
      <c r="J187" s="177" t="str">
        <f t="shared" si="246"/>
        <v/>
      </c>
      <c r="K187" s="177" t="str">
        <f t="shared" si="247"/>
        <v>Non-Op</v>
      </c>
      <c r="L187" s="177" t="str">
        <f t="shared" si="238"/>
        <v>NO</v>
      </c>
      <c r="M187" s="177" t="str">
        <f t="shared" si="239"/>
        <v>NO</v>
      </c>
      <c r="N187" s="177" t="str">
        <f t="shared" si="240"/>
        <v/>
      </c>
      <c r="O187"/>
      <c r="P187" s="95">
        <v>6592478.0999999996</v>
      </c>
      <c r="Q187" s="95">
        <v>4821049.8600000003</v>
      </c>
      <c r="R187" s="95">
        <v>5161521.59</v>
      </c>
      <c r="S187" s="95">
        <v>6355076.4400000004</v>
      </c>
      <c r="T187" s="95">
        <v>3213936.05</v>
      </c>
      <c r="U187" s="95">
        <v>3757263.92</v>
      </c>
      <c r="V187" s="95">
        <v>4010209.56</v>
      </c>
      <c r="W187" s="95">
        <v>3328549.13</v>
      </c>
      <c r="X187" s="95">
        <v>1914710.14</v>
      </c>
      <c r="Y187" s="95">
        <v>2905839.06</v>
      </c>
      <c r="Z187" s="95">
        <v>2301455.98</v>
      </c>
      <c r="AA187" s="95">
        <v>2593928.14</v>
      </c>
      <c r="AB187" s="95">
        <v>2471300.61</v>
      </c>
      <c r="AC187" s="95"/>
      <c r="AD187" s="95"/>
      <c r="AE187" s="95">
        <f t="shared" si="233"/>
        <v>3741285.7687499993</v>
      </c>
      <c r="AF187" s="102"/>
      <c r="AG187" s="101"/>
      <c r="AH187" s="99"/>
      <c r="AI187" s="99"/>
      <c r="AJ187" s="99"/>
      <c r="AK187" s="100">
        <f>AE187</f>
        <v>3741285.7687499993</v>
      </c>
      <c r="AL187" s="99">
        <f t="shared" si="241"/>
        <v>3741285.7687499993</v>
      </c>
      <c r="AM187" s="98"/>
      <c r="AN187" s="99"/>
      <c r="AO187" s="247">
        <f t="shared" si="242"/>
        <v>0</v>
      </c>
      <c r="AP187" s="232"/>
      <c r="AQ187" s="86">
        <f t="shared" si="234"/>
        <v>2471300.61</v>
      </c>
      <c r="AR187" s="99"/>
      <c r="AS187" s="99"/>
      <c r="AT187" s="99"/>
      <c r="AU187" s="99">
        <f>AQ187</f>
        <v>2471300.61</v>
      </c>
      <c r="AV187" s="245">
        <f t="shared" si="243"/>
        <v>2471300.61</v>
      </c>
      <c r="AW187" s="99"/>
      <c r="AX187" s="99"/>
      <c r="AY187" s="98">
        <f t="shared" si="244"/>
        <v>0</v>
      </c>
      <c r="AZ187" s="470" t="s">
        <v>1663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</row>
    <row r="188" spans="1:83" s="11" customFormat="1" ht="12" customHeight="1">
      <c r="A188" s="161">
        <v>14400311</v>
      </c>
      <c r="B188" s="108" t="str">
        <f t="shared" si="237"/>
        <v>14400311</v>
      </c>
      <c r="C188" s="94" t="s">
        <v>948</v>
      </c>
      <c r="D188" s="112" t="str">
        <f t="shared" si="232"/>
        <v>W/C</v>
      </c>
      <c r="E188" s="112"/>
      <c r="F188" s="94"/>
      <c r="G188" s="112"/>
      <c r="H188" s="177" t="str">
        <f t="shared" si="248"/>
        <v/>
      </c>
      <c r="I188" s="177" t="str">
        <f t="shared" si="245"/>
        <v/>
      </c>
      <c r="J188" s="177" t="str">
        <f t="shared" si="246"/>
        <v/>
      </c>
      <c r="K188" s="177" t="str">
        <f t="shared" si="247"/>
        <v/>
      </c>
      <c r="L188" s="177" t="str">
        <f t="shared" si="238"/>
        <v>W/C</v>
      </c>
      <c r="M188" s="177" t="str">
        <f t="shared" si="239"/>
        <v>NO</v>
      </c>
      <c r="N188" s="177" t="str">
        <f t="shared" si="240"/>
        <v>W/C</v>
      </c>
      <c r="O188"/>
      <c r="P188" s="95">
        <v>-1864553.68</v>
      </c>
      <c r="Q188" s="95">
        <v>-1262867.8500000001</v>
      </c>
      <c r="R188" s="95">
        <v>-3801086.9</v>
      </c>
      <c r="S188" s="95">
        <v>-4075939.07</v>
      </c>
      <c r="T188" s="95">
        <v>-4350551.9000000004</v>
      </c>
      <c r="U188" s="95">
        <v>-4636705.57</v>
      </c>
      <c r="V188" s="95">
        <v>-4684630.0999999996</v>
      </c>
      <c r="W188" s="95">
        <v>-3921207.49</v>
      </c>
      <c r="X188" s="95">
        <v>-3455145.43</v>
      </c>
      <c r="Y188" s="95">
        <v>-3416272.19</v>
      </c>
      <c r="Z188" s="95">
        <v>-3419260.93</v>
      </c>
      <c r="AA188" s="95">
        <v>-3774079.02</v>
      </c>
      <c r="AB188" s="95">
        <v>-3597355.68</v>
      </c>
      <c r="AC188" s="95"/>
      <c r="AD188" s="95"/>
      <c r="AE188" s="95">
        <f t="shared" si="233"/>
        <v>-3627391.7608333337</v>
      </c>
      <c r="AF188" s="102"/>
      <c r="AG188" s="101"/>
      <c r="AH188" s="99"/>
      <c r="AI188" s="99"/>
      <c r="AJ188" s="99"/>
      <c r="AK188" s="100"/>
      <c r="AL188" s="99">
        <f t="shared" si="241"/>
        <v>0</v>
      </c>
      <c r="AM188" s="98">
        <f t="shared" ref="AM188:AM194" si="259">AE188</f>
        <v>-3627391.7608333337</v>
      </c>
      <c r="AN188" s="99"/>
      <c r="AO188" s="247">
        <f t="shared" si="242"/>
        <v>-3627391.7608333337</v>
      </c>
      <c r="AP188" s="232"/>
      <c r="AQ188" s="86">
        <f t="shared" si="234"/>
        <v>-3597355.68</v>
      </c>
      <c r="AR188" s="99"/>
      <c r="AS188" s="99"/>
      <c r="AT188" s="99"/>
      <c r="AU188" s="99"/>
      <c r="AV188" s="245">
        <f t="shared" si="243"/>
        <v>0</v>
      </c>
      <c r="AW188" s="99">
        <f>AQ188</f>
        <v>-3597355.68</v>
      </c>
      <c r="AX188" s="99"/>
      <c r="AY188" s="98">
        <f t="shared" si="244"/>
        <v>-3597355.68</v>
      </c>
      <c r="AZ188" s="470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</row>
    <row r="189" spans="1:83" s="11" customFormat="1" ht="12" customHeight="1">
      <c r="A189" s="161">
        <v>14400312</v>
      </c>
      <c r="B189" s="108" t="str">
        <f t="shared" si="237"/>
        <v>14400312</v>
      </c>
      <c r="C189" s="94" t="s">
        <v>943</v>
      </c>
      <c r="D189" s="112" t="str">
        <f t="shared" si="232"/>
        <v>W/C</v>
      </c>
      <c r="E189" s="112"/>
      <c r="F189" s="94"/>
      <c r="G189" s="112"/>
      <c r="H189" s="177" t="str">
        <f t="shared" si="248"/>
        <v/>
      </c>
      <c r="I189" s="177" t="str">
        <f t="shared" si="245"/>
        <v/>
      </c>
      <c r="J189" s="177" t="str">
        <f t="shared" si="246"/>
        <v/>
      </c>
      <c r="K189" s="177" t="str">
        <f t="shared" si="247"/>
        <v/>
      </c>
      <c r="L189" s="177" t="str">
        <f t="shared" si="238"/>
        <v>W/C</v>
      </c>
      <c r="M189" s="177" t="str">
        <f t="shared" si="239"/>
        <v>NO</v>
      </c>
      <c r="N189" s="177" t="str">
        <f t="shared" si="240"/>
        <v>W/C</v>
      </c>
      <c r="O189"/>
      <c r="P189" s="95">
        <v>-599251.47</v>
      </c>
      <c r="Q189" s="95">
        <v>-494548.07</v>
      </c>
      <c r="R189" s="95">
        <v>-1134930.1000000001</v>
      </c>
      <c r="S189" s="95">
        <v>-1173870.79</v>
      </c>
      <c r="T189" s="95">
        <v>-1194653.44</v>
      </c>
      <c r="U189" s="95">
        <v>-1480550.78</v>
      </c>
      <c r="V189" s="95">
        <v>-1479430.96</v>
      </c>
      <c r="W189" s="95">
        <v>-1097981.7</v>
      </c>
      <c r="X189" s="95">
        <v>-914245.13</v>
      </c>
      <c r="Y189" s="95">
        <v>-886837.01</v>
      </c>
      <c r="Z189" s="95">
        <v>-945769.55</v>
      </c>
      <c r="AA189" s="95">
        <v>-1092311.76</v>
      </c>
      <c r="AB189" s="95">
        <v>-1097007.45</v>
      </c>
      <c r="AC189" s="95"/>
      <c r="AD189" s="95"/>
      <c r="AE189" s="95">
        <f t="shared" si="233"/>
        <v>-1061938.2291666667</v>
      </c>
      <c r="AF189" s="102"/>
      <c r="AG189" s="101"/>
      <c r="AH189" s="99"/>
      <c r="AI189" s="99"/>
      <c r="AJ189" s="99"/>
      <c r="AK189" s="100"/>
      <c r="AL189" s="99">
        <f t="shared" si="241"/>
        <v>0</v>
      </c>
      <c r="AM189" s="98">
        <f t="shared" si="259"/>
        <v>-1061938.2291666667</v>
      </c>
      <c r="AN189" s="99"/>
      <c r="AO189" s="247">
        <f t="shared" si="242"/>
        <v>-1061938.2291666667</v>
      </c>
      <c r="AP189" s="232"/>
      <c r="AQ189" s="86">
        <f t="shared" si="234"/>
        <v>-1097007.45</v>
      </c>
      <c r="AR189" s="99"/>
      <c r="AS189" s="99"/>
      <c r="AT189" s="99"/>
      <c r="AU189" s="99"/>
      <c r="AV189" s="245">
        <f t="shared" si="243"/>
        <v>0</v>
      </c>
      <c r="AW189" s="99">
        <f t="shared" ref="AW189:AW202" si="260">AQ189</f>
        <v>-1097007.45</v>
      </c>
      <c r="AX189" s="99"/>
      <c r="AY189" s="98">
        <f t="shared" si="244"/>
        <v>-1097007.45</v>
      </c>
      <c r="AZ189" s="470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</row>
    <row r="190" spans="1:83" s="11" customFormat="1" ht="12" customHeight="1">
      <c r="A190" s="161">
        <v>14400313</v>
      </c>
      <c r="B190" s="108" t="str">
        <f t="shared" si="237"/>
        <v>14400313</v>
      </c>
      <c r="C190" s="94" t="s">
        <v>961</v>
      </c>
      <c r="D190" s="112" t="str">
        <f t="shared" si="232"/>
        <v>W/C</v>
      </c>
      <c r="E190" s="112"/>
      <c r="F190" s="94"/>
      <c r="G190" s="112"/>
      <c r="H190" s="177" t="str">
        <f t="shared" si="248"/>
        <v/>
      </c>
      <c r="I190" s="177" t="str">
        <f t="shared" si="245"/>
        <v/>
      </c>
      <c r="J190" s="177" t="str">
        <f t="shared" si="246"/>
        <v/>
      </c>
      <c r="K190" s="177" t="str">
        <f t="shared" si="247"/>
        <v/>
      </c>
      <c r="L190" s="177" t="str">
        <f t="shared" si="238"/>
        <v>W/C</v>
      </c>
      <c r="M190" s="177" t="str">
        <f t="shared" si="239"/>
        <v>NO</v>
      </c>
      <c r="N190" s="177" t="str">
        <f t="shared" si="240"/>
        <v>W/C</v>
      </c>
      <c r="O190"/>
      <c r="P190" s="95">
        <v>-3993273.29</v>
      </c>
      <c r="Q190" s="95">
        <v>-10999.86</v>
      </c>
      <c r="R190" s="95">
        <v>-10999.86</v>
      </c>
      <c r="S190" s="95">
        <v>-3111334.46</v>
      </c>
      <c r="T190" s="95">
        <v>-10999.86</v>
      </c>
      <c r="U190" s="95">
        <v>-10999.86</v>
      </c>
      <c r="V190" s="95">
        <v>-2162520.5</v>
      </c>
      <c r="W190" s="95">
        <v>-10720.57</v>
      </c>
      <c r="X190" s="95">
        <v>13077.12</v>
      </c>
      <c r="Y190" s="95">
        <v>-1046849.86</v>
      </c>
      <c r="Z190" s="95">
        <v>-757172.88</v>
      </c>
      <c r="AA190" s="95">
        <v>13077.12</v>
      </c>
      <c r="AB190" s="95">
        <v>-1378696.67</v>
      </c>
      <c r="AC190" s="95"/>
      <c r="AD190" s="95"/>
      <c r="AE190" s="95">
        <f t="shared" si="233"/>
        <v>-816035.70416666672</v>
      </c>
      <c r="AF190" s="102"/>
      <c r="AG190" s="101"/>
      <c r="AH190" s="99"/>
      <c r="AI190" s="99"/>
      <c r="AJ190" s="99"/>
      <c r="AK190" s="100"/>
      <c r="AL190" s="99">
        <f t="shared" si="241"/>
        <v>0</v>
      </c>
      <c r="AM190" s="98">
        <f t="shared" si="259"/>
        <v>-816035.70416666672</v>
      </c>
      <c r="AN190" s="99"/>
      <c r="AO190" s="247">
        <f t="shared" si="242"/>
        <v>-816035.70416666672</v>
      </c>
      <c r="AP190" s="232"/>
      <c r="AQ190" s="86">
        <f t="shared" si="234"/>
        <v>-1378696.67</v>
      </c>
      <c r="AR190" s="99"/>
      <c r="AS190" s="99"/>
      <c r="AT190" s="99"/>
      <c r="AU190" s="99"/>
      <c r="AV190" s="245">
        <f t="shared" si="243"/>
        <v>0</v>
      </c>
      <c r="AW190" s="99">
        <f t="shared" si="260"/>
        <v>-1378696.67</v>
      </c>
      <c r="AX190" s="99"/>
      <c r="AY190" s="98">
        <f t="shared" si="244"/>
        <v>-1378696.67</v>
      </c>
      <c r="AZ190" s="47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</row>
    <row r="191" spans="1:83" s="11" customFormat="1" ht="12" customHeight="1">
      <c r="A191" s="161">
        <v>14400323</v>
      </c>
      <c r="B191" s="108" t="str">
        <f t="shared" si="237"/>
        <v>14400323</v>
      </c>
      <c r="C191" s="94" t="s">
        <v>963</v>
      </c>
      <c r="D191" s="112" t="str">
        <f t="shared" si="232"/>
        <v>W/C</v>
      </c>
      <c r="E191" s="112"/>
      <c r="F191" s="94"/>
      <c r="G191" s="112"/>
      <c r="H191" s="177" t="str">
        <f t="shared" si="248"/>
        <v/>
      </c>
      <c r="I191" s="177" t="str">
        <f t="shared" si="245"/>
        <v/>
      </c>
      <c r="J191" s="177" t="str">
        <f t="shared" si="246"/>
        <v/>
      </c>
      <c r="K191" s="177" t="str">
        <f t="shared" si="247"/>
        <v/>
      </c>
      <c r="L191" s="177" t="str">
        <f t="shared" si="238"/>
        <v>W/C</v>
      </c>
      <c r="M191" s="177" t="str">
        <f t="shared" si="239"/>
        <v>NO</v>
      </c>
      <c r="N191" s="177" t="str">
        <f t="shared" si="240"/>
        <v>W/C</v>
      </c>
      <c r="O191"/>
      <c r="P191" s="95">
        <v>0</v>
      </c>
      <c r="Q191" s="95">
        <v>0</v>
      </c>
      <c r="R191" s="95">
        <v>0</v>
      </c>
      <c r="S191" s="95">
        <v>0</v>
      </c>
      <c r="T191" s="95">
        <v>0</v>
      </c>
      <c r="U191" s="95">
        <v>0</v>
      </c>
      <c r="V191" s="95">
        <v>0</v>
      </c>
      <c r="W191" s="95">
        <v>0</v>
      </c>
      <c r="X191" s="95">
        <v>0</v>
      </c>
      <c r="Y191" s="95">
        <v>0</v>
      </c>
      <c r="Z191" s="95">
        <v>0</v>
      </c>
      <c r="AA191" s="95">
        <v>0</v>
      </c>
      <c r="AB191" s="95">
        <v>0</v>
      </c>
      <c r="AC191" s="95"/>
      <c r="AD191" s="95"/>
      <c r="AE191" s="95">
        <f t="shared" si="233"/>
        <v>0</v>
      </c>
      <c r="AF191" s="102"/>
      <c r="AG191" s="101"/>
      <c r="AH191" s="99"/>
      <c r="AI191" s="99"/>
      <c r="AJ191" s="99"/>
      <c r="AK191" s="100"/>
      <c r="AL191" s="99">
        <f t="shared" si="241"/>
        <v>0</v>
      </c>
      <c r="AM191" s="98">
        <f t="shared" si="259"/>
        <v>0</v>
      </c>
      <c r="AN191" s="99"/>
      <c r="AO191" s="247">
        <f t="shared" si="242"/>
        <v>0</v>
      </c>
      <c r="AP191" s="232"/>
      <c r="AQ191" s="86">
        <f t="shared" si="234"/>
        <v>0</v>
      </c>
      <c r="AR191" s="99"/>
      <c r="AS191" s="99"/>
      <c r="AT191" s="99"/>
      <c r="AU191" s="99"/>
      <c r="AV191" s="245">
        <f t="shared" si="243"/>
        <v>0</v>
      </c>
      <c r="AW191" s="99">
        <f t="shared" si="260"/>
        <v>0</v>
      </c>
      <c r="AX191" s="99"/>
      <c r="AY191" s="98">
        <f t="shared" si="244"/>
        <v>0</v>
      </c>
      <c r="AZ191" s="470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</row>
    <row r="192" spans="1:83" s="11" customFormat="1" ht="12" customHeight="1">
      <c r="A192" s="345">
        <v>14400333</v>
      </c>
      <c r="B192" s="358" t="str">
        <f t="shared" si="237"/>
        <v>14400333</v>
      </c>
      <c r="C192" s="325" t="s">
        <v>1292</v>
      </c>
      <c r="D192" s="326" t="str">
        <f t="shared" si="232"/>
        <v>W/C</v>
      </c>
      <c r="E192" s="326"/>
      <c r="F192" s="338">
        <v>42720</v>
      </c>
      <c r="G192" s="326"/>
      <c r="H192" s="327" t="str">
        <f t="shared" si="248"/>
        <v/>
      </c>
      <c r="I192" s="327" t="str">
        <f t="shared" si="245"/>
        <v/>
      </c>
      <c r="J192" s="327" t="str">
        <f t="shared" si="246"/>
        <v/>
      </c>
      <c r="K192" s="327" t="str">
        <f t="shared" si="247"/>
        <v/>
      </c>
      <c r="L192" s="327" t="str">
        <f t="shared" si="238"/>
        <v>W/C</v>
      </c>
      <c r="M192" s="327" t="str">
        <f t="shared" si="239"/>
        <v>NO</v>
      </c>
      <c r="N192" s="327" t="str">
        <f t="shared" si="240"/>
        <v>W/C</v>
      </c>
      <c r="O192" s="445"/>
      <c r="P192" s="328">
        <v>0</v>
      </c>
      <c r="Q192" s="328">
        <v>0</v>
      </c>
      <c r="R192" s="328">
        <v>0</v>
      </c>
      <c r="S192" s="328">
        <v>0</v>
      </c>
      <c r="T192" s="328">
        <v>0</v>
      </c>
      <c r="U192" s="328">
        <v>0</v>
      </c>
      <c r="V192" s="328">
        <v>0</v>
      </c>
      <c r="W192" s="328">
        <v>0</v>
      </c>
      <c r="X192" s="328">
        <v>0</v>
      </c>
      <c r="Y192" s="328">
        <v>0</v>
      </c>
      <c r="Z192" s="328">
        <v>0</v>
      </c>
      <c r="AA192" s="328">
        <v>0</v>
      </c>
      <c r="AB192" s="328">
        <v>0</v>
      </c>
      <c r="AC192" s="328"/>
      <c r="AD192" s="328"/>
      <c r="AE192" s="328">
        <f t="shared" si="233"/>
        <v>0</v>
      </c>
      <c r="AF192" s="377"/>
      <c r="AG192" s="329"/>
      <c r="AH192" s="330"/>
      <c r="AI192" s="330"/>
      <c r="AJ192" s="330"/>
      <c r="AK192" s="331"/>
      <c r="AL192" s="330">
        <f t="shared" si="241"/>
        <v>0</v>
      </c>
      <c r="AM192" s="332">
        <f t="shared" si="259"/>
        <v>0</v>
      </c>
      <c r="AN192" s="330"/>
      <c r="AO192" s="333">
        <f t="shared" si="242"/>
        <v>0</v>
      </c>
      <c r="AP192" s="232"/>
      <c r="AQ192" s="334">
        <f t="shared" si="234"/>
        <v>0</v>
      </c>
      <c r="AR192" s="330"/>
      <c r="AS192" s="330"/>
      <c r="AT192" s="330"/>
      <c r="AU192" s="330"/>
      <c r="AV192" s="335">
        <f t="shared" si="243"/>
        <v>0</v>
      </c>
      <c r="AW192" s="330">
        <f t="shared" si="260"/>
        <v>0</v>
      </c>
      <c r="AX192" s="330"/>
      <c r="AY192" s="332">
        <f t="shared" si="244"/>
        <v>0</v>
      </c>
      <c r="AZ192" s="470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</row>
    <row r="193" spans="1:83" s="11" customFormat="1" ht="12" customHeight="1">
      <c r="A193" s="161">
        <v>14400343</v>
      </c>
      <c r="B193" s="108" t="str">
        <f t="shared" si="237"/>
        <v>14400343</v>
      </c>
      <c r="C193" s="94" t="s">
        <v>508</v>
      </c>
      <c r="D193" s="112" t="str">
        <f t="shared" si="232"/>
        <v>W/C</v>
      </c>
      <c r="E193" s="112"/>
      <c r="F193" s="94"/>
      <c r="G193" s="112"/>
      <c r="H193" s="177" t="str">
        <f t="shared" si="248"/>
        <v/>
      </c>
      <c r="I193" s="177" t="str">
        <f t="shared" si="245"/>
        <v/>
      </c>
      <c r="J193" s="177" t="str">
        <f t="shared" si="246"/>
        <v/>
      </c>
      <c r="K193" s="177" t="str">
        <f t="shared" si="247"/>
        <v/>
      </c>
      <c r="L193" s="177" t="str">
        <f t="shared" si="238"/>
        <v>W/C</v>
      </c>
      <c r="M193" s="177" t="str">
        <f t="shared" si="239"/>
        <v>NO</v>
      </c>
      <c r="N193" s="177" t="str">
        <f t="shared" si="240"/>
        <v>W/C</v>
      </c>
      <c r="O193"/>
      <c r="P193" s="95">
        <v>-1423460.42</v>
      </c>
      <c r="Q193" s="95">
        <v>-1407574.71</v>
      </c>
      <c r="R193" s="95">
        <v>-1402905.83</v>
      </c>
      <c r="S193" s="95">
        <v>-1383132.34</v>
      </c>
      <c r="T193" s="95">
        <v>-1412790.23</v>
      </c>
      <c r="U193" s="95">
        <v>-1425107.3</v>
      </c>
      <c r="V193" s="95">
        <v>-1462281.74</v>
      </c>
      <c r="W193" s="95">
        <v>-1452407.96</v>
      </c>
      <c r="X193" s="95">
        <v>-1477610.23</v>
      </c>
      <c r="Y193" s="95">
        <v>-1510709.08</v>
      </c>
      <c r="Z193" s="95">
        <v>-1499681.06</v>
      </c>
      <c r="AA193" s="95">
        <v>-1529191.37</v>
      </c>
      <c r="AB193" s="95">
        <v>-1553526.07</v>
      </c>
      <c r="AC193" s="95"/>
      <c r="AD193" s="95"/>
      <c r="AE193" s="95">
        <f t="shared" si="233"/>
        <v>-1454323.7579166668</v>
      </c>
      <c r="AF193" s="102"/>
      <c r="AG193" s="101"/>
      <c r="AH193" s="99"/>
      <c r="AI193" s="99"/>
      <c r="AJ193" s="99"/>
      <c r="AK193" s="100"/>
      <c r="AL193" s="99">
        <f t="shared" si="241"/>
        <v>0</v>
      </c>
      <c r="AM193" s="98">
        <f t="shared" si="259"/>
        <v>-1454323.7579166668</v>
      </c>
      <c r="AN193" s="99"/>
      <c r="AO193" s="247">
        <f t="shared" si="242"/>
        <v>-1454323.7579166668</v>
      </c>
      <c r="AP193" s="232"/>
      <c r="AQ193" s="86">
        <f t="shared" si="234"/>
        <v>-1553526.07</v>
      </c>
      <c r="AR193" s="99"/>
      <c r="AS193" s="99"/>
      <c r="AT193" s="99"/>
      <c r="AU193" s="99"/>
      <c r="AV193" s="245">
        <f t="shared" si="243"/>
        <v>0</v>
      </c>
      <c r="AW193" s="99">
        <f t="shared" si="260"/>
        <v>-1553526.07</v>
      </c>
      <c r="AX193" s="99"/>
      <c r="AY193" s="98">
        <f t="shared" si="244"/>
        <v>-1553526.07</v>
      </c>
      <c r="AZ193" s="470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</row>
    <row r="194" spans="1:83" s="11" customFormat="1" ht="12" customHeight="1">
      <c r="A194" s="161">
        <v>14400353</v>
      </c>
      <c r="B194" s="108" t="str">
        <f t="shared" si="237"/>
        <v>14400353</v>
      </c>
      <c r="C194" s="94" t="s">
        <v>949</v>
      </c>
      <c r="D194" s="112" t="str">
        <f t="shared" si="232"/>
        <v>W/C</v>
      </c>
      <c r="E194" s="112"/>
      <c r="F194" s="94"/>
      <c r="G194" s="112"/>
      <c r="H194" s="177" t="str">
        <f t="shared" si="248"/>
        <v/>
      </c>
      <c r="I194" s="177" t="str">
        <f t="shared" si="245"/>
        <v/>
      </c>
      <c r="J194" s="177" t="str">
        <f t="shared" si="246"/>
        <v/>
      </c>
      <c r="K194" s="177" t="str">
        <f t="shared" si="247"/>
        <v/>
      </c>
      <c r="L194" s="177" t="str">
        <f t="shared" si="238"/>
        <v>W/C</v>
      </c>
      <c r="M194" s="177" t="str">
        <f t="shared" si="239"/>
        <v>NO</v>
      </c>
      <c r="N194" s="177" t="str">
        <f t="shared" si="240"/>
        <v>W/C</v>
      </c>
      <c r="O194"/>
      <c r="P194" s="95">
        <v>-528130.71</v>
      </c>
      <c r="Q194" s="95">
        <v>-659448.65</v>
      </c>
      <c r="R194" s="95">
        <v>-673213.4</v>
      </c>
      <c r="S194" s="95">
        <v>-613878.11</v>
      </c>
      <c r="T194" s="95">
        <v>-596609.77</v>
      </c>
      <c r="U194" s="95">
        <v>-640305.73</v>
      </c>
      <c r="V194" s="95">
        <v>-613753.57999999996</v>
      </c>
      <c r="W194" s="95">
        <v>-666955.49</v>
      </c>
      <c r="X194" s="95">
        <v>-762515.29</v>
      </c>
      <c r="Y194" s="95">
        <v>-747279.57</v>
      </c>
      <c r="Z194" s="95">
        <v>-721592.81</v>
      </c>
      <c r="AA194" s="95">
        <v>-644543.23</v>
      </c>
      <c r="AB194" s="95">
        <v>-666734.56000000006</v>
      </c>
      <c r="AC194" s="95"/>
      <c r="AD194" s="95"/>
      <c r="AE194" s="95">
        <f t="shared" si="233"/>
        <v>-661460.68875000009</v>
      </c>
      <c r="AF194" s="102"/>
      <c r="AG194" s="101"/>
      <c r="AH194" s="99"/>
      <c r="AI194" s="99"/>
      <c r="AJ194" s="99"/>
      <c r="AK194" s="100"/>
      <c r="AL194" s="99">
        <f t="shared" si="241"/>
        <v>0</v>
      </c>
      <c r="AM194" s="98">
        <f t="shared" si="259"/>
        <v>-661460.68875000009</v>
      </c>
      <c r="AN194" s="99"/>
      <c r="AO194" s="247">
        <f t="shared" si="242"/>
        <v>-661460.68875000009</v>
      </c>
      <c r="AP194" s="232"/>
      <c r="AQ194" s="86">
        <f t="shared" si="234"/>
        <v>-666734.56000000006</v>
      </c>
      <c r="AR194" s="99"/>
      <c r="AS194" s="99"/>
      <c r="AT194" s="99"/>
      <c r="AU194" s="99"/>
      <c r="AV194" s="245">
        <f t="shared" si="243"/>
        <v>0</v>
      </c>
      <c r="AW194" s="99">
        <f t="shared" si="260"/>
        <v>-666734.56000000006</v>
      </c>
      <c r="AX194" s="99"/>
      <c r="AY194" s="98">
        <f t="shared" si="244"/>
        <v>-666734.56000000006</v>
      </c>
      <c r="AZ194" s="470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</row>
    <row r="195" spans="1:83" s="11" customFormat="1" ht="13.9" customHeight="1">
      <c r="A195" s="161">
        <v>14600000</v>
      </c>
      <c r="B195" s="108" t="str">
        <f t="shared" si="237"/>
        <v>14600000</v>
      </c>
      <c r="C195" s="94" t="s">
        <v>786</v>
      </c>
      <c r="D195" s="112" t="str">
        <f t="shared" si="232"/>
        <v>Non-Op</v>
      </c>
      <c r="E195" s="112"/>
      <c r="F195" s="94"/>
      <c r="G195" s="112"/>
      <c r="H195" s="177" t="str">
        <f t="shared" si="248"/>
        <v/>
      </c>
      <c r="I195" s="177" t="str">
        <f t="shared" si="245"/>
        <v/>
      </c>
      <c r="J195" s="177" t="str">
        <f t="shared" si="246"/>
        <v/>
      </c>
      <c r="K195" s="177" t="str">
        <f t="shared" si="247"/>
        <v>Non-Op</v>
      </c>
      <c r="L195" s="177" t="str">
        <f t="shared" si="238"/>
        <v>NO</v>
      </c>
      <c r="M195" s="177" t="str">
        <f t="shared" si="239"/>
        <v>NO</v>
      </c>
      <c r="N195" s="177" t="str">
        <f t="shared" si="240"/>
        <v/>
      </c>
      <c r="O195"/>
      <c r="P195" s="95">
        <v>0</v>
      </c>
      <c r="Q195" s="95">
        <v>0</v>
      </c>
      <c r="R195" s="95">
        <v>0</v>
      </c>
      <c r="S195" s="95">
        <v>0</v>
      </c>
      <c r="T195" s="95">
        <v>0</v>
      </c>
      <c r="U195" s="95">
        <v>0</v>
      </c>
      <c r="V195" s="95">
        <v>0</v>
      </c>
      <c r="W195" s="95">
        <v>0</v>
      </c>
      <c r="X195" s="95">
        <v>0</v>
      </c>
      <c r="Y195" s="95">
        <v>0</v>
      </c>
      <c r="Z195" s="95">
        <v>0</v>
      </c>
      <c r="AA195" s="95">
        <v>0</v>
      </c>
      <c r="AB195" s="95">
        <v>0</v>
      </c>
      <c r="AC195" s="95"/>
      <c r="AD195" s="95"/>
      <c r="AE195" s="95">
        <f t="shared" si="233"/>
        <v>0</v>
      </c>
      <c r="AF195" s="102"/>
      <c r="AG195" s="101"/>
      <c r="AH195" s="99"/>
      <c r="AI195" s="99"/>
      <c r="AJ195" s="99"/>
      <c r="AK195" s="100">
        <f t="shared" ref="AK195:AK201" si="261">AE195</f>
        <v>0</v>
      </c>
      <c r="AL195" s="99">
        <f t="shared" si="241"/>
        <v>0</v>
      </c>
      <c r="AM195" s="98"/>
      <c r="AN195" s="99"/>
      <c r="AO195" s="247">
        <f t="shared" si="242"/>
        <v>0</v>
      </c>
      <c r="AP195" s="232"/>
      <c r="AQ195" s="86">
        <f t="shared" si="234"/>
        <v>0</v>
      </c>
      <c r="AR195" s="99"/>
      <c r="AS195" s="99"/>
      <c r="AT195" s="99"/>
      <c r="AU195" s="99">
        <f>AQ195</f>
        <v>0</v>
      </c>
      <c r="AV195" s="245">
        <f t="shared" si="243"/>
        <v>0</v>
      </c>
      <c r="AW195" s="99"/>
      <c r="AX195" s="99"/>
      <c r="AY195" s="98">
        <f t="shared" si="244"/>
        <v>0</v>
      </c>
      <c r="AZ195" s="470" t="s">
        <v>1669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</row>
    <row r="196" spans="1:83" s="11" customFormat="1" ht="12" customHeight="1">
      <c r="A196" s="336" t="s">
        <v>1550</v>
      </c>
      <c r="B196" s="337" t="str">
        <f t="shared" si="237"/>
        <v>14601004</v>
      </c>
      <c r="C196" s="363" t="s">
        <v>1526</v>
      </c>
      <c r="D196" s="326" t="str">
        <f t="shared" si="232"/>
        <v>Non-Op</v>
      </c>
      <c r="E196" s="326"/>
      <c r="F196" s="403">
        <v>43221</v>
      </c>
      <c r="G196" s="326"/>
      <c r="H196" s="327"/>
      <c r="I196" s="327"/>
      <c r="J196" s="327"/>
      <c r="K196" s="327" t="str">
        <f t="shared" ref="K196:K227" si="262">IF(VALUE(AK196),K$7,IF(ISBLANK(AK196),"",K$7))</f>
        <v>Non-Op</v>
      </c>
      <c r="L196" s="327" t="str">
        <f t="shared" si="238"/>
        <v>NO</v>
      </c>
      <c r="M196" s="327" t="str">
        <f t="shared" si="239"/>
        <v>NO</v>
      </c>
      <c r="N196" s="327" t="str">
        <f t="shared" si="240"/>
        <v/>
      </c>
      <c r="O196" s="445"/>
      <c r="P196" s="328">
        <v>36119.370000000003</v>
      </c>
      <c r="Q196" s="328">
        <v>0</v>
      </c>
      <c r="R196" s="328">
        <v>37509.86</v>
      </c>
      <c r="S196" s="328">
        <v>42120.33</v>
      </c>
      <c r="T196" s="328">
        <v>46696.98</v>
      </c>
      <c r="U196" s="328">
        <v>42462.8</v>
      </c>
      <c r="V196" s="328">
        <v>42420.1</v>
      </c>
      <c r="W196" s="328">
        <v>31500.61</v>
      </c>
      <c r="X196" s="328">
        <v>20000.080000000002</v>
      </c>
      <c r="Y196" s="328">
        <v>22541.09</v>
      </c>
      <c r="Z196" s="328">
        <v>29419.71</v>
      </c>
      <c r="AA196" s="328">
        <v>21496.89</v>
      </c>
      <c r="AB196" s="328">
        <v>21253.82</v>
      </c>
      <c r="AC196" s="328"/>
      <c r="AD196" s="328"/>
      <c r="AE196" s="328">
        <f t="shared" si="233"/>
        <v>30404.587083333347</v>
      </c>
      <c r="AF196" s="377"/>
      <c r="AG196" s="329"/>
      <c r="AH196" s="330"/>
      <c r="AI196" s="330"/>
      <c r="AJ196" s="330"/>
      <c r="AK196" s="331">
        <f t="shared" si="261"/>
        <v>30404.587083333347</v>
      </c>
      <c r="AL196" s="330">
        <f t="shared" ref="AL196" si="263">SUM(AI196:AK196)</f>
        <v>30404.587083333347</v>
      </c>
      <c r="AM196" s="332"/>
      <c r="AN196" s="330"/>
      <c r="AO196" s="333">
        <f t="shared" ref="AO196" si="264">AM196+AN196</f>
        <v>0</v>
      </c>
      <c r="AP196" s="232"/>
      <c r="AQ196" s="334">
        <f t="shared" si="234"/>
        <v>21253.82</v>
      </c>
      <c r="AR196" s="330"/>
      <c r="AS196" s="330"/>
      <c r="AT196" s="330"/>
      <c r="AU196" s="330">
        <f>AQ196</f>
        <v>21253.82</v>
      </c>
      <c r="AV196" s="335">
        <f t="shared" ref="AV196" si="265">SUM(AS196:AU196)</f>
        <v>21253.82</v>
      </c>
      <c r="AW196" s="330"/>
      <c r="AX196" s="330"/>
      <c r="AY196" s="332">
        <f t="shared" si="244"/>
        <v>0</v>
      </c>
      <c r="AZ196" s="470" t="s">
        <v>1669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</row>
    <row r="197" spans="1:83" s="11" customFormat="1" ht="12" customHeight="1">
      <c r="A197" s="336">
        <v>14602502</v>
      </c>
      <c r="B197" s="337" t="str">
        <f t="shared" si="237"/>
        <v>14602502</v>
      </c>
      <c r="C197" s="363" t="s">
        <v>1527</v>
      </c>
      <c r="D197" s="326" t="str">
        <f t="shared" si="232"/>
        <v>Non-Op</v>
      </c>
      <c r="E197" s="326"/>
      <c r="F197" s="403">
        <v>43221</v>
      </c>
      <c r="G197" s="326"/>
      <c r="H197" s="327"/>
      <c r="I197" s="327"/>
      <c r="J197" s="327"/>
      <c r="K197" s="327" t="str">
        <f t="shared" si="262"/>
        <v>Non-Op</v>
      </c>
      <c r="L197" s="327" t="str">
        <f t="shared" ref="L197:L201" si="266">IF(VALUE(AM197),"W/C",IF(ISBLANK(AM197),"NO","W/C"))</f>
        <v>NO</v>
      </c>
      <c r="M197" s="327" t="str">
        <f t="shared" ref="M197:M201" si="267">IF(VALUE(AN197),"W/C",IF(ISBLANK(AN197),"NO","W/C"))</f>
        <v>NO</v>
      </c>
      <c r="N197" s="327" t="str">
        <f t="shared" ref="N197:N201" si="268">IF(OR(CONCATENATE(L197,M197)="NOW/C",CONCATENATE(L197,M197)="W/CNO"),"W/C","")</f>
        <v/>
      </c>
      <c r="O197" s="445"/>
      <c r="P197" s="328">
        <v>7328142.8200000003</v>
      </c>
      <c r="Q197" s="328">
        <v>4925302.53</v>
      </c>
      <c r="R197" s="328">
        <v>1105249.1100000001</v>
      </c>
      <c r="S197" s="328">
        <v>2595955.69</v>
      </c>
      <c r="T197" s="328">
        <v>2425534.1800000002</v>
      </c>
      <c r="U197" s="328">
        <v>2441754.84</v>
      </c>
      <c r="V197" s="328">
        <v>4280659.1500000004</v>
      </c>
      <c r="W197" s="328">
        <v>1494224.3</v>
      </c>
      <c r="X197" s="328">
        <v>3128355.05</v>
      </c>
      <c r="Y197" s="328">
        <v>2845333.13</v>
      </c>
      <c r="Z197" s="328">
        <v>3398135</v>
      </c>
      <c r="AA197" s="328">
        <v>627298.30000000005</v>
      </c>
      <c r="AB197" s="328">
        <v>2692870.74</v>
      </c>
      <c r="AC197" s="328"/>
      <c r="AD197" s="328"/>
      <c r="AE197" s="328">
        <f t="shared" si="233"/>
        <v>2856525.6716666669</v>
      </c>
      <c r="AF197" s="377"/>
      <c r="AG197" s="329"/>
      <c r="AH197" s="330"/>
      <c r="AI197" s="330"/>
      <c r="AJ197" s="330"/>
      <c r="AK197" s="331">
        <f t="shared" si="261"/>
        <v>2856525.6716666669</v>
      </c>
      <c r="AL197" s="330">
        <f t="shared" ref="AL197:AL201" si="269">SUM(AI197:AK197)</f>
        <v>2856525.6716666669</v>
      </c>
      <c r="AM197" s="332"/>
      <c r="AN197" s="330"/>
      <c r="AO197" s="333">
        <f t="shared" ref="AO197:AO201" si="270">AM197+AN197</f>
        <v>0</v>
      </c>
      <c r="AP197" s="232"/>
      <c r="AQ197" s="334">
        <f t="shared" si="234"/>
        <v>2692870.74</v>
      </c>
      <c r="AR197" s="330"/>
      <c r="AS197" s="330"/>
      <c r="AT197" s="330"/>
      <c r="AU197" s="330">
        <f t="shared" ref="AU197:AU201" si="271">AQ197</f>
        <v>2692870.74</v>
      </c>
      <c r="AV197" s="335">
        <f t="shared" ref="AV197:AV201" si="272">SUM(AS197:AU197)</f>
        <v>2692870.74</v>
      </c>
      <c r="AW197" s="330"/>
      <c r="AX197" s="330"/>
      <c r="AY197" s="332">
        <f t="shared" ref="AY197:AY201" si="273">AW197+AX197</f>
        <v>0</v>
      </c>
      <c r="AZ197" s="470" t="s">
        <v>1669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</row>
    <row r="198" spans="1:83" s="11" customFormat="1" ht="12" customHeight="1">
      <c r="A198" s="336">
        <v>14609470</v>
      </c>
      <c r="B198" s="337" t="str">
        <f t="shared" si="237"/>
        <v>14609470</v>
      </c>
      <c r="C198" s="363" t="s">
        <v>1528</v>
      </c>
      <c r="D198" s="326" t="str">
        <f t="shared" si="232"/>
        <v>Non-Op</v>
      </c>
      <c r="E198" s="326"/>
      <c r="F198" s="403">
        <v>43221</v>
      </c>
      <c r="G198" s="326"/>
      <c r="H198" s="327"/>
      <c r="I198" s="327"/>
      <c r="J198" s="327"/>
      <c r="K198" s="327" t="str">
        <f t="shared" si="262"/>
        <v>Non-Op</v>
      </c>
      <c r="L198" s="327" t="str">
        <f t="shared" si="266"/>
        <v>NO</v>
      </c>
      <c r="M198" s="327" t="str">
        <f t="shared" si="267"/>
        <v>NO</v>
      </c>
      <c r="N198" s="327" t="str">
        <f t="shared" si="268"/>
        <v/>
      </c>
      <c r="O198" s="445"/>
      <c r="P198" s="328">
        <v>1029691.52</v>
      </c>
      <c r="Q198" s="328">
        <v>1113879.6299999999</v>
      </c>
      <c r="R198" s="328">
        <v>1462142.78</v>
      </c>
      <c r="S198" s="328">
        <v>1657940.93</v>
      </c>
      <c r="T198" s="328">
        <v>1821147.33</v>
      </c>
      <c r="U198" s="328">
        <v>2361129.61</v>
      </c>
      <c r="V198" s="328">
        <v>1257278.6000000001</v>
      </c>
      <c r="W198" s="328">
        <v>1433749.21</v>
      </c>
      <c r="X198" s="328">
        <v>1602499.14</v>
      </c>
      <c r="Y198" s="328">
        <v>1867768.95</v>
      </c>
      <c r="Z198" s="328">
        <v>2253464.19</v>
      </c>
      <c r="AA198" s="328">
        <v>2274833.6800000002</v>
      </c>
      <c r="AB198" s="328">
        <v>824452.99</v>
      </c>
      <c r="AC198" s="328"/>
      <c r="AD198" s="328"/>
      <c r="AE198" s="328">
        <f t="shared" si="233"/>
        <v>1669408.8587499999</v>
      </c>
      <c r="AF198" s="377"/>
      <c r="AG198" s="329"/>
      <c r="AH198" s="330"/>
      <c r="AI198" s="330"/>
      <c r="AJ198" s="330"/>
      <c r="AK198" s="331">
        <f t="shared" si="261"/>
        <v>1669408.8587499999</v>
      </c>
      <c r="AL198" s="330">
        <f t="shared" si="269"/>
        <v>1669408.8587499999</v>
      </c>
      <c r="AM198" s="332"/>
      <c r="AN198" s="330"/>
      <c r="AO198" s="333">
        <f t="shared" si="270"/>
        <v>0</v>
      </c>
      <c r="AP198" s="232"/>
      <c r="AQ198" s="334">
        <f t="shared" si="234"/>
        <v>824452.99</v>
      </c>
      <c r="AR198" s="330"/>
      <c r="AS198" s="330"/>
      <c r="AT198" s="330"/>
      <c r="AU198" s="330">
        <f t="shared" si="271"/>
        <v>824452.99</v>
      </c>
      <c r="AV198" s="335">
        <f t="shared" si="272"/>
        <v>824452.99</v>
      </c>
      <c r="AW198" s="330"/>
      <c r="AX198" s="330"/>
      <c r="AY198" s="332">
        <f t="shared" si="273"/>
        <v>0</v>
      </c>
      <c r="AZ198" s="470" t="s">
        <v>1669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</row>
    <row r="199" spans="1:83" s="11" customFormat="1" ht="12" customHeight="1">
      <c r="A199" s="336">
        <v>14609480</v>
      </c>
      <c r="B199" s="337" t="str">
        <f t="shared" si="237"/>
        <v>14609480</v>
      </c>
      <c r="C199" s="363" t="s">
        <v>1529</v>
      </c>
      <c r="D199" s="326" t="str">
        <f t="shared" si="232"/>
        <v>Non-Op</v>
      </c>
      <c r="E199" s="326"/>
      <c r="F199" s="403">
        <v>43221</v>
      </c>
      <c r="G199" s="326"/>
      <c r="H199" s="327"/>
      <c r="I199" s="327"/>
      <c r="J199" s="327"/>
      <c r="K199" s="327" t="str">
        <f t="shared" si="262"/>
        <v>Non-Op</v>
      </c>
      <c r="L199" s="327" t="str">
        <f t="shared" si="266"/>
        <v>NO</v>
      </c>
      <c r="M199" s="327" t="str">
        <f t="shared" si="267"/>
        <v>NO</v>
      </c>
      <c r="N199" s="327" t="str">
        <f t="shared" si="268"/>
        <v/>
      </c>
      <c r="O199" s="445"/>
      <c r="P199" s="328">
        <v>118.4</v>
      </c>
      <c r="Q199" s="328">
        <v>616.36</v>
      </c>
      <c r="R199" s="328">
        <v>7530.13</v>
      </c>
      <c r="S199" s="328">
        <v>31302.799999999999</v>
      </c>
      <c r="T199" s="328">
        <v>37611.94</v>
      </c>
      <c r="U199" s="328">
        <v>41942.74</v>
      </c>
      <c r="V199" s="328">
        <v>955.91</v>
      </c>
      <c r="W199" s="328">
        <v>3394.59</v>
      </c>
      <c r="X199" s="328">
        <v>5885.24</v>
      </c>
      <c r="Y199" s="328">
        <v>3216.43</v>
      </c>
      <c r="Z199" s="328">
        <v>7357.82</v>
      </c>
      <c r="AA199" s="328">
        <v>13981.76</v>
      </c>
      <c r="AB199" s="328">
        <v>79638.899999999994</v>
      </c>
      <c r="AC199" s="328"/>
      <c r="AD199" s="328"/>
      <c r="AE199" s="328">
        <f t="shared" si="233"/>
        <v>16139.530833333336</v>
      </c>
      <c r="AF199" s="377"/>
      <c r="AG199" s="329"/>
      <c r="AH199" s="330"/>
      <c r="AI199" s="330"/>
      <c r="AJ199" s="330"/>
      <c r="AK199" s="331">
        <f t="shared" si="261"/>
        <v>16139.530833333336</v>
      </c>
      <c r="AL199" s="330">
        <f t="shared" si="269"/>
        <v>16139.530833333336</v>
      </c>
      <c r="AM199" s="332"/>
      <c r="AN199" s="330"/>
      <c r="AO199" s="333">
        <f t="shared" si="270"/>
        <v>0</v>
      </c>
      <c r="AP199" s="232"/>
      <c r="AQ199" s="334">
        <f t="shared" si="234"/>
        <v>79638.899999999994</v>
      </c>
      <c r="AR199" s="330"/>
      <c r="AS199" s="330"/>
      <c r="AT199" s="330"/>
      <c r="AU199" s="330">
        <f t="shared" si="271"/>
        <v>79638.899999999994</v>
      </c>
      <c r="AV199" s="335">
        <f t="shared" si="272"/>
        <v>79638.899999999994</v>
      </c>
      <c r="AW199" s="330"/>
      <c r="AX199" s="330"/>
      <c r="AY199" s="332">
        <f t="shared" si="273"/>
        <v>0</v>
      </c>
      <c r="AZ199" s="470" t="s">
        <v>1669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</row>
    <row r="200" spans="1:83" s="11" customFormat="1" ht="12" customHeight="1">
      <c r="A200" s="336">
        <v>14609490</v>
      </c>
      <c r="B200" s="337" t="str">
        <f t="shared" si="237"/>
        <v>14609490</v>
      </c>
      <c r="C200" s="363" t="s">
        <v>1530</v>
      </c>
      <c r="D200" s="326" t="str">
        <f t="shared" si="232"/>
        <v>Non-Op</v>
      </c>
      <c r="E200" s="326"/>
      <c r="F200" s="403">
        <v>43221</v>
      </c>
      <c r="G200" s="326"/>
      <c r="H200" s="327"/>
      <c r="I200" s="327"/>
      <c r="J200" s="327"/>
      <c r="K200" s="327" t="str">
        <f t="shared" si="262"/>
        <v>Non-Op</v>
      </c>
      <c r="L200" s="327" t="str">
        <f t="shared" si="266"/>
        <v>NO</v>
      </c>
      <c r="M200" s="327" t="str">
        <f t="shared" si="267"/>
        <v>NO</v>
      </c>
      <c r="N200" s="327" t="str">
        <f t="shared" si="268"/>
        <v/>
      </c>
      <c r="O200" s="445"/>
      <c r="P200" s="328">
        <v>118.4</v>
      </c>
      <c r="Q200" s="328">
        <v>616.36</v>
      </c>
      <c r="R200" s="328">
        <v>2149.36</v>
      </c>
      <c r="S200" s="328">
        <v>18718.400000000001</v>
      </c>
      <c r="T200" s="328">
        <v>27896.54</v>
      </c>
      <c r="U200" s="328">
        <v>31254.58</v>
      </c>
      <c r="V200" s="328">
        <v>955.91</v>
      </c>
      <c r="W200" s="328">
        <v>3575.83</v>
      </c>
      <c r="X200" s="328">
        <v>5893.35</v>
      </c>
      <c r="Y200" s="328">
        <v>2236.23</v>
      </c>
      <c r="Z200" s="328">
        <v>5153.53</v>
      </c>
      <c r="AA200" s="328">
        <v>8912.6200000000008</v>
      </c>
      <c r="AB200" s="328">
        <v>2657.34</v>
      </c>
      <c r="AC200" s="328"/>
      <c r="AD200" s="328"/>
      <c r="AE200" s="328">
        <f t="shared" si="233"/>
        <v>9062.5483333333341</v>
      </c>
      <c r="AF200" s="377"/>
      <c r="AG200" s="329"/>
      <c r="AH200" s="330"/>
      <c r="AI200" s="330"/>
      <c r="AJ200" s="330"/>
      <c r="AK200" s="331">
        <f t="shared" si="261"/>
        <v>9062.5483333333341</v>
      </c>
      <c r="AL200" s="330">
        <f t="shared" si="269"/>
        <v>9062.5483333333341</v>
      </c>
      <c r="AM200" s="332"/>
      <c r="AN200" s="330"/>
      <c r="AO200" s="333">
        <f t="shared" si="270"/>
        <v>0</v>
      </c>
      <c r="AP200" s="232"/>
      <c r="AQ200" s="334">
        <f t="shared" si="234"/>
        <v>2657.34</v>
      </c>
      <c r="AR200" s="330"/>
      <c r="AS200" s="330"/>
      <c r="AT200" s="330"/>
      <c r="AU200" s="330">
        <f t="shared" si="271"/>
        <v>2657.34</v>
      </c>
      <c r="AV200" s="335">
        <f t="shared" si="272"/>
        <v>2657.34</v>
      </c>
      <c r="AW200" s="330"/>
      <c r="AX200" s="330"/>
      <c r="AY200" s="332">
        <f t="shared" si="273"/>
        <v>0</v>
      </c>
      <c r="AZ200" s="470" t="s">
        <v>1669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</row>
    <row r="201" spans="1:83" s="11" customFormat="1" ht="12" customHeight="1">
      <c r="A201" s="336">
        <v>14609500</v>
      </c>
      <c r="B201" s="337" t="str">
        <f t="shared" si="237"/>
        <v>14609500</v>
      </c>
      <c r="C201" s="363" t="s">
        <v>1531</v>
      </c>
      <c r="D201" s="326" t="str">
        <f t="shared" si="232"/>
        <v>Non-Op</v>
      </c>
      <c r="E201" s="326"/>
      <c r="F201" s="403">
        <v>43221</v>
      </c>
      <c r="G201" s="326"/>
      <c r="H201" s="327"/>
      <c r="I201" s="327"/>
      <c r="J201" s="327"/>
      <c r="K201" s="327" t="str">
        <f t="shared" si="262"/>
        <v>Non-Op</v>
      </c>
      <c r="L201" s="327" t="str">
        <f t="shared" si="266"/>
        <v>NO</v>
      </c>
      <c r="M201" s="327" t="str">
        <f t="shared" si="267"/>
        <v>NO</v>
      </c>
      <c r="N201" s="327" t="str">
        <f t="shared" si="268"/>
        <v/>
      </c>
      <c r="O201" s="445"/>
      <c r="P201" s="328">
        <v>141111.76999999999</v>
      </c>
      <c r="Q201" s="328">
        <v>236432.64000000001</v>
      </c>
      <c r="R201" s="328">
        <v>401268.93</v>
      </c>
      <c r="S201" s="328">
        <v>171126.8</v>
      </c>
      <c r="T201" s="328">
        <v>341516.12</v>
      </c>
      <c r="U201" s="328">
        <v>416378.42</v>
      </c>
      <c r="V201" s="328">
        <v>134138.57</v>
      </c>
      <c r="W201" s="328">
        <v>186965.45</v>
      </c>
      <c r="X201" s="328">
        <v>315641.93</v>
      </c>
      <c r="Y201" s="328">
        <v>111941.68</v>
      </c>
      <c r="Z201" s="328">
        <v>233034.68</v>
      </c>
      <c r="AA201" s="328">
        <v>332804.03999999998</v>
      </c>
      <c r="AB201" s="328">
        <v>184209.89</v>
      </c>
      <c r="AC201" s="328"/>
      <c r="AD201" s="328"/>
      <c r="AE201" s="328">
        <f t="shared" si="233"/>
        <v>253659.17416666672</v>
      </c>
      <c r="AF201" s="377"/>
      <c r="AG201" s="329"/>
      <c r="AH201" s="330"/>
      <c r="AI201" s="330"/>
      <c r="AJ201" s="330"/>
      <c r="AK201" s="331">
        <f t="shared" si="261"/>
        <v>253659.17416666672</v>
      </c>
      <c r="AL201" s="330">
        <f t="shared" si="269"/>
        <v>253659.17416666672</v>
      </c>
      <c r="AM201" s="332"/>
      <c r="AN201" s="330"/>
      <c r="AO201" s="333">
        <f t="shared" si="270"/>
        <v>0</v>
      </c>
      <c r="AP201" s="232"/>
      <c r="AQ201" s="334">
        <f t="shared" si="234"/>
        <v>184209.89</v>
      </c>
      <c r="AR201" s="330"/>
      <c r="AS201" s="330"/>
      <c r="AT201" s="330"/>
      <c r="AU201" s="330">
        <f t="shared" si="271"/>
        <v>184209.89</v>
      </c>
      <c r="AV201" s="335">
        <f t="shared" si="272"/>
        <v>184209.89</v>
      </c>
      <c r="AW201" s="330"/>
      <c r="AX201" s="330"/>
      <c r="AY201" s="332">
        <f t="shared" si="273"/>
        <v>0</v>
      </c>
      <c r="AZ201" s="470" t="s">
        <v>1669</v>
      </c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</row>
    <row r="202" spans="1:83" s="11" customFormat="1" ht="12" customHeight="1">
      <c r="A202" s="336">
        <v>15100001</v>
      </c>
      <c r="B202" s="337" t="str">
        <f t="shared" si="237"/>
        <v>15100001</v>
      </c>
      <c r="C202" s="325" t="s">
        <v>1404</v>
      </c>
      <c r="D202" s="326" t="str">
        <f t="shared" si="232"/>
        <v>W/C</v>
      </c>
      <c r="E202" s="326"/>
      <c r="F202" s="403">
        <v>43070</v>
      </c>
      <c r="G202" s="326"/>
      <c r="H202" s="327" t="str">
        <f t="shared" ref="H202:H233" si="274">IF(VALUE(AH202),H$7,IF(ISBLANK(AH202),"",H$7))</f>
        <v/>
      </c>
      <c r="I202" s="327" t="str">
        <f t="shared" ref="I202:I233" si="275">IF(VALUE(AI202),I$7,IF(ISBLANK(AI202),"",I$7))</f>
        <v/>
      </c>
      <c r="J202" s="327" t="str">
        <f t="shared" ref="J202:J233" si="276">IF(VALUE(AJ202),J$7,IF(ISBLANK(AJ202),"",J$7))</f>
        <v/>
      </c>
      <c r="K202" s="327" t="str">
        <f t="shared" si="262"/>
        <v/>
      </c>
      <c r="L202" s="327" t="str">
        <f t="shared" si="238"/>
        <v>W/C</v>
      </c>
      <c r="M202" s="327" t="str">
        <f t="shared" si="239"/>
        <v>NO</v>
      </c>
      <c r="N202" s="327" t="str">
        <f t="shared" si="240"/>
        <v>W/C</v>
      </c>
      <c r="O202" s="445"/>
      <c r="P202" s="328">
        <v>0</v>
      </c>
      <c r="Q202" s="328">
        <v>0</v>
      </c>
      <c r="R202" s="328">
        <v>0</v>
      </c>
      <c r="S202" s="328">
        <v>0</v>
      </c>
      <c r="T202" s="328">
        <v>0</v>
      </c>
      <c r="U202" s="328">
        <v>0</v>
      </c>
      <c r="V202" s="328">
        <v>0</v>
      </c>
      <c r="W202" s="328">
        <v>0</v>
      </c>
      <c r="X202" s="328">
        <v>0</v>
      </c>
      <c r="Y202" s="328">
        <v>0</v>
      </c>
      <c r="Z202" s="328">
        <v>0</v>
      </c>
      <c r="AA202" s="328">
        <v>0</v>
      </c>
      <c r="AB202" s="328">
        <v>0</v>
      </c>
      <c r="AC202" s="328"/>
      <c r="AD202" s="328"/>
      <c r="AE202" s="328">
        <f t="shared" si="233"/>
        <v>0</v>
      </c>
      <c r="AF202" s="377"/>
      <c r="AG202" s="329"/>
      <c r="AH202" s="330"/>
      <c r="AI202" s="330"/>
      <c r="AJ202" s="330"/>
      <c r="AK202" s="331"/>
      <c r="AL202" s="330">
        <f t="shared" si="241"/>
        <v>0</v>
      </c>
      <c r="AM202" s="332">
        <f t="shared" ref="AM202:AM226" si="277">AE202</f>
        <v>0</v>
      </c>
      <c r="AN202" s="330"/>
      <c r="AO202" s="333">
        <f t="shared" si="242"/>
        <v>0</v>
      </c>
      <c r="AP202" s="232"/>
      <c r="AQ202" s="334">
        <f t="shared" si="234"/>
        <v>0</v>
      </c>
      <c r="AR202" s="330"/>
      <c r="AS202" s="330"/>
      <c r="AT202" s="330"/>
      <c r="AU202" s="330"/>
      <c r="AV202" s="335">
        <f t="shared" si="243"/>
        <v>0</v>
      </c>
      <c r="AW202" s="330">
        <f t="shared" si="260"/>
        <v>0</v>
      </c>
      <c r="AX202" s="330"/>
      <c r="AY202" s="332">
        <f t="shared" si="244"/>
        <v>0</v>
      </c>
      <c r="AZ202" s="470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</row>
    <row r="203" spans="1:83" s="11" customFormat="1" ht="12" customHeight="1">
      <c r="A203" s="161">
        <v>15100021</v>
      </c>
      <c r="B203" s="108" t="str">
        <f t="shared" si="237"/>
        <v>15100021</v>
      </c>
      <c r="C203" s="94" t="s">
        <v>639</v>
      </c>
      <c r="D203" s="112" t="str">
        <f t="shared" si="232"/>
        <v>W/C</v>
      </c>
      <c r="E203" s="112"/>
      <c r="F203" s="94"/>
      <c r="G203" s="112"/>
      <c r="H203" s="177" t="str">
        <f t="shared" si="274"/>
        <v/>
      </c>
      <c r="I203" s="177" t="str">
        <f t="shared" si="275"/>
        <v/>
      </c>
      <c r="J203" s="177" t="str">
        <f t="shared" si="276"/>
        <v/>
      </c>
      <c r="K203" s="177" t="str">
        <f t="shared" si="262"/>
        <v/>
      </c>
      <c r="L203" s="177" t="str">
        <f t="shared" si="238"/>
        <v>W/C</v>
      </c>
      <c r="M203" s="177" t="str">
        <f t="shared" si="239"/>
        <v>NO</v>
      </c>
      <c r="N203" s="177" t="str">
        <f t="shared" si="240"/>
        <v>W/C</v>
      </c>
      <c r="O203"/>
      <c r="P203" s="95">
        <v>3560453.57</v>
      </c>
      <c r="Q203" s="95">
        <v>2645613.89</v>
      </c>
      <c r="R203" s="95">
        <v>4268238.16</v>
      </c>
      <c r="S203" s="95">
        <v>3426407.04</v>
      </c>
      <c r="T203" s="95">
        <v>3927355.96</v>
      </c>
      <c r="U203" s="95">
        <v>4229021.6900000004</v>
      </c>
      <c r="V203" s="95">
        <v>5802099.4800000004</v>
      </c>
      <c r="W203" s="95">
        <v>4343490.6100000003</v>
      </c>
      <c r="X203" s="95">
        <v>5065302.45</v>
      </c>
      <c r="Y203" s="95">
        <v>1994764.6</v>
      </c>
      <c r="Z203" s="95">
        <v>1909237.92</v>
      </c>
      <c r="AA203" s="95">
        <v>696321.96</v>
      </c>
      <c r="AB203" s="95">
        <v>94496.25</v>
      </c>
      <c r="AC203" s="95"/>
      <c r="AD203" s="95"/>
      <c r="AE203" s="95">
        <f t="shared" si="233"/>
        <v>3344610.7225000001</v>
      </c>
      <c r="AF203" s="102"/>
      <c r="AG203" s="101"/>
      <c r="AH203" s="99"/>
      <c r="AI203" s="99"/>
      <c r="AJ203" s="99"/>
      <c r="AK203" s="100"/>
      <c r="AL203" s="99">
        <f t="shared" si="241"/>
        <v>0</v>
      </c>
      <c r="AM203" s="98">
        <f t="shared" si="277"/>
        <v>3344610.7225000001</v>
      </c>
      <c r="AN203" s="99"/>
      <c r="AO203" s="247">
        <f t="shared" si="242"/>
        <v>3344610.7225000001</v>
      </c>
      <c r="AP203" s="232"/>
      <c r="AQ203" s="86">
        <f t="shared" si="234"/>
        <v>94496.25</v>
      </c>
      <c r="AR203" s="99"/>
      <c r="AS203" s="99"/>
      <c r="AT203" s="99"/>
      <c r="AU203" s="99"/>
      <c r="AV203" s="245">
        <f t="shared" si="243"/>
        <v>0</v>
      </c>
      <c r="AW203" s="99">
        <f>AQ203</f>
        <v>94496.25</v>
      </c>
      <c r="AX203" s="99"/>
      <c r="AY203" s="98">
        <f t="shared" si="244"/>
        <v>94496.25</v>
      </c>
      <c r="AZ203" s="470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</row>
    <row r="204" spans="1:83" s="11" customFormat="1" ht="12" customHeight="1">
      <c r="A204" s="161">
        <v>15100031</v>
      </c>
      <c r="B204" s="108" t="str">
        <f t="shared" si="237"/>
        <v>15100031</v>
      </c>
      <c r="C204" s="94" t="s">
        <v>640</v>
      </c>
      <c r="D204" s="112" t="str">
        <f t="shared" si="232"/>
        <v>W/C</v>
      </c>
      <c r="E204" s="112"/>
      <c r="F204" s="94"/>
      <c r="G204" s="112"/>
      <c r="H204" s="177" t="str">
        <f t="shared" si="274"/>
        <v/>
      </c>
      <c r="I204" s="177" t="str">
        <f t="shared" si="275"/>
        <v/>
      </c>
      <c r="J204" s="177" t="str">
        <f t="shared" si="276"/>
        <v/>
      </c>
      <c r="K204" s="177" t="str">
        <f t="shared" si="262"/>
        <v/>
      </c>
      <c r="L204" s="177" t="str">
        <f t="shared" si="238"/>
        <v>W/C</v>
      </c>
      <c r="M204" s="177" t="str">
        <f t="shared" si="239"/>
        <v>NO</v>
      </c>
      <c r="N204" s="177" t="str">
        <f t="shared" si="240"/>
        <v>W/C</v>
      </c>
      <c r="O204"/>
      <c r="P204" s="95">
        <v>2576504.5099999998</v>
      </c>
      <c r="Q204" s="95">
        <v>3592365.51</v>
      </c>
      <c r="R204" s="95">
        <v>2932238.17</v>
      </c>
      <c r="S204" s="95">
        <v>2829578.22</v>
      </c>
      <c r="T204" s="95">
        <v>2727690.51</v>
      </c>
      <c r="U204" s="95">
        <v>3897817.12</v>
      </c>
      <c r="V204" s="95">
        <v>3498924.91</v>
      </c>
      <c r="W204" s="95">
        <v>6077131.0300000003</v>
      </c>
      <c r="X204" s="95">
        <v>3723617.37</v>
      </c>
      <c r="Y204" s="95">
        <v>3465195.75</v>
      </c>
      <c r="Z204" s="95">
        <v>3456317.28</v>
      </c>
      <c r="AA204" s="95">
        <v>3937805</v>
      </c>
      <c r="AB204" s="95">
        <v>3607368.63</v>
      </c>
      <c r="AC204" s="95"/>
      <c r="AD204" s="95"/>
      <c r="AE204" s="95">
        <f t="shared" si="233"/>
        <v>3602551.4533333336</v>
      </c>
      <c r="AF204" s="102"/>
      <c r="AG204" s="101"/>
      <c r="AH204" s="99"/>
      <c r="AI204" s="99"/>
      <c r="AJ204" s="99"/>
      <c r="AK204" s="100"/>
      <c r="AL204" s="99">
        <f t="shared" si="241"/>
        <v>0</v>
      </c>
      <c r="AM204" s="98">
        <f t="shared" si="277"/>
        <v>3602551.4533333336</v>
      </c>
      <c r="AN204" s="99"/>
      <c r="AO204" s="247">
        <f t="shared" si="242"/>
        <v>3602551.4533333336</v>
      </c>
      <c r="AP204" s="232"/>
      <c r="AQ204" s="86">
        <f t="shared" si="234"/>
        <v>3607368.63</v>
      </c>
      <c r="AR204" s="99"/>
      <c r="AS204" s="99"/>
      <c r="AT204" s="99"/>
      <c r="AU204" s="99"/>
      <c r="AV204" s="245">
        <f t="shared" si="243"/>
        <v>0</v>
      </c>
      <c r="AW204" s="99">
        <f t="shared" ref="AW204:AW226" si="278">AQ204</f>
        <v>3607368.63</v>
      </c>
      <c r="AX204" s="99"/>
      <c r="AY204" s="98">
        <f t="shared" si="244"/>
        <v>3607368.63</v>
      </c>
      <c r="AZ204" s="470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</row>
    <row r="205" spans="1:83" s="11" customFormat="1" ht="12" customHeight="1">
      <c r="A205" s="161">
        <v>15100041</v>
      </c>
      <c r="B205" s="108" t="str">
        <f t="shared" si="237"/>
        <v>15100041</v>
      </c>
      <c r="C205" s="94" t="s">
        <v>301</v>
      </c>
      <c r="D205" s="112" t="str">
        <f t="shared" si="232"/>
        <v>W/C</v>
      </c>
      <c r="E205" s="112"/>
      <c r="F205" s="94"/>
      <c r="G205" s="112"/>
      <c r="H205" s="177" t="str">
        <f t="shared" si="274"/>
        <v/>
      </c>
      <c r="I205" s="177" t="str">
        <f t="shared" si="275"/>
        <v/>
      </c>
      <c r="J205" s="177" t="str">
        <f t="shared" si="276"/>
        <v/>
      </c>
      <c r="K205" s="177" t="str">
        <f t="shared" si="262"/>
        <v/>
      </c>
      <c r="L205" s="177" t="str">
        <f t="shared" si="238"/>
        <v>W/C</v>
      </c>
      <c r="M205" s="177" t="str">
        <f t="shared" si="239"/>
        <v>NO</v>
      </c>
      <c r="N205" s="177" t="str">
        <f t="shared" si="240"/>
        <v>W/C</v>
      </c>
      <c r="O205"/>
      <c r="P205" s="95">
        <v>259419.93</v>
      </c>
      <c r="Q205" s="95">
        <v>265463.13</v>
      </c>
      <c r="R205" s="95">
        <v>329203.26</v>
      </c>
      <c r="S205" s="95">
        <v>266940.64</v>
      </c>
      <c r="T205" s="95">
        <v>294815.45</v>
      </c>
      <c r="U205" s="95">
        <v>267341.87</v>
      </c>
      <c r="V205" s="95">
        <v>281246.71000000002</v>
      </c>
      <c r="W205" s="95">
        <v>235589.32</v>
      </c>
      <c r="X205" s="95">
        <v>268114.81</v>
      </c>
      <c r="Y205" s="95">
        <v>279185.03000000003</v>
      </c>
      <c r="Z205" s="95">
        <v>306663.69</v>
      </c>
      <c r="AA205" s="95">
        <v>307979.96000000002</v>
      </c>
      <c r="AB205" s="95">
        <v>225635.93</v>
      </c>
      <c r="AC205" s="95"/>
      <c r="AD205" s="95"/>
      <c r="AE205" s="95">
        <f t="shared" si="233"/>
        <v>278755.98333333334</v>
      </c>
      <c r="AF205" s="102"/>
      <c r="AG205" s="101"/>
      <c r="AH205" s="99"/>
      <c r="AI205" s="99"/>
      <c r="AJ205" s="99"/>
      <c r="AK205" s="100"/>
      <c r="AL205" s="99">
        <f t="shared" si="241"/>
        <v>0</v>
      </c>
      <c r="AM205" s="98">
        <f t="shared" si="277"/>
        <v>278755.98333333334</v>
      </c>
      <c r="AN205" s="99"/>
      <c r="AO205" s="247">
        <f t="shared" si="242"/>
        <v>278755.98333333334</v>
      </c>
      <c r="AP205" s="232"/>
      <c r="AQ205" s="86">
        <f t="shared" si="234"/>
        <v>225635.93</v>
      </c>
      <c r="AR205" s="99"/>
      <c r="AS205" s="99"/>
      <c r="AT205" s="99"/>
      <c r="AU205" s="99"/>
      <c r="AV205" s="245">
        <f t="shared" si="243"/>
        <v>0</v>
      </c>
      <c r="AW205" s="99">
        <f t="shared" si="278"/>
        <v>225635.93</v>
      </c>
      <c r="AX205" s="99"/>
      <c r="AY205" s="98">
        <f t="shared" si="244"/>
        <v>225635.93</v>
      </c>
      <c r="AZ205" s="470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</row>
    <row r="206" spans="1:83" s="11" customFormat="1" ht="12" customHeight="1">
      <c r="A206" s="161">
        <v>15100061</v>
      </c>
      <c r="B206" s="108" t="str">
        <f t="shared" si="237"/>
        <v>15100061</v>
      </c>
      <c r="C206" s="94" t="s">
        <v>335</v>
      </c>
      <c r="D206" s="112" t="str">
        <f t="shared" si="232"/>
        <v>W/C</v>
      </c>
      <c r="E206" s="112"/>
      <c r="F206" s="94"/>
      <c r="G206" s="112"/>
      <c r="H206" s="177" t="str">
        <f t="shared" si="274"/>
        <v/>
      </c>
      <c r="I206" s="177" t="str">
        <f t="shared" si="275"/>
        <v/>
      </c>
      <c r="J206" s="177" t="str">
        <f t="shared" si="276"/>
        <v/>
      </c>
      <c r="K206" s="177" t="str">
        <f t="shared" si="262"/>
        <v/>
      </c>
      <c r="L206" s="177" t="str">
        <f t="shared" si="238"/>
        <v>W/C</v>
      </c>
      <c r="M206" s="177" t="str">
        <f t="shared" si="239"/>
        <v>NO</v>
      </c>
      <c r="N206" s="177" t="str">
        <f t="shared" si="240"/>
        <v>W/C</v>
      </c>
      <c r="O206"/>
      <c r="P206" s="95">
        <v>37144.17</v>
      </c>
      <c r="Q206" s="95">
        <v>26161.69</v>
      </c>
      <c r="R206" s="95">
        <v>42004.99</v>
      </c>
      <c r="S206" s="95">
        <v>40056.18</v>
      </c>
      <c r="T206" s="95">
        <v>40056.18</v>
      </c>
      <c r="U206" s="95">
        <v>40056.18</v>
      </c>
      <c r="V206" s="95">
        <v>39844.86</v>
      </c>
      <c r="W206" s="95">
        <v>39844.86</v>
      </c>
      <c r="X206" s="95">
        <v>38346.86</v>
      </c>
      <c r="Y206" s="95">
        <v>38346.86</v>
      </c>
      <c r="Z206" s="95">
        <v>36078.730000000003</v>
      </c>
      <c r="AA206" s="95">
        <v>30727.73</v>
      </c>
      <c r="AB206" s="95">
        <v>30727.73</v>
      </c>
      <c r="AC206" s="95"/>
      <c r="AD206" s="95"/>
      <c r="AE206" s="95">
        <f t="shared" si="233"/>
        <v>37121.755833333322</v>
      </c>
      <c r="AF206" s="102"/>
      <c r="AG206" s="101"/>
      <c r="AH206" s="99"/>
      <c r="AI206" s="99"/>
      <c r="AJ206" s="99"/>
      <c r="AK206" s="100"/>
      <c r="AL206" s="99">
        <f t="shared" si="241"/>
        <v>0</v>
      </c>
      <c r="AM206" s="98">
        <f t="shared" si="277"/>
        <v>37121.755833333322</v>
      </c>
      <c r="AN206" s="99"/>
      <c r="AO206" s="247">
        <f t="shared" si="242"/>
        <v>37121.755833333322</v>
      </c>
      <c r="AP206" s="232"/>
      <c r="AQ206" s="86">
        <f t="shared" si="234"/>
        <v>30727.73</v>
      </c>
      <c r="AR206" s="99"/>
      <c r="AS206" s="99"/>
      <c r="AT206" s="99"/>
      <c r="AU206" s="99"/>
      <c r="AV206" s="245">
        <f t="shared" si="243"/>
        <v>0</v>
      </c>
      <c r="AW206" s="99">
        <f t="shared" si="278"/>
        <v>30727.73</v>
      </c>
      <c r="AX206" s="99"/>
      <c r="AY206" s="98">
        <f t="shared" si="244"/>
        <v>30727.73</v>
      </c>
      <c r="AZ206" s="470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</row>
    <row r="207" spans="1:83" s="11" customFormat="1" ht="12" customHeight="1">
      <c r="A207" s="161">
        <v>15100081</v>
      </c>
      <c r="B207" s="108" t="str">
        <f t="shared" si="237"/>
        <v>15100081</v>
      </c>
      <c r="C207" s="94" t="s">
        <v>76</v>
      </c>
      <c r="D207" s="112" t="str">
        <f t="shared" ref="D207:D270" si="279">IF(CONCATENATE(H207,I207,J207,K207,N207)= "ERBGRB","CRB",CONCATENATE(H207,I207,J207,K207,N207))</f>
        <v>W/C</v>
      </c>
      <c r="E207" s="112"/>
      <c r="F207" s="94"/>
      <c r="G207" s="112"/>
      <c r="H207" s="177" t="str">
        <f t="shared" si="274"/>
        <v/>
      </c>
      <c r="I207" s="177" t="str">
        <f t="shared" si="275"/>
        <v/>
      </c>
      <c r="J207" s="177" t="str">
        <f t="shared" si="276"/>
        <v/>
      </c>
      <c r="K207" s="177" t="str">
        <f t="shared" si="262"/>
        <v/>
      </c>
      <c r="L207" s="177" t="str">
        <f t="shared" si="238"/>
        <v>W/C</v>
      </c>
      <c r="M207" s="177" t="str">
        <f t="shared" si="239"/>
        <v>NO</v>
      </c>
      <c r="N207" s="177" t="str">
        <f t="shared" si="240"/>
        <v>W/C</v>
      </c>
      <c r="O207"/>
      <c r="P207" s="95">
        <v>1643560.73</v>
      </c>
      <c r="Q207" s="95">
        <v>1643560.73</v>
      </c>
      <c r="R207" s="95">
        <v>1643560.73</v>
      </c>
      <c r="S207" s="95">
        <v>1531172.61</v>
      </c>
      <c r="T207" s="95">
        <v>1531172.61</v>
      </c>
      <c r="U207" s="95">
        <v>1531172.61</v>
      </c>
      <c r="V207" s="95">
        <v>1531172.61</v>
      </c>
      <c r="W207" s="95">
        <v>1531172.61</v>
      </c>
      <c r="X207" s="95">
        <v>1531172.61</v>
      </c>
      <c r="Y207" s="95">
        <v>1531172.61</v>
      </c>
      <c r="Z207" s="95">
        <v>1522583.44</v>
      </c>
      <c r="AA207" s="95">
        <v>1695270.83</v>
      </c>
      <c r="AB207" s="95">
        <v>1702579.41</v>
      </c>
      <c r="AC207" s="95"/>
      <c r="AD207" s="95"/>
      <c r="AE207" s="95">
        <f t="shared" si="233"/>
        <v>1574687.8391666666</v>
      </c>
      <c r="AF207" s="102"/>
      <c r="AG207" s="101"/>
      <c r="AH207" s="99"/>
      <c r="AI207" s="99"/>
      <c r="AJ207" s="99"/>
      <c r="AK207" s="100"/>
      <c r="AL207" s="99">
        <f t="shared" si="241"/>
        <v>0</v>
      </c>
      <c r="AM207" s="98">
        <f t="shared" si="277"/>
        <v>1574687.8391666666</v>
      </c>
      <c r="AN207" s="99"/>
      <c r="AO207" s="247">
        <f t="shared" si="242"/>
        <v>1574687.8391666666</v>
      </c>
      <c r="AP207" s="232"/>
      <c r="AQ207" s="86">
        <f t="shared" si="234"/>
        <v>1702579.41</v>
      </c>
      <c r="AR207" s="99"/>
      <c r="AS207" s="99"/>
      <c r="AT207" s="99"/>
      <c r="AU207" s="99"/>
      <c r="AV207" s="245">
        <f t="shared" si="243"/>
        <v>0</v>
      </c>
      <c r="AW207" s="99">
        <f t="shared" si="278"/>
        <v>1702579.41</v>
      </c>
      <c r="AX207" s="99"/>
      <c r="AY207" s="98">
        <f t="shared" si="244"/>
        <v>1702579.41</v>
      </c>
      <c r="AZ207" s="470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</row>
    <row r="208" spans="1:83" s="11" customFormat="1" ht="12" customHeight="1">
      <c r="A208" s="161">
        <v>15100091</v>
      </c>
      <c r="B208" s="108" t="str">
        <f t="shared" si="237"/>
        <v>15100091</v>
      </c>
      <c r="C208" s="94" t="s">
        <v>77</v>
      </c>
      <c r="D208" s="112" t="str">
        <f t="shared" si="279"/>
        <v>W/C</v>
      </c>
      <c r="E208" s="112"/>
      <c r="F208" s="94"/>
      <c r="G208" s="112"/>
      <c r="H208" s="177" t="str">
        <f t="shared" si="274"/>
        <v/>
      </c>
      <c r="I208" s="177" t="str">
        <f t="shared" si="275"/>
        <v/>
      </c>
      <c r="J208" s="177" t="str">
        <f t="shared" si="276"/>
        <v/>
      </c>
      <c r="K208" s="177" t="str">
        <f t="shared" si="262"/>
        <v/>
      </c>
      <c r="L208" s="177" t="str">
        <f t="shared" si="238"/>
        <v>W/C</v>
      </c>
      <c r="M208" s="177" t="str">
        <f t="shared" si="239"/>
        <v>NO</v>
      </c>
      <c r="N208" s="177" t="str">
        <f t="shared" si="240"/>
        <v>W/C</v>
      </c>
      <c r="O208"/>
      <c r="P208" s="95">
        <v>1805293.23</v>
      </c>
      <c r="Q208" s="95">
        <v>1805293.23</v>
      </c>
      <c r="R208" s="95">
        <v>1806181.92</v>
      </c>
      <c r="S208" s="95">
        <v>1806181.92</v>
      </c>
      <c r="T208" s="95">
        <v>1806181.92</v>
      </c>
      <c r="U208" s="95">
        <v>1806181.92</v>
      </c>
      <c r="V208" s="95">
        <v>1806181.92</v>
      </c>
      <c r="W208" s="95">
        <v>1806181.92</v>
      </c>
      <c r="X208" s="95">
        <v>1806181.92</v>
      </c>
      <c r="Y208" s="95">
        <v>1806181.92</v>
      </c>
      <c r="Z208" s="95">
        <v>1800554.01</v>
      </c>
      <c r="AA208" s="95">
        <v>1782149.72</v>
      </c>
      <c r="AB208" s="95">
        <v>1776524.13</v>
      </c>
      <c r="AC208" s="95"/>
      <c r="AD208" s="95"/>
      <c r="AE208" s="95">
        <f t="shared" si="233"/>
        <v>1802363.4166666667</v>
      </c>
      <c r="AF208" s="102"/>
      <c r="AG208" s="101"/>
      <c r="AH208" s="99"/>
      <c r="AI208" s="99"/>
      <c r="AJ208" s="99"/>
      <c r="AK208" s="100"/>
      <c r="AL208" s="99">
        <f t="shared" si="241"/>
        <v>0</v>
      </c>
      <c r="AM208" s="98">
        <f t="shared" si="277"/>
        <v>1802363.4166666667</v>
      </c>
      <c r="AN208" s="99"/>
      <c r="AO208" s="247">
        <f t="shared" si="242"/>
        <v>1802363.4166666667</v>
      </c>
      <c r="AP208" s="232"/>
      <c r="AQ208" s="86">
        <f t="shared" si="234"/>
        <v>1776524.13</v>
      </c>
      <c r="AR208" s="99"/>
      <c r="AS208" s="99"/>
      <c r="AT208" s="99"/>
      <c r="AU208" s="99"/>
      <c r="AV208" s="245">
        <f t="shared" si="243"/>
        <v>0</v>
      </c>
      <c r="AW208" s="99">
        <f t="shared" si="278"/>
        <v>1776524.13</v>
      </c>
      <c r="AX208" s="99"/>
      <c r="AY208" s="98">
        <f t="shared" si="244"/>
        <v>1776524.13</v>
      </c>
      <c r="AZ208" s="470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</row>
    <row r="209" spans="1:83" s="11" customFormat="1" ht="12" customHeight="1">
      <c r="A209" s="161">
        <v>15100101</v>
      </c>
      <c r="B209" s="108" t="str">
        <f t="shared" si="237"/>
        <v>15100101</v>
      </c>
      <c r="C209" s="94" t="s">
        <v>653</v>
      </c>
      <c r="D209" s="112" t="str">
        <f t="shared" si="279"/>
        <v>W/C</v>
      </c>
      <c r="E209" s="112"/>
      <c r="F209" s="94"/>
      <c r="G209" s="112"/>
      <c r="H209" s="177" t="str">
        <f t="shared" si="274"/>
        <v/>
      </c>
      <c r="I209" s="177" t="str">
        <f t="shared" si="275"/>
        <v/>
      </c>
      <c r="J209" s="177" t="str">
        <f t="shared" si="276"/>
        <v/>
      </c>
      <c r="K209" s="177" t="str">
        <f t="shared" si="262"/>
        <v/>
      </c>
      <c r="L209" s="177" t="str">
        <f t="shared" si="238"/>
        <v>W/C</v>
      </c>
      <c r="M209" s="177" t="str">
        <f t="shared" si="239"/>
        <v>NO</v>
      </c>
      <c r="N209" s="177" t="str">
        <f t="shared" si="240"/>
        <v>W/C</v>
      </c>
      <c r="O209"/>
      <c r="P209" s="95">
        <v>4065903.08</v>
      </c>
      <c r="Q209" s="95">
        <v>4065903.08</v>
      </c>
      <c r="R209" s="95">
        <v>4065903.08</v>
      </c>
      <c r="S209" s="95">
        <v>4065903.08</v>
      </c>
      <c r="T209" s="95">
        <v>4065903.08</v>
      </c>
      <c r="U209" s="95">
        <v>4062066.15</v>
      </c>
      <c r="V209" s="95">
        <v>4023705.3</v>
      </c>
      <c r="W209" s="95">
        <v>4023705.3</v>
      </c>
      <c r="X209" s="95">
        <v>4011047.94</v>
      </c>
      <c r="Y209" s="95">
        <v>4011047.94</v>
      </c>
      <c r="Z209" s="95">
        <v>3944563.7</v>
      </c>
      <c r="AA209" s="95">
        <v>4283096.3600000003</v>
      </c>
      <c r="AB209" s="95">
        <v>4297298.34</v>
      </c>
      <c r="AC209" s="95"/>
      <c r="AD209" s="95"/>
      <c r="AE209" s="95">
        <f t="shared" si="233"/>
        <v>4067037.143333334</v>
      </c>
      <c r="AF209" s="102"/>
      <c r="AG209" s="101"/>
      <c r="AH209" s="99"/>
      <c r="AI209" s="99"/>
      <c r="AJ209" s="99"/>
      <c r="AK209" s="100"/>
      <c r="AL209" s="99">
        <f t="shared" si="241"/>
        <v>0</v>
      </c>
      <c r="AM209" s="98">
        <f t="shared" si="277"/>
        <v>4067037.143333334</v>
      </c>
      <c r="AN209" s="99"/>
      <c r="AO209" s="247">
        <f t="shared" si="242"/>
        <v>4067037.143333334</v>
      </c>
      <c r="AP209" s="232"/>
      <c r="AQ209" s="86">
        <f t="shared" si="234"/>
        <v>4297298.34</v>
      </c>
      <c r="AR209" s="99"/>
      <c r="AS209" s="99"/>
      <c r="AT209" s="99"/>
      <c r="AU209" s="99"/>
      <c r="AV209" s="245">
        <f t="shared" si="243"/>
        <v>0</v>
      </c>
      <c r="AW209" s="99">
        <f t="shared" si="278"/>
        <v>4297298.34</v>
      </c>
      <c r="AX209" s="99"/>
      <c r="AY209" s="98">
        <f t="shared" si="244"/>
        <v>4297298.34</v>
      </c>
      <c r="AZ209" s="470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</row>
    <row r="210" spans="1:83" s="11" customFormat="1" ht="12" customHeight="1">
      <c r="A210" s="161">
        <v>15100122</v>
      </c>
      <c r="B210" s="108" t="str">
        <f t="shared" si="237"/>
        <v>15100122</v>
      </c>
      <c r="C210" s="94" t="s">
        <v>165</v>
      </c>
      <c r="D210" s="112" t="str">
        <f t="shared" si="279"/>
        <v>W/C</v>
      </c>
      <c r="E210" s="112"/>
      <c r="F210" s="94"/>
      <c r="G210" s="112"/>
      <c r="H210" s="177" t="str">
        <f t="shared" si="274"/>
        <v/>
      </c>
      <c r="I210" s="177" t="str">
        <f t="shared" si="275"/>
        <v/>
      </c>
      <c r="J210" s="177" t="str">
        <f t="shared" si="276"/>
        <v/>
      </c>
      <c r="K210" s="177" t="str">
        <f t="shared" si="262"/>
        <v/>
      </c>
      <c r="L210" s="177" t="str">
        <f t="shared" si="238"/>
        <v>W/C</v>
      </c>
      <c r="M210" s="177" t="str">
        <f t="shared" si="239"/>
        <v>NO</v>
      </c>
      <c r="N210" s="177" t="str">
        <f t="shared" si="240"/>
        <v>W/C</v>
      </c>
      <c r="O210"/>
      <c r="P210" s="95">
        <v>296344.58</v>
      </c>
      <c r="Q210" s="95">
        <v>296344.58</v>
      </c>
      <c r="R210" s="95">
        <v>296344.58</v>
      </c>
      <c r="S210" s="95">
        <v>296344.58</v>
      </c>
      <c r="T210" s="95">
        <v>296344.58</v>
      </c>
      <c r="U210" s="95">
        <v>296344.58</v>
      </c>
      <c r="V210" s="95">
        <v>296344.58</v>
      </c>
      <c r="W210" s="95">
        <v>296344.58</v>
      </c>
      <c r="X210" s="95">
        <v>296344.58</v>
      </c>
      <c r="Y210" s="95">
        <v>296344.58</v>
      </c>
      <c r="Z210" s="95">
        <v>296344.58</v>
      </c>
      <c r="AA210" s="95">
        <v>296344.58</v>
      </c>
      <c r="AB210" s="95">
        <v>296344.58</v>
      </c>
      <c r="AC210" s="95"/>
      <c r="AD210" s="95"/>
      <c r="AE210" s="95">
        <f t="shared" si="233"/>
        <v>296344.58</v>
      </c>
      <c r="AF210" s="102"/>
      <c r="AG210" s="101"/>
      <c r="AH210" s="99"/>
      <c r="AI210" s="99"/>
      <c r="AJ210" s="99"/>
      <c r="AK210" s="100"/>
      <c r="AL210" s="99">
        <f t="shared" si="241"/>
        <v>0</v>
      </c>
      <c r="AM210" s="98">
        <f t="shared" si="277"/>
        <v>296344.58</v>
      </c>
      <c r="AN210" s="99"/>
      <c r="AO210" s="247">
        <f t="shared" si="242"/>
        <v>296344.58</v>
      </c>
      <c r="AP210" s="232"/>
      <c r="AQ210" s="86">
        <f t="shared" si="234"/>
        <v>296344.58</v>
      </c>
      <c r="AR210" s="99"/>
      <c r="AS210" s="99"/>
      <c r="AT210" s="99"/>
      <c r="AU210" s="99"/>
      <c r="AV210" s="245">
        <f t="shared" si="243"/>
        <v>0</v>
      </c>
      <c r="AW210" s="99">
        <f t="shared" si="278"/>
        <v>296344.58</v>
      </c>
      <c r="AX210" s="99"/>
      <c r="AY210" s="98">
        <f t="shared" si="244"/>
        <v>296344.58</v>
      </c>
      <c r="AZ210" s="47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</row>
    <row r="211" spans="1:83" s="11" customFormat="1" ht="12" customHeight="1">
      <c r="A211" s="161">
        <v>15100181</v>
      </c>
      <c r="B211" s="108" t="str">
        <f t="shared" si="237"/>
        <v>15100181</v>
      </c>
      <c r="C211" s="94" t="s">
        <v>510</v>
      </c>
      <c r="D211" s="112" t="str">
        <f t="shared" si="279"/>
        <v>W/C</v>
      </c>
      <c r="E211" s="112"/>
      <c r="F211" s="94"/>
      <c r="G211" s="112"/>
      <c r="H211" s="177" t="str">
        <f t="shared" si="274"/>
        <v/>
      </c>
      <c r="I211" s="177" t="str">
        <f t="shared" si="275"/>
        <v/>
      </c>
      <c r="J211" s="177" t="str">
        <f t="shared" si="276"/>
        <v/>
      </c>
      <c r="K211" s="177" t="str">
        <f t="shared" si="262"/>
        <v/>
      </c>
      <c r="L211" s="177" t="str">
        <f t="shared" si="238"/>
        <v>W/C</v>
      </c>
      <c r="M211" s="177" t="str">
        <f t="shared" si="239"/>
        <v>NO</v>
      </c>
      <c r="N211" s="177" t="str">
        <f t="shared" si="240"/>
        <v>W/C</v>
      </c>
      <c r="O211"/>
      <c r="P211" s="95">
        <v>137628.10999999999</v>
      </c>
      <c r="Q211" s="95">
        <v>167977.13</v>
      </c>
      <c r="R211" s="95">
        <v>133823.01999999999</v>
      </c>
      <c r="S211" s="95">
        <v>114656.81</v>
      </c>
      <c r="T211" s="95">
        <v>114656.11</v>
      </c>
      <c r="U211" s="95">
        <v>131706.16</v>
      </c>
      <c r="V211" s="95">
        <v>61772.93</v>
      </c>
      <c r="W211" s="95">
        <v>58332.25</v>
      </c>
      <c r="X211" s="95">
        <v>58332.11</v>
      </c>
      <c r="Y211" s="95">
        <v>47187.28</v>
      </c>
      <c r="Z211" s="95">
        <v>57192.55</v>
      </c>
      <c r="AA211" s="95">
        <v>159606.19</v>
      </c>
      <c r="AB211" s="95">
        <v>62730.11</v>
      </c>
      <c r="AC211" s="95"/>
      <c r="AD211" s="95"/>
      <c r="AE211" s="95">
        <f t="shared" si="233"/>
        <v>100451.8041666667</v>
      </c>
      <c r="AF211" s="102"/>
      <c r="AG211" s="101"/>
      <c r="AH211" s="99"/>
      <c r="AI211" s="99"/>
      <c r="AJ211" s="99"/>
      <c r="AK211" s="100"/>
      <c r="AL211" s="99">
        <f t="shared" si="241"/>
        <v>0</v>
      </c>
      <c r="AM211" s="98">
        <f t="shared" si="277"/>
        <v>100451.8041666667</v>
      </c>
      <c r="AN211" s="99"/>
      <c r="AO211" s="247">
        <f t="shared" si="242"/>
        <v>100451.8041666667</v>
      </c>
      <c r="AP211" s="232"/>
      <c r="AQ211" s="86">
        <f t="shared" si="234"/>
        <v>62730.11</v>
      </c>
      <c r="AR211" s="99"/>
      <c r="AS211" s="99"/>
      <c r="AT211" s="99"/>
      <c r="AU211" s="99"/>
      <c r="AV211" s="245">
        <f t="shared" si="243"/>
        <v>0</v>
      </c>
      <c r="AW211" s="99">
        <f t="shared" si="278"/>
        <v>62730.11</v>
      </c>
      <c r="AX211" s="99"/>
      <c r="AY211" s="98">
        <f t="shared" si="244"/>
        <v>62730.11</v>
      </c>
      <c r="AZ211" s="470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</row>
    <row r="212" spans="1:83" s="11" customFormat="1" ht="12" customHeight="1">
      <c r="A212" s="161">
        <v>15100211</v>
      </c>
      <c r="B212" s="108" t="str">
        <f t="shared" si="237"/>
        <v>15100211</v>
      </c>
      <c r="C212" s="94" t="s">
        <v>80</v>
      </c>
      <c r="D212" s="112" t="str">
        <f t="shared" si="279"/>
        <v>W/C</v>
      </c>
      <c r="E212" s="112"/>
      <c r="F212" s="94"/>
      <c r="G212" s="112"/>
      <c r="H212" s="177" t="str">
        <f t="shared" si="274"/>
        <v/>
      </c>
      <c r="I212" s="177" t="str">
        <f t="shared" si="275"/>
        <v/>
      </c>
      <c r="J212" s="177" t="str">
        <f t="shared" si="276"/>
        <v/>
      </c>
      <c r="K212" s="177" t="str">
        <f t="shared" si="262"/>
        <v/>
      </c>
      <c r="L212" s="177" t="str">
        <f t="shared" si="238"/>
        <v>W/C</v>
      </c>
      <c r="M212" s="177" t="str">
        <f t="shared" si="239"/>
        <v>NO</v>
      </c>
      <c r="N212" s="177" t="str">
        <f t="shared" si="240"/>
        <v>W/C</v>
      </c>
      <c r="O212"/>
      <c r="P212" s="95">
        <v>893425.79</v>
      </c>
      <c r="Q212" s="95">
        <v>215298.93</v>
      </c>
      <c r="R212" s="95">
        <v>556218.88</v>
      </c>
      <c r="S212" s="95">
        <v>-2232625.5099999998</v>
      </c>
      <c r="T212" s="95">
        <v>-1308266.01</v>
      </c>
      <c r="U212" s="95">
        <v>-641522.23</v>
      </c>
      <c r="V212" s="95">
        <v>-737556.18</v>
      </c>
      <c r="W212" s="95">
        <v>-1013451.32</v>
      </c>
      <c r="X212" s="95">
        <v>-816141.65</v>
      </c>
      <c r="Y212" s="95">
        <v>-433008.59</v>
      </c>
      <c r="Z212" s="95">
        <v>-696602.53</v>
      </c>
      <c r="AA212" s="95">
        <v>-230552.54</v>
      </c>
      <c r="AB212" s="95">
        <v>-761794.99</v>
      </c>
      <c r="AC212" s="95"/>
      <c r="AD212" s="95"/>
      <c r="AE212" s="95">
        <f t="shared" ref="AE212:AE275" si="280">(P212+AB212+SUM(Q212:AA212)*2)/24</f>
        <v>-606032.77916666667</v>
      </c>
      <c r="AF212" s="102"/>
      <c r="AG212" s="101"/>
      <c r="AH212" s="99"/>
      <c r="AI212" s="99"/>
      <c r="AJ212" s="99"/>
      <c r="AK212" s="100"/>
      <c r="AL212" s="99">
        <f t="shared" si="241"/>
        <v>0</v>
      </c>
      <c r="AM212" s="98">
        <f t="shared" si="277"/>
        <v>-606032.77916666667</v>
      </c>
      <c r="AN212" s="99"/>
      <c r="AO212" s="247">
        <f t="shared" si="242"/>
        <v>-606032.77916666667</v>
      </c>
      <c r="AP212" s="232"/>
      <c r="AQ212" s="86">
        <f t="shared" si="234"/>
        <v>-761794.99</v>
      </c>
      <c r="AR212" s="99"/>
      <c r="AS212" s="99"/>
      <c r="AT212" s="99"/>
      <c r="AU212" s="99"/>
      <c r="AV212" s="245">
        <f t="shared" si="243"/>
        <v>0</v>
      </c>
      <c r="AW212" s="99">
        <f t="shared" si="278"/>
        <v>-761794.99</v>
      </c>
      <c r="AX212" s="99"/>
      <c r="AY212" s="98">
        <f t="shared" si="244"/>
        <v>-761794.99</v>
      </c>
      <c r="AZ212" s="470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</row>
    <row r="213" spans="1:83" s="11" customFormat="1" ht="12" customHeight="1">
      <c r="A213" s="161">
        <v>15100221</v>
      </c>
      <c r="B213" s="108" t="str">
        <f t="shared" si="237"/>
        <v>15100221</v>
      </c>
      <c r="C213" s="94" t="s">
        <v>502</v>
      </c>
      <c r="D213" s="112" t="str">
        <f t="shared" si="279"/>
        <v>W/C</v>
      </c>
      <c r="E213" s="112"/>
      <c r="F213" s="94"/>
      <c r="G213" s="112"/>
      <c r="H213" s="177" t="str">
        <f t="shared" si="274"/>
        <v/>
      </c>
      <c r="I213" s="177" t="str">
        <f t="shared" si="275"/>
        <v/>
      </c>
      <c r="J213" s="177" t="str">
        <f t="shared" si="276"/>
        <v/>
      </c>
      <c r="K213" s="177" t="str">
        <f t="shared" si="262"/>
        <v/>
      </c>
      <c r="L213" s="177" t="str">
        <f t="shared" si="238"/>
        <v>W/C</v>
      </c>
      <c r="M213" s="177" t="str">
        <f t="shared" si="239"/>
        <v>NO</v>
      </c>
      <c r="N213" s="177" t="str">
        <f t="shared" si="240"/>
        <v>W/C</v>
      </c>
      <c r="O213"/>
      <c r="P213" s="95">
        <v>1327744.31</v>
      </c>
      <c r="Q213" s="95">
        <v>890940.06</v>
      </c>
      <c r="R213" s="95">
        <v>2216020.54</v>
      </c>
      <c r="S213" s="95">
        <v>1968367.38</v>
      </c>
      <c r="T213" s="95">
        <v>-74987.14</v>
      </c>
      <c r="U213" s="95">
        <v>1129726.3600000001</v>
      </c>
      <c r="V213" s="95">
        <v>531959.49</v>
      </c>
      <c r="W213" s="95">
        <v>854369.88</v>
      </c>
      <c r="X213" s="95">
        <v>968532.91</v>
      </c>
      <c r="Y213" s="95">
        <v>1215293.33</v>
      </c>
      <c r="Z213" s="95">
        <v>889823.72</v>
      </c>
      <c r="AA213" s="95">
        <v>1047123.92</v>
      </c>
      <c r="AB213" s="95">
        <v>1124053.55</v>
      </c>
      <c r="AC213" s="95"/>
      <c r="AD213" s="95"/>
      <c r="AE213" s="95">
        <f t="shared" si="280"/>
        <v>1071922.4483333335</v>
      </c>
      <c r="AF213" s="102"/>
      <c r="AG213" s="101"/>
      <c r="AH213" s="99"/>
      <c r="AI213" s="99"/>
      <c r="AJ213" s="99"/>
      <c r="AK213" s="100"/>
      <c r="AL213" s="99">
        <f t="shared" si="241"/>
        <v>0</v>
      </c>
      <c r="AM213" s="98">
        <f t="shared" si="277"/>
        <v>1071922.4483333335</v>
      </c>
      <c r="AN213" s="99"/>
      <c r="AO213" s="247">
        <f t="shared" si="242"/>
        <v>1071922.4483333335</v>
      </c>
      <c r="AP213" s="232"/>
      <c r="AQ213" s="86">
        <f t="shared" si="234"/>
        <v>1124053.55</v>
      </c>
      <c r="AR213" s="99"/>
      <c r="AS213" s="99"/>
      <c r="AT213" s="99"/>
      <c r="AU213" s="99"/>
      <c r="AV213" s="245">
        <f t="shared" si="243"/>
        <v>0</v>
      </c>
      <c r="AW213" s="99">
        <f t="shared" si="278"/>
        <v>1124053.55</v>
      </c>
      <c r="AX213" s="99"/>
      <c r="AY213" s="98">
        <f t="shared" si="244"/>
        <v>1124053.55</v>
      </c>
      <c r="AZ213" s="470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</row>
    <row r="214" spans="1:83" s="11" customFormat="1" ht="12" customHeight="1">
      <c r="A214" s="161">
        <v>15100271</v>
      </c>
      <c r="B214" s="108" t="str">
        <f t="shared" si="237"/>
        <v>15100271</v>
      </c>
      <c r="C214" s="94" t="s">
        <v>918</v>
      </c>
      <c r="D214" s="112" t="str">
        <f t="shared" si="279"/>
        <v>W/C</v>
      </c>
      <c r="E214" s="112"/>
      <c r="F214" s="94"/>
      <c r="G214" s="112"/>
      <c r="H214" s="177" t="str">
        <f t="shared" si="274"/>
        <v/>
      </c>
      <c r="I214" s="177" t="str">
        <f t="shared" si="275"/>
        <v/>
      </c>
      <c r="J214" s="177" t="str">
        <f t="shared" si="276"/>
        <v/>
      </c>
      <c r="K214" s="177" t="str">
        <f t="shared" si="262"/>
        <v/>
      </c>
      <c r="L214" s="177" t="str">
        <f t="shared" si="238"/>
        <v>W/C</v>
      </c>
      <c r="M214" s="177" t="str">
        <f t="shared" si="239"/>
        <v>NO</v>
      </c>
      <c r="N214" s="177" t="str">
        <f t="shared" si="240"/>
        <v>W/C</v>
      </c>
      <c r="O214"/>
      <c r="P214" s="95">
        <v>2604498.27</v>
      </c>
      <c r="Q214" s="95">
        <v>2601275.39</v>
      </c>
      <c r="R214" s="95">
        <v>2601275.39</v>
      </c>
      <c r="S214" s="95">
        <v>3192734.31</v>
      </c>
      <c r="T214" s="95">
        <v>3191206.48</v>
      </c>
      <c r="U214" s="95">
        <v>3191206.48</v>
      </c>
      <c r="V214" s="95">
        <v>3188668.74</v>
      </c>
      <c r="W214" s="95">
        <v>3188277.43</v>
      </c>
      <c r="X214" s="95">
        <v>3188277.43</v>
      </c>
      <c r="Y214" s="95">
        <v>3184217.62</v>
      </c>
      <c r="Z214" s="95">
        <v>3183852.21</v>
      </c>
      <c r="AA214" s="95">
        <v>2672456.65</v>
      </c>
      <c r="AB214" s="95">
        <v>2672076.4300000002</v>
      </c>
      <c r="AC214" s="95"/>
      <c r="AD214" s="95"/>
      <c r="AE214" s="95">
        <f t="shared" si="280"/>
        <v>3001811.2899999996</v>
      </c>
      <c r="AF214" s="102"/>
      <c r="AG214" s="101"/>
      <c r="AH214" s="99"/>
      <c r="AI214" s="99"/>
      <c r="AJ214" s="99"/>
      <c r="AK214" s="100"/>
      <c r="AL214" s="99">
        <f t="shared" si="241"/>
        <v>0</v>
      </c>
      <c r="AM214" s="98">
        <f t="shared" si="277"/>
        <v>3001811.2899999996</v>
      </c>
      <c r="AN214" s="99"/>
      <c r="AO214" s="247">
        <f t="shared" si="242"/>
        <v>3001811.2899999996</v>
      </c>
      <c r="AP214" s="232"/>
      <c r="AQ214" s="86">
        <f t="shared" si="234"/>
        <v>2672076.4300000002</v>
      </c>
      <c r="AR214" s="99"/>
      <c r="AS214" s="99"/>
      <c r="AT214" s="99"/>
      <c r="AU214" s="99"/>
      <c r="AV214" s="245">
        <f t="shared" si="243"/>
        <v>0</v>
      </c>
      <c r="AW214" s="99">
        <f t="shared" si="278"/>
        <v>2672076.4300000002</v>
      </c>
      <c r="AX214" s="99"/>
      <c r="AY214" s="98">
        <f t="shared" si="244"/>
        <v>2672076.4300000002</v>
      </c>
      <c r="AZ214" s="470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</row>
    <row r="215" spans="1:83" s="11" customFormat="1" ht="12" customHeight="1">
      <c r="A215" s="166">
        <v>15100291</v>
      </c>
      <c r="B215" s="197" t="str">
        <f t="shared" si="237"/>
        <v>15100291</v>
      </c>
      <c r="C215" s="94" t="s">
        <v>1206</v>
      </c>
      <c r="D215" s="112" t="str">
        <f t="shared" si="279"/>
        <v>W/C</v>
      </c>
      <c r="E215" s="112"/>
      <c r="F215" s="94"/>
      <c r="G215" s="112"/>
      <c r="H215" s="177" t="str">
        <f t="shared" si="274"/>
        <v/>
      </c>
      <c r="I215" s="177" t="str">
        <f t="shared" si="275"/>
        <v/>
      </c>
      <c r="J215" s="177" t="str">
        <f t="shared" si="276"/>
        <v/>
      </c>
      <c r="K215" s="177" t="str">
        <f t="shared" si="262"/>
        <v/>
      </c>
      <c r="L215" s="177" t="str">
        <f t="shared" si="238"/>
        <v>W/C</v>
      </c>
      <c r="M215" s="177" t="str">
        <f t="shared" si="239"/>
        <v>NO</v>
      </c>
      <c r="N215" s="177" t="str">
        <f t="shared" si="240"/>
        <v>W/C</v>
      </c>
      <c r="O215"/>
      <c r="P215" s="95">
        <v>383246.64</v>
      </c>
      <c r="Q215" s="95">
        <v>391592.49</v>
      </c>
      <c r="R215" s="95">
        <v>264951.21000000002</v>
      </c>
      <c r="S215" s="95">
        <v>207114.43</v>
      </c>
      <c r="T215" s="95">
        <v>323220.19</v>
      </c>
      <c r="U215" s="95">
        <v>399518.04</v>
      </c>
      <c r="V215" s="95">
        <v>399518.04</v>
      </c>
      <c r="W215" s="95">
        <v>399518.04</v>
      </c>
      <c r="X215" s="95">
        <v>399518.04</v>
      </c>
      <c r="Y215" s="95">
        <v>399518.04</v>
      </c>
      <c r="Z215" s="95">
        <v>399518.04</v>
      </c>
      <c r="AA215" s="95">
        <v>399518.04</v>
      </c>
      <c r="AB215" s="95">
        <v>399518.04</v>
      </c>
      <c r="AC215" s="95"/>
      <c r="AD215" s="95"/>
      <c r="AE215" s="95">
        <f t="shared" si="280"/>
        <v>364573.91166666668</v>
      </c>
      <c r="AF215" s="102"/>
      <c r="AG215" s="101"/>
      <c r="AH215" s="99"/>
      <c r="AI215" s="99"/>
      <c r="AJ215" s="99"/>
      <c r="AK215" s="100"/>
      <c r="AL215" s="99">
        <f t="shared" si="241"/>
        <v>0</v>
      </c>
      <c r="AM215" s="98">
        <f t="shared" si="277"/>
        <v>364573.91166666668</v>
      </c>
      <c r="AN215" s="99"/>
      <c r="AO215" s="247">
        <f t="shared" si="242"/>
        <v>364573.91166666668</v>
      </c>
      <c r="AP215" s="232"/>
      <c r="AQ215" s="86">
        <f t="shared" ref="AQ215:AQ279" si="281">AB215</f>
        <v>399518.04</v>
      </c>
      <c r="AR215" s="99"/>
      <c r="AS215" s="99"/>
      <c r="AT215" s="99"/>
      <c r="AU215" s="99"/>
      <c r="AV215" s="245">
        <f t="shared" si="243"/>
        <v>0</v>
      </c>
      <c r="AW215" s="99">
        <f t="shared" si="278"/>
        <v>399518.04</v>
      </c>
      <c r="AX215" s="99"/>
      <c r="AY215" s="98">
        <f t="shared" si="244"/>
        <v>399518.04</v>
      </c>
      <c r="AZ215" s="470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</row>
    <row r="216" spans="1:83" s="11" customFormat="1" ht="12" customHeight="1">
      <c r="A216" s="161">
        <v>15111001</v>
      </c>
      <c r="B216" s="108" t="str">
        <f t="shared" si="237"/>
        <v>15111001</v>
      </c>
      <c r="C216" s="94" t="s">
        <v>476</v>
      </c>
      <c r="D216" s="112" t="str">
        <f t="shared" si="279"/>
        <v>W/C</v>
      </c>
      <c r="E216" s="112"/>
      <c r="F216" s="94"/>
      <c r="G216" s="112"/>
      <c r="H216" s="177" t="str">
        <f t="shared" si="274"/>
        <v/>
      </c>
      <c r="I216" s="177" t="str">
        <f t="shared" si="275"/>
        <v/>
      </c>
      <c r="J216" s="177" t="str">
        <f t="shared" si="276"/>
        <v/>
      </c>
      <c r="K216" s="177" t="str">
        <f t="shared" si="262"/>
        <v/>
      </c>
      <c r="L216" s="177" t="str">
        <f t="shared" si="238"/>
        <v>W/C</v>
      </c>
      <c r="M216" s="177" t="str">
        <f t="shared" si="239"/>
        <v>NO</v>
      </c>
      <c r="N216" s="177" t="str">
        <f t="shared" si="240"/>
        <v>W/C</v>
      </c>
      <c r="O216"/>
      <c r="P216" s="95">
        <v>235220.82</v>
      </c>
      <c r="Q216" s="95">
        <v>235220.82</v>
      </c>
      <c r="R216" s="95">
        <v>235220.82</v>
      </c>
      <c r="S216" s="95">
        <v>235220.82</v>
      </c>
      <c r="T216" s="95">
        <v>235220.82</v>
      </c>
      <c r="U216" s="95">
        <v>235220.82</v>
      </c>
      <c r="V216" s="95">
        <v>235220.82</v>
      </c>
      <c r="W216" s="95">
        <v>235220.82</v>
      </c>
      <c r="X216" s="95">
        <v>235220.82</v>
      </c>
      <c r="Y216" s="95">
        <v>235220.82</v>
      </c>
      <c r="Z216" s="95">
        <v>235220.82</v>
      </c>
      <c r="AA216" s="95">
        <v>235220.82</v>
      </c>
      <c r="AB216" s="95">
        <v>235220.82</v>
      </c>
      <c r="AC216" s="95"/>
      <c r="AD216" s="95"/>
      <c r="AE216" s="95">
        <f t="shared" si="280"/>
        <v>235220.81999999998</v>
      </c>
      <c r="AF216" s="102"/>
      <c r="AG216" s="101"/>
      <c r="AH216" s="99"/>
      <c r="AI216" s="99"/>
      <c r="AJ216" s="99"/>
      <c r="AK216" s="100"/>
      <c r="AL216" s="99">
        <f t="shared" si="241"/>
        <v>0</v>
      </c>
      <c r="AM216" s="98">
        <f t="shared" si="277"/>
        <v>235220.81999999998</v>
      </c>
      <c r="AN216" s="99"/>
      <c r="AO216" s="247">
        <f t="shared" si="242"/>
        <v>235220.81999999998</v>
      </c>
      <c r="AP216" s="232"/>
      <c r="AQ216" s="86">
        <f t="shared" si="281"/>
        <v>235220.82</v>
      </c>
      <c r="AR216" s="99"/>
      <c r="AS216" s="99"/>
      <c r="AT216" s="99"/>
      <c r="AU216" s="99"/>
      <c r="AV216" s="245">
        <f t="shared" si="243"/>
        <v>0</v>
      </c>
      <c r="AW216" s="99">
        <f t="shared" si="278"/>
        <v>235220.82</v>
      </c>
      <c r="AX216" s="99"/>
      <c r="AY216" s="98">
        <f t="shared" si="244"/>
        <v>235220.82</v>
      </c>
      <c r="AZ216" s="470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</row>
    <row r="217" spans="1:83" s="11" customFormat="1" ht="12" customHeight="1">
      <c r="A217" s="161">
        <v>15400023</v>
      </c>
      <c r="B217" s="108" t="str">
        <f t="shared" si="237"/>
        <v>15400023</v>
      </c>
      <c r="C217" s="94" t="s">
        <v>571</v>
      </c>
      <c r="D217" s="112" t="str">
        <f t="shared" si="279"/>
        <v>W/C</v>
      </c>
      <c r="E217" s="112"/>
      <c r="F217" s="94"/>
      <c r="G217" s="112"/>
      <c r="H217" s="177" t="str">
        <f t="shared" si="274"/>
        <v/>
      </c>
      <c r="I217" s="177" t="str">
        <f t="shared" si="275"/>
        <v/>
      </c>
      <c r="J217" s="177" t="str">
        <f t="shared" si="276"/>
        <v/>
      </c>
      <c r="K217" s="177" t="str">
        <f t="shared" si="262"/>
        <v/>
      </c>
      <c r="L217" s="177" t="str">
        <f t="shared" si="238"/>
        <v>W/C</v>
      </c>
      <c r="M217" s="177" t="str">
        <f t="shared" si="239"/>
        <v>NO</v>
      </c>
      <c r="N217" s="177" t="str">
        <f t="shared" si="240"/>
        <v>W/C</v>
      </c>
      <c r="O217"/>
      <c r="P217" s="95">
        <v>26205009.120000001</v>
      </c>
      <c r="Q217" s="95">
        <v>27157968.93</v>
      </c>
      <c r="R217" s="95">
        <v>29240648.760000002</v>
      </c>
      <c r="S217" s="95">
        <v>34722025.810000002</v>
      </c>
      <c r="T217" s="95">
        <v>33827401.460000001</v>
      </c>
      <c r="U217" s="95">
        <v>31301222.23</v>
      </c>
      <c r="V217" s="95">
        <v>42436189.920000002</v>
      </c>
      <c r="W217" s="95">
        <v>41639212.939999998</v>
      </c>
      <c r="X217" s="95">
        <v>40033332.409999996</v>
      </c>
      <c r="Y217" s="95">
        <v>44115075.899999999</v>
      </c>
      <c r="Z217" s="95">
        <v>41647172.880000003</v>
      </c>
      <c r="AA217" s="95">
        <v>43150226.57</v>
      </c>
      <c r="AB217" s="95">
        <v>49859046.530000001</v>
      </c>
      <c r="AC217" s="95"/>
      <c r="AD217" s="95"/>
      <c r="AE217" s="95">
        <f t="shared" si="280"/>
        <v>37275208.802916668</v>
      </c>
      <c r="AF217" s="102"/>
      <c r="AG217" s="101"/>
      <c r="AH217" s="99"/>
      <c r="AI217" s="99"/>
      <c r="AJ217" s="99"/>
      <c r="AK217" s="100"/>
      <c r="AL217" s="99">
        <f t="shared" si="241"/>
        <v>0</v>
      </c>
      <c r="AM217" s="98">
        <f t="shared" si="277"/>
        <v>37275208.802916668</v>
      </c>
      <c r="AN217" s="99"/>
      <c r="AO217" s="247">
        <f t="shared" si="242"/>
        <v>37275208.802916668</v>
      </c>
      <c r="AP217" s="232"/>
      <c r="AQ217" s="86">
        <f t="shared" si="281"/>
        <v>49859046.530000001</v>
      </c>
      <c r="AR217" s="99"/>
      <c r="AS217" s="99"/>
      <c r="AT217" s="99"/>
      <c r="AU217" s="99"/>
      <c r="AV217" s="245">
        <f t="shared" si="243"/>
        <v>0</v>
      </c>
      <c r="AW217" s="99">
        <f t="shared" si="278"/>
        <v>49859046.530000001</v>
      </c>
      <c r="AX217" s="99"/>
      <c r="AY217" s="98">
        <f t="shared" si="244"/>
        <v>49859046.530000001</v>
      </c>
      <c r="AZ217" s="470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</row>
    <row r="218" spans="1:83" s="11" customFormat="1" ht="12" customHeight="1">
      <c r="A218" s="161">
        <v>15400031</v>
      </c>
      <c r="B218" s="108" t="str">
        <f t="shared" si="237"/>
        <v>15400031</v>
      </c>
      <c r="C218" s="94" t="s">
        <v>417</v>
      </c>
      <c r="D218" s="112" t="str">
        <f t="shared" si="279"/>
        <v>W/C</v>
      </c>
      <c r="E218" s="112"/>
      <c r="F218" s="94"/>
      <c r="G218" s="112"/>
      <c r="H218" s="177" t="str">
        <f t="shared" si="274"/>
        <v/>
      </c>
      <c r="I218" s="177" t="str">
        <f t="shared" si="275"/>
        <v/>
      </c>
      <c r="J218" s="177" t="str">
        <f t="shared" si="276"/>
        <v/>
      </c>
      <c r="K218" s="177" t="str">
        <f t="shared" si="262"/>
        <v/>
      </c>
      <c r="L218" s="177" t="str">
        <f t="shared" si="238"/>
        <v>W/C</v>
      </c>
      <c r="M218" s="177" t="str">
        <f t="shared" si="239"/>
        <v>NO</v>
      </c>
      <c r="N218" s="177" t="str">
        <f t="shared" si="240"/>
        <v>W/C</v>
      </c>
      <c r="O218"/>
      <c r="P218" s="95">
        <v>5863771.54</v>
      </c>
      <c r="Q218" s="95">
        <v>6134716.1600000001</v>
      </c>
      <c r="R218" s="95">
        <v>6397365.0899999999</v>
      </c>
      <c r="S218" s="95">
        <v>6472197.4100000001</v>
      </c>
      <c r="T218" s="95">
        <v>6499190.1900000004</v>
      </c>
      <c r="U218" s="95">
        <v>6514491.7300000004</v>
      </c>
      <c r="V218" s="95">
        <v>6566819.1299999999</v>
      </c>
      <c r="W218" s="95">
        <v>6476760.29</v>
      </c>
      <c r="X218" s="95">
        <v>6480364.0700000003</v>
      </c>
      <c r="Y218" s="95">
        <v>6514967.3499999996</v>
      </c>
      <c r="Z218" s="95">
        <v>6496326.2300000004</v>
      </c>
      <c r="AA218" s="95">
        <v>6466868.6699999999</v>
      </c>
      <c r="AB218" s="95">
        <v>0</v>
      </c>
      <c r="AC218" s="95"/>
      <c r="AD218" s="95"/>
      <c r="AE218" s="95">
        <f t="shared" si="280"/>
        <v>6162662.6741666673</v>
      </c>
      <c r="AF218" s="102"/>
      <c r="AG218" s="101"/>
      <c r="AH218" s="99"/>
      <c r="AI218" s="99"/>
      <c r="AJ218" s="99"/>
      <c r="AK218" s="100"/>
      <c r="AL218" s="99">
        <f t="shared" si="241"/>
        <v>0</v>
      </c>
      <c r="AM218" s="98">
        <f t="shared" si="277"/>
        <v>6162662.6741666673</v>
      </c>
      <c r="AN218" s="99"/>
      <c r="AO218" s="247">
        <f t="shared" si="242"/>
        <v>6162662.6741666673</v>
      </c>
      <c r="AP218" s="232"/>
      <c r="AQ218" s="86">
        <f t="shared" si="281"/>
        <v>0</v>
      </c>
      <c r="AR218" s="99"/>
      <c r="AS218" s="99"/>
      <c r="AT218" s="99"/>
      <c r="AU218" s="99"/>
      <c r="AV218" s="245">
        <f t="shared" si="243"/>
        <v>0</v>
      </c>
      <c r="AW218" s="99">
        <f t="shared" si="278"/>
        <v>0</v>
      </c>
      <c r="AX218" s="99"/>
      <c r="AY218" s="98">
        <f t="shared" si="244"/>
        <v>0</v>
      </c>
      <c r="AZ218" s="470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</row>
    <row r="219" spans="1:83" s="11" customFormat="1" ht="12" customHeight="1">
      <c r="A219" s="161">
        <v>15400033</v>
      </c>
      <c r="B219" s="108" t="str">
        <f t="shared" si="237"/>
        <v>15400033</v>
      </c>
      <c r="C219" s="94" t="s">
        <v>787</v>
      </c>
      <c r="D219" s="112" t="str">
        <f t="shared" si="279"/>
        <v>W/C</v>
      </c>
      <c r="E219" s="112"/>
      <c r="F219" s="94"/>
      <c r="G219" s="112"/>
      <c r="H219" s="177" t="str">
        <f t="shared" si="274"/>
        <v/>
      </c>
      <c r="I219" s="177" t="str">
        <f t="shared" si="275"/>
        <v/>
      </c>
      <c r="J219" s="177" t="str">
        <f t="shared" si="276"/>
        <v/>
      </c>
      <c r="K219" s="177" t="str">
        <f t="shared" si="262"/>
        <v/>
      </c>
      <c r="L219" s="177" t="str">
        <f t="shared" si="238"/>
        <v>W/C</v>
      </c>
      <c r="M219" s="177" t="str">
        <f t="shared" si="239"/>
        <v>NO</v>
      </c>
      <c r="N219" s="177" t="str">
        <f t="shared" si="240"/>
        <v>W/C</v>
      </c>
      <c r="O219"/>
      <c r="P219" s="95">
        <v>-26341976.780000001</v>
      </c>
      <c r="Q219" s="95">
        <v>-27317950.710000001</v>
      </c>
      <c r="R219" s="95">
        <v>-29413277.780000001</v>
      </c>
      <c r="S219" s="95">
        <v>-34755069.560000002</v>
      </c>
      <c r="T219" s="95">
        <v>-33837115.490000002</v>
      </c>
      <c r="U219" s="95">
        <v>-31310936.260000002</v>
      </c>
      <c r="V219" s="95">
        <v>-42196131.479999997</v>
      </c>
      <c r="W219" s="95">
        <v>-41397620.880000003</v>
      </c>
      <c r="X219" s="95">
        <v>-39716685.020000003</v>
      </c>
      <c r="Y219" s="95">
        <v>-43790972.659999996</v>
      </c>
      <c r="Z219" s="95">
        <v>-41300542.399999999</v>
      </c>
      <c r="AA219" s="95">
        <v>-42803596.090000004</v>
      </c>
      <c r="AB219" s="95">
        <v>-49495847.700000003</v>
      </c>
      <c r="AC219" s="95"/>
      <c r="AD219" s="95"/>
      <c r="AE219" s="95">
        <f t="shared" si="280"/>
        <v>-37146567.547500007</v>
      </c>
      <c r="AF219" s="102"/>
      <c r="AG219" s="101"/>
      <c r="AH219" s="99"/>
      <c r="AI219" s="99"/>
      <c r="AJ219" s="99"/>
      <c r="AK219" s="100"/>
      <c r="AL219" s="99">
        <f t="shared" si="241"/>
        <v>0</v>
      </c>
      <c r="AM219" s="98">
        <f t="shared" si="277"/>
        <v>-37146567.547500007</v>
      </c>
      <c r="AN219" s="99"/>
      <c r="AO219" s="247">
        <f t="shared" si="242"/>
        <v>-37146567.547500007</v>
      </c>
      <c r="AP219" s="232"/>
      <c r="AQ219" s="86">
        <f t="shared" si="281"/>
        <v>-49495847.700000003</v>
      </c>
      <c r="AR219" s="99"/>
      <c r="AS219" s="99"/>
      <c r="AT219" s="99"/>
      <c r="AU219" s="99"/>
      <c r="AV219" s="245">
        <f t="shared" si="243"/>
        <v>0</v>
      </c>
      <c r="AW219" s="99">
        <f t="shared" si="278"/>
        <v>-49495847.700000003</v>
      </c>
      <c r="AX219" s="99"/>
      <c r="AY219" s="98">
        <f t="shared" si="244"/>
        <v>-49495847.700000003</v>
      </c>
      <c r="AZ219" s="470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</row>
    <row r="220" spans="1:83" s="11" customFormat="1" ht="12" customHeight="1">
      <c r="A220" s="161">
        <v>15400041</v>
      </c>
      <c r="B220" s="108" t="str">
        <f t="shared" si="237"/>
        <v>15400041</v>
      </c>
      <c r="C220" s="94" t="s">
        <v>343</v>
      </c>
      <c r="D220" s="112" t="str">
        <f t="shared" si="279"/>
        <v>W/C</v>
      </c>
      <c r="E220" s="112"/>
      <c r="F220" s="94"/>
      <c r="G220" s="112"/>
      <c r="H220" s="177" t="str">
        <f t="shared" si="274"/>
        <v/>
      </c>
      <c r="I220" s="177" t="str">
        <f t="shared" si="275"/>
        <v/>
      </c>
      <c r="J220" s="177" t="str">
        <f t="shared" si="276"/>
        <v/>
      </c>
      <c r="K220" s="177" t="str">
        <f t="shared" si="262"/>
        <v/>
      </c>
      <c r="L220" s="177" t="str">
        <f t="shared" si="238"/>
        <v>W/C</v>
      </c>
      <c r="M220" s="177" t="str">
        <f t="shared" si="239"/>
        <v>NO</v>
      </c>
      <c r="N220" s="177" t="str">
        <f t="shared" si="240"/>
        <v>W/C</v>
      </c>
      <c r="O220"/>
      <c r="P220" s="95">
        <v>4397873.03</v>
      </c>
      <c r="Q220" s="95">
        <v>4601082.26</v>
      </c>
      <c r="R220" s="95">
        <v>4798071.58</v>
      </c>
      <c r="S220" s="95">
        <v>4854197.37</v>
      </c>
      <c r="T220" s="95">
        <v>4874443.08</v>
      </c>
      <c r="U220" s="95">
        <v>4885921.5599999996</v>
      </c>
      <c r="V220" s="95">
        <v>4925167.4400000004</v>
      </c>
      <c r="W220" s="95">
        <v>4857625.62</v>
      </c>
      <c r="X220" s="95">
        <v>4860328.33</v>
      </c>
      <c r="Y220" s="95">
        <v>4886282.33</v>
      </c>
      <c r="Z220" s="95">
        <v>4872302.76</v>
      </c>
      <c r="AA220" s="95">
        <v>4850210.91</v>
      </c>
      <c r="AB220" s="95">
        <v>4885521.74</v>
      </c>
      <c r="AC220" s="95"/>
      <c r="AD220" s="95"/>
      <c r="AE220" s="95">
        <f t="shared" si="280"/>
        <v>4825610.885416666</v>
      </c>
      <c r="AF220" s="102"/>
      <c r="AG220" s="101"/>
      <c r="AH220" s="99"/>
      <c r="AI220" s="99"/>
      <c r="AJ220" s="99"/>
      <c r="AK220" s="100"/>
      <c r="AL220" s="99">
        <f t="shared" si="241"/>
        <v>0</v>
      </c>
      <c r="AM220" s="98">
        <f t="shared" si="277"/>
        <v>4825610.885416666</v>
      </c>
      <c r="AN220" s="99"/>
      <c r="AO220" s="247">
        <f t="shared" si="242"/>
        <v>4825610.885416666</v>
      </c>
      <c r="AP220" s="232"/>
      <c r="AQ220" s="86">
        <f t="shared" si="281"/>
        <v>4885521.74</v>
      </c>
      <c r="AR220" s="99"/>
      <c r="AS220" s="99"/>
      <c r="AT220" s="99"/>
      <c r="AU220" s="99"/>
      <c r="AV220" s="245">
        <f t="shared" si="243"/>
        <v>0</v>
      </c>
      <c r="AW220" s="99">
        <f t="shared" si="278"/>
        <v>4885521.74</v>
      </c>
      <c r="AX220" s="99"/>
      <c r="AY220" s="98">
        <f t="shared" si="244"/>
        <v>4885521.74</v>
      </c>
      <c r="AZ220" s="47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</row>
    <row r="221" spans="1:83" s="11" customFormat="1" ht="12" customHeight="1">
      <c r="A221" s="161">
        <v>15400061</v>
      </c>
      <c r="B221" s="108" t="str">
        <f t="shared" si="237"/>
        <v>15400061</v>
      </c>
      <c r="C221" s="94" t="s">
        <v>17</v>
      </c>
      <c r="D221" s="112" t="str">
        <f t="shared" si="279"/>
        <v>W/C</v>
      </c>
      <c r="E221" s="112"/>
      <c r="F221" s="94"/>
      <c r="G221" s="112"/>
      <c r="H221" s="177" t="str">
        <f t="shared" si="274"/>
        <v/>
      </c>
      <c r="I221" s="177" t="str">
        <f t="shared" si="275"/>
        <v/>
      </c>
      <c r="J221" s="177" t="str">
        <f t="shared" si="276"/>
        <v/>
      </c>
      <c r="K221" s="177" t="str">
        <f t="shared" si="262"/>
        <v/>
      </c>
      <c r="L221" s="177" t="str">
        <f t="shared" si="238"/>
        <v>W/C</v>
      </c>
      <c r="M221" s="177" t="str">
        <f t="shared" si="239"/>
        <v>NO</v>
      </c>
      <c r="N221" s="177" t="str">
        <f t="shared" si="240"/>
        <v>W/C</v>
      </c>
      <c r="O221"/>
      <c r="P221" s="95">
        <v>31200624.870000001</v>
      </c>
      <c r="Q221" s="95">
        <v>30844075.41</v>
      </c>
      <c r="R221" s="95">
        <v>30669247.300000001</v>
      </c>
      <c r="S221" s="95">
        <v>26463081.350000001</v>
      </c>
      <c r="T221" s="95">
        <v>26496648.98</v>
      </c>
      <c r="U221" s="95">
        <v>26888133.489999998</v>
      </c>
      <c r="V221" s="95">
        <v>26882289.050000001</v>
      </c>
      <c r="W221" s="95">
        <v>27152019.460000001</v>
      </c>
      <c r="X221" s="95">
        <v>27214060.920000002</v>
      </c>
      <c r="Y221" s="95">
        <v>27149766.210000001</v>
      </c>
      <c r="Z221" s="95">
        <v>27166238.859999999</v>
      </c>
      <c r="AA221" s="95">
        <v>27181953.640000001</v>
      </c>
      <c r="AB221" s="95">
        <v>27291706.850000001</v>
      </c>
      <c r="AC221" s="95"/>
      <c r="AD221" s="95"/>
      <c r="AE221" s="95">
        <f t="shared" si="280"/>
        <v>27779473.377500001</v>
      </c>
      <c r="AF221" s="102"/>
      <c r="AG221" s="101"/>
      <c r="AH221" s="99"/>
      <c r="AI221" s="99"/>
      <c r="AJ221" s="99"/>
      <c r="AK221" s="100"/>
      <c r="AL221" s="99">
        <f t="shared" si="241"/>
        <v>0</v>
      </c>
      <c r="AM221" s="98">
        <f t="shared" si="277"/>
        <v>27779473.377500001</v>
      </c>
      <c r="AN221" s="99"/>
      <c r="AO221" s="247">
        <f t="shared" si="242"/>
        <v>27779473.377500001</v>
      </c>
      <c r="AP221" s="232"/>
      <c r="AQ221" s="86">
        <f t="shared" si="281"/>
        <v>27291706.850000001</v>
      </c>
      <c r="AR221" s="99"/>
      <c r="AS221" s="99"/>
      <c r="AT221" s="99"/>
      <c r="AU221" s="99"/>
      <c r="AV221" s="245">
        <f t="shared" si="243"/>
        <v>0</v>
      </c>
      <c r="AW221" s="99">
        <f t="shared" si="278"/>
        <v>27291706.850000001</v>
      </c>
      <c r="AX221" s="99"/>
      <c r="AY221" s="98">
        <f t="shared" si="244"/>
        <v>27291706.850000001</v>
      </c>
      <c r="AZ221" s="470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</row>
    <row r="222" spans="1:83" s="11" customFormat="1" ht="12" customHeight="1">
      <c r="A222" s="336">
        <v>15400091</v>
      </c>
      <c r="B222" s="337" t="s">
        <v>1693</v>
      </c>
      <c r="C222" s="325" t="s">
        <v>1517</v>
      </c>
      <c r="D222" s="326" t="str">
        <f t="shared" si="279"/>
        <v>W/C</v>
      </c>
      <c r="E222" s="326"/>
      <c r="F222" s="339">
        <v>43191</v>
      </c>
      <c r="G222" s="326"/>
      <c r="H222" s="327" t="str">
        <f t="shared" si="274"/>
        <v/>
      </c>
      <c r="I222" s="327" t="str">
        <f t="shared" si="275"/>
        <v/>
      </c>
      <c r="J222" s="327" t="str">
        <f t="shared" si="276"/>
        <v/>
      </c>
      <c r="K222" s="327" t="str">
        <f t="shared" si="262"/>
        <v/>
      </c>
      <c r="L222" s="327" t="str">
        <f t="shared" ref="L222" si="282">IF(VALUE(AM222),"W/C",IF(ISBLANK(AM222),"NO","W/C"))</f>
        <v>W/C</v>
      </c>
      <c r="M222" s="327" t="str">
        <f t="shared" ref="M222" si="283">IF(VALUE(AN222),"W/C",IF(ISBLANK(AN222),"NO","W/C"))</f>
        <v>NO</v>
      </c>
      <c r="N222" s="327" t="str">
        <f t="shared" ref="N222" si="284">IF(OR(CONCATENATE(L222,M222)="NOW/C",CONCATENATE(L222,M222)="W/CNO"),"W/C","")</f>
        <v>W/C</v>
      </c>
      <c r="O222" s="445"/>
      <c r="P222" s="328">
        <v>169145.54</v>
      </c>
      <c r="Q222" s="328">
        <v>169145.54</v>
      </c>
      <c r="R222" s="328">
        <v>169145.54</v>
      </c>
      <c r="S222" s="328">
        <v>169145.54</v>
      </c>
      <c r="T222" s="328">
        <v>169145.54</v>
      </c>
      <c r="U222" s="328">
        <v>169145.54</v>
      </c>
      <c r="V222" s="328">
        <v>169145.54</v>
      </c>
      <c r="W222" s="328">
        <v>169145.54</v>
      </c>
      <c r="X222" s="328">
        <v>169145.54</v>
      </c>
      <c r="Y222" s="328">
        <v>169145.54</v>
      </c>
      <c r="Z222" s="328">
        <v>169145.54</v>
      </c>
      <c r="AA222" s="328">
        <v>169145.54</v>
      </c>
      <c r="AB222" s="328">
        <v>169145.54</v>
      </c>
      <c r="AC222" s="328"/>
      <c r="AD222" s="328"/>
      <c r="AE222" s="328">
        <f t="shared" si="280"/>
        <v>169145.54</v>
      </c>
      <c r="AF222" s="377"/>
      <c r="AG222" s="329"/>
      <c r="AH222" s="330"/>
      <c r="AI222" s="330"/>
      <c r="AJ222" s="330"/>
      <c r="AK222" s="331"/>
      <c r="AL222" s="330"/>
      <c r="AM222" s="332">
        <f t="shared" si="277"/>
        <v>169145.54</v>
      </c>
      <c r="AN222" s="330"/>
      <c r="AO222" s="333">
        <f t="shared" si="242"/>
        <v>169145.54</v>
      </c>
      <c r="AP222" s="232"/>
      <c r="AQ222" s="334">
        <f t="shared" si="281"/>
        <v>169145.54</v>
      </c>
      <c r="AR222" s="330"/>
      <c r="AS222" s="330"/>
      <c r="AT222" s="330"/>
      <c r="AU222" s="330"/>
      <c r="AV222" s="335">
        <f t="shared" si="243"/>
        <v>0</v>
      </c>
      <c r="AW222" s="330">
        <f t="shared" ref="AW222" si="285">AQ222</f>
        <v>169145.54</v>
      </c>
      <c r="AX222" s="330"/>
      <c r="AY222" s="332">
        <f t="shared" ref="AY222" si="286">AW222+AX222</f>
        <v>169145.54</v>
      </c>
      <c r="AZ222" s="470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</row>
    <row r="223" spans="1:83" s="11" customFormat="1" ht="12" customHeight="1">
      <c r="A223" s="161">
        <v>15400101</v>
      </c>
      <c r="B223" s="108" t="str">
        <f t="shared" si="237"/>
        <v>15400101</v>
      </c>
      <c r="C223" s="94" t="s">
        <v>213</v>
      </c>
      <c r="D223" s="112" t="str">
        <f t="shared" si="279"/>
        <v>W/C</v>
      </c>
      <c r="E223" s="112"/>
      <c r="F223" s="94"/>
      <c r="G223" s="112"/>
      <c r="H223" s="177" t="str">
        <f t="shared" si="274"/>
        <v/>
      </c>
      <c r="I223" s="177" t="str">
        <f t="shared" si="275"/>
        <v/>
      </c>
      <c r="J223" s="177" t="str">
        <f t="shared" si="276"/>
        <v/>
      </c>
      <c r="K223" s="177" t="str">
        <f t="shared" si="262"/>
        <v/>
      </c>
      <c r="L223" s="177" t="str">
        <f t="shared" si="238"/>
        <v>W/C</v>
      </c>
      <c r="M223" s="177" t="str">
        <f t="shared" si="239"/>
        <v>NO</v>
      </c>
      <c r="N223" s="177" t="str">
        <f t="shared" si="240"/>
        <v>W/C</v>
      </c>
      <c r="O223"/>
      <c r="P223" s="95">
        <v>42142966.759999998</v>
      </c>
      <c r="Q223" s="95">
        <v>43919509.32</v>
      </c>
      <c r="R223" s="95">
        <v>44087862.729999997</v>
      </c>
      <c r="S223" s="95">
        <v>47860272.899999999</v>
      </c>
      <c r="T223" s="95">
        <v>48517901.119999997</v>
      </c>
      <c r="U223" s="95">
        <v>48957801.710000001</v>
      </c>
      <c r="V223" s="95">
        <v>48440246.43</v>
      </c>
      <c r="W223" s="95">
        <v>48464708.640000001</v>
      </c>
      <c r="X223" s="95">
        <v>48331304.840000004</v>
      </c>
      <c r="Y223" s="95">
        <v>47492171.689999998</v>
      </c>
      <c r="Z223" s="95">
        <v>48412827.93</v>
      </c>
      <c r="AA223" s="95">
        <v>48747564.030000001</v>
      </c>
      <c r="AB223" s="95">
        <v>50147150.880000003</v>
      </c>
      <c r="AC223" s="95"/>
      <c r="AD223" s="95"/>
      <c r="AE223" s="95">
        <f t="shared" si="280"/>
        <v>47448102.513333328</v>
      </c>
      <c r="AF223" s="102"/>
      <c r="AG223" s="101"/>
      <c r="AH223" s="99"/>
      <c r="AI223" s="99"/>
      <c r="AJ223" s="99"/>
      <c r="AK223" s="100"/>
      <c r="AL223" s="99">
        <f t="shared" si="241"/>
        <v>0</v>
      </c>
      <c r="AM223" s="98">
        <f t="shared" si="277"/>
        <v>47448102.513333328</v>
      </c>
      <c r="AN223" s="99"/>
      <c r="AO223" s="247">
        <f t="shared" si="242"/>
        <v>47448102.513333328</v>
      </c>
      <c r="AP223" s="232"/>
      <c r="AQ223" s="86">
        <f t="shared" si="281"/>
        <v>50147150.880000003</v>
      </c>
      <c r="AR223" s="99"/>
      <c r="AS223" s="99"/>
      <c r="AT223" s="99"/>
      <c r="AU223" s="99"/>
      <c r="AV223" s="245">
        <f t="shared" si="243"/>
        <v>0</v>
      </c>
      <c r="AW223" s="99">
        <f t="shared" si="278"/>
        <v>50147150.880000003</v>
      </c>
      <c r="AX223" s="99"/>
      <c r="AY223" s="98">
        <f t="shared" si="244"/>
        <v>50147150.880000003</v>
      </c>
      <c r="AZ223" s="470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</row>
    <row r="224" spans="1:83" s="11" customFormat="1" ht="12" customHeight="1">
      <c r="A224" s="161">
        <v>15400102</v>
      </c>
      <c r="B224" s="108" t="str">
        <f t="shared" si="237"/>
        <v>15400102</v>
      </c>
      <c r="C224" s="94" t="s">
        <v>214</v>
      </c>
      <c r="D224" s="112" t="str">
        <f t="shared" si="279"/>
        <v>W/C</v>
      </c>
      <c r="E224" s="112"/>
      <c r="F224" s="94"/>
      <c r="G224" s="112"/>
      <c r="H224" s="177" t="str">
        <f t="shared" si="274"/>
        <v/>
      </c>
      <c r="I224" s="177" t="str">
        <f t="shared" si="275"/>
        <v/>
      </c>
      <c r="J224" s="177" t="str">
        <f t="shared" si="276"/>
        <v/>
      </c>
      <c r="K224" s="177" t="str">
        <f t="shared" si="262"/>
        <v/>
      </c>
      <c r="L224" s="177" t="str">
        <f t="shared" si="238"/>
        <v>W/C</v>
      </c>
      <c r="M224" s="177" t="str">
        <f t="shared" si="239"/>
        <v>NO</v>
      </c>
      <c r="N224" s="177" t="str">
        <f t="shared" si="240"/>
        <v>W/C</v>
      </c>
      <c r="O224"/>
      <c r="P224" s="95">
        <v>12320229.689999999</v>
      </c>
      <c r="Q224" s="95">
        <v>12916097.380000001</v>
      </c>
      <c r="R224" s="95">
        <v>13493149.310000001</v>
      </c>
      <c r="S224" s="95">
        <v>13576158.810000001</v>
      </c>
      <c r="T224" s="95">
        <v>13668153.699999999</v>
      </c>
      <c r="U224" s="95">
        <v>13560663.869999999</v>
      </c>
      <c r="V224" s="95">
        <v>13714872.99</v>
      </c>
      <c r="W224" s="95">
        <v>13582286.539999999</v>
      </c>
      <c r="X224" s="95">
        <v>14097416.23</v>
      </c>
      <c r="Y224" s="95">
        <v>14621426.189999999</v>
      </c>
      <c r="Z224" s="95">
        <v>14484334.15</v>
      </c>
      <c r="AA224" s="95">
        <v>14555712.23</v>
      </c>
      <c r="AB224" s="95">
        <v>14637868.65</v>
      </c>
      <c r="AC224" s="95"/>
      <c r="AD224" s="95"/>
      <c r="AE224" s="95">
        <f t="shared" si="280"/>
        <v>13812443.38083333</v>
      </c>
      <c r="AF224" s="102"/>
      <c r="AG224" s="101"/>
      <c r="AH224" s="99"/>
      <c r="AI224" s="99"/>
      <c r="AJ224" s="99"/>
      <c r="AK224" s="100"/>
      <c r="AL224" s="99">
        <f t="shared" si="241"/>
        <v>0</v>
      </c>
      <c r="AM224" s="98">
        <f t="shared" si="277"/>
        <v>13812443.38083333</v>
      </c>
      <c r="AN224" s="99"/>
      <c r="AO224" s="247">
        <f t="shared" si="242"/>
        <v>13812443.38083333</v>
      </c>
      <c r="AP224" s="232"/>
      <c r="AQ224" s="86">
        <f t="shared" si="281"/>
        <v>14637868.65</v>
      </c>
      <c r="AR224" s="99"/>
      <c r="AS224" s="99"/>
      <c r="AT224" s="99"/>
      <c r="AU224" s="99"/>
      <c r="AV224" s="245">
        <f t="shared" si="243"/>
        <v>0</v>
      </c>
      <c r="AW224" s="99">
        <f t="shared" si="278"/>
        <v>14637868.65</v>
      </c>
      <c r="AX224" s="99"/>
      <c r="AY224" s="98">
        <f t="shared" si="244"/>
        <v>14637868.65</v>
      </c>
      <c r="AZ224" s="470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</row>
    <row r="225" spans="1:83" s="11" customFormat="1" ht="12" customHeight="1">
      <c r="A225" s="161">
        <v>15400103</v>
      </c>
      <c r="B225" s="108" t="str">
        <f t="shared" si="237"/>
        <v>15400103</v>
      </c>
      <c r="C225" s="94" t="s">
        <v>437</v>
      </c>
      <c r="D225" s="112" t="str">
        <f t="shared" si="279"/>
        <v>W/C</v>
      </c>
      <c r="E225" s="112"/>
      <c r="F225" s="94"/>
      <c r="G225" s="112"/>
      <c r="H225" s="177" t="str">
        <f t="shared" si="274"/>
        <v/>
      </c>
      <c r="I225" s="177" t="str">
        <f t="shared" si="275"/>
        <v/>
      </c>
      <c r="J225" s="177" t="str">
        <f t="shared" si="276"/>
        <v/>
      </c>
      <c r="K225" s="177" t="str">
        <f t="shared" si="262"/>
        <v/>
      </c>
      <c r="L225" s="177" t="str">
        <f t="shared" si="238"/>
        <v>W/C</v>
      </c>
      <c r="M225" s="177" t="str">
        <f t="shared" si="239"/>
        <v>NO</v>
      </c>
      <c r="N225" s="177" t="str">
        <f t="shared" si="240"/>
        <v>W/C</v>
      </c>
      <c r="O225"/>
      <c r="P225" s="95">
        <v>18166983.23</v>
      </c>
      <c r="Q225" s="95">
        <v>18496827.550000001</v>
      </c>
      <c r="R225" s="95">
        <v>18248787.57</v>
      </c>
      <c r="S225" s="95">
        <v>18174424.010000002</v>
      </c>
      <c r="T225" s="95">
        <v>17223902.440000001</v>
      </c>
      <c r="U225" s="95">
        <v>16726266.43</v>
      </c>
      <c r="V225" s="95">
        <v>16126540.369999999</v>
      </c>
      <c r="W225" s="95">
        <v>16241938.789999999</v>
      </c>
      <c r="X225" s="95">
        <v>15958444.359999999</v>
      </c>
      <c r="Y225" s="95">
        <v>16026773.779999999</v>
      </c>
      <c r="Z225" s="95">
        <v>15533681.85</v>
      </c>
      <c r="AA225" s="95">
        <v>15619514.289999999</v>
      </c>
      <c r="AB225" s="95">
        <v>14889619.119999999</v>
      </c>
      <c r="AC225" s="95"/>
      <c r="AD225" s="95"/>
      <c r="AE225" s="95">
        <f t="shared" si="280"/>
        <v>16742116.884583332</v>
      </c>
      <c r="AF225" s="102"/>
      <c r="AG225" s="101"/>
      <c r="AH225" s="99"/>
      <c r="AI225" s="99"/>
      <c r="AJ225" s="99"/>
      <c r="AK225" s="100"/>
      <c r="AL225" s="99">
        <f t="shared" si="241"/>
        <v>0</v>
      </c>
      <c r="AM225" s="98">
        <f t="shared" si="277"/>
        <v>16742116.884583332</v>
      </c>
      <c r="AN225" s="99"/>
      <c r="AO225" s="247">
        <f t="shared" si="242"/>
        <v>16742116.884583332</v>
      </c>
      <c r="AP225" s="232"/>
      <c r="AQ225" s="86">
        <f t="shared" si="281"/>
        <v>14889619.119999999</v>
      </c>
      <c r="AR225" s="99"/>
      <c r="AS225" s="99"/>
      <c r="AT225" s="99"/>
      <c r="AU225" s="99"/>
      <c r="AV225" s="245">
        <f t="shared" si="243"/>
        <v>0</v>
      </c>
      <c r="AW225" s="99">
        <f t="shared" si="278"/>
        <v>14889619.119999999</v>
      </c>
      <c r="AX225" s="99"/>
      <c r="AY225" s="98">
        <f t="shared" si="244"/>
        <v>14889619.119999999</v>
      </c>
      <c r="AZ225" s="470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</row>
    <row r="226" spans="1:83" s="11" customFormat="1" ht="12" customHeight="1">
      <c r="A226" s="161">
        <v>15400181</v>
      </c>
      <c r="B226" s="108" t="str">
        <f t="shared" si="237"/>
        <v>15400181</v>
      </c>
      <c r="C226" s="94" t="s">
        <v>899</v>
      </c>
      <c r="D226" s="112" t="str">
        <f t="shared" si="279"/>
        <v>W/C</v>
      </c>
      <c r="E226" s="112"/>
      <c r="F226" s="94"/>
      <c r="G226" s="112"/>
      <c r="H226" s="177" t="str">
        <f t="shared" si="274"/>
        <v/>
      </c>
      <c r="I226" s="177" t="str">
        <f t="shared" si="275"/>
        <v/>
      </c>
      <c r="J226" s="177" t="str">
        <f t="shared" si="276"/>
        <v/>
      </c>
      <c r="K226" s="177" t="str">
        <f t="shared" si="262"/>
        <v/>
      </c>
      <c r="L226" s="177" t="str">
        <f t="shared" si="238"/>
        <v>W/C</v>
      </c>
      <c r="M226" s="177" t="str">
        <f t="shared" si="239"/>
        <v>NO</v>
      </c>
      <c r="N226" s="177" t="str">
        <f t="shared" si="240"/>
        <v>W/C</v>
      </c>
      <c r="O226"/>
      <c r="P226" s="95">
        <v>2488961.34</v>
      </c>
      <c r="Q226" s="95">
        <v>2486459.7200000002</v>
      </c>
      <c r="R226" s="95">
        <v>2495049.34</v>
      </c>
      <c r="S226" s="95">
        <v>2472474.9700000002</v>
      </c>
      <c r="T226" s="95">
        <v>2487422.7799999998</v>
      </c>
      <c r="U226" s="95">
        <v>2481595.08</v>
      </c>
      <c r="V226" s="95">
        <v>2535284.2400000002</v>
      </c>
      <c r="W226" s="95">
        <v>2663038.9500000002</v>
      </c>
      <c r="X226" s="95">
        <v>2725068.62</v>
      </c>
      <c r="Y226" s="95">
        <v>2723394.7</v>
      </c>
      <c r="Z226" s="95">
        <v>3030841.74</v>
      </c>
      <c r="AA226" s="95">
        <v>3027704.27</v>
      </c>
      <c r="AB226" s="95">
        <v>3170905.97</v>
      </c>
      <c r="AC226" s="95"/>
      <c r="AD226" s="95"/>
      <c r="AE226" s="95">
        <f t="shared" si="280"/>
        <v>2663189.0054166666</v>
      </c>
      <c r="AF226" s="102"/>
      <c r="AG226" s="101"/>
      <c r="AH226" s="99"/>
      <c r="AI226" s="99"/>
      <c r="AJ226" s="99"/>
      <c r="AK226" s="100"/>
      <c r="AL226" s="99">
        <f t="shared" si="241"/>
        <v>0</v>
      </c>
      <c r="AM226" s="98">
        <f t="shared" si="277"/>
        <v>2663189.0054166666</v>
      </c>
      <c r="AN226" s="99"/>
      <c r="AO226" s="247">
        <f t="shared" si="242"/>
        <v>2663189.0054166666</v>
      </c>
      <c r="AP226" s="232"/>
      <c r="AQ226" s="86">
        <f t="shared" si="281"/>
        <v>3170905.97</v>
      </c>
      <c r="AR226" s="99"/>
      <c r="AS226" s="99"/>
      <c r="AT226" s="99"/>
      <c r="AU226" s="99"/>
      <c r="AV226" s="245">
        <f t="shared" si="243"/>
        <v>0</v>
      </c>
      <c r="AW226" s="99">
        <f t="shared" si="278"/>
        <v>3170905.97</v>
      </c>
      <c r="AX226" s="99"/>
      <c r="AY226" s="98">
        <f t="shared" si="244"/>
        <v>3170905.97</v>
      </c>
      <c r="AZ226" s="470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</row>
    <row r="227" spans="1:83" s="11" customFormat="1" ht="12" customHeight="1">
      <c r="A227" s="161">
        <v>15600003</v>
      </c>
      <c r="B227" s="108" t="str">
        <f t="shared" si="237"/>
        <v>15600003</v>
      </c>
      <c r="C227" s="94" t="s">
        <v>1042</v>
      </c>
      <c r="D227" s="112" t="str">
        <f t="shared" si="279"/>
        <v>Non-Op</v>
      </c>
      <c r="E227" s="112"/>
      <c r="F227" s="94"/>
      <c r="G227" s="112"/>
      <c r="H227" s="177" t="str">
        <f t="shared" si="274"/>
        <v/>
      </c>
      <c r="I227" s="177" t="str">
        <f t="shared" si="275"/>
        <v/>
      </c>
      <c r="J227" s="177" t="str">
        <f t="shared" si="276"/>
        <v/>
      </c>
      <c r="K227" s="177" t="str">
        <f t="shared" si="262"/>
        <v>Non-Op</v>
      </c>
      <c r="L227" s="177" t="str">
        <f t="shared" si="238"/>
        <v>NO</v>
      </c>
      <c r="M227" s="177" t="str">
        <f t="shared" si="239"/>
        <v>NO</v>
      </c>
      <c r="N227" s="177" t="str">
        <f t="shared" si="240"/>
        <v/>
      </c>
      <c r="O227"/>
      <c r="P227" s="95">
        <v>277440</v>
      </c>
      <c r="Q227" s="95">
        <v>59663.46</v>
      </c>
      <c r="R227" s="95">
        <v>243445.69</v>
      </c>
      <c r="S227" s="95">
        <v>442027.97</v>
      </c>
      <c r="T227" s="95">
        <v>364603.14</v>
      </c>
      <c r="U227" s="95">
        <v>341546.42</v>
      </c>
      <c r="V227" s="95">
        <v>135808.34</v>
      </c>
      <c r="W227" s="95">
        <v>204185.61</v>
      </c>
      <c r="X227" s="95">
        <v>263021.86</v>
      </c>
      <c r="Y227" s="95">
        <v>347506.26</v>
      </c>
      <c r="Z227" s="95">
        <v>253018.31</v>
      </c>
      <c r="AA227" s="95">
        <v>3986.92</v>
      </c>
      <c r="AB227" s="95">
        <v>32795.49</v>
      </c>
      <c r="AC227" s="95"/>
      <c r="AD227" s="95"/>
      <c r="AE227" s="95">
        <f t="shared" si="280"/>
        <v>234494.31041666667</v>
      </c>
      <c r="AF227" s="102"/>
      <c r="AG227" s="101"/>
      <c r="AH227" s="99"/>
      <c r="AI227" s="99"/>
      <c r="AJ227" s="99"/>
      <c r="AK227" s="100">
        <f>AE227</f>
        <v>234494.31041666667</v>
      </c>
      <c r="AL227" s="99">
        <f t="shared" si="241"/>
        <v>234494.31041666667</v>
      </c>
      <c r="AM227" s="98"/>
      <c r="AN227" s="99"/>
      <c r="AO227" s="247">
        <f t="shared" si="242"/>
        <v>0</v>
      </c>
      <c r="AP227" s="232"/>
      <c r="AQ227" s="86">
        <f t="shared" si="281"/>
        <v>32795.49</v>
      </c>
      <c r="AR227" s="99"/>
      <c r="AS227" s="99"/>
      <c r="AT227" s="99"/>
      <c r="AU227" s="99">
        <f>AQ227</f>
        <v>32795.49</v>
      </c>
      <c r="AV227" s="245">
        <f t="shared" si="243"/>
        <v>32795.49</v>
      </c>
      <c r="AW227" s="99"/>
      <c r="AX227" s="99"/>
      <c r="AY227" s="98">
        <f t="shared" si="244"/>
        <v>0</v>
      </c>
      <c r="AZ227" s="470" t="s">
        <v>1663</v>
      </c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</row>
    <row r="228" spans="1:83" s="11" customFormat="1" ht="12" customHeight="1">
      <c r="A228" s="161">
        <v>15810001</v>
      </c>
      <c r="B228" s="108" t="str">
        <f t="shared" si="237"/>
        <v>15810001</v>
      </c>
      <c r="C228" s="94" t="s">
        <v>1127</v>
      </c>
      <c r="D228" s="112" t="str">
        <f t="shared" si="279"/>
        <v>W/C</v>
      </c>
      <c r="E228" s="112"/>
      <c r="F228" s="94"/>
      <c r="G228" s="112"/>
      <c r="H228" s="177" t="str">
        <f t="shared" si="274"/>
        <v/>
      </c>
      <c r="I228" s="177" t="str">
        <f t="shared" si="275"/>
        <v/>
      </c>
      <c r="J228" s="177" t="str">
        <f t="shared" si="276"/>
        <v/>
      </c>
      <c r="K228" s="177" t="str">
        <f t="shared" ref="K228:K259" si="287">IF(VALUE(AK228),K$7,IF(ISBLANK(AK228),"",K$7))</f>
        <v/>
      </c>
      <c r="L228" s="177" t="str">
        <f t="shared" si="238"/>
        <v>W/C</v>
      </c>
      <c r="M228" s="177" t="str">
        <f t="shared" si="239"/>
        <v>NO</v>
      </c>
      <c r="N228" s="177" t="str">
        <f t="shared" si="240"/>
        <v>W/C</v>
      </c>
      <c r="O228"/>
      <c r="P228" s="95">
        <v>22556.43</v>
      </c>
      <c r="Q228" s="95">
        <v>22556.43</v>
      </c>
      <c r="R228" s="95">
        <v>180356.43</v>
      </c>
      <c r="S228" s="95">
        <v>180356.43</v>
      </c>
      <c r="T228" s="95">
        <v>180356.43</v>
      </c>
      <c r="U228" s="95">
        <v>180356.43</v>
      </c>
      <c r="V228" s="95">
        <v>180356.43</v>
      </c>
      <c r="W228" s="95">
        <v>180356.43</v>
      </c>
      <c r="X228" s="95">
        <v>180356.43</v>
      </c>
      <c r="Y228" s="95">
        <v>352856.43</v>
      </c>
      <c r="Z228" s="95">
        <v>352856.43</v>
      </c>
      <c r="AA228" s="95">
        <v>335927.7</v>
      </c>
      <c r="AB228" s="95">
        <v>335927.7</v>
      </c>
      <c r="AC228" s="95"/>
      <c r="AD228" s="95"/>
      <c r="AE228" s="95">
        <f t="shared" si="280"/>
        <v>208827.83874999997</v>
      </c>
      <c r="AF228" s="102"/>
      <c r="AG228" s="101"/>
      <c r="AH228" s="99"/>
      <c r="AI228" s="99"/>
      <c r="AJ228" s="99"/>
      <c r="AK228" s="100"/>
      <c r="AL228" s="99">
        <f t="shared" si="241"/>
        <v>0</v>
      </c>
      <c r="AM228" s="98">
        <f t="shared" ref="AM228:AM259" si="288">AE228</f>
        <v>208827.83874999997</v>
      </c>
      <c r="AN228" s="99"/>
      <c r="AO228" s="247">
        <f t="shared" si="242"/>
        <v>208827.83874999997</v>
      </c>
      <c r="AP228" s="232"/>
      <c r="AQ228" s="86">
        <f t="shared" si="281"/>
        <v>335927.7</v>
      </c>
      <c r="AR228" s="99"/>
      <c r="AS228" s="99"/>
      <c r="AT228" s="99"/>
      <c r="AU228" s="99"/>
      <c r="AV228" s="245">
        <f t="shared" si="243"/>
        <v>0</v>
      </c>
      <c r="AW228" s="99">
        <f>AQ228</f>
        <v>335927.7</v>
      </c>
      <c r="AX228" s="99"/>
      <c r="AY228" s="98">
        <f t="shared" si="244"/>
        <v>335927.7</v>
      </c>
      <c r="AZ228" s="470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</row>
    <row r="229" spans="1:83" s="11" customFormat="1" ht="12" customHeight="1">
      <c r="A229" s="161">
        <v>16300023</v>
      </c>
      <c r="B229" s="108" t="str">
        <f t="shared" ref="B229:B294" si="289">TEXT(A229,"##")</f>
        <v>16300023</v>
      </c>
      <c r="C229" s="94" t="s">
        <v>453</v>
      </c>
      <c r="D229" s="112" t="str">
        <f t="shared" si="279"/>
        <v>W/C</v>
      </c>
      <c r="E229" s="112"/>
      <c r="F229" s="94"/>
      <c r="G229" s="112"/>
      <c r="H229" s="177" t="str">
        <f t="shared" si="274"/>
        <v/>
      </c>
      <c r="I229" s="177" t="str">
        <f t="shared" si="275"/>
        <v/>
      </c>
      <c r="J229" s="177" t="str">
        <f t="shared" si="276"/>
        <v/>
      </c>
      <c r="K229" s="177" t="str">
        <f t="shared" si="287"/>
        <v/>
      </c>
      <c r="L229" s="177" t="str">
        <f t="shared" si="238"/>
        <v>W/C</v>
      </c>
      <c r="M229" s="177" t="str">
        <f t="shared" si="239"/>
        <v>NO</v>
      </c>
      <c r="N229" s="177" t="str">
        <f t="shared" si="240"/>
        <v>W/C</v>
      </c>
      <c r="O229"/>
      <c r="P229" s="95">
        <v>-208748.79999999999</v>
      </c>
      <c r="Q229" s="95">
        <v>-60208.34</v>
      </c>
      <c r="R229" s="95">
        <v>97357.69</v>
      </c>
      <c r="S229" s="95">
        <v>99396.04</v>
      </c>
      <c r="T229" s="95">
        <v>202620.33</v>
      </c>
      <c r="U229" s="95">
        <v>143288.07</v>
      </c>
      <c r="V229" s="95">
        <v>148260.95000000001</v>
      </c>
      <c r="W229" s="95">
        <v>44268.1</v>
      </c>
      <c r="X229" s="95">
        <v>-55076.15</v>
      </c>
      <c r="Y229" s="95">
        <v>-161582.15</v>
      </c>
      <c r="Z229" s="95">
        <v>-188609.78</v>
      </c>
      <c r="AA229" s="95">
        <v>-272533.05</v>
      </c>
      <c r="AB229" s="95">
        <v>-439026.77</v>
      </c>
      <c r="AC229" s="95"/>
      <c r="AD229" s="95"/>
      <c r="AE229" s="95">
        <f t="shared" si="280"/>
        <v>-27225.506250000009</v>
      </c>
      <c r="AF229" s="102"/>
      <c r="AG229" s="101"/>
      <c r="AH229" s="99"/>
      <c r="AI229" s="99"/>
      <c r="AJ229" s="99"/>
      <c r="AK229" s="100"/>
      <c r="AL229" s="99">
        <f t="shared" si="241"/>
        <v>0</v>
      </c>
      <c r="AM229" s="98">
        <f t="shared" si="288"/>
        <v>-27225.506250000009</v>
      </c>
      <c r="AN229" s="99"/>
      <c r="AO229" s="247">
        <f t="shared" si="242"/>
        <v>-27225.506250000009</v>
      </c>
      <c r="AP229" s="232"/>
      <c r="AQ229" s="86">
        <f t="shared" si="281"/>
        <v>-439026.77</v>
      </c>
      <c r="AR229" s="99"/>
      <c r="AS229" s="99"/>
      <c r="AT229" s="99"/>
      <c r="AU229" s="99"/>
      <c r="AV229" s="245">
        <f t="shared" si="243"/>
        <v>0</v>
      </c>
      <c r="AW229" s="99">
        <f t="shared" ref="AW229:AW304" si="290">AQ229</f>
        <v>-439026.77</v>
      </c>
      <c r="AX229" s="99"/>
      <c r="AY229" s="98">
        <f t="shared" si="244"/>
        <v>-439026.77</v>
      </c>
      <c r="AZ229" s="470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</row>
    <row r="230" spans="1:83" s="11" customFormat="1" ht="12" customHeight="1">
      <c r="A230" s="161">
        <v>16300063</v>
      </c>
      <c r="B230" s="108" t="str">
        <f t="shared" si="289"/>
        <v>16300063</v>
      </c>
      <c r="C230" s="94" t="s">
        <v>454</v>
      </c>
      <c r="D230" s="112" t="str">
        <f t="shared" si="279"/>
        <v>W/C</v>
      </c>
      <c r="E230" s="112"/>
      <c r="F230" s="94"/>
      <c r="G230" s="112"/>
      <c r="H230" s="177" t="str">
        <f t="shared" si="274"/>
        <v/>
      </c>
      <c r="I230" s="177" t="str">
        <f t="shared" si="275"/>
        <v/>
      </c>
      <c r="J230" s="177" t="str">
        <f t="shared" si="276"/>
        <v/>
      </c>
      <c r="K230" s="177" t="str">
        <f t="shared" si="287"/>
        <v/>
      </c>
      <c r="L230" s="177" t="str">
        <f t="shared" si="238"/>
        <v>W/C</v>
      </c>
      <c r="M230" s="177" t="str">
        <f t="shared" si="239"/>
        <v>NO</v>
      </c>
      <c r="N230" s="177" t="str">
        <f t="shared" si="240"/>
        <v>W/C</v>
      </c>
      <c r="O230"/>
      <c r="P230" s="95">
        <v>-247583.18</v>
      </c>
      <c r="Q230" s="95">
        <v>-186517.66</v>
      </c>
      <c r="R230" s="95">
        <v>-105543.74</v>
      </c>
      <c r="S230" s="95">
        <v>-42653.25</v>
      </c>
      <c r="T230" s="95">
        <v>48007.59</v>
      </c>
      <c r="U230" s="95">
        <v>4906.63</v>
      </c>
      <c r="V230" s="95">
        <v>21360.55</v>
      </c>
      <c r="W230" s="95">
        <v>28479.53</v>
      </c>
      <c r="X230" s="95">
        <v>49581.26</v>
      </c>
      <c r="Y230" s="95">
        <v>45412.77</v>
      </c>
      <c r="Z230" s="95">
        <v>115490.9</v>
      </c>
      <c r="AA230" s="95">
        <v>161895.69</v>
      </c>
      <c r="AB230" s="95">
        <v>230547.83</v>
      </c>
      <c r="AC230" s="95"/>
      <c r="AD230" s="95"/>
      <c r="AE230" s="95">
        <f t="shared" si="280"/>
        <v>10991.88291666666</v>
      </c>
      <c r="AF230" s="102"/>
      <c r="AG230" s="101"/>
      <c r="AH230" s="99"/>
      <c r="AI230" s="99"/>
      <c r="AJ230" s="99"/>
      <c r="AK230" s="100"/>
      <c r="AL230" s="99">
        <f t="shared" si="241"/>
        <v>0</v>
      </c>
      <c r="AM230" s="98">
        <f t="shared" si="288"/>
        <v>10991.88291666666</v>
      </c>
      <c r="AN230" s="99"/>
      <c r="AO230" s="247">
        <f t="shared" si="242"/>
        <v>10991.88291666666</v>
      </c>
      <c r="AP230" s="232"/>
      <c r="AQ230" s="86">
        <f t="shared" si="281"/>
        <v>230547.83</v>
      </c>
      <c r="AR230" s="99"/>
      <c r="AS230" s="99"/>
      <c r="AT230" s="99"/>
      <c r="AU230" s="99"/>
      <c r="AV230" s="245">
        <f t="shared" si="243"/>
        <v>0</v>
      </c>
      <c r="AW230" s="99">
        <f t="shared" si="290"/>
        <v>230547.83</v>
      </c>
      <c r="AX230" s="99"/>
      <c r="AY230" s="98">
        <f t="shared" si="244"/>
        <v>230547.83</v>
      </c>
      <c r="AZ230" s="47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</row>
    <row r="231" spans="1:83" s="11" customFormat="1" ht="12" customHeight="1">
      <c r="A231" s="161">
        <v>16410002</v>
      </c>
      <c r="B231" s="108" t="str">
        <f t="shared" si="289"/>
        <v>16410002</v>
      </c>
      <c r="C231" s="94" t="s">
        <v>465</v>
      </c>
      <c r="D231" s="112" t="str">
        <f t="shared" si="279"/>
        <v>W/C</v>
      </c>
      <c r="E231" s="112"/>
      <c r="F231" s="94"/>
      <c r="G231" s="112"/>
      <c r="H231" s="177" t="str">
        <f t="shared" si="274"/>
        <v/>
      </c>
      <c r="I231" s="177" t="str">
        <f t="shared" si="275"/>
        <v/>
      </c>
      <c r="J231" s="177" t="str">
        <f t="shared" si="276"/>
        <v/>
      </c>
      <c r="K231" s="177" t="str">
        <f t="shared" si="287"/>
        <v/>
      </c>
      <c r="L231" s="177" t="str">
        <f t="shared" ref="L231:L296" si="291">IF(VALUE(AM231),"W/C",IF(ISBLANK(AM231),"NO","W/C"))</f>
        <v>W/C</v>
      </c>
      <c r="M231" s="177" t="str">
        <f t="shared" ref="M231:M296" si="292">IF(VALUE(AN231),"W/C",IF(ISBLANK(AN231),"NO","W/C"))</f>
        <v>NO</v>
      </c>
      <c r="N231" s="177" t="str">
        <f t="shared" ref="N231:N296" si="293">IF(OR(CONCATENATE(L231,M231)="NOW/C",CONCATENATE(L231,M231)="W/CNO"),"W/C","")</f>
        <v>W/C</v>
      </c>
      <c r="O231"/>
      <c r="P231" s="95">
        <v>14709659.43</v>
      </c>
      <c r="Q231" s="95">
        <v>12700680.279999999</v>
      </c>
      <c r="R231" s="95">
        <v>7879589.9199999999</v>
      </c>
      <c r="S231" s="95">
        <v>14562913.539999999</v>
      </c>
      <c r="T231" s="95">
        <v>15186684.029999999</v>
      </c>
      <c r="U231" s="95">
        <v>17176400.629999999</v>
      </c>
      <c r="V231" s="95">
        <v>20318317.120000001</v>
      </c>
      <c r="W231" s="95">
        <v>19903498.989999998</v>
      </c>
      <c r="X231" s="95">
        <v>17662865.91</v>
      </c>
      <c r="Y231" s="95">
        <v>18872954.670000002</v>
      </c>
      <c r="Z231" s="95">
        <v>16737922.02</v>
      </c>
      <c r="AA231" s="95">
        <v>18150714.129999999</v>
      </c>
      <c r="AB231" s="95">
        <v>17607517.780000001</v>
      </c>
      <c r="AC231" s="95"/>
      <c r="AD231" s="95"/>
      <c r="AE231" s="95">
        <f t="shared" si="280"/>
        <v>16275927.487083331</v>
      </c>
      <c r="AF231" s="102"/>
      <c r="AG231" s="101"/>
      <c r="AH231" s="99"/>
      <c r="AI231" s="99"/>
      <c r="AJ231" s="99"/>
      <c r="AK231" s="100"/>
      <c r="AL231" s="99">
        <f t="shared" si="241"/>
        <v>0</v>
      </c>
      <c r="AM231" s="98">
        <f t="shared" si="288"/>
        <v>16275927.487083331</v>
      </c>
      <c r="AN231" s="99"/>
      <c r="AO231" s="247">
        <f t="shared" si="242"/>
        <v>16275927.487083331</v>
      </c>
      <c r="AP231" s="232"/>
      <c r="AQ231" s="86">
        <f t="shared" si="281"/>
        <v>17607517.780000001</v>
      </c>
      <c r="AR231" s="99"/>
      <c r="AS231" s="99"/>
      <c r="AT231" s="99"/>
      <c r="AU231" s="99"/>
      <c r="AV231" s="245">
        <f t="shared" si="243"/>
        <v>0</v>
      </c>
      <c r="AW231" s="99">
        <f t="shared" si="290"/>
        <v>17607517.780000001</v>
      </c>
      <c r="AX231" s="99"/>
      <c r="AY231" s="98">
        <f t="shared" si="244"/>
        <v>17607517.780000001</v>
      </c>
      <c r="AZ231" s="470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</row>
    <row r="232" spans="1:83" s="11" customFormat="1" ht="12" customHeight="1">
      <c r="A232" s="161">
        <v>16410012</v>
      </c>
      <c r="B232" s="108" t="str">
        <f t="shared" si="289"/>
        <v>16410012</v>
      </c>
      <c r="C232" s="94" t="s">
        <v>288</v>
      </c>
      <c r="D232" s="112" t="str">
        <f t="shared" si="279"/>
        <v>W/C</v>
      </c>
      <c r="E232" s="112"/>
      <c r="F232" s="94"/>
      <c r="G232" s="112"/>
      <c r="H232" s="177" t="str">
        <f t="shared" si="274"/>
        <v/>
      </c>
      <c r="I232" s="177" t="str">
        <f t="shared" si="275"/>
        <v/>
      </c>
      <c r="J232" s="177" t="str">
        <f t="shared" si="276"/>
        <v/>
      </c>
      <c r="K232" s="177" t="str">
        <f t="shared" si="287"/>
        <v/>
      </c>
      <c r="L232" s="177" t="str">
        <f t="shared" si="291"/>
        <v>W/C</v>
      </c>
      <c r="M232" s="177" t="str">
        <f t="shared" si="292"/>
        <v>NO</v>
      </c>
      <c r="N232" s="177" t="str">
        <f t="shared" si="293"/>
        <v>W/C</v>
      </c>
      <c r="O232"/>
      <c r="P232" s="95">
        <v>2691819.26</v>
      </c>
      <c r="Q232" s="95">
        <v>2726881.4</v>
      </c>
      <c r="R232" s="95">
        <v>618687.91</v>
      </c>
      <c r="S232" s="95">
        <v>911506.8</v>
      </c>
      <c r="T232" s="95">
        <v>811912.26</v>
      </c>
      <c r="U232" s="95">
        <v>2555988.7799999998</v>
      </c>
      <c r="V232" s="95">
        <v>2283835.62</v>
      </c>
      <c r="W232" s="95">
        <v>2362273.23</v>
      </c>
      <c r="X232" s="95">
        <v>2466088.7200000002</v>
      </c>
      <c r="Y232" s="95">
        <v>2923985.69</v>
      </c>
      <c r="Z232" s="95">
        <v>2907295.29</v>
      </c>
      <c r="AA232" s="95">
        <v>2902822.88</v>
      </c>
      <c r="AB232" s="95">
        <v>2925466.98</v>
      </c>
      <c r="AC232" s="95"/>
      <c r="AD232" s="95"/>
      <c r="AE232" s="95">
        <f t="shared" si="280"/>
        <v>2189993.4750000001</v>
      </c>
      <c r="AF232" s="102"/>
      <c r="AG232" s="101"/>
      <c r="AH232" s="99"/>
      <c r="AI232" s="99"/>
      <c r="AJ232" s="99"/>
      <c r="AK232" s="100"/>
      <c r="AL232" s="99">
        <f t="shared" si="241"/>
        <v>0</v>
      </c>
      <c r="AM232" s="98">
        <f t="shared" si="288"/>
        <v>2189993.4750000001</v>
      </c>
      <c r="AN232" s="99"/>
      <c r="AO232" s="247">
        <f t="shared" si="242"/>
        <v>2189993.4750000001</v>
      </c>
      <c r="AP232" s="232"/>
      <c r="AQ232" s="86">
        <f t="shared" si="281"/>
        <v>2925466.98</v>
      </c>
      <c r="AR232" s="99"/>
      <c r="AS232" s="99"/>
      <c r="AT232" s="99"/>
      <c r="AU232" s="99"/>
      <c r="AV232" s="245">
        <f t="shared" si="243"/>
        <v>0</v>
      </c>
      <c r="AW232" s="99">
        <f t="shared" si="290"/>
        <v>2925466.98</v>
      </c>
      <c r="AX232" s="99"/>
      <c r="AY232" s="98">
        <f t="shared" si="244"/>
        <v>2925466.98</v>
      </c>
      <c r="AZ232" s="470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</row>
    <row r="233" spans="1:83" s="11" customFormat="1" ht="12" customHeight="1">
      <c r="A233" s="161">
        <v>16410022</v>
      </c>
      <c r="B233" s="108" t="str">
        <f t="shared" si="289"/>
        <v>16410022</v>
      </c>
      <c r="C233" s="94" t="s">
        <v>115</v>
      </c>
      <c r="D233" s="112" t="str">
        <f t="shared" si="279"/>
        <v>W/C</v>
      </c>
      <c r="E233" s="112"/>
      <c r="F233" s="94"/>
      <c r="G233" s="112"/>
      <c r="H233" s="177" t="str">
        <f t="shared" si="274"/>
        <v/>
      </c>
      <c r="I233" s="177" t="str">
        <f t="shared" si="275"/>
        <v/>
      </c>
      <c r="J233" s="177" t="str">
        <f t="shared" si="276"/>
        <v/>
      </c>
      <c r="K233" s="177" t="str">
        <f t="shared" si="287"/>
        <v/>
      </c>
      <c r="L233" s="177" t="str">
        <f t="shared" si="291"/>
        <v>W/C</v>
      </c>
      <c r="M233" s="177" t="str">
        <f t="shared" si="292"/>
        <v>NO</v>
      </c>
      <c r="N233" s="177" t="str">
        <f t="shared" si="293"/>
        <v>W/C</v>
      </c>
      <c r="O233"/>
      <c r="P233" s="95">
        <v>14458548.539999999</v>
      </c>
      <c r="Q233" s="95">
        <v>8443976.6300000008</v>
      </c>
      <c r="R233" s="95">
        <v>3887063.15</v>
      </c>
      <c r="S233" s="95">
        <v>5090604.95</v>
      </c>
      <c r="T233" s="95">
        <v>6924905.46</v>
      </c>
      <c r="U233" s="95">
        <v>10571372.92</v>
      </c>
      <c r="V233" s="95">
        <v>13608423.27</v>
      </c>
      <c r="W233" s="95">
        <v>15896206.84</v>
      </c>
      <c r="X233" s="95">
        <v>17544834.27</v>
      </c>
      <c r="Y233" s="95">
        <v>20218999.739999998</v>
      </c>
      <c r="Z233" s="95">
        <v>21592719.16</v>
      </c>
      <c r="AA233" s="95">
        <v>18726097.559999999</v>
      </c>
      <c r="AB233" s="95">
        <v>14412607.52</v>
      </c>
      <c r="AC233" s="95"/>
      <c r="AD233" s="95"/>
      <c r="AE233" s="95">
        <f t="shared" si="280"/>
        <v>13078398.498333333</v>
      </c>
      <c r="AF233" s="102"/>
      <c r="AG233" s="101"/>
      <c r="AH233" s="99"/>
      <c r="AI233" s="99"/>
      <c r="AJ233" s="99"/>
      <c r="AK233" s="100"/>
      <c r="AL233" s="99">
        <f t="shared" ref="AL233:AL304" si="294">SUM(AI233:AK233)</f>
        <v>0</v>
      </c>
      <c r="AM233" s="98">
        <f t="shared" si="288"/>
        <v>13078398.498333333</v>
      </c>
      <c r="AN233" s="99"/>
      <c r="AO233" s="247">
        <f t="shared" ref="AO233:AO304" si="295">AM233+AN233</f>
        <v>13078398.498333333</v>
      </c>
      <c r="AP233" s="232"/>
      <c r="AQ233" s="86">
        <f t="shared" si="281"/>
        <v>14412607.52</v>
      </c>
      <c r="AR233" s="99"/>
      <c r="AS233" s="99"/>
      <c r="AT233" s="99"/>
      <c r="AU233" s="99"/>
      <c r="AV233" s="245">
        <f t="shared" ref="AV233:AV304" si="296">SUM(AS233:AU233)</f>
        <v>0</v>
      </c>
      <c r="AW233" s="99">
        <f t="shared" si="290"/>
        <v>14412607.52</v>
      </c>
      <c r="AX233" s="99"/>
      <c r="AY233" s="98">
        <f t="shared" ref="AY233:AY304" si="297">AW233+AX233</f>
        <v>14412607.52</v>
      </c>
      <c r="AZ233" s="470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</row>
    <row r="234" spans="1:83" s="11" customFormat="1" ht="12" customHeight="1">
      <c r="A234" s="161">
        <v>16420002</v>
      </c>
      <c r="B234" s="108" t="str">
        <f t="shared" si="289"/>
        <v>16420002</v>
      </c>
      <c r="C234" s="94" t="s">
        <v>420</v>
      </c>
      <c r="D234" s="112" t="str">
        <f t="shared" si="279"/>
        <v>W/C</v>
      </c>
      <c r="E234" s="112"/>
      <c r="F234" s="94"/>
      <c r="G234" s="112"/>
      <c r="H234" s="177" t="str">
        <f t="shared" ref="H234:H265" si="298">IF(VALUE(AH234),H$7,IF(ISBLANK(AH234),"",H$7))</f>
        <v/>
      </c>
      <c r="I234" s="177" t="str">
        <f t="shared" ref="I234:I265" si="299">IF(VALUE(AI234),I$7,IF(ISBLANK(AI234),"",I$7))</f>
        <v/>
      </c>
      <c r="J234" s="177" t="str">
        <f t="shared" ref="J234:J265" si="300">IF(VALUE(AJ234),J$7,IF(ISBLANK(AJ234),"",J$7))</f>
        <v/>
      </c>
      <c r="K234" s="177" t="str">
        <f t="shared" si="287"/>
        <v/>
      </c>
      <c r="L234" s="177" t="str">
        <f t="shared" si="291"/>
        <v>W/C</v>
      </c>
      <c r="M234" s="177" t="str">
        <f t="shared" si="292"/>
        <v>NO</v>
      </c>
      <c r="N234" s="177" t="str">
        <f t="shared" si="293"/>
        <v>W/C</v>
      </c>
      <c r="O234"/>
      <c r="P234" s="95">
        <v>0</v>
      </c>
      <c r="Q234" s="95">
        <v>0</v>
      </c>
      <c r="R234" s="95">
        <v>0</v>
      </c>
      <c r="S234" s="95">
        <v>0</v>
      </c>
      <c r="T234" s="95">
        <v>0</v>
      </c>
      <c r="U234" s="95">
        <v>0</v>
      </c>
      <c r="V234" s="95">
        <v>0</v>
      </c>
      <c r="W234" s="95">
        <v>0</v>
      </c>
      <c r="X234" s="95">
        <v>0</v>
      </c>
      <c r="Y234" s="95">
        <v>0</v>
      </c>
      <c r="Z234" s="95">
        <v>0</v>
      </c>
      <c r="AA234" s="95">
        <v>0</v>
      </c>
      <c r="AB234" s="95">
        <v>0</v>
      </c>
      <c r="AC234" s="95"/>
      <c r="AD234" s="95"/>
      <c r="AE234" s="95">
        <f t="shared" si="280"/>
        <v>0</v>
      </c>
      <c r="AF234" s="102"/>
      <c r="AG234" s="101"/>
      <c r="AH234" s="99"/>
      <c r="AI234" s="99"/>
      <c r="AJ234" s="99"/>
      <c r="AK234" s="100"/>
      <c r="AL234" s="99">
        <f t="shared" si="294"/>
        <v>0</v>
      </c>
      <c r="AM234" s="98">
        <f t="shared" si="288"/>
        <v>0</v>
      </c>
      <c r="AN234" s="99"/>
      <c r="AO234" s="247">
        <f t="shared" si="295"/>
        <v>0</v>
      </c>
      <c r="AP234" s="232"/>
      <c r="AQ234" s="86">
        <f t="shared" si="281"/>
        <v>0</v>
      </c>
      <c r="AR234" s="99"/>
      <c r="AS234" s="99"/>
      <c r="AT234" s="99"/>
      <c r="AU234" s="99"/>
      <c r="AV234" s="245">
        <f t="shared" si="296"/>
        <v>0</v>
      </c>
      <c r="AW234" s="99">
        <f t="shared" si="290"/>
        <v>0</v>
      </c>
      <c r="AX234" s="99"/>
      <c r="AY234" s="98">
        <f t="shared" si="297"/>
        <v>0</v>
      </c>
      <c r="AZ234" s="470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</row>
    <row r="235" spans="1:83" s="11" customFormat="1" ht="12" customHeight="1">
      <c r="A235" s="161">
        <v>16420012</v>
      </c>
      <c r="B235" s="108" t="str">
        <f t="shared" si="289"/>
        <v>16420012</v>
      </c>
      <c r="C235" s="94" t="s">
        <v>61</v>
      </c>
      <c r="D235" s="112" t="str">
        <f t="shared" si="279"/>
        <v>W/C</v>
      </c>
      <c r="E235" s="112"/>
      <c r="F235" s="94"/>
      <c r="G235" s="112"/>
      <c r="H235" s="177" t="str">
        <f t="shared" si="298"/>
        <v/>
      </c>
      <c r="I235" s="177" t="str">
        <f t="shared" si="299"/>
        <v/>
      </c>
      <c r="J235" s="177" t="str">
        <f t="shared" si="300"/>
        <v/>
      </c>
      <c r="K235" s="177" t="str">
        <f t="shared" si="287"/>
        <v/>
      </c>
      <c r="L235" s="177" t="str">
        <f t="shared" si="291"/>
        <v>W/C</v>
      </c>
      <c r="M235" s="177" t="str">
        <f t="shared" si="292"/>
        <v>NO</v>
      </c>
      <c r="N235" s="177" t="str">
        <f t="shared" si="293"/>
        <v>W/C</v>
      </c>
      <c r="O235"/>
      <c r="P235" s="95">
        <v>65132.639999999999</v>
      </c>
      <c r="Q235" s="95">
        <v>36095.300000000003</v>
      </c>
      <c r="R235" s="95">
        <v>126041.12</v>
      </c>
      <c r="S235" s="95">
        <v>83436.740000000005</v>
      </c>
      <c r="T235" s="95">
        <v>69565.11</v>
      </c>
      <c r="U235" s="95">
        <v>67994.929999999993</v>
      </c>
      <c r="V235" s="95">
        <v>60756.34</v>
      </c>
      <c r="W235" s="95">
        <v>52529.97</v>
      </c>
      <c r="X235" s="95">
        <v>45355.75</v>
      </c>
      <c r="Y235" s="95">
        <v>37044.32</v>
      </c>
      <c r="Z235" s="95">
        <v>77459.87</v>
      </c>
      <c r="AA235" s="95">
        <v>76881.850000000006</v>
      </c>
      <c r="AB235" s="95">
        <v>76243.23</v>
      </c>
      <c r="AC235" s="95"/>
      <c r="AD235" s="95"/>
      <c r="AE235" s="95">
        <f t="shared" si="280"/>
        <v>66987.436249999984</v>
      </c>
      <c r="AF235" s="102"/>
      <c r="AG235" s="101"/>
      <c r="AH235" s="99"/>
      <c r="AI235" s="99"/>
      <c r="AJ235" s="99"/>
      <c r="AK235" s="100"/>
      <c r="AL235" s="99">
        <f t="shared" si="294"/>
        <v>0</v>
      </c>
      <c r="AM235" s="98">
        <f t="shared" si="288"/>
        <v>66987.436249999984</v>
      </c>
      <c r="AN235" s="99"/>
      <c r="AO235" s="247">
        <f t="shared" si="295"/>
        <v>66987.436249999984</v>
      </c>
      <c r="AP235" s="232"/>
      <c r="AQ235" s="86">
        <f t="shared" si="281"/>
        <v>76243.23</v>
      </c>
      <c r="AR235" s="99"/>
      <c r="AS235" s="99"/>
      <c r="AT235" s="99"/>
      <c r="AU235" s="99"/>
      <c r="AV235" s="245">
        <f t="shared" si="296"/>
        <v>0</v>
      </c>
      <c r="AW235" s="99">
        <f t="shared" si="290"/>
        <v>76243.23</v>
      </c>
      <c r="AX235" s="99"/>
      <c r="AY235" s="98">
        <f t="shared" si="297"/>
        <v>76243.23</v>
      </c>
      <c r="AZ235" s="470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</row>
    <row r="236" spans="1:83" s="11" customFormat="1" ht="12" customHeight="1">
      <c r="A236" s="161">
        <v>16500013</v>
      </c>
      <c r="B236" s="108" t="str">
        <f t="shared" si="289"/>
        <v>16500013</v>
      </c>
      <c r="C236" s="94" t="s">
        <v>349</v>
      </c>
      <c r="D236" s="112" t="str">
        <f t="shared" si="279"/>
        <v>W/C</v>
      </c>
      <c r="E236" s="112"/>
      <c r="F236" s="94"/>
      <c r="G236" s="112"/>
      <c r="H236" s="177" t="str">
        <f t="shared" si="298"/>
        <v/>
      </c>
      <c r="I236" s="177" t="str">
        <f t="shared" si="299"/>
        <v/>
      </c>
      <c r="J236" s="177" t="str">
        <f t="shared" si="300"/>
        <v/>
      </c>
      <c r="K236" s="177" t="str">
        <f t="shared" si="287"/>
        <v/>
      </c>
      <c r="L236" s="177" t="str">
        <f t="shared" si="291"/>
        <v>W/C</v>
      </c>
      <c r="M236" s="177" t="str">
        <f t="shared" si="292"/>
        <v>NO</v>
      </c>
      <c r="N236" s="177" t="str">
        <f t="shared" si="293"/>
        <v>W/C</v>
      </c>
      <c r="O236"/>
      <c r="P236" s="95">
        <v>4227781.71</v>
      </c>
      <c r="Q236" s="95">
        <v>3843437.91</v>
      </c>
      <c r="R236" s="95">
        <v>3459094.11</v>
      </c>
      <c r="S236" s="95">
        <v>3074750.31</v>
      </c>
      <c r="T236" s="95">
        <v>2690406.51</v>
      </c>
      <c r="U236" s="95">
        <v>2306062.71</v>
      </c>
      <c r="V236" s="95">
        <v>0</v>
      </c>
      <c r="W236" s="95">
        <v>0</v>
      </c>
      <c r="X236" s="95">
        <v>0</v>
      </c>
      <c r="Y236" s="95">
        <v>0</v>
      </c>
      <c r="Z236" s="95">
        <v>0</v>
      </c>
      <c r="AA236" s="95">
        <v>0</v>
      </c>
      <c r="AB236" s="95">
        <v>0</v>
      </c>
      <c r="AC236" s="95"/>
      <c r="AD236" s="95"/>
      <c r="AE236" s="95">
        <f>(P236+AB236+SUM(Q236:AA236)*2)/24</f>
        <v>1457303.5337500002</v>
      </c>
      <c r="AF236" s="102"/>
      <c r="AG236" s="101"/>
      <c r="AH236" s="99"/>
      <c r="AI236" s="99"/>
      <c r="AJ236" s="99"/>
      <c r="AK236" s="100"/>
      <c r="AL236" s="99">
        <f t="shared" si="294"/>
        <v>0</v>
      </c>
      <c r="AM236" s="98">
        <f t="shared" si="288"/>
        <v>1457303.5337500002</v>
      </c>
      <c r="AN236" s="99"/>
      <c r="AO236" s="247">
        <f t="shared" si="295"/>
        <v>1457303.5337500002</v>
      </c>
      <c r="AP236" s="232"/>
      <c r="AQ236" s="86">
        <f t="shared" si="281"/>
        <v>0</v>
      </c>
      <c r="AR236" s="99"/>
      <c r="AS236" s="99"/>
      <c r="AT236" s="99"/>
      <c r="AU236" s="99"/>
      <c r="AV236" s="245">
        <f t="shared" si="296"/>
        <v>0</v>
      </c>
      <c r="AW236" s="99">
        <f t="shared" si="290"/>
        <v>0</v>
      </c>
      <c r="AX236" s="99"/>
      <c r="AY236" s="98">
        <f t="shared" si="297"/>
        <v>0</v>
      </c>
      <c r="AZ236" s="470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</row>
    <row r="237" spans="1:83" s="11" customFormat="1" ht="12" customHeight="1">
      <c r="A237" s="345">
        <v>16500022</v>
      </c>
      <c r="B237" s="358" t="str">
        <f t="shared" si="289"/>
        <v>16500022</v>
      </c>
      <c r="C237" s="325" t="s">
        <v>1339</v>
      </c>
      <c r="D237" s="326" t="str">
        <f t="shared" si="279"/>
        <v>W/C</v>
      </c>
      <c r="E237" s="326"/>
      <c r="F237" s="339">
        <v>42964</v>
      </c>
      <c r="G237" s="326"/>
      <c r="H237" s="327" t="str">
        <f t="shared" si="298"/>
        <v/>
      </c>
      <c r="I237" s="327" t="str">
        <f t="shared" si="299"/>
        <v/>
      </c>
      <c r="J237" s="327" t="str">
        <f t="shared" si="300"/>
        <v/>
      </c>
      <c r="K237" s="327" t="str">
        <f t="shared" si="287"/>
        <v/>
      </c>
      <c r="L237" s="327" t="str">
        <f t="shared" si="291"/>
        <v>W/C</v>
      </c>
      <c r="M237" s="327" t="str">
        <f t="shared" si="292"/>
        <v>NO</v>
      </c>
      <c r="N237" s="327" t="str">
        <f t="shared" si="293"/>
        <v>W/C</v>
      </c>
      <c r="O237" s="445"/>
      <c r="P237" s="328">
        <v>95943.32</v>
      </c>
      <c r="Q237" s="328">
        <v>83950.399999999994</v>
      </c>
      <c r="R237" s="328">
        <v>71957.48</v>
      </c>
      <c r="S237" s="328">
        <v>59964.56</v>
      </c>
      <c r="T237" s="328">
        <v>47971.64</v>
      </c>
      <c r="U237" s="328">
        <v>0</v>
      </c>
      <c r="V237" s="328">
        <v>0</v>
      </c>
      <c r="W237" s="328">
        <v>0</v>
      </c>
      <c r="X237" s="328">
        <v>0</v>
      </c>
      <c r="Y237" s="328">
        <v>0</v>
      </c>
      <c r="Z237" s="328">
        <v>0</v>
      </c>
      <c r="AA237" s="328">
        <v>0</v>
      </c>
      <c r="AB237" s="328">
        <v>0</v>
      </c>
      <c r="AC237" s="328"/>
      <c r="AD237" s="328"/>
      <c r="AE237" s="328">
        <f t="shared" si="280"/>
        <v>25984.645</v>
      </c>
      <c r="AF237" s="377"/>
      <c r="AG237" s="329"/>
      <c r="AH237" s="330"/>
      <c r="AI237" s="330"/>
      <c r="AJ237" s="330"/>
      <c r="AK237" s="331"/>
      <c r="AL237" s="330">
        <f t="shared" si="294"/>
        <v>0</v>
      </c>
      <c r="AM237" s="332">
        <f t="shared" si="288"/>
        <v>25984.645</v>
      </c>
      <c r="AN237" s="330"/>
      <c r="AO237" s="333">
        <f t="shared" si="295"/>
        <v>25984.645</v>
      </c>
      <c r="AP237" s="232"/>
      <c r="AQ237" s="334">
        <f t="shared" si="281"/>
        <v>0</v>
      </c>
      <c r="AR237" s="330"/>
      <c r="AS237" s="330"/>
      <c r="AT237" s="330"/>
      <c r="AU237" s="330"/>
      <c r="AV237" s="335">
        <f t="shared" si="296"/>
        <v>0</v>
      </c>
      <c r="AW237" s="330">
        <f t="shared" si="290"/>
        <v>0</v>
      </c>
      <c r="AX237" s="330"/>
      <c r="AY237" s="332">
        <f t="shared" si="297"/>
        <v>0</v>
      </c>
      <c r="AZ237" s="470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</row>
    <row r="238" spans="1:83" s="11" customFormat="1" ht="12" customHeight="1">
      <c r="A238" s="161">
        <v>16500063</v>
      </c>
      <c r="B238" s="108" t="str">
        <f t="shared" si="289"/>
        <v>16500063</v>
      </c>
      <c r="C238" s="94" t="s">
        <v>661</v>
      </c>
      <c r="D238" s="112" t="str">
        <f t="shared" si="279"/>
        <v>W/C</v>
      </c>
      <c r="E238" s="112"/>
      <c r="F238" s="94"/>
      <c r="G238" s="112"/>
      <c r="H238" s="177" t="str">
        <f t="shared" si="298"/>
        <v/>
      </c>
      <c r="I238" s="177" t="str">
        <f t="shared" si="299"/>
        <v/>
      </c>
      <c r="J238" s="177" t="str">
        <f t="shared" si="300"/>
        <v/>
      </c>
      <c r="K238" s="177" t="str">
        <f t="shared" si="287"/>
        <v/>
      </c>
      <c r="L238" s="177" t="str">
        <f t="shared" si="291"/>
        <v>W/C</v>
      </c>
      <c r="M238" s="177" t="str">
        <f t="shared" si="292"/>
        <v>NO</v>
      </c>
      <c r="N238" s="177" t="str">
        <f t="shared" si="293"/>
        <v>W/C</v>
      </c>
      <c r="O238"/>
      <c r="P238" s="95">
        <v>330458.77</v>
      </c>
      <c r="Q238" s="95">
        <v>300417.06</v>
      </c>
      <c r="R238" s="95">
        <v>270375.34999999998</v>
      </c>
      <c r="S238" s="95">
        <v>240333.64</v>
      </c>
      <c r="T238" s="95">
        <v>210291.93</v>
      </c>
      <c r="U238" s="95">
        <v>180250.22</v>
      </c>
      <c r="V238" s="95">
        <v>0</v>
      </c>
      <c r="W238" s="95">
        <v>0</v>
      </c>
      <c r="X238" s="95">
        <v>0</v>
      </c>
      <c r="Y238" s="95">
        <v>0</v>
      </c>
      <c r="Z238" s="95">
        <v>0</v>
      </c>
      <c r="AA238" s="95">
        <v>0</v>
      </c>
      <c r="AB238" s="95">
        <v>0</v>
      </c>
      <c r="AC238" s="95"/>
      <c r="AD238" s="95"/>
      <c r="AE238" s="95">
        <f t="shared" si="280"/>
        <v>113908.13208333333</v>
      </c>
      <c r="AF238" s="102"/>
      <c r="AG238" s="101"/>
      <c r="AH238" s="99"/>
      <c r="AI238" s="99"/>
      <c r="AJ238" s="99"/>
      <c r="AK238" s="100"/>
      <c r="AL238" s="99">
        <f t="shared" si="294"/>
        <v>0</v>
      </c>
      <c r="AM238" s="98">
        <f t="shared" si="288"/>
        <v>113908.13208333333</v>
      </c>
      <c r="AN238" s="99"/>
      <c r="AO238" s="247">
        <f t="shared" si="295"/>
        <v>113908.13208333333</v>
      </c>
      <c r="AP238" s="232"/>
      <c r="AQ238" s="86">
        <f t="shared" si="281"/>
        <v>0</v>
      </c>
      <c r="AR238" s="99"/>
      <c r="AS238" s="99"/>
      <c r="AT238" s="99"/>
      <c r="AU238" s="99"/>
      <c r="AV238" s="245">
        <f t="shared" si="296"/>
        <v>0</v>
      </c>
      <c r="AW238" s="99">
        <f t="shared" si="290"/>
        <v>0</v>
      </c>
      <c r="AX238" s="99"/>
      <c r="AY238" s="98">
        <f t="shared" si="297"/>
        <v>0</v>
      </c>
      <c r="AZ238" s="470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</row>
    <row r="239" spans="1:83" s="11" customFormat="1" ht="12" customHeight="1">
      <c r="A239" s="161">
        <v>16500071</v>
      </c>
      <c r="B239" s="108" t="str">
        <f t="shared" si="289"/>
        <v>16500071</v>
      </c>
      <c r="C239" s="94" t="s">
        <v>872</v>
      </c>
      <c r="D239" s="112" t="str">
        <f t="shared" si="279"/>
        <v>W/C</v>
      </c>
      <c r="E239" s="112"/>
      <c r="F239" s="94"/>
      <c r="G239" s="112"/>
      <c r="H239" s="177" t="str">
        <f t="shared" si="298"/>
        <v/>
      </c>
      <c r="I239" s="177" t="str">
        <f t="shared" si="299"/>
        <v/>
      </c>
      <c r="J239" s="177" t="str">
        <f t="shared" si="300"/>
        <v/>
      </c>
      <c r="K239" s="177" t="str">
        <f t="shared" si="287"/>
        <v/>
      </c>
      <c r="L239" s="177" t="str">
        <f t="shared" si="291"/>
        <v>W/C</v>
      </c>
      <c r="M239" s="177" t="str">
        <f t="shared" si="292"/>
        <v>NO</v>
      </c>
      <c r="N239" s="177" t="str">
        <f t="shared" si="293"/>
        <v>W/C</v>
      </c>
      <c r="O239"/>
      <c r="P239" s="95">
        <v>0</v>
      </c>
      <c r="Q239" s="95">
        <v>0</v>
      </c>
      <c r="R239" s="95">
        <v>0</v>
      </c>
      <c r="S239" s="95">
        <v>0</v>
      </c>
      <c r="T239" s="95">
        <v>0</v>
      </c>
      <c r="U239" s="95">
        <v>0</v>
      </c>
      <c r="V239" s="95">
        <v>0</v>
      </c>
      <c r="W239" s="95">
        <v>0</v>
      </c>
      <c r="X239" s="95">
        <v>0</v>
      </c>
      <c r="Y239" s="95">
        <v>0</v>
      </c>
      <c r="Z239" s="95">
        <v>0</v>
      </c>
      <c r="AA239" s="95">
        <v>0</v>
      </c>
      <c r="AB239" s="95">
        <v>0</v>
      </c>
      <c r="AC239" s="95"/>
      <c r="AD239" s="95"/>
      <c r="AE239" s="95">
        <f t="shared" si="280"/>
        <v>0</v>
      </c>
      <c r="AF239" s="102"/>
      <c r="AG239" s="101"/>
      <c r="AH239" s="99"/>
      <c r="AI239" s="99"/>
      <c r="AJ239" s="99"/>
      <c r="AK239" s="100"/>
      <c r="AL239" s="99">
        <f t="shared" si="294"/>
        <v>0</v>
      </c>
      <c r="AM239" s="98">
        <f t="shared" si="288"/>
        <v>0</v>
      </c>
      <c r="AN239" s="99"/>
      <c r="AO239" s="247">
        <f t="shared" si="295"/>
        <v>0</v>
      </c>
      <c r="AP239" s="232"/>
      <c r="AQ239" s="86">
        <f t="shared" si="281"/>
        <v>0</v>
      </c>
      <c r="AR239" s="99"/>
      <c r="AS239" s="99"/>
      <c r="AT239" s="99"/>
      <c r="AU239" s="99"/>
      <c r="AV239" s="245">
        <f t="shared" si="296"/>
        <v>0</v>
      </c>
      <c r="AW239" s="99">
        <f t="shared" si="290"/>
        <v>0</v>
      </c>
      <c r="AX239" s="99"/>
      <c r="AY239" s="98">
        <f t="shared" si="297"/>
        <v>0</v>
      </c>
      <c r="AZ239" s="470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</row>
    <row r="240" spans="1:83" s="11" customFormat="1" ht="12" customHeight="1">
      <c r="A240" s="336">
        <v>16500081</v>
      </c>
      <c r="B240" s="337" t="str">
        <f t="shared" si="289"/>
        <v>16500081</v>
      </c>
      <c r="C240" s="325" t="s">
        <v>1392</v>
      </c>
      <c r="D240" s="326" t="str">
        <f t="shared" si="279"/>
        <v>W/C</v>
      </c>
      <c r="E240" s="326"/>
      <c r="F240" s="339">
        <v>43040</v>
      </c>
      <c r="G240" s="326"/>
      <c r="H240" s="327" t="str">
        <f t="shared" si="298"/>
        <v/>
      </c>
      <c r="I240" s="327" t="str">
        <f t="shared" si="299"/>
        <v/>
      </c>
      <c r="J240" s="327" t="str">
        <f t="shared" si="300"/>
        <v/>
      </c>
      <c r="K240" s="327" t="str">
        <f t="shared" si="287"/>
        <v/>
      </c>
      <c r="L240" s="327" t="str">
        <f t="shared" si="291"/>
        <v>W/C</v>
      </c>
      <c r="M240" s="327" t="str">
        <f t="shared" si="292"/>
        <v>NO</v>
      </c>
      <c r="N240" s="327" t="str">
        <f t="shared" si="293"/>
        <v>W/C</v>
      </c>
      <c r="O240" s="445"/>
      <c r="P240" s="328">
        <v>362476.95</v>
      </c>
      <c r="Q240" s="328">
        <v>322201.73</v>
      </c>
      <c r="R240" s="328">
        <v>281926.51</v>
      </c>
      <c r="S240" s="328">
        <v>241651.29</v>
      </c>
      <c r="T240" s="328">
        <v>201376.07</v>
      </c>
      <c r="U240" s="328">
        <v>161100.85</v>
      </c>
      <c r="V240" s="328">
        <v>0</v>
      </c>
      <c r="W240" s="328">
        <v>0</v>
      </c>
      <c r="X240" s="328">
        <v>0</v>
      </c>
      <c r="Y240" s="328">
        <v>0</v>
      </c>
      <c r="Z240" s="328">
        <v>0</v>
      </c>
      <c r="AA240" s="328">
        <v>0</v>
      </c>
      <c r="AB240" s="328">
        <v>0</v>
      </c>
      <c r="AC240" s="328"/>
      <c r="AD240" s="328"/>
      <c r="AE240" s="328">
        <f t="shared" si="280"/>
        <v>115791.24375000002</v>
      </c>
      <c r="AF240" s="377"/>
      <c r="AG240" s="329"/>
      <c r="AH240" s="330"/>
      <c r="AI240" s="330"/>
      <c r="AJ240" s="330"/>
      <c r="AK240" s="331"/>
      <c r="AL240" s="330">
        <f t="shared" si="294"/>
        <v>0</v>
      </c>
      <c r="AM240" s="332">
        <f t="shared" si="288"/>
        <v>115791.24375000002</v>
      </c>
      <c r="AN240" s="330"/>
      <c r="AO240" s="333">
        <f t="shared" si="295"/>
        <v>115791.24375000002</v>
      </c>
      <c r="AP240" s="232"/>
      <c r="AQ240" s="334">
        <f t="shared" si="281"/>
        <v>0</v>
      </c>
      <c r="AR240" s="330"/>
      <c r="AS240" s="330"/>
      <c r="AT240" s="330"/>
      <c r="AU240" s="330"/>
      <c r="AV240" s="335">
        <f t="shared" si="296"/>
        <v>0</v>
      </c>
      <c r="AW240" s="330">
        <f t="shared" si="290"/>
        <v>0</v>
      </c>
      <c r="AX240" s="330"/>
      <c r="AY240" s="332">
        <f t="shared" si="297"/>
        <v>0</v>
      </c>
      <c r="AZ240" s="47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</row>
    <row r="241" spans="1:83" s="11" customFormat="1" ht="12" customHeight="1">
      <c r="A241" s="161">
        <v>16500083</v>
      </c>
      <c r="B241" s="108" t="str">
        <f t="shared" si="289"/>
        <v>16500083</v>
      </c>
      <c r="C241" s="94" t="s">
        <v>154</v>
      </c>
      <c r="D241" s="112" t="str">
        <f t="shared" si="279"/>
        <v>W/C</v>
      </c>
      <c r="E241" s="112"/>
      <c r="F241" s="94"/>
      <c r="G241" s="112"/>
      <c r="H241" s="177" t="str">
        <f t="shared" si="298"/>
        <v/>
      </c>
      <c r="I241" s="177" t="str">
        <f t="shared" si="299"/>
        <v/>
      </c>
      <c r="J241" s="177" t="str">
        <f t="shared" si="300"/>
        <v/>
      </c>
      <c r="K241" s="177" t="str">
        <f t="shared" si="287"/>
        <v/>
      </c>
      <c r="L241" s="177" t="str">
        <f t="shared" si="291"/>
        <v>W/C</v>
      </c>
      <c r="M241" s="177" t="str">
        <f t="shared" si="292"/>
        <v>NO</v>
      </c>
      <c r="N241" s="177" t="str">
        <f t="shared" si="293"/>
        <v>W/C</v>
      </c>
      <c r="O241"/>
      <c r="P241" s="95">
        <v>673614.42</v>
      </c>
      <c r="Q241" s="95">
        <v>449075.64</v>
      </c>
      <c r="R241" s="95">
        <v>224536.86</v>
      </c>
      <c r="S241" s="95">
        <v>0</v>
      </c>
      <c r="T241" s="95">
        <v>2952557.3</v>
      </c>
      <c r="U241" s="95">
        <v>2684143</v>
      </c>
      <c r="V241" s="95">
        <v>0</v>
      </c>
      <c r="W241" s="95">
        <v>0</v>
      </c>
      <c r="X241" s="95">
        <v>0</v>
      </c>
      <c r="Y241" s="95">
        <v>0</v>
      </c>
      <c r="Z241" s="95">
        <v>0</v>
      </c>
      <c r="AA241" s="95">
        <v>0</v>
      </c>
      <c r="AB241" s="95">
        <v>0</v>
      </c>
      <c r="AC241" s="95"/>
      <c r="AD241" s="95"/>
      <c r="AE241" s="95">
        <f t="shared" si="280"/>
        <v>553926.66749999998</v>
      </c>
      <c r="AF241" s="102"/>
      <c r="AG241" s="101"/>
      <c r="AH241" s="99"/>
      <c r="AI241" s="99"/>
      <c r="AJ241" s="99"/>
      <c r="AK241" s="100"/>
      <c r="AL241" s="99">
        <f t="shared" si="294"/>
        <v>0</v>
      </c>
      <c r="AM241" s="98">
        <f t="shared" si="288"/>
        <v>553926.66749999998</v>
      </c>
      <c r="AN241" s="99"/>
      <c r="AO241" s="247">
        <f t="shared" si="295"/>
        <v>553926.66749999998</v>
      </c>
      <c r="AP241" s="232"/>
      <c r="AQ241" s="86">
        <f t="shared" si="281"/>
        <v>0</v>
      </c>
      <c r="AR241" s="99"/>
      <c r="AS241" s="99"/>
      <c r="AT241" s="99"/>
      <c r="AU241" s="99"/>
      <c r="AV241" s="245">
        <f t="shared" si="296"/>
        <v>0</v>
      </c>
      <c r="AW241" s="99">
        <f t="shared" si="290"/>
        <v>0</v>
      </c>
      <c r="AX241" s="99"/>
      <c r="AY241" s="98">
        <f t="shared" si="297"/>
        <v>0</v>
      </c>
      <c r="AZ241" s="470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</row>
    <row r="242" spans="1:83" s="11" customFormat="1" ht="12" customHeight="1">
      <c r="A242" s="336">
        <v>16500091</v>
      </c>
      <c r="B242" s="337" t="str">
        <f t="shared" si="289"/>
        <v>16500091</v>
      </c>
      <c r="C242" s="325" t="s">
        <v>1093</v>
      </c>
      <c r="D242" s="326" t="str">
        <f t="shared" si="279"/>
        <v>W/C</v>
      </c>
      <c r="E242" s="326"/>
      <c r="F242" s="339">
        <v>43040</v>
      </c>
      <c r="G242" s="326"/>
      <c r="H242" s="327" t="str">
        <f t="shared" si="298"/>
        <v/>
      </c>
      <c r="I242" s="327" t="str">
        <f t="shared" si="299"/>
        <v/>
      </c>
      <c r="J242" s="327" t="str">
        <f t="shared" si="300"/>
        <v/>
      </c>
      <c r="K242" s="327" t="str">
        <f t="shared" si="287"/>
        <v/>
      </c>
      <c r="L242" s="327" t="str">
        <f t="shared" si="291"/>
        <v>W/C</v>
      </c>
      <c r="M242" s="327" t="str">
        <f t="shared" si="292"/>
        <v>NO</v>
      </c>
      <c r="N242" s="327" t="str">
        <f t="shared" si="293"/>
        <v>W/C</v>
      </c>
      <c r="O242" s="445"/>
      <c r="P242" s="328">
        <v>76362.92</v>
      </c>
      <c r="Q242" s="328">
        <v>61090.34</v>
      </c>
      <c r="R242" s="328">
        <v>45817.760000000002</v>
      </c>
      <c r="S242" s="328">
        <v>30545.18</v>
      </c>
      <c r="T242" s="328">
        <v>15272.6</v>
      </c>
      <c r="U242" s="328">
        <v>0</v>
      </c>
      <c r="V242" s="328">
        <v>0</v>
      </c>
      <c r="W242" s="328">
        <v>0</v>
      </c>
      <c r="X242" s="328">
        <v>0</v>
      </c>
      <c r="Y242" s="328">
        <v>0</v>
      </c>
      <c r="Z242" s="328">
        <v>0</v>
      </c>
      <c r="AA242" s="328">
        <v>0</v>
      </c>
      <c r="AB242" s="328">
        <v>0</v>
      </c>
      <c r="AC242" s="328"/>
      <c r="AD242" s="328"/>
      <c r="AE242" s="328">
        <f t="shared" si="280"/>
        <v>15908.945</v>
      </c>
      <c r="AF242" s="377"/>
      <c r="AG242" s="329"/>
      <c r="AH242" s="330"/>
      <c r="AI242" s="330"/>
      <c r="AJ242" s="330"/>
      <c r="AK242" s="331"/>
      <c r="AL242" s="330">
        <f t="shared" si="294"/>
        <v>0</v>
      </c>
      <c r="AM242" s="332">
        <f t="shared" si="288"/>
        <v>15908.945</v>
      </c>
      <c r="AN242" s="330"/>
      <c r="AO242" s="333">
        <f t="shared" si="295"/>
        <v>15908.945</v>
      </c>
      <c r="AP242" s="232"/>
      <c r="AQ242" s="334">
        <f t="shared" si="281"/>
        <v>0</v>
      </c>
      <c r="AR242" s="330"/>
      <c r="AS242" s="330"/>
      <c r="AT242" s="330"/>
      <c r="AU242" s="330"/>
      <c r="AV242" s="335">
        <f t="shared" si="296"/>
        <v>0</v>
      </c>
      <c r="AW242" s="330">
        <f t="shared" si="290"/>
        <v>0</v>
      </c>
      <c r="AX242" s="330"/>
      <c r="AY242" s="332">
        <f t="shared" si="297"/>
        <v>0</v>
      </c>
      <c r="AZ242" s="470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</row>
    <row r="243" spans="1:83" s="11" customFormat="1" ht="12" customHeight="1">
      <c r="A243" s="336">
        <v>16500101</v>
      </c>
      <c r="B243" s="337" t="str">
        <f t="shared" si="289"/>
        <v>16500101</v>
      </c>
      <c r="C243" s="325" t="s">
        <v>1215</v>
      </c>
      <c r="D243" s="326" t="str">
        <f t="shared" si="279"/>
        <v>W/C</v>
      </c>
      <c r="E243" s="326"/>
      <c r="F243" s="339">
        <v>43040</v>
      </c>
      <c r="G243" s="326"/>
      <c r="H243" s="327" t="str">
        <f t="shared" si="298"/>
        <v/>
      </c>
      <c r="I243" s="327" t="str">
        <f t="shared" si="299"/>
        <v/>
      </c>
      <c r="J243" s="327" t="str">
        <f t="shared" si="300"/>
        <v/>
      </c>
      <c r="K243" s="327" t="str">
        <f t="shared" si="287"/>
        <v/>
      </c>
      <c r="L243" s="327" t="str">
        <f t="shared" si="291"/>
        <v>W/C</v>
      </c>
      <c r="M243" s="327" t="str">
        <f t="shared" si="292"/>
        <v>NO</v>
      </c>
      <c r="N243" s="327" t="str">
        <f t="shared" si="293"/>
        <v>W/C</v>
      </c>
      <c r="O243" s="445"/>
      <c r="P243" s="328">
        <v>0</v>
      </c>
      <c r="Q243" s="328">
        <v>141303.26</v>
      </c>
      <c r="R243" s="328">
        <v>128457.51</v>
      </c>
      <c r="S243" s="328">
        <v>115611.76</v>
      </c>
      <c r="T243" s="328">
        <v>102766.01</v>
      </c>
      <c r="U243" s="328">
        <v>89920.26</v>
      </c>
      <c r="V243" s="328">
        <v>0</v>
      </c>
      <c r="W243" s="328">
        <v>0</v>
      </c>
      <c r="X243" s="328">
        <v>0</v>
      </c>
      <c r="Y243" s="328">
        <v>0</v>
      </c>
      <c r="Z243" s="328">
        <v>0</v>
      </c>
      <c r="AA243" s="328">
        <v>0</v>
      </c>
      <c r="AB243" s="328">
        <v>0</v>
      </c>
      <c r="AC243" s="328"/>
      <c r="AD243" s="328"/>
      <c r="AE243" s="328">
        <f t="shared" si="280"/>
        <v>48171.566666666673</v>
      </c>
      <c r="AF243" s="377"/>
      <c r="AG243" s="329"/>
      <c r="AH243" s="330"/>
      <c r="AI243" s="330"/>
      <c r="AJ243" s="330"/>
      <c r="AK243" s="331"/>
      <c r="AL243" s="330">
        <f t="shared" si="294"/>
        <v>0</v>
      </c>
      <c r="AM243" s="332">
        <f t="shared" si="288"/>
        <v>48171.566666666673</v>
      </c>
      <c r="AN243" s="330"/>
      <c r="AO243" s="333">
        <f t="shared" si="295"/>
        <v>48171.566666666673</v>
      </c>
      <c r="AP243" s="232"/>
      <c r="AQ243" s="334">
        <f t="shared" si="281"/>
        <v>0</v>
      </c>
      <c r="AR243" s="330"/>
      <c r="AS243" s="330"/>
      <c r="AT243" s="330"/>
      <c r="AU243" s="330"/>
      <c r="AV243" s="335">
        <f t="shared" si="296"/>
        <v>0</v>
      </c>
      <c r="AW243" s="330">
        <f t="shared" si="290"/>
        <v>0</v>
      </c>
      <c r="AX243" s="330"/>
      <c r="AY243" s="332">
        <f t="shared" si="297"/>
        <v>0</v>
      </c>
      <c r="AZ243" s="470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</row>
    <row r="244" spans="1:83" s="11" customFormat="1" ht="12" customHeight="1">
      <c r="A244" s="161">
        <v>16500103</v>
      </c>
      <c r="B244" s="108" t="str">
        <f t="shared" si="289"/>
        <v>16500103</v>
      </c>
      <c r="C244" s="94" t="s">
        <v>155</v>
      </c>
      <c r="D244" s="112" t="str">
        <f t="shared" si="279"/>
        <v>W/C</v>
      </c>
      <c r="E244" s="112"/>
      <c r="F244" s="94"/>
      <c r="G244" s="112"/>
      <c r="H244" s="177" t="str">
        <f t="shared" si="298"/>
        <v/>
      </c>
      <c r="I244" s="177" t="str">
        <f t="shared" si="299"/>
        <v/>
      </c>
      <c r="J244" s="177" t="str">
        <f t="shared" si="300"/>
        <v/>
      </c>
      <c r="K244" s="177" t="str">
        <f t="shared" si="287"/>
        <v/>
      </c>
      <c r="L244" s="177" t="str">
        <f t="shared" si="291"/>
        <v>W/C</v>
      </c>
      <c r="M244" s="177" t="str">
        <f t="shared" si="292"/>
        <v>NO</v>
      </c>
      <c r="N244" s="177" t="str">
        <f t="shared" si="293"/>
        <v>W/C</v>
      </c>
      <c r="O244"/>
      <c r="P244" s="95">
        <v>0</v>
      </c>
      <c r="Q244" s="95">
        <v>40833.339999999997</v>
      </c>
      <c r="R244" s="95">
        <v>20416.68</v>
      </c>
      <c r="S244" s="95">
        <v>61250.02</v>
      </c>
      <c r="T244" s="95">
        <v>40833.360000000001</v>
      </c>
      <c r="U244" s="95">
        <v>20416.7</v>
      </c>
      <c r="V244" s="95">
        <v>61250</v>
      </c>
      <c r="W244" s="95">
        <v>0</v>
      </c>
      <c r="X244" s="95">
        <v>0</v>
      </c>
      <c r="Y244" s="95">
        <v>61250</v>
      </c>
      <c r="Z244" s="95">
        <v>0</v>
      </c>
      <c r="AA244" s="95">
        <v>0</v>
      </c>
      <c r="AB244" s="95">
        <v>0</v>
      </c>
      <c r="AC244" s="95"/>
      <c r="AD244" s="95"/>
      <c r="AE244" s="95">
        <f t="shared" si="280"/>
        <v>25520.841666666664</v>
      </c>
      <c r="AF244" s="102"/>
      <c r="AG244" s="101"/>
      <c r="AH244" s="99"/>
      <c r="AI244" s="99"/>
      <c r="AJ244" s="99"/>
      <c r="AK244" s="100"/>
      <c r="AL244" s="99">
        <f t="shared" si="294"/>
        <v>0</v>
      </c>
      <c r="AM244" s="98">
        <f t="shared" si="288"/>
        <v>25520.841666666664</v>
      </c>
      <c r="AN244" s="99"/>
      <c r="AO244" s="247">
        <f t="shared" si="295"/>
        <v>25520.841666666664</v>
      </c>
      <c r="AP244" s="232"/>
      <c r="AQ244" s="86">
        <f t="shared" si="281"/>
        <v>0</v>
      </c>
      <c r="AR244" s="99"/>
      <c r="AS244" s="99"/>
      <c r="AT244" s="99"/>
      <c r="AU244" s="99"/>
      <c r="AV244" s="245">
        <f t="shared" si="296"/>
        <v>0</v>
      </c>
      <c r="AW244" s="99">
        <f t="shared" si="290"/>
        <v>0</v>
      </c>
      <c r="AX244" s="99"/>
      <c r="AY244" s="98">
        <f t="shared" si="297"/>
        <v>0</v>
      </c>
      <c r="AZ244" s="470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</row>
    <row r="245" spans="1:83" s="11" customFormat="1" ht="12" customHeight="1">
      <c r="A245" s="161">
        <v>16500123</v>
      </c>
      <c r="B245" s="108" t="str">
        <f t="shared" si="289"/>
        <v>16500123</v>
      </c>
      <c r="C245" s="94" t="s">
        <v>289</v>
      </c>
      <c r="D245" s="112" t="str">
        <f t="shared" si="279"/>
        <v>W/C</v>
      </c>
      <c r="E245" s="112"/>
      <c r="F245" s="94"/>
      <c r="G245" s="112"/>
      <c r="H245" s="177" t="str">
        <f t="shared" si="298"/>
        <v/>
      </c>
      <c r="I245" s="177" t="str">
        <f t="shared" si="299"/>
        <v/>
      </c>
      <c r="J245" s="177" t="str">
        <f t="shared" si="300"/>
        <v/>
      </c>
      <c r="K245" s="177" t="str">
        <f t="shared" si="287"/>
        <v/>
      </c>
      <c r="L245" s="177" t="str">
        <f t="shared" si="291"/>
        <v>W/C</v>
      </c>
      <c r="M245" s="177" t="str">
        <f t="shared" si="292"/>
        <v>NO</v>
      </c>
      <c r="N245" s="177" t="str">
        <f t="shared" si="293"/>
        <v>W/C</v>
      </c>
      <c r="O245"/>
      <c r="P245" s="95">
        <v>0</v>
      </c>
      <c r="Q245" s="95">
        <v>0</v>
      </c>
      <c r="R245" s="95">
        <v>0</v>
      </c>
      <c r="S245" s="95">
        <v>0</v>
      </c>
      <c r="T245" s="95">
        <v>0</v>
      </c>
      <c r="U245" s="95">
        <v>0</v>
      </c>
      <c r="V245" s="95">
        <v>0</v>
      </c>
      <c r="W245" s="95">
        <v>0</v>
      </c>
      <c r="X245" s="95">
        <v>0</v>
      </c>
      <c r="Y245" s="95">
        <v>0</v>
      </c>
      <c r="Z245" s="95">
        <v>0</v>
      </c>
      <c r="AA245" s="95">
        <v>0</v>
      </c>
      <c r="AB245" s="95">
        <v>0</v>
      </c>
      <c r="AC245" s="95"/>
      <c r="AD245" s="95"/>
      <c r="AE245" s="95">
        <f t="shared" si="280"/>
        <v>0</v>
      </c>
      <c r="AF245" s="102"/>
      <c r="AG245" s="101"/>
      <c r="AH245" s="99"/>
      <c r="AI245" s="99"/>
      <c r="AJ245" s="99"/>
      <c r="AK245" s="100"/>
      <c r="AL245" s="99">
        <f t="shared" si="294"/>
        <v>0</v>
      </c>
      <c r="AM245" s="98">
        <f t="shared" si="288"/>
        <v>0</v>
      </c>
      <c r="AN245" s="99"/>
      <c r="AO245" s="247">
        <f t="shared" si="295"/>
        <v>0</v>
      </c>
      <c r="AP245" s="232"/>
      <c r="AQ245" s="86">
        <f t="shared" si="281"/>
        <v>0</v>
      </c>
      <c r="AR245" s="99"/>
      <c r="AS245" s="99"/>
      <c r="AT245" s="99"/>
      <c r="AU245" s="99"/>
      <c r="AV245" s="245">
        <f t="shared" si="296"/>
        <v>0</v>
      </c>
      <c r="AW245" s="99">
        <f t="shared" si="290"/>
        <v>0</v>
      </c>
      <c r="AX245" s="99"/>
      <c r="AY245" s="98">
        <f t="shared" si="297"/>
        <v>0</v>
      </c>
      <c r="AZ245" s="470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</row>
    <row r="246" spans="1:83" s="11" customFormat="1" ht="12" customHeight="1">
      <c r="A246" s="161">
        <v>16500143</v>
      </c>
      <c r="B246" s="108" t="str">
        <f t="shared" si="289"/>
        <v>16500143</v>
      </c>
      <c r="C246" s="94" t="s">
        <v>687</v>
      </c>
      <c r="D246" s="112" t="str">
        <f t="shared" si="279"/>
        <v>W/C</v>
      </c>
      <c r="E246" s="112"/>
      <c r="F246" s="94"/>
      <c r="G246" s="112"/>
      <c r="H246" s="177" t="str">
        <f t="shared" si="298"/>
        <v/>
      </c>
      <c r="I246" s="177" t="str">
        <f t="shared" si="299"/>
        <v/>
      </c>
      <c r="J246" s="177" t="str">
        <f t="shared" si="300"/>
        <v/>
      </c>
      <c r="K246" s="177" t="str">
        <f t="shared" si="287"/>
        <v/>
      </c>
      <c r="L246" s="177" t="str">
        <f t="shared" si="291"/>
        <v>W/C</v>
      </c>
      <c r="M246" s="177" t="str">
        <f t="shared" si="292"/>
        <v>NO</v>
      </c>
      <c r="N246" s="177" t="str">
        <f t="shared" si="293"/>
        <v>W/C</v>
      </c>
      <c r="O246"/>
      <c r="P246" s="95">
        <v>236019.74</v>
      </c>
      <c r="Q246" s="95">
        <v>177014.81</v>
      </c>
      <c r="R246" s="95">
        <v>118009.88</v>
      </c>
      <c r="S246" s="95">
        <v>59004.95</v>
      </c>
      <c r="T246" s="95">
        <v>0</v>
      </c>
      <c r="U246" s="95">
        <v>650992.55000000005</v>
      </c>
      <c r="V246" s="95">
        <v>0</v>
      </c>
      <c r="W246" s="95">
        <v>0</v>
      </c>
      <c r="X246" s="95">
        <v>0</v>
      </c>
      <c r="Y246" s="95">
        <v>0</v>
      </c>
      <c r="Z246" s="95">
        <v>0</v>
      </c>
      <c r="AA246" s="95">
        <v>0</v>
      </c>
      <c r="AB246" s="95">
        <v>0</v>
      </c>
      <c r="AC246" s="95"/>
      <c r="AD246" s="95"/>
      <c r="AE246" s="95">
        <f t="shared" si="280"/>
        <v>93586.005000000005</v>
      </c>
      <c r="AF246" s="102"/>
      <c r="AG246" s="101"/>
      <c r="AH246" s="99"/>
      <c r="AI246" s="99"/>
      <c r="AJ246" s="99"/>
      <c r="AK246" s="100"/>
      <c r="AL246" s="99">
        <f t="shared" si="294"/>
        <v>0</v>
      </c>
      <c r="AM246" s="98">
        <f t="shared" si="288"/>
        <v>93586.005000000005</v>
      </c>
      <c r="AN246" s="99"/>
      <c r="AO246" s="247">
        <f t="shared" si="295"/>
        <v>93586.005000000005</v>
      </c>
      <c r="AP246" s="232"/>
      <c r="AQ246" s="86">
        <f t="shared" si="281"/>
        <v>0</v>
      </c>
      <c r="AR246" s="99"/>
      <c r="AS246" s="99"/>
      <c r="AT246" s="99"/>
      <c r="AU246" s="99"/>
      <c r="AV246" s="245">
        <f t="shared" si="296"/>
        <v>0</v>
      </c>
      <c r="AW246" s="99">
        <f t="shared" si="290"/>
        <v>0</v>
      </c>
      <c r="AX246" s="99"/>
      <c r="AY246" s="98">
        <f t="shared" si="297"/>
        <v>0</v>
      </c>
      <c r="AZ246" s="470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</row>
    <row r="247" spans="1:83" s="11" customFormat="1" ht="12" customHeight="1">
      <c r="A247" s="161">
        <v>16500153</v>
      </c>
      <c r="B247" s="108" t="str">
        <f t="shared" si="289"/>
        <v>16500153</v>
      </c>
      <c r="C247" s="94" t="s">
        <v>822</v>
      </c>
      <c r="D247" s="112" t="str">
        <f t="shared" si="279"/>
        <v>W/C</v>
      </c>
      <c r="E247" s="112"/>
      <c r="F247" s="94"/>
      <c r="G247" s="112"/>
      <c r="H247" s="177" t="str">
        <f t="shared" si="298"/>
        <v/>
      </c>
      <c r="I247" s="177" t="str">
        <f t="shared" si="299"/>
        <v/>
      </c>
      <c r="J247" s="177" t="str">
        <f t="shared" si="300"/>
        <v/>
      </c>
      <c r="K247" s="177" t="str">
        <f t="shared" si="287"/>
        <v/>
      </c>
      <c r="L247" s="177" t="str">
        <f t="shared" si="291"/>
        <v>W/C</v>
      </c>
      <c r="M247" s="177" t="str">
        <f t="shared" si="292"/>
        <v>NO</v>
      </c>
      <c r="N247" s="177" t="str">
        <f t="shared" si="293"/>
        <v>W/C</v>
      </c>
      <c r="O247"/>
      <c r="P247" s="95">
        <v>206716.51</v>
      </c>
      <c r="Q247" s="95">
        <v>206716.51</v>
      </c>
      <c r="R247" s="95">
        <v>206716.51</v>
      </c>
      <c r="S247" s="95">
        <v>206716.51</v>
      </c>
      <c r="T247" s="95">
        <v>206716.51</v>
      </c>
      <c r="U247" s="95">
        <v>206716.51</v>
      </c>
      <c r="V247" s="95">
        <v>0</v>
      </c>
      <c r="W247" s="95">
        <v>0</v>
      </c>
      <c r="X247" s="95">
        <v>0</v>
      </c>
      <c r="Y247" s="95">
        <v>0</v>
      </c>
      <c r="Z247" s="95">
        <v>0</v>
      </c>
      <c r="AA247" s="95">
        <v>0</v>
      </c>
      <c r="AB247" s="95">
        <v>0</v>
      </c>
      <c r="AC247" s="95"/>
      <c r="AD247" s="95"/>
      <c r="AE247" s="95">
        <f t="shared" si="280"/>
        <v>94745.067083333342</v>
      </c>
      <c r="AF247" s="102"/>
      <c r="AG247" s="101"/>
      <c r="AH247" s="99"/>
      <c r="AI247" s="99"/>
      <c r="AJ247" s="99"/>
      <c r="AK247" s="100"/>
      <c r="AL247" s="99">
        <f t="shared" si="294"/>
        <v>0</v>
      </c>
      <c r="AM247" s="98">
        <f t="shared" si="288"/>
        <v>94745.067083333342</v>
      </c>
      <c r="AN247" s="99"/>
      <c r="AO247" s="247">
        <f t="shared" si="295"/>
        <v>94745.067083333342</v>
      </c>
      <c r="AP247" s="232"/>
      <c r="AQ247" s="86">
        <f t="shared" si="281"/>
        <v>0</v>
      </c>
      <c r="AR247" s="99"/>
      <c r="AS247" s="99"/>
      <c r="AT247" s="99"/>
      <c r="AU247" s="99"/>
      <c r="AV247" s="245">
        <f t="shared" si="296"/>
        <v>0</v>
      </c>
      <c r="AW247" s="99">
        <f t="shared" si="290"/>
        <v>0</v>
      </c>
      <c r="AX247" s="99"/>
      <c r="AY247" s="98">
        <f t="shared" si="297"/>
        <v>0</v>
      </c>
      <c r="AZ247" s="470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</row>
    <row r="248" spans="1:83" s="11" customFormat="1" ht="12" customHeight="1">
      <c r="A248" s="161">
        <v>16500173</v>
      </c>
      <c r="B248" s="108" t="str">
        <f t="shared" si="289"/>
        <v>16500173</v>
      </c>
      <c r="C248" s="94" t="s">
        <v>930</v>
      </c>
      <c r="D248" s="112" t="str">
        <f t="shared" si="279"/>
        <v>W/C</v>
      </c>
      <c r="E248" s="112"/>
      <c r="F248" s="94"/>
      <c r="G248" s="112"/>
      <c r="H248" s="177" t="str">
        <f t="shared" si="298"/>
        <v/>
      </c>
      <c r="I248" s="177" t="str">
        <f t="shared" si="299"/>
        <v/>
      </c>
      <c r="J248" s="177" t="str">
        <f t="shared" si="300"/>
        <v/>
      </c>
      <c r="K248" s="177" t="str">
        <f t="shared" si="287"/>
        <v/>
      </c>
      <c r="L248" s="177" t="str">
        <f t="shared" si="291"/>
        <v>W/C</v>
      </c>
      <c r="M248" s="177" t="str">
        <f t="shared" si="292"/>
        <v>NO</v>
      </c>
      <c r="N248" s="177" t="str">
        <f t="shared" si="293"/>
        <v>W/C</v>
      </c>
      <c r="O248"/>
      <c r="P248" s="95">
        <v>0</v>
      </c>
      <c r="Q248" s="95">
        <v>0</v>
      </c>
      <c r="R248" s="95">
        <v>0</v>
      </c>
      <c r="S248" s="95">
        <v>0</v>
      </c>
      <c r="T248" s="95">
        <v>0</v>
      </c>
      <c r="U248" s="95">
        <v>0</v>
      </c>
      <c r="V248" s="95">
        <v>0</v>
      </c>
      <c r="W248" s="95">
        <v>0</v>
      </c>
      <c r="X248" s="95">
        <v>0</v>
      </c>
      <c r="Y248" s="95">
        <v>0</v>
      </c>
      <c r="Z248" s="95">
        <v>0</v>
      </c>
      <c r="AA248" s="95">
        <v>0</v>
      </c>
      <c r="AB248" s="95">
        <v>0</v>
      </c>
      <c r="AC248" s="95"/>
      <c r="AD248" s="95"/>
      <c r="AE248" s="95">
        <f t="shared" si="280"/>
        <v>0</v>
      </c>
      <c r="AF248" s="102"/>
      <c r="AG248" s="101"/>
      <c r="AH248" s="99"/>
      <c r="AI248" s="99"/>
      <c r="AJ248" s="99"/>
      <c r="AK248" s="100"/>
      <c r="AL248" s="99">
        <f t="shared" si="294"/>
        <v>0</v>
      </c>
      <c r="AM248" s="98">
        <f t="shared" si="288"/>
        <v>0</v>
      </c>
      <c r="AN248" s="99"/>
      <c r="AO248" s="247">
        <f t="shared" si="295"/>
        <v>0</v>
      </c>
      <c r="AP248" s="232"/>
      <c r="AQ248" s="86">
        <f t="shared" si="281"/>
        <v>0</v>
      </c>
      <c r="AR248" s="99"/>
      <c r="AS248" s="99"/>
      <c r="AT248" s="99"/>
      <c r="AU248" s="99"/>
      <c r="AV248" s="245">
        <f t="shared" si="296"/>
        <v>0</v>
      </c>
      <c r="AW248" s="99">
        <f t="shared" si="290"/>
        <v>0</v>
      </c>
      <c r="AX248" s="99"/>
      <c r="AY248" s="98">
        <f t="shared" si="297"/>
        <v>0</v>
      </c>
      <c r="AZ248" s="470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</row>
    <row r="249" spans="1:83" s="11" customFormat="1" ht="12" customHeight="1">
      <c r="A249" s="161">
        <v>16500183</v>
      </c>
      <c r="B249" s="108" t="str">
        <f t="shared" si="289"/>
        <v>16500183</v>
      </c>
      <c r="C249" s="94" t="s">
        <v>936</v>
      </c>
      <c r="D249" s="112" t="str">
        <f t="shared" si="279"/>
        <v>W/C</v>
      </c>
      <c r="E249" s="112"/>
      <c r="F249" s="94"/>
      <c r="G249" s="112"/>
      <c r="H249" s="177" t="str">
        <f t="shared" si="298"/>
        <v/>
      </c>
      <c r="I249" s="177" t="str">
        <f t="shared" si="299"/>
        <v/>
      </c>
      <c r="J249" s="177" t="str">
        <f t="shared" si="300"/>
        <v/>
      </c>
      <c r="K249" s="177" t="str">
        <f t="shared" si="287"/>
        <v/>
      </c>
      <c r="L249" s="177" t="str">
        <f t="shared" si="291"/>
        <v>W/C</v>
      </c>
      <c r="M249" s="177" t="str">
        <f t="shared" si="292"/>
        <v>NO</v>
      </c>
      <c r="N249" s="177" t="str">
        <f t="shared" si="293"/>
        <v>W/C</v>
      </c>
      <c r="O249"/>
      <c r="P249" s="95">
        <v>122412.95</v>
      </c>
      <c r="Q249" s="95">
        <v>138817.37</v>
      </c>
      <c r="R249" s="95">
        <v>102861.79</v>
      </c>
      <c r="S249" s="95">
        <v>316506.21000000002</v>
      </c>
      <c r="T249" s="95">
        <v>516087.2</v>
      </c>
      <c r="U249" s="95">
        <v>473079.94</v>
      </c>
      <c r="V249" s="95">
        <v>0</v>
      </c>
      <c r="W249" s="95">
        <v>0</v>
      </c>
      <c r="X249" s="95">
        <v>0</v>
      </c>
      <c r="Y249" s="95">
        <v>0</v>
      </c>
      <c r="Z249" s="95">
        <v>0</v>
      </c>
      <c r="AA249" s="95">
        <v>0</v>
      </c>
      <c r="AB249" s="95">
        <v>0</v>
      </c>
      <c r="AC249" s="95"/>
      <c r="AD249" s="95"/>
      <c r="AE249" s="95">
        <f t="shared" si="280"/>
        <v>134046.58208333334</v>
      </c>
      <c r="AF249" s="102"/>
      <c r="AG249" s="101"/>
      <c r="AH249" s="99"/>
      <c r="AI249" s="99"/>
      <c r="AJ249" s="99"/>
      <c r="AK249" s="100"/>
      <c r="AL249" s="99">
        <f t="shared" si="294"/>
        <v>0</v>
      </c>
      <c r="AM249" s="98">
        <f t="shared" si="288"/>
        <v>134046.58208333334</v>
      </c>
      <c r="AN249" s="99"/>
      <c r="AO249" s="247">
        <f t="shared" si="295"/>
        <v>134046.58208333334</v>
      </c>
      <c r="AP249" s="232"/>
      <c r="AQ249" s="86">
        <f t="shared" si="281"/>
        <v>0</v>
      </c>
      <c r="AR249" s="99"/>
      <c r="AS249" s="99"/>
      <c r="AT249" s="99"/>
      <c r="AU249" s="99"/>
      <c r="AV249" s="245">
        <f t="shared" si="296"/>
        <v>0</v>
      </c>
      <c r="AW249" s="99">
        <f t="shared" si="290"/>
        <v>0</v>
      </c>
      <c r="AX249" s="99"/>
      <c r="AY249" s="98">
        <f t="shared" si="297"/>
        <v>0</v>
      </c>
      <c r="AZ249" s="470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</row>
    <row r="250" spans="1:83" s="11" customFormat="1" ht="12" customHeight="1">
      <c r="A250" s="345">
        <v>16500213</v>
      </c>
      <c r="B250" s="358" t="str">
        <f t="shared" si="289"/>
        <v>16500213</v>
      </c>
      <c r="C250" s="325" t="s">
        <v>1296</v>
      </c>
      <c r="D250" s="326" t="str">
        <f t="shared" si="279"/>
        <v>W/C</v>
      </c>
      <c r="E250" s="326"/>
      <c r="F250" s="400">
        <v>42736</v>
      </c>
      <c r="G250" s="326"/>
      <c r="H250" s="327" t="str">
        <f t="shared" si="298"/>
        <v/>
      </c>
      <c r="I250" s="327" t="str">
        <f t="shared" si="299"/>
        <v/>
      </c>
      <c r="J250" s="327" t="str">
        <f t="shared" si="300"/>
        <v/>
      </c>
      <c r="K250" s="327" t="str">
        <f t="shared" si="287"/>
        <v/>
      </c>
      <c r="L250" s="327" t="str">
        <f t="shared" si="291"/>
        <v>W/C</v>
      </c>
      <c r="M250" s="327" t="str">
        <f t="shared" si="292"/>
        <v>NO</v>
      </c>
      <c r="N250" s="327" t="str">
        <f t="shared" si="293"/>
        <v>W/C</v>
      </c>
      <c r="O250" s="445"/>
      <c r="P250" s="328">
        <v>0</v>
      </c>
      <c r="Q250" s="328">
        <v>234572.98</v>
      </c>
      <c r="R250" s="328">
        <v>213248.16</v>
      </c>
      <c r="S250" s="328">
        <v>191923.34</v>
      </c>
      <c r="T250" s="328">
        <v>170598.52</v>
      </c>
      <c r="U250" s="328">
        <v>149273.70000000001</v>
      </c>
      <c r="V250" s="328">
        <v>0</v>
      </c>
      <c r="W250" s="328">
        <v>0</v>
      </c>
      <c r="X250" s="328">
        <v>0</v>
      </c>
      <c r="Y250" s="328">
        <v>0</v>
      </c>
      <c r="Z250" s="328">
        <v>0</v>
      </c>
      <c r="AA250" s="328">
        <v>0</v>
      </c>
      <c r="AB250" s="328">
        <v>0</v>
      </c>
      <c r="AC250" s="328"/>
      <c r="AD250" s="328"/>
      <c r="AE250" s="328">
        <f t="shared" si="280"/>
        <v>79968.058333333334</v>
      </c>
      <c r="AF250" s="377"/>
      <c r="AG250" s="329"/>
      <c r="AH250" s="330"/>
      <c r="AI250" s="330"/>
      <c r="AJ250" s="330"/>
      <c r="AK250" s="331"/>
      <c r="AL250" s="330">
        <f t="shared" si="294"/>
        <v>0</v>
      </c>
      <c r="AM250" s="332">
        <f t="shared" si="288"/>
        <v>79968.058333333334</v>
      </c>
      <c r="AN250" s="330"/>
      <c r="AO250" s="333">
        <f t="shared" si="295"/>
        <v>79968.058333333334</v>
      </c>
      <c r="AP250" s="232"/>
      <c r="AQ250" s="334">
        <f t="shared" si="281"/>
        <v>0</v>
      </c>
      <c r="AR250" s="330"/>
      <c r="AS250" s="330"/>
      <c r="AT250" s="330"/>
      <c r="AU250" s="330"/>
      <c r="AV250" s="335">
        <f t="shared" si="296"/>
        <v>0</v>
      </c>
      <c r="AW250" s="330">
        <f t="shared" si="290"/>
        <v>0</v>
      </c>
      <c r="AX250" s="330"/>
      <c r="AY250" s="332">
        <f t="shared" si="297"/>
        <v>0</v>
      </c>
      <c r="AZ250" s="47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</row>
    <row r="251" spans="1:83" s="11" customFormat="1" ht="12" customHeight="1">
      <c r="A251" s="345">
        <v>16500223</v>
      </c>
      <c r="B251" s="358" t="str">
        <f t="shared" si="289"/>
        <v>16500223</v>
      </c>
      <c r="C251" s="325" t="s">
        <v>1353</v>
      </c>
      <c r="D251" s="326" t="str">
        <f t="shared" si="279"/>
        <v>W/C</v>
      </c>
      <c r="E251" s="326"/>
      <c r="F251" s="400">
        <v>43025</v>
      </c>
      <c r="G251" s="326"/>
      <c r="H251" s="327" t="str">
        <f t="shared" si="298"/>
        <v/>
      </c>
      <c r="I251" s="327" t="str">
        <f t="shared" si="299"/>
        <v/>
      </c>
      <c r="J251" s="327" t="str">
        <f t="shared" si="300"/>
        <v/>
      </c>
      <c r="K251" s="327" t="str">
        <f t="shared" si="287"/>
        <v/>
      </c>
      <c r="L251" s="327" t="str">
        <f t="shared" si="291"/>
        <v>W/C</v>
      </c>
      <c r="M251" s="327" t="str">
        <f t="shared" si="292"/>
        <v>NO</v>
      </c>
      <c r="N251" s="327" t="str">
        <f t="shared" si="293"/>
        <v>W/C</v>
      </c>
      <c r="O251" s="445"/>
      <c r="P251" s="328">
        <v>74236.210000000006</v>
      </c>
      <c r="Q251" s="328">
        <v>74236.210000000006</v>
      </c>
      <c r="R251" s="328">
        <v>74236.210000000006</v>
      </c>
      <c r="S251" s="328">
        <v>74236.210000000006</v>
      </c>
      <c r="T251" s="328">
        <v>74236.210000000006</v>
      </c>
      <c r="U251" s="328">
        <v>74236.210000000006</v>
      </c>
      <c r="V251" s="328">
        <v>0</v>
      </c>
      <c r="W251" s="328">
        <v>0</v>
      </c>
      <c r="X251" s="328">
        <v>0</v>
      </c>
      <c r="Y251" s="328">
        <v>0</v>
      </c>
      <c r="Z251" s="328">
        <v>0</v>
      </c>
      <c r="AA251" s="328">
        <v>0</v>
      </c>
      <c r="AB251" s="328">
        <v>0</v>
      </c>
      <c r="AC251" s="328"/>
      <c r="AD251" s="328"/>
      <c r="AE251" s="328">
        <f t="shared" si="280"/>
        <v>34024.929583333338</v>
      </c>
      <c r="AF251" s="377"/>
      <c r="AG251" s="329"/>
      <c r="AH251" s="330"/>
      <c r="AI251" s="330"/>
      <c r="AJ251" s="330"/>
      <c r="AK251" s="331"/>
      <c r="AL251" s="330">
        <f t="shared" si="294"/>
        <v>0</v>
      </c>
      <c r="AM251" s="332">
        <f t="shared" si="288"/>
        <v>34024.929583333338</v>
      </c>
      <c r="AN251" s="330"/>
      <c r="AO251" s="333">
        <f t="shared" si="295"/>
        <v>34024.929583333338</v>
      </c>
      <c r="AP251" s="232"/>
      <c r="AQ251" s="334">
        <f t="shared" si="281"/>
        <v>0</v>
      </c>
      <c r="AR251" s="330"/>
      <c r="AS251" s="330"/>
      <c r="AT251" s="330"/>
      <c r="AU251" s="330"/>
      <c r="AV251" s="335">
        <f t="shared" si="296"/>
        <v>0</v>
      </c>
      <c r="AW251" s="330">
        <f t="shared" si="290"/>
        <v>0</v>
      </c>
      <c r="AX251" s="330"/>
      <c r="AY251" s="332">
        <f t="shared" si="297"/>
        <v>0</v>
      </c>
      <c r="AZ251" s="470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</row>
    <row r="252" spans="1:83" s="11" customFormat="1" ht="12" customHeight="1">
      <c r="A252" s="161">
        <v>16500251</v>
      </c>
      <c r="B252" s="108" t="str">
        <f t="shared" si="289"/>
        <v>16500251</v>
      </c>
      <c r="C252" s="94" t="s">
        <v>915</v>
      </c>
      <c r="D252" s="112" t="str">
        <f t="shared" si="279"/>
        <v>W/C</v>
      </c>
      <c r="E252" s="112"/>
      <c r="F252" s="216"/>
      <c r="G252" s="112"/>
      <c r="H252" s="177" t="str">
        <f t="shared" si="298"/>
        <v/>
      </c>
      <c r="I252" s="177" t="str">
        <f t="shared" si="299"/>
        <v/>
      </c>
      <c r="J252" s="177" t="str">
        <f t="shared" si="300"/>
        <v/>
      </c>
      <c r="K252" s="177" t="str">
        <f t="shared" si="287"/>
        <v/>
      </c>
      <c r="L252" s="177" t="str">
        <f t="shared" si="291"/>
        <v>W/C</v>
      </c>
      <c r="M252" s="177" t="str">
        <f t="shared" si="292"/>
        <v>NO</v>
      </c>
      <c r="N252" s="177" t="str">
        <f t="shared" si="293"/>
        <v>W/C</v>
      </c>
      <c r="O252"/>
      <c r="P252" s="95">
        <v>39319.879999999997</v>
      </c>
      <c r="Q252" s="95">
        <v>39319.879999999997</v>
      </c>
      <c r="R252" s="95">
        <v>0</v>
      </c>
      <c r="S252" s="95">
        <v>0</v>
      </c>
      <c r="T252" s="95">
        <v>0</v>
      </c>
      <c r="U252" s="95">
        <v>0</v>
      </c>
      <c r="V252" s="95">
        <v>0</v>
      </c>
      <c r="W252" s="95">
        <v>0</v>
      </c>
      <c r="X252" s="95">
        <v>0</v>
      </c>
      <c r="Y252" s="95">
        <v>0</v>
      </c>
      <c r="Z252" s="95">
        <v>0</v>
      </c>
      <c r="AA252" s="95">
        <v>0</v>
      </c>
      <c r="AB252" s="95">
        <v>0</v>
      </c>
      <c r="AC252" s="95"/>
      <c r="AD252" s="95"/>
      <c r="AE252" s="95">
        <f t="shared" si="280"/>
        <v>4914.9849999999997</v>
      </c>
      <c r="AF252" s="102"/>
      <c r="AG252" s="101"/>
      <c r="AH252" s="99"/>
      <c r="AI252" s="99"/>
      <c r="AJ252" s="99"/>
      <c r="AK252" s="100"/>
      <c r="AL252" s="99">
        <f t="shared" si="294"/>
        <v>0</v>
      </c>
      <c r="AM252" s="98">
        <f t="shared" si="288"/>
        <v>4914.9849999999997</v>
      </c>
      <c r="AN252" s="99"/>
      <c r="AO252" s="247">
        <f t="shared" si="295"/>
        <v>4914.9849999999997</v>
      </c>
      <c r="AP252" s="232"/>
      <c r="AQ252" s="86">
        <f t="shared" si="281"/>
        <v>0</v>
      </c>
      <c r="AR252" s="99"/>
      <c r="AS252" s="99"/>
      <c r="AT252" s="99"/>
      <c r="AU252" s="99"/>
      <c r="AV252" s="245">
        <f t="shared" si="296"/>
        <v>0</v>
      </c>
      <c r="AW252" s="99">
        <f t="shared" si="290"/>
        <v>0</v>
      </c>
      <c r="AX252" s="99"/>
      <c r="AY252" s="98">
        <f t="shared" si="297"/>
        <v>0</v>
      </c>
      <c r="AZ252" s="470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</row>
    <row r="253" spans="1:83" s="11" customFormat="1" ht="12" customHeight="1">
      <c r="A253" s="161">
        <v>16500283</v>
      </c>
      <c r="B253" s="108" t="str">
        <f t="shared" si="289"/>
        <v>16500283</v>
      </c>
      <c r="C253" s="94" t="s">
        <v>265</v>
      </c>
      <c r="D253" s="112" t="str">
        <f t="shared" si="279"/>
        <v>W/C</v>
      </c>
      <c r="E253" s="112"/>
      <c r="F253" s="216"/>
      <c r="G253" s="112"/>
      <c r="H253" s="177" t="str">
        <f t="shared" si="298"/>
        <v/>
      </c>
      <c r="I253" s="177" t="str">
        <f t="shared" si="299"/>
        <v/>
      </c>
      <c r="J253" s="177" t="str">
        <f t="shared" si="300"/>
        <v/>
      </c>
      <c r="K253" s="177" t="str">
        <f t="shared" si="287"/>
        <v/>
      </c>
      <c r="L253" s="177" t="str">
        <f t="shared" si="291"/>
        <v>W/C</v>
      </c>
      <c r="M253" s="177" t="str">
        <f t="shared" si="292"/>
        <v>NO</v>
      </c>
      <c r="N253" s="177" t="str">
        <f t="shared" si="293"/>
        <v>W/C</v>
      </c>
      <c r="O253"/>
      <c r="P253" s="95">
        <v>342426.36</v>
      </c>
      <c r="Q253" s="95">
        <v>342426.36</v>
      </c>
      <c r="R253" s="95">
        <v>-6159755.96</v>
      </c>
      <c r="S253" s="95">
        <v>3992106.49</v>
      </c>
      <c r="T253" s="95">
        <v>3548539.1</v>
      </c>
      <c r="U253" s="95">
        <v>3104971.71</v>
      </c>
      <c r="V253" s="95">
        <v>0</v>
      </c>
      <c r="W253" s="95">
        <v>0</v>
      </c>
      <c r="X253" s="95">
        <v>0</v>
      </c>
      <c r="Y253" s="95">
        <v>0</v>
      </c>
      <c r="Z253" s="95">
        <v>0</v>
      </c>
      <c r="AA253" s="95">
        <v>0</v>
      </c>
      <c r="AB253" s="95">
        <v>0</v>
      </c>
      <c r="AC253" s="95"/>
      <c r="AD253" s="95"/>
      <c r="AE253" s="95">
        <f t="shared" si="280"/>
        <v>416625.07333333342</v>
      </c>
      <c r="AF253" s="102"/>
      <c r="AG253" s="101"/>
      <c r="AH253" s="99"/>
      <c r="AI253" s="99"/>
      <c r="AJ253" s="99"/>
      <c r="AK253" s="100"/>
      <c r="AL253" s="99">
        <f t="shared" si="294"/>
        <v>0</v>
      </c>
      <c r="AM253" s="98">
        <f t="shared" si="288"/>
        <v>416625.07333333342</v>
      </c>
      <c r="AN253" s="99"/>
      <c r="AO253" s="247">
        <f t="shared" si="295"/>
        <v>416625.07333333342</v>
      </c>
      <c r="AP253" s="232"/>
      <c r="AQ253" s="86">
        <f t="shared" si="281"/>
        <v>0</v>
      </c>
      <c r="AR253" s="99"/>
      <c r="AS253" s="99"/>
      <c r="AT253" s="99"/>
      <c r="AU253" s="99"/>
      <c r="AV253" s="245">
        <f t="shared" si="296"/>
        <v>0</v>
      </c>
      <c r="AW253" s="99">
        <f t="shared" si="290"/>
        <v>0</v>
      </c>
      <c r="AX253" s="99"/>
      <c r="AY253" s="98">
        <f t="shared" si="297"/>
        <v>0</v>
      </c>
      <c r="AZ253" s="470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</row>
    <row r="254" spans="1:83" s="11" customFormat="1" ht="12" customHeight="1">
      <c r="A254" s="345">
        <v>16500303</v>
      </c>
      <c r="B254" s="358" t="str">
        <f t="shared" si="289"/>
        <v>16500303</v>
      </c>
      <c r="C254" s="325" t="s">
        <v>1338</v>
      </c>
      <c r="D254" s="326" t="str">
        <f t="shared" si="279"/>
        <v>W/C</v>
      </c>
      <c r="E254" s="326"/>
      <c r="F254" s="400">
        <v>42933</v>
      </c>
      <c r="G254" s="326"/>
      <c r="H254" s="327" t="str">
        <f t="shared" si="298"/>
        <v/>
      </c>
      <c r="I254" s="327" t="str">
        <f t="shared" si="299"/>
        <v/>
      </c>
      <c r="J254" s="327" t="str">
        <f t="shared" si="300"/>
        <v/>
      </c>
      <c r="K254" s="327" t="str">
        <f t="shared" si="287"/>
        <v/>
      </c>
      <c r="L254" s="327" t="str">
        <f t="shared" si="291"/>
        <v>W/C</v>
      </c>
      <c r="M254" s="327" t="str">
        <f t="shared" si="292"/>
        <v>NO</v>
      </c>
      <c r="N254" s="327" t="str">
        <f t="shared" si="293"/>
        <v>W/C</v>
      </c>
      <c r="O254" s="445"/>
      <c r="P254" s="328">
        <v>208680.76</v>
      </c>
      <c r="Q254" s="328">
        <v>173900.64</v>
      </c>
      <c r="R254" s="328">
        <v>139120.51999999999</v>
      </c>
      <c r="S254" s="328">
        <v>104340.4</v>
      </c>
      <c r="T254" s="328">
        <v>69560.28</v>
      </c>
      <c r="U254" s="328">
        <v>34780.160000000003</v>
      </c>
      <c r="V254" s="328">
        <v>0</v>
      </c>
      <c r="W254" s="328">
        <v>0</v>
      </c>
      <c r="X254" s="328">
        <v>0</v>
      </c>
      <c r="Y254" s="328">
        <v>0</v>
      </c>
      <c r="Z254" s="328">
        <v>0</v>
      </c>
      <c r="AA254" s="328">
        <v>0</v>
      </c>
      <c r="AB254" s="328">
        <v>0</v>
      </c>
      <c r="AC254" s="328"/>
      <c r="AD254" s="328"/>
      <c r="AE254" s="328">
        <f t="shared" si="280"/>
        <v>52170.198333333341</v>
      </c>
      <c r="AF254" s="377"/>
      <c r="AG254" s="329"/>
      <c r="AH254" s="330"/>
      <c r="AI254" s="330"/>
      <c r="AJ254" s="330"/>
      <c r="AK254" s="331"/>
      <c r="AL254" s="330">
        <f t="shared" si="294"/>
        <v>0</v>
      </c>
      <c r="AM254" s="332">
        <f t="shared" si="288"/>
        <v>52170.198333333341</v>
      </c>
      <c r="AN254" s="330"/>
      <c r="AO254" s="333">
        <f t="shared" si="295"/>
        <v>52170.198333333341</v>
      </c>
      <c r="AP254" s="232"/>
      <c r="AQ254" s="334">
        <f t="shared" si="281"/>
        <v>0</v>
      </c>
      <c r="AR254" s="330"/>
      <c r="AS254" s="330"/>
      <c r="AT254" s="330"/>
      <c r="AU254" s="330"/>
      <c r="AV254" s="335">
        <f t="shared" si="296"/>
        <v>0</v>
      </c>
      <c r="AW254" s="330">
        <f t="shared" si="290"/>
        <v>0</v>
      </c>
      <c r="AX254" s="330"/>
      <c r="AY254" s="332">
        <f t="shared" si="297"/>
        <v>0</v>
      </c>
      <c r="AZ254" s="470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</row>
    <row r="255" spans="1:83" s="11" customFormat="1" ht="12" customHeight="1">
      <c r="A255" s="165">
        <v>16500321</v>
      </c>
      <c r="B255" s="107" t="str">
        <f t="shared" si="289"/>
        <v>16500321</v>
      </c>
      <c r="C255" s="107" t="s">
        <v>1207</v>
      </c>
      <c r="D255" s="112" t="str">
        <f t="shared" si="279"/>
        <v>W/C</v>
      </c>
      <c r="E255" s="112"/>
      <c r="F255" s="107"/>
      <c r="G255" s="112"/>
      <c r="H255" s="177" t="str">
        <f t="shared" si="298"/>
        <v/>
      </c>
      <c r="I255" s="177" t="str">
        <f t="shared" si="299"/>
        <v/>
      </c>
      <c r="J255" s="177" t="str">
        <f t="shared" si="300"/>
        <v/>
      </c>
      <c r="K255" s="177" t="str">
        <f t="shared" si="287"/>
        <v/>
      </c>
      <c r="L255" s="177" t="str">
        <f t="shared" si="291"/>
        <v>W/C</v>
      </c>
      <c r="M255" s="177" t="str">
        <f t="shared" si="292"/>
        <v>NO</v>
      </c>
      <c r="N255" s="177" t="str">
        <f t="shared" si="293"/>
        <v>W/C</v>
      </c>
      <c r="O255"/>
      <c r="P255" s="95">
        <v>1151724</v>
      </c>
      <c r="Q255" s="95">
        <v>1055747</v>
      </c>
      <c r="R255" s="95">
        <v>959770</v>
      </c>
      <c r="S255" s="95">
        <v>863793</v>
      </c>
      <c r="T255" s="95">
        <v>767816</v>
      </c>
      <c r="U255" s="95">
        <v>671839</v>
      </c>
      <c r="V255" s="95">
        <v>0</v>
      </c>
      <c r="W255" s="95">
        <v>0</v>
      </c>
      <c r="X255" s="95">
        <v>0</v>
      </c>
      <c r="Y255" s="95">
        <v>0</v>
      </c>
      <c r="Z255" s="95">
        <v>0</v>
      </c>
      <c r="AA255" s="95">
        <v>0</v>
      </c>
      <c r="AB255" s="95">
        <v>0</v>
      </c>
      <c r="AC255" s="95"/>
      <c r="AD255" s="95"/>
      <c r="AE255" s="95">
        <f t="shared" si="280"/>
        <v>407902.25</v>
      </c>
      <c r="AF255" s="102"/>
      <c r="AG255" s="101"/>
      <c r="AH255" s="99"/>
      <c r="AI255" s="99"/>
      <c r="AJ255" s="99"/>
      <c r="AK255" s="100"/>
      <c r="AL255" s="99">
        <f t="shared" si="294"/>
        <v>0</v>
      </c>
      <c r="AM255" s="98">
        <f t="shared" si="288"/>
        <v>407902.25</v>
      </c>
      <c r="AN255" s="99"/>
      <c r="AO255" s="247">
        <f t="shared" si="295"/>
        <v>407902.25</v>
      </c>
      <c r="AP255" s="232"/>
      <c r="AQ255" s="86">
        <f t="shared" si="281"/>
        <v>0</v>
      </c>
      <c r="AR255" s="99"/>
      <c r="AS255" s="99"/>
      <c r="AT255" s="99"/>
      <c r="AU255" s="99"/>
      <c r="AV255" s="245">
        <f t="shared" si="296"/>
        <v>0</v>
      </c>
      <c r="AW255" s="99">
        <f t="shared" si="290"/>
        <v>0</v>
      </c>
      <c r="AX255" s="99"/>
      <c r="AY255" s="98">
        <f t="shared" si="297"/>
        <v>0</v>
      </c>
      <c r="AZ255" s="470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</row>
    <row r="256" spans="1:83" s="11" customFormat="1" ht="12" customHeight="1">
      <c r="A256" s="165">
        <v>16500331</v>
      </c>
      <c r="B256" s="107" t="str">
        <f t="shared" si="289"/>
        <v>16500331</v>
      </c>
      <c r="C256" s="107" t="s">
        <v>1233</v>
      </c>
      <c r="D256" s="112" t="str">
        <f t="shared" si="279"/>
        <v>W/C</v>
      </c>
      <c r="E256" s="112"/>
      <c r="F256" s="107"/>
      <c r="G256" s="112"/>
      <c r="H256" s="177" t="str">
        <f t="shared" si="298"/>
        <v/>
      </c>
      <c r="I256" s="177" t="str">
        <f t="shared" si="299"/>
        <v/>
      </c>
      <c r="J256" s="177" t="str">
        <f t="shared" si="300"/>
        <v/>
      </c>
      <c r="K256" s="177" t="str">
        <f t="shared" si="287"/>
        <v/>
      </c>
      <c r="L256" s="177" t="str">
        <f t="shared" si="291"/>
        <v>W/C</v>
      </c>
      <c r="M256" s="177" t="str">
        <f t="shared" si="292"/>
        <v>NO</v>
      </c>
      <c r="N256" s="177" t="str">
        <f t="shared" si="293"/>
        <v>W/C</v>
      </c>
      <c r="O256"/>
      <c r="P256" s="95">
        <v>0</v>
      </c>
      <c r="Q256" s="95">
        <v>1615812.92</v>
      </c>
      <c r="R256" s="95">
        <v>1468920.84</v>
      </c>
      <c r="S256" s="95">
        <v>1322028.76</v>
      </c>
      <c r="T256" s="95">
        <v>1175136.68</v>
      </c>
      <c r="U256" s="95">
        <v>1028244.6</v>
      </c>
      <c r="V256" s="95">
        <v>0</v>
      </c>
      <c r="W256" s="95">
        <v>0</v>
      </c>
      <c r="X256" s="95">
        <v>0</v>
      </c>
      <c r="Y256" s="95">
        <v>0</v>
      </c>
      <c r="Z256" s="95">
        <v>0</v>
      </c>
      <c r="AA256" s="95">
        <v>0</v>
      </c>
      <c r="AB256" s="95">
        <v>0</v>
      </c>
      <c r="AC256" s="95"/>
      <c r="AD256" s="95"/>
      <c r="AE256" s="95">
        <f t="shared" si="280"/>
        <v>550845.31666666653</v>
      </c>
      <c r="AF256" s="102"/>
      <c r="AG256" s="101"/>
      <c r="AH256" s="99"/>
      <c r="AI256" s="99"/>
      <c r="AJ256" s="99"/>
      <c r="AK256" s="100"/>
      <c r="AL256" s="99">
        <f t="shared" si="294"/>
        <v>0</v>
      </c>
      <c r="AM256" s="98">
        <f t="shared" si="288"/>
        <v>550845.31666666653</v>
      </c>
      <c r="AN256" s="99"/>
      <c r="AO256" s="247">
        <f t="shared" si="295"/>
        <v>550845.31666666653</v>
      </c>
      <c r="AP256" s="232"/>
      <c r="AQ256" s="86">
        <f t="shared" si="281"/>
        <v>0</v>
      </c>
      <c r="AR256" s="99"/>
      <c r="AS256" s="99"/>
      <c r="AT256" s="99"/>
      <c r="AU256" s="99"/>
      <c r="AV256" s="245">
        <f t="shared" si="296"/>
        <v>0</v>
      </c>
      <c r="AW256" s="99">
        <f t="shared" si="290"/>
        <v>0</v>
      </c>
      <c r="AX256" s="99"/>
      <c r="AY256" s="98">
        <f t="shared" si="297"/>
        <v>0</v>
      </c>
      <c r="AZ256" s="470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</row>
    <row r="257" spans="1:83" s="11" customFormat="1" ht="12" customHeight="1">
      <c r="A257" s="161">
        <v>16500333</v>
      </c>
      <c r="B257" s="108" t="str">
        <f t="shared" si="289"/>
        <v>16500333</v>
      </c>
      <c r="C257" s="94" t="s">
        <v>404</v>
      </c>
      <c r="D257" s="112" t="str">
        <f t="shared" si="279"/>
        <v>W/C</v>
      </c>
      <c r="E257" s="112"/>
      <c r="F257" s="94"/>
      <c r="G257" s="112"/>
      <c r="H257" s="177" t="str">
        <f t="shared" si="298"/>
        <v/>
      </c>
      <c r="I257" s="177" t="str">
        <f t="shared" si="299"/>
        <v/>
      </c>
      <c r="J257" s="177" t="str">
        <f t="shared" si="300"/>
        <v/>
      </c>
      <c r="K257" s="177" t="str">
        <f t="shared" si="287"/>
        <v/>
      </c>
      <c r="L257" s="177" t="str">
        <f t="shared" si="291"/>
        <v>W/C</v>
      </c>
      <c r="M257" s="177" t="str">
        <f t="shared" si="292"/>
        <v>NO</v>
      </c>
      <c r="N257" s="177" t="str">
        <f t="shared" si="293"/>
        <v>W/C</v>
      </c>
      <c r="O257"/>
      <c r="P257" s="95">
        <v>0</v>
      </c>
      <c r="Q257" s="95">
        <v>0</v>
      </c>
      <c r="R257" s="95">
        <v>0</v>
      </c>
      <c r="S257" s="95">
        <v>0</v>
      </c>
      <c r="T257" s="95">
        <v>0</v>
      </c>
      <c r="U257" s="95">
        <v>0</v>
      </c>
      <c r="V257" s="95">
        <v>0</v>
      </c>
      <c r="W257" s="95">
        <v>0</v>
      </c>
      <c r="X257" s="95">
        <v>0</v>
      </c>
      <c r="Y257" s="95">
        <v>0</v>
      </c>
      <c r="Z257" s="95">
        <v>0</v>
      </c>
      <c r="AA257" s="95">
        <v>0</v>
      </c>
      <c r="AB257" s="95">
        <v>0</v>
      </c>
      <c r="AC257" s="95"/>
      <c r="AD257" s="95"/>
      <c r="AE257" s="95">
        <f t="shared" si="280"/>
        <v>0</v>
      </c>
      <c r="AF257" s="102"/>
      <c r="AG257" s="101"/>
      <c r="AH257" s="99"/>
      <c r="AI257" s="99"/>
      <c r="AJ257" s="99"/>
      <c r="AK257" s="100"/>
      <c r="AL257" s="99">
        <f t="shared" si="294"/>
        <v>0</v>
      </c>
      <c r="AM257" s="98">
        <f t="shared" si="288"/>
        <v>0</v>
      </c>
      <c r="AN257" s="99"/>
      <c r="AO257" s="247">
        <f t="shared" si="295"/>
        <v>0</v>
      </c>
      <c r="AP257" s="232"/>
      <c r="AQ257" s="86">
        <f t="shared" si="281"/>
        <v>0</v>
      </c>
      <c r="AR257" s="99"/>
      <c r="AS257" s="99"/>
      <c r="AT257" s="99"/>
      <c r="AU257" s="99"/>
      <c r="AV257" s="245">
        <f t="shared" si="296"/>
        <v>0</v>
      </c>
      <c r="AW257" s="99">
        <f t="shared" si="290"/>
        <v>0</v>
      </c>
      <c r="AX257" s="99"/>
      <c r="AY257" s="98">
        <f t="shared" si="297"/>
        <v>0</v>
      </c>
      <c r="AZ257" s="470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</row>
    <row r="258" spans="1:83" s="11" customFormat="1" ht="12" customHeight="1">
      <c r="A258" s="161">
        <v>16500351</v>
      </c>
      <c r="B258" s="108" t="str">
        <f t="shared" si="289"/>
        <v>16500351</v>
      </c>
      <c r="C258" s="94" t="s">
        <v>1239</v>
      </c>
      <c r="D258" s="112" t="str">
        <f t="shared" si="279"/>
        <v>W/C</v>
      </c>
      <c r="E258" s="112"/>
      <c r="F258" s="94"/>
      <c r="G258" s="112"/>
      <c r="H258" s="177" t="str">
        <f t="shared" si="298"/>
        <v/>
      </c>
      <c r="I258" s="177" t="str">
        <f t="shared" si="299"/>
        <v/>
      </c>
      <c r="J258" s="177" t="str">
        <f t="shared" si="300"/>
        <v/>
      </c>
      <c r="K258" s="177" t="str">
        <f t="shared" si="287"/>
        <v/>
      </c>
      <c r="L258" s="177" t="str">
        <f t="shared" si="291"/>
        <v>W/C</v>
      </c>
      <c r="M258" s="177" t="str">
        <f t="shared" si="292"/>
        <v>NO</v>
      </c>
      <c r="N258" s="177" t="str">
        <f t="shared" si="293"/>
        <v>W/C</v>
      </c>
      <c r="O258"/>
      <c r="P258" s="95">
        <v>174130.53</v>
      </c>
      <c r="Q258" s="95">
        <v>159619.65</v>
      </c>
      <c r="R258" s="95">
        <v>145108.76999999999</v>
      </c>
      <c r="S258" s="95">
        <v>130597.89</v>
      </c>
      <c r="T258" s="95">
        <v>116087.01</v>
      </c>
      <c r="U258" s="95">
        <v>101576.13</v>
      </c>
      <c r="V258" s="95">
        <v>0</v>
      </c>
      <c r="W258" s="95">
        <v>0</v>
      </c>
      <c r="X258" s="95">
        <v>0</v>
      </c>
      <c r="Y258" s="95">
        <v>0</v>
      </c>
      <c r="Z258" s="95">
        <v>0</v>
      </c>
      <c r="AA258" s="95">
        <v>0</v>
      </c>
      <c r="AB258" s="95">
        <v>0</v>
      </c>
      <c r="AC258" s="95"/>
      <c r="AD258" s="95"/>
      <c r="AE258" s="95">
        <f t="shared" si="280"/>
        <v>61671.22625</v>
      </c>
      <c r="AF258" s="102"/>
      <c r="AG258" s="101"/>
      <c r="AH258" s="99"/>
      <c r="AI258" s="99"/>
      <c r="AJ258" s="99"/>
      <c r="AK258" s="100"/>
      <c r="AL258" s="99">
        <f t="shared" si="294"/>
        <v>0</v>
      </c>
      <c r="AM258" s="98">
        <f t="shared" si="288"/>
        <v>61671.22625</v>
      </c>
      <c r="AN258" s="99"/>
      <c r="AO258" s="247">
        <f t="shared" si="295"/>
        <v>61671.22625</v>
      </c>
      <c r="AP258" s="232"/>
      <c r="AQ258" s="86">
        <f t="shared" si="281"/>
        <v>0</v>
      </c>
      <c r="AR258" s="99"/>
      <c r="AS258" s="99"/>
      <c r="AT258" s="99"/>
      <c r="AU258" s="99"/>
      <c r="AV258" s="245">
        <f t="shared" si="296"/>
        <v>0</v>
      </c>
      <c r="AW258" s="99">
        <f t="shared" si="290"/>
        <v>0</v>
      </c>
      <c r="AX258" s="99"/>
      <c r="AY258" s="98">
        <f t="shared" si="297"/>
        <v>0</v>
      </c>
      <c r="AZ258" s="470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</row>
    <row r="259" spans="1:83" s="11" customFormat="1" ht="12" customHeight="1">
      <c r="A259" s="161">
        <v>16500373</v>
      </c>
      <c r="B259" s="108" t="str">
        <f t="shared" si="289"/>
        <v>16500373</v>
      </c>
      <c r="C259" s="94" t="s">
        <v>172</v>
      </c>
      <c r="D259" s="112" t="str">
        <f t="shared" si="279"/>
        <v>W/C</v>
      </c>
      <c r="E259" s="112"/>
      <c r="F259" s="94"/>
      <c r="G259" s="112"/>
      <c r="H259" s="177" t="str">
        <f t="shared" si="298"/>
        <v/>
      </c>
      <c r="I259" s="177" t="str">
        <f t="shared" si="299"/>
        <v/>
      </c>
      <c r="J259" s="177" t="str">
        <f t="shared" si="300"/>
        <v/>
      </c>
      <c r="K259" s="177" t="str">
        <f t="shared" si="287"/>
        <v/>
      </c>
      <c r="L259" s="177" t="str">
        <f t="shared" si="291"/>
        <v>W/C</v>
      </c>
      <c r="M259" s="177" t="str">
        <f t="shared" si="292"/>
        <v>NO</v>
      </c>
      <c r="N259" s="177" t="str">
        <f t="shared" si="293"/>
        <v>W/C</v>
      </c>
      <c r="O259"/>
      <c r="P259" s="95">
        <v>284790.90999999997</v>
      </c>
      <c r="Q259" s="95">
        <v>553649.4</v>
      </c>
      <c r="R259" s="95">
        <v>584704.15</v>
      </c>
      <c r="S259" s="95">
        <v>443586.91</v>
      </c>
      <c r="T259" s="95">
        <v>889080.82</v>
      </c>
      <c r="U259" s="95">
        <v>482500.57</v>
      </c>
      <c r="V259" s="95">
        <v>1202155.43</v>
      </c>
      <c r="W259" s="95">
        <v>555088.21</v>
      </c>
      <c r="X259" s="95">
        <v>36555.56</v>
      </c>
      <c r="Y259" s="95">
        <v>85321.94</v>
      </c>
      <c r="Z259" s="95">
        <v>71260.27</v>
      </c>
      <c r="AA259" s="95">
        <v>158551.65</v>
      </c>
      <c r="AB259" s="95">
        <v>137340.22</v>
      </c>
      <c r="AC259" s="95"/>
      <c r="AD259" s="95"/>
      <c r="AE259" s="95">
        <f t="shared" si="280"/>
        <v>439460.0395833333</v>
      </c>
      <c r="AF259" s="102"/>
      <c r="AG259" s="101"/>
      <c r="AH259" s="99"/>
      <c r="AI259" s="99"/>
      <c r="AJ259" s="99"/>
      <c r="AK259" s="100"/>
      <c r="AL259" s="99">
        <f t="shared" si="294"/>
        <v>0</v>
      </c>
      <c r="AM259" s="98">
        <f t="shared" si="288"/>
        <v>439460.0395833333</v>
      </c>
      <c r="AN259" s="99"/>
      <c r="AO259" s="247">
        <f t="shared" si="295"/>
        <v>439460.0395833333</v>
      </c>
      <c r="AP259" s="232"/>
      <c r="AQ259" s="86">
        <f t="shared" si="281"/>
        <v>137340.22</v>
      </c>
      <c r="AR259" s="99"/>
      <c r="AS259" s="99"/>
      <c r="AT259" s="99"/>
      <c r="AU259" s="99"/>
      <c r="AV259" s="245">
        <f t="shared" si="296"/>
        <v>0</v>
      </c>
      <c r="AW259" s="99">
        <f t="shared" si="290"/>
        <v>137340.22</v>
      </c>
      <c r="AX259" s="99"/>
      <c r="AY259" s="98">
        <f t="shared" si="297"/>
        <v>137340.22</v>
      </c>
      <c r="AZ259" s="470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</row>
    <row r="260" spans="1:83" s="11" customFormat="1" ht="12" customHeight="1">
      <c r="A260" s="161">
        <v>16500383</v>
      </c>
      <c r="B260" s="108" t="str">
        <f t="shared" si="289"/>
        <v>16500383</v>
      </c>
      <c r="C260" s="94" t="s">
        <v>311</v>
      </c>
      <c r="D260" s="112" t="str">
        <f t="shared" si="279"/>
        <v>W/C</v>
      </c>
      <c r="E260" s="112"/>
      <c r="F260" s="94"/>
      <c r="G260" s="112"/>
      <c r="H260" s="177" t="str">
        <f t="shared" si="298"/>
        <v/>
      </c>
      <c r="I260" s="177" t="str">
        <f t="shared" si="299"/>
        <v/>
      </c>
      <c r="J260" s="177" t="str">
        <f t="shared" si="300"/>
        <v/>
      </c>
      <c r="K260" s="177" t="str">
        <f t="shared" ref="K260:K291" si="301">IF(VALUE(AK260),K$7,IF(ISBLANK(AK260),"",K$7))</f>
        <v/>
      </c>
      <c r="L260" s="177" t="str">
        <f t="shared" si="291"/>
        <v>W/C</v>
      </c>
      <c r="M260" s="177" t="str">
        <f t="shared" si="292"/>
        <v>NO</v>
      </c>
      <c r="N260" s="177" t="str">
        <f t="shared" si="293"/>
        <v>W/C</v>
      </c>
      <c r="O260"/>
      <c r="P260" s="95">
        <v>1165253.56</v>
      </c>
      <c r="Q260" s="95">
        <v>1017444.44</v>
      </c>
      <c r="R260" s="95">
        <v>869635.32</v>
      </c>
      <c r="S260" s="95">
        <v>721826.2</v>
      </c>
      <c r="T260" s="95">
        <v>574017.07999999996</v>
      </c>
      <c r="U260" s="95">
        <v>426207.96</v>
      </c>
      <c r="V260" s="95">
        <v>0</v>
      </c>
      <c r="W260" s="95">
        <v>0</v>
      </c>
      <c r="X260" s="95">
        <v>0</v>
      </c>
      <c r="Y260" s="95">
        <v>0</v>
      </c>
      <c r="Z260" s="95">
        <v>129585.53</v>
      </c>
      <c r="AA260" s="95">
        <v>0</v>
      </c>
      <c r="AB260" s="95">
        <v>0</v>
      </c>
      <c r="AC260" s="95"/>
      <c r="AD260" s="95"/>
      <c r="AE260" s="95">
        <f t="shared" si="280"/>
        <v>360111.94249999995</v>
      </c>
      <c r="AF260" s="102"/>
      <c r="AG260" s="101"/>
      <c r="AH260" s="99"/>
      <c r="AI260" s="99"/>
      <c r="AJ260" s="99"/>
      <c r="AK260" s="100"/>
      <c r="AL260" s="99">
        <f t="shared" si="294"/>
        <v>0</v>
      </c>
      <c r="AM260" s="98">
        <f t="shared" ref="AM260:AM292" si="302">AE260</f>
        <v>360111.94249999995</v>
      </c>
      <c r="AN260" s="99"/>
      <c r="AO260" s="247">
        <f t="shared" si="295"/>
        <v>360111.94249999995</v>
      </c>
      <c r="AP260" s="232"/>
      <c r="AQ260" s="86">
        <f t="shared" si="281"/>
        <v>0</v>
      </c>
      <c r="AR260" s="99"/>
      <c r="AS260" s="99"/>
      <c r="AT260" s="99"/>
      <c r="AU260" s="99"/>
      <c r="AV260" s="245">
        <f t="shared" si="296"/>
        <v>0</v>
      </c>
      <c r="AW260" s="99">
        <f t="shared" si="290"/>
        <v>0</v>
      </c>
      <c r="AX260" s="99"/>
      <c r="AY260" s="98">
        <f t="shared" si="297"/>
        <v>0</v>
      </c>
      <c r="AZ260" s="47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</row>
    <row r="261" spans="1:83" s="11" customFormat="1" ht="12" customHeight="1">
      <c r="A261" s="161">
        <v>16500401</v>
      </c>
      <c r="B261" s="108" t="str">
        <f t="shared" si="289"/>
        <v>16500401</v>
      </c>
      <c r="C261" s="94" t="s">
        <v>526</v>
      </c>
      <c r="D261" s="112" t="str">
        <f t="shared" si="279"/>
        <v>W/C</v>
      </c>
      <c r="E261" s="112"/>
      <c r="F261" s="94"/>
      <c r="G261" s="112"/>
      <c r="H261" s="177" t="str">
        <f t="shared" si="298"/>
        <v/>
      </c>
      <c r="I261" s="177" t="str">
        <f t="shared" si="299"/>
        <v/>
      </c>
      <c r="J261" s="177" t="str">
        <f t="shared" si="300"/>
        <v/>
      </c>
      <c r="K261" s="177" t="str">
        <f t="shared" si="301"/>
        <v/>
      </c>
      <c r="L261" s="177" t="str">
        <f t="shared" si="291"/>
        <v>W/C</v>
      </c>
      <c r="M261" s="177" t="str">
        <f t="shared" si="292"/>
        <v>NO</v>
      </c>
      <c r="N261" s="177" t="str">
        <f t="shared" si="293"/>
        <v>W/C</v>
      </c>
      <c r="O261"/>
      <c r="P261" s="95">
        <v>0</v>
      </c>
      <c r="Q261" s="95">
        <v>0</v>
      </c>
      <c r="R261" s="95">
        <v>0</v>
      </c>
      <c r="S261" s="95">
        <v>462584.24</v>
      </c>
      <c r="T261" s="95">
        <v>385486.87</v>
      </c>
      <c r="U261" s="95">
        <v>0</v>
      </c>
      <c r="V261" s="95">
        <v>0</v>
      </c>
      <c r="W261" s="95">
        <v>0</v>
      </c>
      <c r="X261" s="95">
        <v>0</v>
      </c>
      <c r="Y261" s="95">
        <v>0</v>
      </c>
      <c r="Z261" s="95">
        <v>0</v>
      </c>
      <c r="AA261" s="95">
        <v>0</v>
      </c>
      <c r="AB261" s="95">
        <v>0</v>
      </c>
      <c r="AC261" s="95"/>
      <c r="AD261" s="95"/>
      <c r="AE261" s="95">
        <f t="shared" si="280"/>
        <v>70672.592499999999</v>
      </c>
      <c r="AF261" s="102"/>
      <c r="AG261" s="101"/>
      <c r="AH261" s="99"/>
      <c r="AI261" s="99"/>
      <c r="AJ261" s="99"/>
      <c r="AK261" s="100"/>
      <c r="AL261" s="99">
        <f t="shared" si="294"/>
        <v>0</v>
      </c>
      <c r="AM261" s="98">
        <f t="shared" si="302"/>
        <v>70672.592499999999</v>
      </c>
      <c r="AN261" s="99"/>
      <c r="AO261" s="247">
        <f t="shared" si="295"/>
        <v>70672.592499999999</v>
      </c>
      <c r="AP261" s="232"/>
      <c r="AQ261" s="86">
        <f t="shared" si="281"/>
        <v>0</v>
      </c>
      <c r="AR261" s="99"/>
      <c r="AS261" s="99"/>
      <c r="AT261" s="99"/>
      <c r="AU261" s="99"/>
      <c r="AV261" s="245">
        <f t="shared" si="296"/>
        <v>0</v>
      </c>
      <c r="AW261" s="99">
        <f t="shared" si="290"/>
        <v>0</v>
      </c>
      <c r="AX261" s="99"/>
      <c r="AY261" s="98">
        <f t="shared" si="297"/>
        <v>0</v>
      </c>
      <c r="AZ261" s="470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</row>
    <row r="262" spans="1:83" s="11" customFormat="1" ht="12" customHeight="1">
      <c r="A262" s="161">
        <v>16500411</v>
      </c>
      <c r="B262" s="108" t="str">
        <f t="shared" si="289"/>
        <v>16500411</v>
      </c>
      <c r="C262" s="94" t="s">
        <v>527</v>
      </c>
      <c r="D262" s="112" t="str">
        <f t="shared" si="279"/>
        <v>W/C</v>
      </c>
      <c r="E262" s="112"/>
      <c r="F262" s="94"/>
      <c r="G262" s="112"/>
      <c r="H262" s="177" t="str">
        <f t="shared" si="298"/>
        <v/>
      </c>
      <c r="I262" s="177" t="str">
        <f t="shared" si="299"/>
        <v/>
      </c>
      <c r="J262" s="177" t="str">
        <f t="shared" si="300"/>
        <v/>
      </c>
      <c r="K262" s="177" t="str">
        <f t="shared" si="301"/>
        <v/>
      </c>
      <c r="L262" s="177" t="str">
        <f t="shared" si="291"/>
        <v>W/C</v>
      </c>
      <c r="M262" s="177" t="str">
        <f t="shared" si="292"/>
        <v>NO</v>
      </c>
      <c r="N262" s="177" t="str">
        <f t="shared" si="293"/>
        <v>W/C</v>
      </c>
      <c r="O262"/>
      <c r="P262" s="95">
        <v>0</v>
      </c>
      <c r="Q262" s="95">
        <v>0</v>
      </c>
      <c r="R262" s="95">
        <v>0</v>
      </c>
      <c r="S262" s="95">
        <v>1327.88</v>
      </c>
      <c r="T262" s="95">
        <v>1106.57</v>
      </c>
      <c r="U262" s="95">
        <v>0</v>
      </c>
      <c r="V262" s="95">
        <v>0</v>
      </c>
      <c r="W262" s="95">
        <v>0</v>
      </c>
      <c r="X262" s="95">
        <v>0</v>
      </c>
      <c r="Y262" s="95">
        <v>0</v>
      </c>
      <c r="Z262" s="95">
        <v>0</v>
      </c>
      <c r="AA262" s="95">
        <v>0</v>
      </c>
      <c r="AB262" s="95">
        <v>0</v>
      </c>
      <c r="AC262" s="95"/>
      <c r="AD262" s="95"/>
      <c r="AE262" s="95">
        <f t="shared" si="280"/>
        <v>202.87083333333331</v>
      </c>
      <c r="AF262" s="102"/>
      <c r="AG262" s="101"/>
      <c r="AH262" s="99"/>
      <c r="AI262" s="99"/>
      <c r="AJ262" s="99"/>
      <c r="AK262" s="100"/>
      <c r="AL262" s="99">
        <f t="shared" si="294"/>
        <v>0</v>
      </c>
      <c r="AM262" s="98">
        <f t="shared" si="302"/>
        <v>202.87083333333331</v>
      </c>
      <c r="AN262" s="99"/>
      <c r="AO262" s="247">
        <f t="shared" si="295"/>
        <v>202.87083333333331</v>
      </c>
      <c r="AP262" s="232"/>
      <c r="AQ262" s="86">
        <f t="shared" si="281"/>
        <v>0</v>
      </c>
      <c r="AR262" s="99"/>
      <c r="AS262" s="99"/>
      <c r="AT262" s="99"/>
      <c r="AU262" s="99"/>
      <c r="AV262" s="245">
        <f t="shared" si="296"/>
        <v>0</v>
      </c>
      <c r="AW262" s="99">
        <f t="shared" si="290"/>
        <v>0</v>
      </c>
      <c r="AX262" s="99"/>
      <c r="AY262" s="98">
        <f t="shared" si="297"/>
        <v>0</v>
      </c>
      <c r="AZ262" s="470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</row>
    <row r="263" spans="1:83" s="11" customFormat="1" ht="12" customHeight="1">
      <c r="A263" s="161">
        <v>16500413</v>
      </c>
      <c r="B263" s="108" t="str">
        <f t="shared" si="289"/>
        <v>16500413</v>
      </c>
      <c r="C263" s="109" t="s">
        <v>684</v>
      </c>
      <c r="D263" s="112" t="str">
        <f t="shared" si="279"/>
        <v>W/C</v>
      </c>
      <c r="E263" s="112"/>
      <c r="F263" s="106"/>
      <c r="G263" s="112"/>
      <c r="H263" s="177" t="str">
        <f t="shared" si="298"/>
        <v/>
      </c>
      <c r="I263" s="177" t="str">
        <f t="shared" si="299"/>
        <v/>
      </c>
      <c r="J263" s="177" t="str">
        <f t="shared" si="300"/>
        <v/>
      </c>
      <c r="K263" s="177" t="str">
        <f t="shared" si="301"/>
        <v/>
      </c>
      <c r="L263" s="177" t="str">
        <f t="shared" si="291"/>
        <v>W/C</v>
      </c>
      <c r="M263" s="177" t="str">
        <f t="shared" si="292"/>
        <v>NO</v>
      </c>
      <c r="N263" s="177" t="str">
        <f t="shared" si="293"/>
        <v>W/C</v>
      </c>
      <c r="O263"/>
      <c r="P263" s="95">
        <v>0</v>
      </c>
      <c r="Q263" s="95">
        <v>488315.66</v>
      </c>
      <c r="R263" s="95">
        <v>443923.33</v>
      </c>
      <c r="S263" s="95">
        <v>399531</v>
      </c>
      <c r="T263" s="95">
        <v>355138.67</v>
      </c>
      <c r="U263" s="95">
        <v>310746.34000000003</v>
      </c>
      <c r="V263" s="95">
        <v>0</v>
      </c>
      <c r="W263" s="95">
        <v>0</v>
      </c>
      <c r="X263" s="95">
        <v>0</v>
      </c>
      <c r="Y263" s="95">
        <v>0</v>
      </c>
      <c r="Z263" s="95">
        <v>0</v>
      </c>
      <c r="AA263" s="95">
        <v>0</v>
      </c>
      <c r="AB263" s="95">
        <v>0</v>
      </c>
      <c r="AC263" s="95"/>
      <c r="AD263" s="95"/>
      <c r="AE263" s="95">
        <f t="shared" si="280"/>
        <v>166471.25</v>
      </c>
      <c r="AF263" s="102"/>
      <c r="AG263" s="101"/>
      <c r="AH263" s="99"/>
      <c r="AI263" s="99"/>
      <c r="AJ263" s="99"/>
      <c r="AK263" s="100"/>
      <c r="AL263" s="99">
        <f t="shared" si="294"/>
        <v>0</v>
      </c>
      <c r="AM263" s="98">
        <f t="shared" si="302"/>
        <v>166471.25</v>
      </c>
      <c r="AN263" s="99"/>
      <c r="AO263" s="247">
        <f t="shared" si="295"/>
        <v>166471.25</v>
      </c>
      <c r="AP263" s="232"/>
      <c r="AQ263" s="86">
        <f t="shared" si="281"/>
        <v>0</v>
      </c>
      <c r="AR263" s="99"/>
      <c r="AS263" s="99"/>
      <c r="AT263" s="99"/>
      <c r="AU263" s="99"/>
      <c r="AV263" s="245">
        <f t="shared" si="296"/>
        <v>0</v>
      </c>
      <c r="AW263" s="99">
        <f t="shared" si="290"/>
        <v>0</v>
      </c>
      <c r="AX263" s="99"/>
      <c r="AY263" s="98">
        <f t="shared" si="297"/>
        <v>0</v>
      </c>
      <c r="AZ263" s="470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</row>
    <row r="264" spans="1:83" s="11" customFormat="1" ht="12" customHeight="1">
      <c r="A264" s="342">
        <v>16500421</v>
      </c>
      <c r="B264" s="342" t="str">
        <f t="shared" si="289"/>
        <v>16500421</v>
      </c>
      <c r="C264" s="356" t="s">
        <v>1471</v>
      </c>
      <c r="D264" s="326" t="str">
        <f t="shared" si="279"/>
        <v>W/C</v>
      </c>
      <c r="E264" s="326"/>
      <c r="F264" s="354">
        <v>43101</v>
      </c>
      <c r="G264" s="326"/>
      <c r="H264" s="327" t="str">
        <f t="shared" si="298"/>
        <v/>
      </c>
      <c r="I264" s="327" t="str">
        <f t="shared" si="299"/>
        <v/>
      </c>
      <c r="J264" s="327" t="str">
        <f t="shared" si="300"/>
        <v/>
      </c>
      <c r="K264" s="327" t="str">
        <f t="shared" si="301"/>
        <v/>
      </c>
      <c r="L264" s="327" t="str">
        <f t="shared" si="291"/>
        <v>W/C</v>
      </c>
      <c r="M264" s="327" t="str">
        <f t="shared" si="292"/>
        <v>NO</v>
      </c>
      <c r="N264" s="327" t="str">
        <f t="shared" si="293"/>
        <v>W/C</v>
      </c>
      <c r="O264" s="445"/>
      <c r="P264" s="328">
        <v>0</v>
      </c>
      <c r="Q264" s="328">
        <v>94899.7</v>
      </c>
      <c r="R264" s="328">
        <v>86272.45</v>
      </c>
      <c r="S264" s="328">
        <v>77645.2</v>
      </c>
      <c r="T264" s="328">
        <v>69017.95</v>
      </c>
      <c r="U264" s="328">
        <v>0</v>
      </c>
      <c r="V264" s="328">
        <v>0</v>
      </c>
      <c r="W264" s="328">
        <v>0</v>
      </c>
      <c r="X264" s="328">
        <v>0</v>
      </c>
      <c r="Y264" s="328">
        <v>0</v>
      </c>
      <c r="Z264" s="328">
        <v>0</v>
      </c>
      <c r="AA264" s="328">
        <v>0</v>
      </c>
      <c r="AB264" s="328">
        <v>0</v>
      </c>
      <c r="AC264" s="328"/>
      <c r="AD264" s="328"/>
      <c r="AE264" s="328">
        <f t="shared" si="280"/>
        <v>27319.608333333334</v>
      </c>
      <c r="AF264" s="377"/>
      <c r="AG264" s="329"/>
      <c r="AH264" s="330"/>
      <c r="AI264" s="330"/>
      <c r="AJ264" s="330"/>
      <c r="AK264" s="331"/>
      <c r="AL264" s="330"/>
      <c r="AM264" s="332">
        <f t="shared" si="302"/>
        <v>27319.608333333334</v>
      </c>
      <c r="AN264" s="330"/>
      <c r="AO264" s="333">
        <f t="shared" si="295"/>
        <v>27319.608333333334</v>
      </c>
      <c r="AP264" s="232"/>
      <c r="AQ264" s="334">
        <f t="shared" si="281"/>
        <v>0</v>
      </c>
      <c r="AR264" s="330"/>
      <c r="AS264" s="330"/>
      <c r="AT264" s="330"/>
      <c r="AU264" s="330"/>
      <c r="AV264" s="335"/>
      <c r="AW264" s="330">
        <f t="shared" si="290"/>
        <v>0</v>
      </c>
      <c r="AX264" s="330"/>
      <c r="AY264" s="332">
        <f t="shared" si="297"/>
        <v>0</v>
      </c>
      <c r="AZ264" s="470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</row>
    <row r="265" spans="1:83" s="11" customFormat="1" ht="12" customHeight="1">
      <c r="A265" s="164">
        <v>16500433</v>
      </c>
      <c r="B265" s="195" t="str">
        <f t="shared" si="289"/>
        <v>16500433</v>
      </c>
      <c r="C265" s="106" t="s">
        <v>737</v>
      </c>
      <c r="D265" s="112" t="str">
        <f t="shared" si="279"/>
        <v>W/C</v>
      </c>
      <c r="E265" s="112"/>
      <c r="F265" s="106"/>
      <c r="G265" s="112"/>
      <c r="H265" s="177" t="str">
        <f t="shared" si="298"/>
        <v/>
      </c>
      <c r="I265" s="177" t="str">
        <f t="shared" si="299"/>
        <v/>
      </c>
      <c r="J265" s="177" t="str">
        <f t="shared" si="300"/>
        <v/>
      </c>
      <c r="K265" s="177" t="str">
        <f t="shared" si="301"/>
        <v/>
      </c>
      <c r="L265" s="177" t="str">
        <f t="shared" si="291"/>
        <v>W/C</v>
      </c>
      <c r="M265" s="177" t="str">
        <f t="shared" si="292"/>
        <v>NO</v>
      </c>
      <c r="N265" s="177" t="str">
        <f t="shared" si="293"/>
        <v>W/C</v>
      </c>
      <c r="O265"/>
      <c r="P265" s="95">
        <v>0</v>
      </c>
      <c r="Q265" s="95">
        <v>340605.29</v>
      </c>
      <c r="R265" s="95">
        <v>309641.17</v>
      </c>
      <c r="S265" s="95">
        <v>278677.05</v>
      </c>
      <c r="T265" s="95">
        <v>247712.93</v>
      </c>
      <c r="U265" s="95">
        <v>216748.81</v>
      </c>
      <c r="V265" s="95">
        <v>0</v>
      </c>
      <c r="W265" s="95">
        <v>0</v>
      </c>
      <c r="X265" s="95">
        <v>0</v>
      </c>
      <c r="Y265" s="95">
        <v>0</v>
      </c>
      <c r="Z265" s="95">
        <v>0</v>
      </c>
      <c r="AA265" s="95">
        <v>0</v>
      </c>
      <c r="AB265" s="95">
        <v>0</v>
      </c>
      <c r="AC265" s="95"/>
      <c r="AD265" s="95"/>
      <c r="AE265" s="95">
        <f t="shared" si="280"/>
        <v>116115.4375</v>
      </c>
      <c r="AF265" s="102"/>
      <c r="AG265" s="101"/>
      <c r="AH265" s="99"/>
      <c r="AI265" s="99"/>
      <c r="AJ265" s="99"/>
      <c r="AK265" s="100"/>
      <c r="AL265" s="99">
        <f t="shared" si="294"/>
        <v>0</v>
      </c>
      <c r="AM265" s="98">
        <f t="shared" si="302"/>
        <v>116115.4375</v>
      </c>
      <c r="AN265" s="99"/>
      <c r="AO265" s="247">
        <f t="shared" si="295"/>
        <v>116115.4375</v>
      </c>
      <c r="AP265" s="232"/>
      <c r="AQ265" s="86">
        <f t="shared" si="281"/>
        <v>0</v>
      </c>
      <c r="AR265" s="99"/>
      <c r="AS265" s="99"/>
      <c r="AT265" s="99"/>
      <c r="AU265" s="99"/>
      <c r="AV265" s="245">
        <f t="shared" si="296"/>
        <v>0</v>
      </c>
      <c r="AW265" s="99">
        <f t="shared" si="290"/>
        <v>0</v>
      </c>
      <c r="AX265" s="99"/>
      <c r="AY265" s="98">
        <f t="shared" si="297"/>
        <v>0</v>
      </c>
      <c r="AZ265" s="470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</row>
    <row r="266" spans="1:83" s="11" customFormat="1" ht="12" customHeight="1">
      <c r="A266" s="164">
        <v>16500443</v>
      </c>
      <c r="B266" s="195" t="str">
        <f t="shared" si="289"/>
        <v>16500443</v>
      </c>
      <c r="C266" s="106" t="s">
        <v>738</v>
      </c>
      <c r="D266" s="112" t="str">
        <f t="shared" si="279"/>
        <v>W/C</v>
      </c>
      <c r="E266" s="112"/>
      <c r="F266" s="106"/>
      <c r="G266" s="112"/>
      <c r="H266" s="177" t="str">
        <f t="shared" ref="H266:H297" si="303">IF(VALUE(AH266),H$7,IF(ISBLANK(AH266),"",H$7))</f>
        <v/>
      </c>
      <c r="I266" s="177" t="str">
        <f t="shared" ref="I266:I297" si="304">IF(VALUE(AI266),I$7,IF(ISBLANK(AI266),"",I$7))</f>
        <v/>
      </c>
      <c r="J266" s="177" t="str">
        <f t="shared" ref="J266:J297" si="305">IF(VALUE(AJ266),J$7,IF(ISBLANK(AJ266),"",J$7))</f>
        <v/>
      </c>
      <c r="K266" s="177" t="str">
        <f t="shared" si="301"/>
        <v/>
      </c>
      <c r="L266" s="177" t="str">
        <f t="shared" si="291"/>
        <v>W/C</v>
      </c>
      <c r="M266" s="177" t="str">
        <f t="shared" si="292"/>
        <v>NO</v>
      </c>
      <c r="N266" s="177" t="str">
        <f t="shared" si="293"/>
        <v>W/C</v>
      </c>
      <c r="O266"/>
      <c r="P266" s="95">
        <v>0</v>
      </c>
      <c r="Q266" s="95">
        <v>0</v>
      </c>
      <c r="R266" s="95">
        <v>286523.87</v>
      </c>
      <c r="S266" s="95">
        <v>257871.48</v>
      </c>
      <c r="T266" s="95">
        <v>229219.09</v>
      </c>
      <c r="U266" s="95">
        <v>200566.7</v>
      </c>
      <c r="V266" s="95">
        <v>0</v>
      </c>
      <c r="W266" s="95">
        <v>0</v>
      </c>
      <c r="X266" s="95">
        <v>0</v>
      </c>
      <c r="Y266" s="95">
        <v>0</v>
      </c>
      <c r="Z266" s="95">
        <v>0</v>
      </c>
      <c r="AA266" s="95">
        <v>0</v>
      </c>
      <c r="AB266" s="95">
        <v>0</v>
      </c>
      <c r="AC266" s="95"/>
      <c r="AD266" s="95"/>
      <c r="AE266" s="95">
        <f t="shared" si="280"/>
        <v>81181.761666666658</v>
      </c>
      <c r="AF266" s="102"/>
      <c r="AG266" s="101"/>
      <c r="AH266" s="99"/>
      <c r="AI266" s="99"/>
      <c r="AJ266" s="99"/>
      <c r="AK266" s="100"/>
      <c r="AL266" s="99">
        <f t="shared" si="294"/>
        <v>0</v>
      </c>
      <c r="AM266" s="98">
        <f t="shared" si="302"/>
        <v>81181.761666666658</v>
      </c>
      <c r="AN266" s="99"/>
      <c r="AO266" s="247">
        <f t="shared" si="295"/>
        <v>81181.761666666658</v>
      </c>
      <c r="AP266" s="232"/>
      <c r="AQ266" s="86">
        <f t="shared" si="281"/>
        <v>0</v>
      </c>
      <c r="AR266" s="99"/>
      <c r="AS266" s="99"/>
      <c r="AT266" s="99"/>
      <c r="AU266" s="99"/>
      <c r="AV266" s="245">
        <f t="shared" si="296"/>
        <v>0</v>
      </c>
      <c r="AW266" s="99">
        <f t="shared" si="290"/>
        <v>0</v>
      </c>
      <c r="AX266" s="99"/>
      <c r="AY266" s="98">
        <f t="shared" si="297"/>
        <v>0</v>
      </c>
      <c r="AZ266" s="470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</row>
    <row r="267" spans="1:83" s="11" customFormat="1" ht="12" customHeight="1">
      <c r="A267" s="505">
        <v>16500491</v>
      </c>
      <c r="B267" s="501">
        <v>16500491</v>
      </c>
      <c r="C267" s="506" t="s">
        <v>1597</v>
      </c>
      <c r="D267" s="480" t="str">
        <f t="shared" si="279"/>
        <v>W/C</v>
      </c>
      <c r="E267" s="480"/>
      <c r="F267" s="495">
        <v>43313</v>
      </c>
      <c r="G267" s="480"/>
      <c r="H267" s="482" t="str">
        <f t="shared" si="303"/>
        <v/>
      </c>
      <c r="I267" s="482" t="str">
        <f t="shared" si="304"/>
        <v/>
      </c>
      <c r="J267" s="482" t="str">
        <f t="shared" si="305"/>
        <v/>
      </c>
      <c r="K267" s="482" t="str">
        <f t="shared" si="301"/>
        <v/>
      </c>
      <c r="L267" s="482" t="str">
        <f t="shared" ref="L267" si="306">IF(VALUE(AM267),"W/C",IF(ISBLANK(AM267),"NO","W/C"))</f>
        <v>W/C</v>
      </c>
      <c r="M267" s="482" t="str">
        <f t="shared" ref="M267" si="307">IF(VALUE(AN267),"W/C",IF(ISBLANK(AN267),"NO","W/C"))</f>
        <v>NO</v>
      </c>
      <c r="N267" s="482" t="str">
        <f t="shared" ref="N267" si="308">IF(OR(CONCATENATE(L267,M267)="NOW/C",CONCATENATE(L267,M267)="W/CNO"),"W/C","")</f>
        <v>W/C</v>
      </c>
      <c r="O267" s="483"/>
      <c r="P267" s="484">
        <v>1378961</v>
      </c>
      <c r="Q267" s="484">
        <v>1378961</v>
      </c>
      <c r="R267" s="484">
        <v>1378961</v>
      </c>
      <c r="S267" s="484">
        <v>1378961</v>
      </c>
      <c r="T267" s="484">
        <v>1378961</v>
      </c>
      <c r="U267" s="484">
        <v>1378961</v>
      </c>
      <c r="V267" s="484">
        <v>0</v>
      </c>
      <c r="W267" s="484">
        <v>0</v>
      </c>
      <c r="X267" s="484">
        <v>0</v>
      </c>
      <c r="Y267" s="484">
        <v>0</v>
      </c>
      <c r="Z267" s="484">
        <v>0</v>
      </c>
      <c r="AA267" s="484">
        <v>0</v>
      </c>
      <c r="AB267" s="484">
        <v>0</v>
      </c>
      <c r="AC267" s="484"/>
      <c r="AD267" s="484"/>
      <c r="AE267" s="484">
        <f t="shared" si="280"/>
        <v>632023.79166666663</v>
      </c>
      <c r="AF267" s="485"/>
      <c r="AG267" s="496"/>
      <c r="AH267" s="487"/>
      <c r="AI267" s="487"/>
      <c r="AJ267" s="487"/>
      <c r="AK267" s="488"/>
      <c r="AL267" s="487">
        <f t="shared" si="294"/>
        <v>0</v>
      </c>
      <c r="AM267" s="489">
        <f t="shared" si="302"/>
        <v>632023.79166666663</v>
      </c>
      <c r="AN267" s="487"/>
      <c r="AO267" s="490">
        <f t="shared" si="295"/>
        <v>632023.79166666663</v>
      </c>
      <c r="AP267" s="232"/>
      <c r="AQ267" s="491">
        <f t="shared" si="281"/>
        <v>0</v>
      </c>
      <c r="AR267" s="487"/>
      <c r="AS267" s="487"/>
      <c r="AT267" s="487"/>
      <c r="AU267" s="487"/>
      <c r="AV267" s="492">
        <f t="shared" si="296"/>
        <v>0</v>
      </c>
      <c r="AW267" s="487">
        <f t="shared" ref="AW267" si="309">AQ267</f>
        <v>0</v>
      </c>
      <c r="AX267" s="487"/>
      <c r="AY267" s="489">
        <f t="shared" ref="AY267" si="310">AW267+AX267</f>
        <v>0</v>
      </c>
      <c r="AZ267" s="470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</row>
    <row r="268" spans="1:83" s="11" customFormat="1" ht="12" customHeight="1">
      <c r="A268" s="167">
        <v>16500493</v>
      </c>
      <c r="B268" s="196" t="str">
        <f t="shared" si="289"/>
        <v>16500493</v>
      </c>
      <c r="C268" s="94" t="s">
        <v>1286</v>
      </c>
      <c r="D268" s="112" t="str">
        <f t="shared" si="279"/>
        <v>W/C</v>
      </c>
      <c r="E268" s="112"/>
      <c r="F268" s="94"/>
      <c r="G268" s="112"/>
      <c r="H268" s="177" t="str">
        <f t="shared" si="303"/>
        <v/>
      </c>
      <c r="I268" s="177" t="str">
        <f t="shared" si="304"/>
        <v/>
      </c>
      <c r="J268" s="177" t="str">
        <f t="shared" si="305"/>
        <v/>
      </c>
      <c r="K268" s="177" t="str">
        <f t="shared" si="301"/>
        <v/>
      </c>
      <c r="L268" s="177" t="str">
        <f t="shared" si="291"/>
        <v>W/C</v>
      </c>
      <c r="M268" s="177" t="str">
        <f t="shared" si="292"/>
        <v>NO</v>
      </c>
      <c r="N268" s="177" t="str">
        <f t="shared" si="293"/>
        <v>W/C</v>
      </c>
      <c r="O268" s="5"/>
      <c r="P268" s="95">
        <v>0</v>
      </c>
      <c r="Q268" s="95">
        <v>0</v>
      </c>
      <c r="R268" s="95">
        <v>0</v>
      </c>
      <c r="S268" s="95">
        <v>0</v>
      </c>
      <c r="T268" s="95">
        <v>0</v>
      </c>
      <c r="U268" s="95">
        <v>0</v>
      </c>
      <c r="V268" s="95">
        <v>0</v>
      </c>
      <c r="W268" s="95">
        <v>0</v>
      </c>
      <c r="X268" s="95">
        <v>0</v>
      </c>
      <c r="Y268" s="95">
        <v>0</v>
      </c>
      <c r="Z268" s="95">
        <v>0</v>
      </c>
      <c r="AA268" s="95">
        <v>0</v>
      </c>
      <c r="AB268" s="95">
        <v>0</v>
      </c>
      <c r="AC268" s="95"/>
      <c r="AD268" s="95"/>
      <c r="AE268" s="95">
        <f t="shared" si="280"/>
        <v>0</v>
      </c>
      <c r="AF268" s="102"/>
      <c r="AG268" s="101"/>
      <c r="AH268" s="99"/>
      <c r="AI268" s="99"/>
      <c r="AJ268" s="99"/>
      <c r="AK268" s="100"/>
      <c r="AL268" s="99">
        <f t="shared" si="294"/>
        <v>0</v>
      </c>
      <c r="AM268" s="98">
        <f t="shared" si="302"/>
        <v>0</v>
      </c>
      <c r="AN268" s="99"/>
      <c r="AO268" s="247">
        <f t="shared" si="295"/>
        <v>0</v>
      </c>
      <c r="AP268" s="232"/>
      <c r="AQ268" s="86">
        <f t="shared" si="281"/>
        <v>0</v>
      </c>
      <c r="AR268" s="99"/>
      <c r="AS268" s="99"/>
      <c r="AT268" s="99"/>
      <c r="AU268" s="99"/>
      <c r="AV268" s="245">
        <f t="shared" si="296"/>
        <v>0</v>
      </c>
      <c r="AW268" s="99">
        <f t="shared" si="290"/>
        <v>0</v>
      </c>
      <c r="AX268" s="99"/>
      <c r="AY268" s="98">
        <f t="shared" si="297"/>
        <v>0</v>
      </c>
      <c r="AZ268" s="470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</row>
    <row r="269" spans="1:83" s="11" customFormat="1" ht="12" customHeight="1">
      <c r="A269" s="345">
        <v>16500503</v>
      </c>
      <c r="B269" s="358" t="str">
        <f t="shared" si="289"/>
        <v>16500503</v>
      </c>
      <c r="C269" s="325" t="s">
        <v>1393</v>
      </c>
      <c r="D269" s="326" t="str">
        <f t="shared" si="279"/>
        <v>W/C</v>
      </c>
      <c r="E269" s="326"/>
      <c r="F269" s="339">
        <v>43040</v>
      </c>
      <c r="G269" s="326"/>
      <c r="H269" s="327" t="str">
        <f t="shared" si="303"/>
        <v/>
      </c>
      <c r="I269" s="327" t="str">
        <f t="shared" si="304"/>
        <v/>
      </c>
      <c r="J269" s="327" t="str">
        <f t="shared" si="305"/>
        <v/>
      </c>
      <c r="K269" s="327" t="str">
        <f t="shared" si="301"/>
        <v/>
      </c>
      <c r="L269" s="327" t="str">
        <f t="shared" si="291"/>
        <v>W/C</v>
      </c>
      <c r="M269" s="327" t="str">
        <f t="shared" si="292"/>
        <v>NO</v>
      </c>
      <c r="N269" s="327" t="str">
        <f t="shared" si="293"/>
        <v>W/C</v>
      </c>
      <c r="O269" s="445"/>
      <c r="P269" s="328">
        <v>0</v>
      </c>
      <c r="Q269" s="328">
        <v>267084.15999999997</v>
      </c>
      <c r="R269" s="328">
        <v>267084.15999999997</v>
      </c>
      <c r="S269" s="328">
        <v>267084.15999999997</v>
      </c>
      <c r="T269" s="328">
        <v>267084.15999999997</v>
      </c>
      <c r="U269" s="328">
        <v>267084.15999999997</v>
      </c>
      <c r="V269" s="328">
        <v>0</v>
      </c>
      <c r="W269" s="328">
        <v>0</v>
      </c>
      <c r="X269" s="328">
        <v>0</v>
      </c>
      <c r="Y269" s="328">
        <v>0</v>
      </c>
      <c r="Z269" s="328">
        <v>0</v>
      </c>
      <c r="AA269" s="328">
        <v>0</v>
      </c>
      <c r="AB269" s="328">
        <v>0</v>
      </c>
      <c r="AC269" s="328"/>
      <c r="AD269" s="328"/>
      <c r="AE269" s="328">
        <f t="shared" si="280"/>
        <v>111285.06666666665</v>
      </c>
      <c r="AF269" s="377"/>
      <c r="AG269" s="329"/>
      <c r="AH269" s="330"/>
      <c r="AI269" s="330"/>
      <c r="AJ269" s="330"/>
      <c r="AK269" s="331"/>
      <c r="AL269" s="330">
        <f t="shared" si="294"/>
        <v>0</v>
      </c>
      <c r="AM269" s="332">
        <f t="shared" si="302"/>
        <v>111285.06666666665</v>
      </c>
      <c r="AN269" s="330"/>
      <c r="AO269" s="333">
        <f t="shared" si="295"/>
        <v>111285.06666666665</v>
      </c>
      <c r="AP269" s="232"/>
      <c r="AQ269" s="334">
        <f t="shared" si="281"/>
        <v>0</v>
      </c>
      <c r="AR269" s="330"/>
      <c r="AS269" s="330"/>
      <c r="AT269" s="330"/>
      <c r="AU269" s="330"/>
      <c r="AV269" s="335">
        <f t="shared" si="296"/>
        <v>0</v>
      </c>
      <c r="AW269" s="330">
        <f t="shared" si="290"/>
        <v>0</v>
      </c>
      <c r="AX269" s="330"/>
      <c r="AY269" s="332">
        <f t="shared" si="297"/>
        <v>0</v>
      </c>
      <c r="AZ269" s="470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</row>
    <row r="270" spans="1:83" s="11" customFormat="1" ht="12" customHeight="1">
      <c r="A270" s="505">
        <v>16500511</v>
      </c>
      <c r="B270" s="507">
        <v>16500511</v>
      </c>
      <c r="C270" s="508" t="s">
        <v>1644</v>
      </c>
      <c r="D270" s="480" t="str">
        <f t="shared" si="279"/>
        <v>W/C</v>
      </c>
      <c r="E270" s="480"/>
      <c r="F270" s="495">
        <v>43435</v>
      </c>
      <c r="G270" s="480"/>
      <c r="H270" s="482" t="str">
        <f t="shared" si="303"/>
        <v/>
      </c>
      <c r="I270" s="482" t="str">
        <f t="shared" si="304"/>
        <v/>
      </c>
      <c r="J270" s="482" t="str">
        <f t="shared" si="305"/>
        <v/>
      </c>
      <c r="K270" s="482" t="str">
        <f t="shared" si="301"/>
        <v/>
      </c>
      <c r="L270" s="482" t="str">
        <f t="shared" ref="L270" si="311">IF(VALUE(AM270),"W/C",IF(ISBLANK(AM270),"NO","W/C"))</f>
        <v>W/C</v>
      </c>
      <c r="M270" s="482" t="str">
        <f t="shared" ref="M270" si="312">IF(VALUE(AN270),"W/C",IF(ISBLANK(AN270),"NO","W/C"))</f>
        <v>NO</v>
      </c>
      <c r="N270" s="482" t="str">
        <f t="shared" ref="N270" si="313">IF(OR(CONCATENATE(L270,M270)="NOW/C",CONCATENATE(L270,M270)="W/CNO"),"W/C","")</f>
        <v>W/C</v>
      </c>
      <c r="O270" s="483"/>
      <c r="P270" s="484">
        <v>154282.94</v>
      </c>
      <c r="Q270" s="484">
        <v>154282.94</v>
      </c>
      <c r="R270" s="484">
        <v>154282.94</v>
      </c>
      <c r="S270" s="484">
        <v>88161.68</v>
      </c>
      <c r="T270" s="484">
        <v>66121.259999999995</v>
      </c>
      <c r="U270" s="484">
        <v>44080.84</v>
      </c>
      <c r="V270" s="484">
        <v>0</v>
      </c>
      <c r="W270" s="484">
        <v>0</v>
      </c>
      <c r="X270" s="484">
        <v>0</v>
      </c>
      <c r="Y270" s="484">
        <v>0</v>
      </c>
      <c r="Z270" s="484">
        <v>0</v>
      </c>
      <c r="AA270" s="484">
        <v>0</v>
      </c>
      <c r="AB270" s="484">
        <v>0</v>
      </c>
      <c r="AC270" s="484"/>
      <c r="AD270" s="484"/>
      <c r="AE270" s="484">
        <f t="shared" si="280"/>
        <v>48672.594166666669</v>
      </c>
      <c r="AF270" s="485"/>
      <c r="AG270" s="496"/>
      <c r="AH270" s="487"/>
      <c r="AI270" s="487"/>
      <c r="AJ270" s="487"/>
      <c r="AK270" s="488"/>
      <c r="AL270" s="487">
        <f t="shared" ref="AL270" si="314">SUM(AI270:AK270)</f>
        <v>0</v>
      </c>
      <c r="AM270" s="489">
        <f t="shared" ref="AM270" si="315">AE270</f>
        <v>48672.594166666669</v>
      </c>
      <c r="AN270" s="487"/>
      <c r="AO270" s="490">
        <f t="shared" ref="AO270" si="316">AM270+AN270</f>
        <v>48672.594166666669</v>
      </c>
      <c r="AP270" s="232"/>
      <c r="AQ270" s="491">
        <f t="shared" si="281"/>
        <v>0</v>
      </c>
      <c r="AR270" s="487"/>
      <c r="AS270" s="487"/>
      <c r="AT270" s="487"/>
      <c r="AU270" s="487"/>
      <c r="AV270" s="492">
        <f t="shared" ref="AV270" si="317">SUM(AS270:AU270)</f>
        <v>0</v>
      </c>
      <c r="AW270" s="487">
        <f t="shared" ref="AW270" si="318">AQ270</f>
        <v>0</v>
      </c>
      <c r="AX270" s="487"/>
      <c r="AY270" s="489">
        <f t="shared" ref="AY270" si="319">AW270+AX270</f>
        <v>0</v>
      </c>
      <c r="AZ270" s="4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</row>
    <row r="271" spans="1:83" s="11" customFormat="1" ht="12" customHeight="1">
      <c r="A271" s="161">
        <v>16500532</v>
      </c>
      <c r="B271" s="108" t="str">
        <f t="shared" si="289"/>
        <v>16500532</v>
      </c>
      <c r="C271" s="94" t="s">
        <v>976</v>
      </c>
      <c r="D271" s="112" t="str">
        <f t="shared" ref="D271:D334" si="320">IF(CONCATENATE(H271,I271,J271,K271,N271)= "ERBGRB","CRB",CONCATENATE(H271,I271,J271,K271,N271))</f>
        <v>W/C</v>
      </c>
      <c r="E271" s="112"/>
      <c r="F271" s="94"/>
      <c r="G271" s="112"/>
      <c r="H271" s="177" t="str">
        <f t="shared" si="303"/>
        <v/>
      </c>
      <c r="I271" s="177" t="str">
        <f t="shared" si="304"/>
        <v/>
      </c>
      <c r="J271" s="177" t="str">
        <f t="shared" si="305"/>
        <v/>
      </c>
      <c r="K271" s="177" t="str">
        <f t="shared" si="301"/>
        <v/>
      </c>
      <c r="L271" s="177" t="str">
        <f t="shared" si="291"/>
        <v>W/C</v>
      </c>
      <c r="M271" s="177" t="str">
        <f t="shared" si="292"/>
        <v>NO</v>
      </c>
      <c r="N271" s="177" t="str">
        <f t="shared" si="293"/>
        <v>W/C</v>
      </c>
      <c r="O271"/>
      <c r="P271" s="95">
        <v>0</v>
      </c>
      <c r="Q271" s="95">
        <v>0</v>
      </c>
      <c r="R271" s="95">
        <v>0</v>
      </c>
      <c r="S271" s="95">
        <v>0</v>
      </c>
      <c r="T271" s="95">
        <v>0</v>
      </c>
      <c r="U271" s="95">
        <v>0</v>
      </c>
      <c r="V271" s="95">
        <v>0</v>
      </c>
      <c r="W271" s="95">
        <v>0</v>
      </c>
      <c r="X271" s="95">
        <v>0</v>
      </c>
      <c r="Y271" s="95">
        <v>0</v>
      </c>
      <c r="Z271" s="95">
        <v>0</v>
      </c>
      <c r="AA271" s="95">
        <v>0</v>
      </c>
      <c r="AB271" s="95">
        <v>0</v>
      </c>
      <c r="AC271" s="95"/>
      <c r="AD271" s="95"/>
      <c r="AE271" s="95">
        <f t="shared" si="280"/>
        <v>0</v>
      </c>
      <c r="AF271" s="102"/>
      <c r="AG271" s="101"/>
      <c r="AH271" s="99"/>
      <c r="AI271" s="99"/>
      <c r="AJ271" s="99"/>
      <c r="AK271" s="100"/>
      <c r="AL271" s="99">
        <f t="shared" si="294"/>
        <v>0</v>
      </c>
      <c r="AM271" s="98">
        <f t="shared" si="302"/>
        <v>0</v>
      </c>
      <c r="AN271" s="99"/>
      <c r="AO271" s="247">
        <f t="shared" si="295"/>
        <v>0</v>
      </c>
      <c r="AP271" s="232"/>
      <c r="AQ271" s="86">
        <f t="shared" si="281"/>
        <v>0</v>
      </c>
      <c r="AR271" s="99"/>
      <c r="AS271" s="99"/>
      <c r="AT271" s="99"/>
      <c r="AU271" s="99"/>
      <c r="AV271" s="245">
        <f t="shared" si="296"/>
        <v>0</v>
      </c>
      <c r="AW271" s="99">
        <f t="shared" si="290"/>
        <v>0</v>
      </c>
      <c r="AX271" s="99"/>
      <c r="AY271" s="98">
        <f t="shared" si="297"/>
        <v>0</v>
      </c>
      <c r="AZ271" s="470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</row>
    <row r="272" spans="1:83" s="11" customFormat="1" ht="12" customHeight="1">
      <c r="A272" s="161">
        <v>16500553</v>
      </c>
      <c r="B272" s="108" t="str">
        <f t="shared" si="289"/>
        <v>16500553</v>
      </c>
      <c r="C272" s="94" t="s">
        <v>551</v>
      </c>
      <c r="D272" s="112" t="str">
        <f t="shared" si="320"/>
        <v>W/C</v>
      </c>
      <c r="E272" s="112"/>
      <c r="F272" s="94"/>
      <c r="G272" s="112"/>
      <c r="H272" s="177" t="str">
        <f t="shared" si="303"/>
        <v/>
      </c>
      <c r="I272" s="177" t="str">
        <f t="shared" si="304"/>
        <v/>
      </c>
      <c r="J272" s="177" t="str">
        <f t="shared" si="305"/>
        <v/>
      </c>
      <c r="K272" s="177" t="str">
        <f t="shared" si="301"/>
        <v/>
      </c>
      <c r="L272" s="177" t="str">
        <f t="shared" si="291"/>
        <v>W/C</v>
      </c>
      <c r="M272" s="177" t="str">
        <f t="shared" si="292"/>
        <v>NO</v>
      </c>
      <c r="N272" s="177" t="str">
        <f t="shared" si="293"/>
        <v>W/C</v>
      </c>
      <c r="O272"/>
      <c r="P272" s="95">
        <v>0</v>
      </c>
      <c r="Q272" s="95">
        <v>0</v>
      </c>
      <c r="R272" s="95">
        <v>0</v>
      </c>
      <c r="S272" s="95">
        <v>0</v>
      </c>
      <c r="T272" s="95">
        <v>0</v>
      </c>
      <c r="U272" s="95">
        <v>0</v>
      </c>
      <c r="V272" s="95">
        <v>0</v>
      </c>
      <c r="W272" s="95">
        <v>0</v>
      </c>
      <c r="X272" s="95">
        <v>0</v>
      </c>
      <c r="Y272" s="95">
        <v>0</v>
      </c>
      <c r="Z272" s="95">
        <v>0</v>
      </c>
      <c r="AA272" s="95">
        <v>0</v>
      </c>
      <c r="AB272" s="95">
        <v>0</v>
      </c>
      <c r="AC272" s="95"/>
      <c r="AD272" s="95"/>
      <c r="AE272" s="95">
        <f t="shared" si="280"/>
        <v>0</v>
      </c>
      <c r="AF272" s="102"/>
      <c r="AG272" s="101"/>
      <c r="AH272" s="99"/>
      <c r="AI272" s="99"/>
      <c r="AJ272" s="99"/>
      <c r="AK272" s="100"/>
      <c r="AL272" s="99">
        <f t="shared" si="294"/>
        <v>0</v>
      </c>
      <c r="AM272" s="98">
        <f t="shared" si="302"/>
        <v>0</v>
      </c>
      <c r="AN272" s="99"/>
      <c r="AO272" s="247">
        <f t="shared" si="295"/>
        <v>0</v>
      </c>
      <c r="AP272" s="232"/>
      <c r="AQ272" s="86">
        <f t="shared" si="281"/>
        <v>0</v>
      </c>
      <c r="AR272" s="99"/>
      <c r="AS272" s="99"/>
      <c r="AT272" s="99"/>
      <c r="AU272" s="99"/>
      <c r="AV272" s="245">
        <f t="shared" si="296"/>
        <v>0</v>
      </c>
      <c r="AW272" s="99">
        <f t="shared" si="290"/>
        <v>0</v>
      </c>
      <c r="AX272" s="99"/>
      <c r="AY272" s="98">
        <f t="shared" si="297"/>
        <v>0</v>
      </c>
      <c r="AZ272" s="470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</row>
    <row r="273" spans="1:83" s="11" customFormat="1" ht="12" customHeight="1">
      <c r="A273" s="161">
        <v>16500563</v>
      </c>
      <c r="B273" s="108" t="str">
        <f t="shared" si="289"/>
        <v>16500563</v>
      </c>
      <c r="C273" s="94" t="s">
        <v>273</v>
      </c>
      <c r="D273" s="112" t="str">
        <f t="shared" si="320"/>
        <v>W/C</v>
      </c>
      <c r="E273" s="112"/>
      <c r="F273" s="94"/>
      <c r="G273" s="112"/>
      <c r="H273" s="177" t="str">
        <f t="shared" si="303"/>
        <v/>
      </c>
      <c r="I273" s="177" t="str">
        <f t="shared" si="304"/>
        <v/>
      </c>
      <c r="J273" s="177" t="str">
        <f t="shared" si="305"/>
        <v/>
      </c>
      <c r="K273" s="177" t="str">
        <f t="shared" si="301"/>
        <v/>
      </c>
      <c r="L273" s="177" t="str">
        <f t="shared" si="291"/>
        <v>W/C</v>
      </c>
      <c r="M273" s="177" t="str">
        <f t="shared" si="292"/>
        <v>NO</v>
      </c>
      <c r="N273" s="177" t="str">
        <f t="shared" si="293"/>
        <v>W/C</v>
      </c>
      <c r="O273"/>
      <c r="P273" s="95">
        <v>0</v>
      </c>
      <c r="Q273" s="95">
        <v>278860.59999999998</v>
      </c>
      <c r="R273" s="95">
        <v>253509.64</v>
      </c>
      <c r="S273" s="95">
        <v>228158.68</v>
      </c>
      <c r="T273" s="95">
        <v>202807.72</v>
      </c>
      <c r="U273" s="95">
        <v>0</v>
      </c>
      <c r="V273" s="95">
        <v>0</v>
      </c>
      <c r="W273" s="95">
        <v>0</v>
      </c>
      <c r="X273" s="95">
        <v>0</v>
      </c>
      <c r="Y273" s="95">
        <v>0</v>
      </c>
      <c r="Z273" s="95">
        <v>0</v>
      </c>
      <c r="AA273" s="95">
        <v>0</v>
      </c>
      <c r="AB273" s="95">
        <v>0</v>
      </c>
      <c r="AC273" s="95"/>
      <c r="AD273" s="95"/>
      <c r="AE273" s="95">
        <f t="shared" si="280"/>
        <v>80278.05333333333</v>
      </c>
      <c r="AF273" s="102"/>
      <c r="AG273" s="101"/>
      <c r="AH273" s="99"/>
      <c r="AI273" s="99"/>
      <c r="AJ273" s="99"/>
      <c r="AK273" s="100"/>
      <c r="AL273" s="99">
        <f t="shared" si="294"/>
        <v>0</v>
      </c>
      <c r="AM273" s="98">
        <f t="shared" si="302"/>
        <v>80278.05333333333</v>
      </c>
      <c r="AN273" s="99"/>
      <c r="AO273" s="247">
        <f t="shared" si="295"/>
        <v>80278.05333333333</v>
      </c>
      <c r="AP273" s="232"/>
      <c r="AQ273" s="86">
        <f t="shared" si="281"/>
        <v>0</v>
      </c>
      <c r="AR273" s="99"/>
      <c r="AS273" s="99"/>
      <c r="AT273" s="99"/>
      <c r="AU273" s="99"/>
      <c r="AV273" s="245">
        <f t="shared" si="296"/>
        <v>0</v>
      </c>
      <c r="AW273" s="99">
        <f t="shared" si="290"/>
        <v>0</v>
      </c>
      <c r="AX273" s="99"/>
      <c r="AY273" s="98">
        <f t="shared" si="297"/>
        <v>0</v>
      </c>
      <c r="AZ273" s="470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</row>
    <row r="274" spans="1:83" s="11" customFormat="1" ht="12" customHeight="1">
      <c r="A274" s="161">
        <v>16500583</v>
      </c>
      <c r="B274" s="108" t="str">
        <f t="shared" si="289"/>
        <v>16500583</v>
      </c>
      <c r="C274" s="94" t="s">
        <v>387</v>
      </c>
      <c r="D274" s="112" t="str">
        <f t="shared" si="320"/>
        <v>W/C</v>
      </c>
      <c r="E274" s="112"/>
      <c r="F274" s="94"/>
      <c r="G274" s="112"/>
      <c r="H274" s="177" t="str">
        <f t="shared" si="303"/>
        <v/>
      </c>
      <c r="I274" s="177" t="str">
        <f t="shared" si="304"/>
        <v/>
      </c>
      <c r="J274" s="177" t="str">
        <f t="shared" si="305"/>
        <v/>
      </c>
      <c r="K274" s="177" t="str">
        <f t="shared" si="301"/>
        <v/>
      </c>
      <c r="L274" s="177" t="str">
        <f t="shared" si="291"/>
        <v>W/C</v>
      </c>
      <c r="M274" s="177" t="str">
        <f t="shared" si="292"/>
        <v>NO</v>
      </c>
      <c r="N274" s="177" t="str">
        <f t="shared" si="293"/>
        <v>W/C</v>
      </c>
      <c r="O274"/>
      <c r="P274" s="95">
        <v>0</v>
      </c>
      <c r="Q274" s="95">
        <v>1206210.06</v>
      </c>
      <c r="R274" s="95">
        <v>1096554.6000000001</v>
      </c>
      <c r="S274" s="95">
        <v>986899.14</v>
      </c>
      <c r="T274" s="95">
        <v>877243.68</v>
      </c>
      <c r="U274" s="95">
        <v>767588.22</v>
      </c>
      <c r="V274" s="95">
        <v>0</v>
      </c>
      <c r="W274" s="95">
        <v>0</v>
      </c>
      <c r="X274" s="95">
        <v>0</v>
      </c>
      <c r="Y274" s="95">
        <v>0</v>
      </c>
      <c r="Z274" s="95">
        <v>0</v>
      </c>
      <c r="AA274" s="95">
        <v>0</v>
      </c>
      <c r="AB274" s="95">
        <v>0</v>
      </c>
      <c r="AC274" s="95"/>
      <c r="AD274" s="95"/>
      <c r="AE274" s="95">
        <f t="shared" si="280"/>
        <v>411207.97500000003</v>
      </c>
      <c r="AF274" s="102"/>
      <c r="AG274" s="101"/>
      <c r="AH274" s="99"/>
      <c r="AI274" s="99"/>
      <c r="AJ274" s="99"/>
      <c r="AK274" s="100"/>
      <c r="AL274" s="99">
        <f t="shared" si="294"/>
        <v>0</v>
      </c>
      <c r="AM274" s="98">
        <f t="shared" si="302"/>
        <v>411207.97500000003</v>
      </c>
      <c r="AN274" s="99"/>
      <c r="AO274" s="247">
        <f t="shared" si="295"/>
        <v>411207.97500000003</v>
      </c>
      <c r="AP274" s="232"/>
      <c r="AQ274" s="86">
        <f t="shared" si="281"/>
        <v>0</v>
      </c>
      <c r="AR274" s="99"/>
      <c r="AS274" s="99"/>
      <c r="AT274" s="99"/>
      <c r="AU274" s="99"/>
      <c r="AV274" s="245">
        <f t="shared" si="296"/>
        <v>0</v>
      </c>
      <c r="AW274" s="99">
        <f t="shared" si="290"/>
        <v>0</v>
      </c>
      <c r="AX274" s="99"/>
      <c r="AY274" s="98">
        <f t="shared" si="297"/>
        <v>0</v>
      </c>
      <c r="AZ274" s="470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</row>
    <row r="275" spans="1:83" s="11" customFormat="1" ht="12" customHeight="1">
      <c r="A275" s="168">
        <v>16500591</v>
      </c>
      <c r="B275" s="112" t="str">
        <f t="shared" si="289"/>
        <v>16500591</v>
      </c>
      <c r="C275" s="94" t="s">
        <v>350</v>
      </c>
      <c r="D275" s="112" t="str">
        <f t="shared" si="320"/>
        <v>W/C</v>
      </c>
      <c r="E275" s="112"/>
      <c r="F275" s="94"/>
      <c r="G275" s="112"/>
      <c r="H275" s="177" t="str">
        <f t="shared" si="303"/>
        <v/>
      </c>
      <c r="I275" s="177" t="str">
        <f t="shared" si="304"/>
        <v/>
      </c>
      <c r="J275" s="177" t="str">
        <f t="shared" si="305"/>
        <v/>
      </c>
      <c r="K275" s="177" t="str">
        <f t="shared" si="301"/>
        <v/>
      </c>
      <c r="L275" s="177" t="str">
        <f t="shared" si="291"/>
        <v>W/C</v>
      </c>
      <c r="M275" s="177" t="str">
        <f t="shared" si="292"/>
        <v>NO</v>
      </c>
      <c r="N275" s="177" t="str">
        <f t="shared" si="293"/>
        <v>W/C</v>
      </c>
      <c r="O275"/>
      <c r="P275" s="95">
        <v>0</v>
      </c>
      <c r="Q275" s="95">
        <v>0</v>
      </c>
      <c r="R275" s="95">
        <v>0</v>
      </c>
      <c r="S275" s="95">
        <v>0</v>
      </c>
      <c r="T275" s="95">
        <v>0</v>
      </c>
      <c r="U275" s="95">
        <v>0</v>
      </c>
      <c r="V275" s="95">
        <v>0</v>
      </c>
      <c r="W275" s="95">
        <v>0</v>
      </c>
      <c r="X275" s="95">
        <v>0</v>
      </c>
      <c r="Y275" s="95">
        <v>0</v>
      </c>
      <c r="Z275" s="95">
        <v>0</v>
      </c>
      <c r="AA275" s="95">
        <v>0</v>
      </c>
      <c r="AB275" s="95">
        <v>0</v>
      </c>
      <c r="AC275" s="95"/>
      <c r="AD275" s="95"/>
      <c r="AE275" s="95">
        <f t="shared" si="280"/>
        <v>0</v>
      </c>
      <c r="AF275" s="102"/>
      <c r="AG275" s="101"/>
      <c r="AH275" s="99"/>
      <c r="AI275" s="99"/>
      <c r="AJ275" s="99"/>
      <c r="AK275" s="100"/>
      <c r="AL275" s="99">
        <f t="shared" si="294"/>
        <v>0</v>
      </c>
      <c r="AM275" s="98">
        <f t="shared" si="302"/>
        <v>0</v>
      </c>
      <c r="AN275" s="99"/>
      <c r="AO275" s="247">
        <f t="shared" si="295"/>
        <v>0</v>
      </c>
      <c r="AP275" s="232"/>
      <c r="AQ275" s="86">
        <f t="shared" si="281"/>
        <v>0</v>
      </c>
      <c r="AR275" s="99"/>
      <c r="AS275" s="99"/>
      <c r="AT275" s="99"/>
      <c r="AU275" s="99"/>
      <c r="AV275" s="245">
        <f t="shared" si="296"/>
        <v>0</v>
      </c>
      <c r="AW275" s="99">
        <f t="shared" si="290"/>
        <v>0</v>
      </c>
      <c r="AX275" s="99"/>
      <c r="AY275" s="98">
        <f t="shared" si="297"/>
        <v>0</v>
      </c>
      <c r="AZ275" s="470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</row>
    <row r="276" spans="1:83" s="11" customFormat="1" ht="12" customHeight="1">
      <c r="A276" s="161">
        <v>16500601</v>
      </c>
      <c r="B276" s="108" t="str">
        <f t="shared" si="289"/>
        <v>16500601</v>
      </c>
      <c r="C276" s="94" t="s">
        <v>338</v>
      </c>
      <c r="D276" s="112" t="str">
        <f t="shared" si="320"/>
        <v>W/C</v>
      </c>
      <c r="E276" s="112"/>
      <c r="F276" s="94"/>
      <c r="G276" s="112"/>
      <c r="H276" s="177" t="str">
        <f t="shared" si="303"/>
        <v/>
      </c>
      <c r="I276" s="177" t="str">
        <f t="shared" si="304"/>
        <v/>
      </c>
      <c r="J276" s="177" t="str">
        <f t="shared" si="305"/>
        <v/>
      </c>
      <c r="K276" s="177" t="str">
        <f t="shared" si="301"/>
        <v/>
      </c>
      <c r="L276" s="177" t="str">
        <f t="shared" si="291"/>
        <v>W/C</v>
      </c>
      <c r="M276" s="177" t="str">
        <f t="shared" si="292"/>
        <v>NO</v>
      </c>
      <c r="N276" s="177" t="str">
        <f t="shared" si="293"/>
        <v>W/C</v>
      </c>
      <c r="O276"/>
      <c r="P276" s="95">
        <v>0</v>
      </c>
      <c r="Q276" s="95">
        <v>0</v>
      </c>
      <c r="R276" s="95">
        <v>0</v>
      </c>
      <c r="S276" s="95">
        <v>0</v>
      </c>
      <c r="T276" s="95">
        <v>0</v>
      </c>
      <c r="U276" s="95">
        <v>0</v>
      </c>
      <c r="V276" s="95">
        <v>0</v>
      </c>
      <c r="W276" s="95">
        <v>0</v>
      </c>
      <c r="X276" s="95">
        <v>0</v>
      </c>
      <c r="Y276" s="95">
        <v>0</v>
      </c>
      <c r="Z276" s="95">
        <v>0</v>
      </c>
      <c r="AA276" s="95">
        <v>0</v>
      </c>
      <c r="AB276" s="95">
        <v>0</v>
      </c>
      <c r="AC276" s="95"/>
      <c r="AD276" s="95"/>
      <c r="AE276" s="95">
        <f t="shared" ref="AE276:AE339" si="321">(P276+AB276+SUM(Q276:AA276)*2)/24</f>
        <v>0</v>
      </c>
      <c r="AF276" s="102"/>
      <c r="AG276" s="101"/>
      <c r="AH276" s="99"/>
      <c r="AI276" s="99"/>
      <c r="AJ276" s="99"/>
      <c r="AK276" s="100"/>
      <c r="AL276" s="99">
        <f t="shared" si="294"/>
        <v>0</v>
      </c>
      <c r="AM276" s="98">
        <f t="shared" si="302"/>
        <v>0</v>
      </c>
      <c r="AN276" s="99"/>
      <c r="AO276" s="247">
        <f t="shared" si="295"/>
        <v>0</v>
      </c>
      <c r="AP276" s="232"/>
      <c r="AQ276" s="86">
        <f t="shared" si="281"/>
        <v>0</v>
      </c>
      <c r="AR276" s="99"/>
      <c r="AS276" s="99"/>
      <c r="AT276" s="99"/>
      <c r="AU276" s="99"/>
      <c r="AV276" s="245">
        <f t="shared" si="296"/>
        <v>0</v>
      </c>
      <c r="AW276" s="99">
        <f t="shared" si="290"/>
        <v>0</v>
      </c>
      <c r="AX276" s="99"/>
      <c r="AY276" s="98">
        <f t="shared" si="297"/>
        <v>0</v>
      </c>
      <c r="AZ276" s="470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</row>
    <row r="277" spans="1:83" s="11" customFormat="1" ht="12" customHeight="1">
      <c r="A277" s="161">
        <v>16500611</v>
      </c>
      <c r="B277" s="108" t="str">
        <f t="shared" si="289"/>
        <v>16500611</v>
      </c>
      <c r="C277" s="94" t="s">
        <v>274</v>
      </c>
      <c r="D277" s="112" t="str">
        <f t="shared" si="320"/>
        <v>W/C</v>
      </c>
      <c r="E277" s="112"/>
      <c r="F277" s="94"/>
      <c r="G277" s="112"/>
      <c r="H277" s="177" t="str">
        <f t="shared" si="303"/>
        <v/>
      </c>
      <c r="I277" s="177" t="str">
        <f t="shared" si="304"/>
        <v/>
      </c>
      <c r="J277" s="177" t="str">
        <f t="shared" si="305"/>
        <v/>
      </c>
      <c r="K277" s="177" t="str">
        <f t="shared" si="301"/>
        <v/>
      </c>
      <c r="L277" s="177" t="str">
        <f t="shared" si="291"/>
        <v>W/C</v>
      </c>
      <c r="M277" s="177" t="str">
        <f t="shared" si="292"/>
        <v>NO</v>
      </c>
      <c r="N277" s="177" t="str">
        <f t="shared" si="293"/>
        <v>W/C</v>
      </c>
      <c r="O277"/>
      <c r="P277" s="95">
        <v>769462</v>
      </c>
      <c r="Q277" s="95">
        <v>705340.16</v>
      </c>
      <c r="R277" s="95">
        <v>641218.31999999995</v>
      </c>
      <c r="S277" s="95">
        <v>577096.48</v>
      </c>
      <c r="T277" s="95">
        <v>512974.64</v>
      </c>
      <c r="U277" s="95">
        <v>448852.8</v>
      </c>
      <c r="V277" s="95">
        <v>0</v>
      </c>
      <c r="W277" s="95">
        <v>0</v>
      </c>
      <c r="X277" s="95">
        <v>0</v>
      </c>
      <c r="Y277" s="95">
        <v>0</v>
      </c>
      <c r="Z277" s="95">
        <v>0</v>
      </c>
      <c r="AA277" s="95">
        <v>0</v>
      </c>
      <c r="AB277" s="95">
        <v>0</v>
      </c>
      <c r="AC277" s="95"/>
      <c r="AD277" s="95"/>
      <c r="AE277" s="95">
        <f t="shared" si="321"/>
        <v>272517.78333333333</v>
      </c>
      <c r="AF277" s="102"/>
      <c r="AG277" s="101"/>
      <c r="AH277" s="99"/>
      <c r="AI277" s="99"/>
      <c r="AJ277" s="99"/>
      <c r="AK277" s="100"/>
      <c r="AL277" s="99">
        <f t="shared" si="294"/>
        <v>0</v>
      </c>
      <c r="AM277" s="98">
        <f t="shared" si="302"/>
        <v>272517.78333333333</v>
      </c>
      <c r="AN277" s="99"/>
      <c r="AO277" s="247">
        <f t="shared" si="295"/>
        <v>272517.78333333333</v>
      </c>
      <c r="AP277" s="232"/>
      <c r="AQ277" s="86">
        <f t="shared" si="281"/>
        <v>0</v>
      </c>
      <c r="AR277" s="99"/>
      <c r="AS277" s="99"/>
      <c r="AT277" s="99"/>
      <c r="AU277" s="99"/>
      <c r="AV277" s="245">
        <f t="shared" si="296"/>
        <v>0</v>
      </c>
      <c r="AW277" s="99">
        <f t="shared" si="290"/>
        <v>0</v>
      </c>
      <c r="AX277" s="99"/>
      <c r="AY277" s="98">
        <f t="shared" si="297"/>
        <v>0</v>
      </c>
      <c r="AZ277" s="470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</row>
    <row r="278" spans="1:83" s="11" customFormat="1" ht="12" customHeight="1">
      <c r="A278" s="161">
        <v>16500612</v>
      </c>
      <c r="B278" s="108" t="str">
        <f t="shared" si="289"/>
        <v>16500612</v>
      </c>
      <c r="C278" s="94" t="s">
        <v>390</v>
      </c>
      <c r="D278" s="112" t="str">
        <f t="shared" si="320"/>
        <v>W/C</v>
      </c>
      <c r="E278" s="112"/>
      <c r="F278" s="94"/>
      <c r="G278" s="112"/>
      <c r="H278" s="177" t="str">
        <f t="shared" si="303"/>
        <v/>
      </c>
      <c r="I278" s="177" t="str">
        <f t="shared" si="304"/>
        <v/>
      </c>
      <c r="J278" s="177" t="str">
        <f t="shared" si="305"/>
        <v/>
      </c>
      <c r="K278" s="177" t="str">
        <f t="shared" si="301"/>
        <v/>
      </c>
      <c r="L278" s="177" t="str">
        <f t="shared" si="291"/>
        <v>W/C</v>
      </c>
      <c r="M278" s="177" t="str">
        <f t="shared" si="292"/>
        <v>NO</v>
      </c>
      <c r="N278" s="177" t="str">
        <f t="shared" si="293"/>
        <v>W/C</v>
      </c>
      <c r="O278"/>
      <c r="P278" s="95">
        <v>0</v>
      </c>
      <c r="Q278" s="95">
        <v>0</v>
      </c>
      <c r="R278" s="95">
        <v>401401.66</v>
      </c>
      <c r="S278" s="95">
        <v>361261.49</v>
      </c>
      <c r="T278" s="95">
        <v>321121.32</v>
      </c>
      <c r="U278" s="95">
        <v>280981.15000000002</v>
      </c>
      <c r="V278" s="95">
        <v>0</v>
      </c>
      <c r="W278" s="95">
        <v>0</v>
      </c>
      <c r="X278" s="95">
        <v>0</v>
      </c>
      <c r="Y278" s="95">
        <v>0</v>
      </c>
      <c r="Z278" s="95">
        <v>0</v>
      </c>
      <c r="AA278" s="95">
        <v>0</v>
      </c>
      <c r="AB278" s="95">
        <v>0</v>
      </c>
      <c r="AC278" s="95"/>
      <c r="AD278" s="95"/>
      <c r="AE278" s="95">
        <f t="shared" si="321"/>
        <v>113730.46833333334</v>
      </c>
      <c r="AF278" s="102"/>
      <c r="AG278" s="101"/>
      <c r="AH278" s="99"/>
      <c r="AI278" s="99"/>
      <c r="AJ278" s="99"/>
      <c r="AK278" s="100"/>
      <c r="AL278" s="99">
        <f t="shared" si="294"/>
        <v>0</v>
      </c>
      <c r="AM278" s="98">
        <f t="shared" si="302"/>
        <v>113730.46833333334</v>
      </c>
      <c r="AN278" s="99"/>
      <c r="AO278" s="247">
        <f t="shared" si="295"/>
        <v>113730.46833333334</v>
      </c>
      <c r="AP278" s="232"/>
      <c r="AQ278" s="86">
        <f t="shared" si="281"/>
        <v>0</v>
      </c>
      <c r="AR278" s="99"/>
      <c r="AS278" s="99"/>
      <c r="AT278" s="99"/>
      <c r="AU278" s="99"/>
      <c r="AV278" s="245">
        <f t="shared" si="296"/>
        <v>0</v>
      </c>
      <c r="AW278" s="99">
        <f t="shared" si="290"/>
        <v>0</v>
      </c>
      <c r="AX278" s="99"/>
      <c r="AY278" s="98">
        <f t="shared" si="297"/>
        <v>0</v>
      </c>
      <c r="AZ278" s="470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</row>
    <row r="279" spans="1:83" s="11" customFormat="1" ht="12" customHeight="1">
      <c r="A279" s="161">
        <v>16500622</v>
      </c>
      <c r="B279" s="108" t="str">
        <f t="shared" si="289"/>
        <v>16500622</v>
      </c>
      <c r="C279" s="94" t="s">
        <v>636</v>
      </c>
      <c r="D279" s="112" t="str">
        <f t="shared" si="320"/>
        <v>W/C</v>
      </c>
      <c r="E279" s="112"/>
      <c r="F279" s="94"/>
      <c r="G279" s="112"/>
      <c r="H279" s="177" t="str">
        <f t="shared" si="303"/>
        <v/>
      </c>
      <c r="I279" s="177" t="str">
        <f t="shared" si="304"/>
        <v/>
      </c>
      <c r="J279" s="177" t="str">
        <f t="shared" si="305"/>
        <v/>
      </c>
      <c r="K279" s="177" t="str">
        <f t="shared" si="301"/>
        <v/>
      </c>
      <c r="L279" s="177" t="str">
        <f t="shared" si="291"/>
        <v>W/C</v>
      </c>
      <c r="M279" s="177" t="str">
        <f t="shared" si="292"/>
        <v>NO</v>
      </c>
      <c r="N279" s="177" t="str">
        <f t="shared" si="293"/>
        <v>W/C</v>
      </c>
      <c r="O279"/>
      <c r="P279" s="95">
        <v>0</v>
      </c>
      <c r="Q279" s="95">
        <v>0</v>
      </c>
      <c r="R279" s="95">
        <v>0</v>
      </c>
      <c r="S279" s="95">
        <v>0</v>
      </c>
      <c r="T279" s="95">
        <v>0</v>
      </c>
      <c r="U279" s="95">
        <v>54470.5</v>
      </c>
      <c r="V279" s="95">
        <v>0</v>
      </c>
      <c r="W279" s="95">
        <v>0</v>
      </c>
      <c r="X279" s="95">
        <v>0</v>
      </c>
      <c r="Y279" s="95">
        <v>0</v>
      </c>
      <c r="Z279" s="95">
        <v>0</v>
      </c>
      <c r="AA279" s="95">
        <v>0</v>
      </c>
      <c r="AB279" s="95">
        <v>0</v>
      </c>
      <c r="AC279" s="95"/>
      <c r="AD279" s="95"/>
      <c r="AE279" s="95">
        <f t="shared" si="321"/>
        <v>4539.208333333333</v>
      </c>
      <c r="AF279" s="102"/>
      <c r="AG279" s="101"/>
      <c r="AH279" s="99"/>
      <c r="AI279" s="99"/>
      <c r="AJ279" s="99"/>
      <c r="AK279" s="100"/>
      <c r="AL279" s="99">
        <f t="shared" si="294"/>
        <v>0</v>
      </c>
      <c r="AM279" s="98">
        <f t="shared" si="302"/>
        <v>4539.208333333333</v>
      </c>
      <c r="AN279" s="99"/>
      <c r="AO279" s="247">
        <f t="shared" si="295"/>
        <v>4539.208333333333</v>
      </c>
      <c r="AP279" s="232"/>
      <c r="AQ279" s="86">
        <f t="shared" si="281"/>
        <v>0</v>
      </c>
      <c r="AR279" s="99"/>
      <c r="AS279" s="99"/>
      <c r="AT279" s="99"/>
      <c r="AU279" s="99"/>
      <c r="AV279" s="245">
        <f t="shared" si="296"/>
        <v>0</v>
      </c>
      <c r="AW279" s="99">
        <f t="shared" si="290"/>
        <v>0</v>
      </c>
      <c r="AX279" s="99"/>
      <c r="AY279" s="98">
        <f t="shared" si="297"/>
        <v>0</v>
      </c>
      <c r="AZ279" s="470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</row>
    <row r="280" spans="1:83" s="11" customFormat="1" ht="12" customHeight="1">
      <c r="A280" s="161">
        <v>16500623</v>
      </c>
      <c r="B280" s="108" t="str">
        <f t="shared" si="289"/>
        <v>16500623</v>
      </c>
      <c r="C280" s="94" t="s">
        <v>102</v>
      </c>
      <c r="D280" s="112" t="str">
        <f t="shared" si="320"/>
        <v>W/C</v>
      </c>
      <c r="E280" s="112"/>
      <c r="F280" s="94"/>
      <c r="G280" s="112"/>
      <c r="H280" s="177" t="str">
        <f t="shared" si="303"/>
        <v/>
      </c>
      <c r="I280" s="177" t="str">
        <f t="shared" si="304"/>
        <v/>
      </c>
      <c r="J280" s="177" t="str">
        <f t="shared" si="305"/>
        <v/>
      </c>
      <c r="K280" s="177" t="str">
        <f t="shared" si="301"/>
        <v/>
      </c>
      <c r="L280" s="177" t="str">
        <f t="shared" si="291"/>
        <v>W/C</v>
      </c>
      <c r="M280" s="177" t="str">
        <f t="shared" si="292"/>
        <v>NO</v>
      </c>
      <c r="N280" s="177" t="str">
        <f t="shared" si="293"/>
        <v>W/C</v>
      </c>
      <c r="O280"/>
      <c r="P280" s="95">
        <v>12805.8</v>
      </c>
      <c r="Q280" s="95">
        <v>6402.88</v>
      </c>
      <c r="R280" s="95">
        <v>0</v>
      </c>
      <c r="S280" s="95">
        <v>0</v>
      </c>
      <c r="T280" s="95">
        <v>0</v>
      </c>
      <c r="U280" s="95">
        <v>0</v>
      </c>
      <c r="V280" s="95">
        <v>51223.33</v>
      </c>
      <c r="W280" s="95">
        <v>0</v>
      </c>
      <c r="X280" s="95">
        <v>0</v>
      </c>
      <c r="Y280" s="95">
        <v>0</v>
      </c>
      <c r="Z280" s="95">
        <v>0</v>
      </c>
      <c r="AA280" s="95">
        <v>0</v>
      </c>
      <c r="AB280" s="95">
        <v>0</v>
      </c>
      <c r="AC280" s="95"/>
      <c r="AD280" s="95"/>
      <c r="AE280" s="95">
        <f t="shared" si="321"/>
        <v>5335.7591666666667</v>
      </c>
      <c r="AF280" s="102"/>
      <c r="AG280" s="101"/>
      <c r="AH280" s="99"/>
      <c r="AI280" s="99"/>
      <c r="AJ280" s="99"/>
      <c r="AK280" s="100"/>
      <c r="AL280" s="99">
        <f t="shared" si="294"/>
        <v>0</v>
      </c>
      <c r="AM280" s="98">
        <f t="shared" si="302"/>
        <v>5335.7591666666667</v>
      </c>
      <c r="AN280" s="99"/>
      <c r="AO280" s="247">
        <f t="shared" si="295"/>
        <v>5335.7591666666667</v>
      </c>
      <c r="AP280" s="232"/>
      <c r="AQ280" s="86">
        <f t="shared" ref="AQ280:AQ350" si="322">AB280</f>
        <v>0</v>
      </c>
      <c r="AR280" s="99"/>
      <c r="AS280" s="99"/>
      <c r="AT280" s="99"/>
      <c r="AU280" s="99"/>
      <c r="AV280" s="245">
        <f t="shared" si="296"/>
        <v>0</v>
      </c>
      <c r="AW280" s="99">
        <f t="shared" si="290"/>
        <v>0</v>
      </c>
      <c r="AX280" s="99"/>
      <c r="AY280" s="98">
        <f t="shared" si="297"/>
        <v>0</v>
      </c>
      <c r="AZ280" s="47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</row>
    <row r="281" spans="1:83" s="11" customFormat="1" ht="12" customHeight="1">
      <c r="A281" s="161">
        <v>16500633</v>
      </c>
      <c r="B281" s="108" t="str">
        <f t="shared" si="289"/>
        <v>16500633</v>
      </c>
      <c r="C281" s="94" t="s">
        <v>1376</v>
      </c>
      <c r="D281" s="112" t="str">
        <f t="shared" si="320"/>
        <v>W/C</v>
      </c>
      <c r="E281" s="112"/>
      <c r="F281" s="94"/>
      <c r="G281" s="112"/>
      <c r="H281" s="177" t="str">
        <f t="shared" si="303"/>
        <v/>
      </c>
      <c r="I281" s="177" t="str">
        <f t="shared" si="304"/>
        <v/>
      </c>
      <c r="J281" s="177" t="str">
        <f t="shared" si="305"/>
        <v/>
      </c>
      <c r="K281" s="177" t="str">
        <f t="shared" si="301"/>
        <v/>
      </c>
      <c r="L281" s="177" t="str">
        <f t="shared" si="291"/>
        <v>W/C</v>
      </c>
      <c r="M281" s="177" t="str">
        <f t="shared" si="292"/>
        <v>NO</v>
      </c>
      <c r="N281" s="177" t="str">
        <f t="shared" si="293"/>
        <v>W/C</v>
      </c>
      <c r="O281"/>
      <c r="P281" s="95">
        <v>0</v>
      </c>
      <c r="Q281" s="95">
        <v>0</v>
      </c>
      <c r="R281" s="95">
        <v>0</v>
      </c>
      <c r="S281" s="95">
        <v>0</v>
      </c>
      <c r="T281" s="95">
        <v>0</v>
      </c>
      <c r="U281" s="95">
        <v>0</v>
      </c>
      <c r="V281" s="95">
        <v>0</v>
      </c>
      <c r="W281" s="95">
        <v>0</v>
      </c>
      <c r="X281" s="95">
        <v>0</v>
      </c>
      <c r="Y281" s="95">
        <v>0</v>
      </c>
      <c r="Z281" s="95">
        <v>0</v>
      </c>
      <c r="AA281" s="95">
        <v>0</v>
      </c>
      <c r="AB281" s="95">
        <v>0</v>
      </c>
      <c r="AC281" s="95"/>
      <c r="AD281" s="95"/>
      <c r="AE281" s="95">
        <f t="shared" si="321"/>
        <v>0</v>
      </c>
      <c r="AF281" s="102"/>
      <c r="AG281" s="101"/>
      <c r="AH281" s="99"/>
      <c r="AI281" s="99"/>
      <c r="AJ281" s="99"/>
      <c r="AK281" s="100"/>
      <c r="AL281" s="99">
        <f t="shared" si="294"/>
        <v>0</v>
      </c>
      <c r="AM281" s="98">
        <f t="shared" si="302"/>
        <v>0</v>
      </c>
      <c r="AN281" s="99"/>
      <c r="AO281" s="247">
        <f t="shared" si="295"/>
        <v>0</v>
      </c>
      <c r="AP281" s="232"/>
      <c r="AQ281" s="86">
        <f t="shared" si="322"/>
        <v>0</v>
      </c>
      <c r="AR281" s="99"/>
      <c r="AS281" s="99"/>
      <c r="AT281" s="99"/>
      <c r="AU281" s="99"/>
      <c r="AV281" s="245">
        <f t="shared" si="296"/>
        <v>0</v>
      </c>
      <c r="AW281" s="99">
        <f t="shared" si="290"/>
        <v>0</v>
      </c>
      <c r="AX281" s="99"/>
      <c r="AY281" s="98">
        <f t="shared" si="297"/>
        <v>0</v>
      </c>
      <c r="AZ281" s="470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</row>
    <row r="282" spans="1:83" s="11" customFormat="1" ht="12" customHeight="1">
      <c r="A282" s="161">
        <v>16500643</v>
      </c>
      <c r="B282" s="108" t="str">
        <f t="shared" si="289"/>
        <v>16500643</v>
      </c>
      <c r="C282" s="110" t="s">
        <v>84</v>
      </c>
      <c r="D282" s="112" t="str">
        <f t="shared" si="320"/>
        <v>W/C</v>
      </c>
      <c r="E282" s="112"/>
      <c r="F282" s="110"/>
      <c r="G282" s="112"/>
      <c r="H282" s="177" t="str">
        <f t="shared" si="303"/>
        <v/>
      </c>
      <c r="I282" s="177" t="str">
        <f t="shared" si="304"/>
        <v/>
      </c>
      <c r="J282" s="177" t="str">
        <f t="shared" si="305"/>
        <v/>
      </c>
      <c r="K282" s="177" t="str">
        <f t="shared" si="301"/>
        <v/>
      </c>
      <c r="L282" s="177" t="str">
        <f t="shared" si="291"/>
        <v>W/C</v>
      </c>
      <c r="M282" s="177" t="str">
        <f t="shared" si="292"/>
        <v>NO</v>
      </c>
      <c r="N282" s="177" t="str">
        <f t="shared" si="293"/>
        <v>W/C</v>
      </c>
      <c r="O282"/>
      <c r="P282" s="95">
        <v>0</v>
      </c>
      <c r="Q282" s="95">
        <v>0</v>
      </c>
      <c r="R282" s="95">
        <v>0</v>
      </c>
      <c r="S282" s="95">
        <v>0</v>
      </c>
      <c r="T282" s="95">
        <v>0</v>
      </c>
      <c r="U282" s="95">
        <v>0</v>
      </c>
      <c r="V282" s="95">
        <v>0</v>
      </c>
      <c r="W282" s="95">
        <v>0</v>
      </c>
      <c r="X282" s="95">
        <v>0</v>
      </c>
      <c r="Y282" s="95">
        <v>0</v>
      </c>
      <c r="Z282" s="95">
        <v>0</v>
      </c>
      <c r="AA282" s="95">
        <v>0</v>
      </c>
      <c r="AB282" s="95">
        <v>0</v>
      </c>
      <c r="AC282" s="95"/>
      <c r="AD282" s="95"/>
      <c r="AE282" s="95">
        <f t="shared" si="321"/>
        <v>0</v>
      </c>
      <c r="AF282" s="102"/>
      <c r="AG282" s="101"/>
      <c r="AH282" s="99"/>
      <c r="AI282" s="99"/>
      <c r="AJ282" s="99"/>
      <c r="AK282" s="100"/>
      <c r="AL282" s="99">
        <f t="shared" si="294"/>
        <v>0</v>
      </c>
      <c r="AM282" s="98">
        <f t="shared" si="302"/>
        <v>0</v>
      </c>
      <c r="AN282" s="99"/>
      <c r="AO282" s="247">
        <f t="shared" si="295"/>
        <v>0</v>
      </c>
      <c r="AP282" s="232"/>
      <c r="AQ282" s="86">
        <f t="shared" si="322"/>
        <v>0</v>
      </c>
      <c r="AR282" s="99"/>
      <c r="AS282" s="99"/>
      <c r="AT282" s="99"/>
      <c r="AU282" s="99"/>
      <c r="AV282" s="245">
        <f t="shared" si="296"/>
        <v>0</v>
      </c>
      <c r="AW282" s="99">
        <f t="shared" si="290"/>
        <v>0</v>
      </c>
      <c r="AX282" s="99"/>
      <c r="AY282" s="98">
        <f t="shared" si="297"/>
        <v>0</v>
      </c>
      <c r="AZ282" s="470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</row>
    <row r="283" spans="1:83" s="11" customFormat="1" ht="12" customHeight="1">
      <c r="A283" s="165">
        <v>16500651</v>
      </c>
      <c r="B283" s="107" t="str">
        <f t="shared" si="289"/>
        <v>16500651</v>
      </c>
      <c r="C283" s="107" t="s">
        <v>169</v>
      </c>
      <c r="D283" s="112" t="str">
        <f t="shared" si="320"/>
        <v>W/C</v>
      </c>
      <c r="E283" s="112"/>
      <c r="F283" s="107"/>
      <c r="G283" s="112"/>
      <c r="H283" s="177" t="str">
        <f t="shared" si="303"/>
        <v/>
      </c>
      <c r="I283" s="177" t="str">
        <f t="shared" si="304"/>
        <v/>
      </c>
      <c r="J283" s="177" t="str">
        <f t="shared" si="305"/>
        <v/>
      </c>
      <c r="K283" s="177" t="str">
        <f t="shared" si="301"/>
        <v/>
      </c>
      <c r="L283" s="177" t="str">
        <f t="shared" si="291"/>
        <v>W/C</v>
      </c>
      <c r="M283" s="177" t="str">
        <f t="shared" si="292"/>
        <v>NO</v>
      </c>
      <c r="N283" s="177" t="str">
        <f t="shared" si="293"/>
        <v>W/C</v>
      </c>
      <c r="O283"/>
      <c r="P283" s="95">
        <v>0</v>
      </c>
      <c r="Q283" s="95">
        <v>0</v>
      </c>
      <c r="R283" s="95">
        <v>0</v>
      </c>
      <c r="S283" s="95">
        <v>0</v>
      </c>
      <c r="T283" s="95">
        <v>0</v>
      </c>
      <c r="U283" s="95">
        <v>0</v>
      </c>
      <c r="V283" s="95">
        <v>0</v>
      </c>
      <c r="W283" s="95">
        <v>0</v>
      </c>
      <c r="X283" s="95">
        <v>0</v>
      </c>
      <c r="Y283" s="95">
        <v>0</v>
      </c>
      <c r="Z283" s="95">
        <v>0</v>
      </c>
      <c r="AA283" s="95">
        <v>0</v>
      </c>
      <c r="AB283" s="95">
        <v>0</v>
      </c>
      <c r="AC283" s="95"/>
      <c r="AD283" s="95"/>
      <c r="AE283" s="95">
        <f t="shared" si="321"/>
        <v>0</v>
      </c>
      <c r="AF283" s="102"/>
      <c r="AG283" s="101"/>
      <c r="AH283" s="99"/>
      <c r="AI283" s="99"/>
      <c r="AJ283" s="99"/>
      <c r="AK283" s="100"/>
      <c r="AL283" s="99">
        <f t="shared" si="294"/>
        <v>0</v>
      </c>
      <c r="AM283" s="98">
        <f t="shared" si="302"/>
        <v>0</v>
      </c>
      <c r="AN283" s="99"/>
      <c r="AO283" s="247">
        <f t="shared" si="295"/>
        <v>0</v>
      </c>
      <c r="AP283" s="232"/>
      <c r="AQ283" s="86">
        <f t="shared" si="322"/>
        <v>0</v>
      </c>
      <c r="AR283" s="99"/>
      <c r="AS283" s="99"/>
      <c r="AT283" s="99"/>
      <c r="AU283" s="99"/>
      <c r="AV283" s="245">
        <f t="shared" si="296"/>
        <v>0</v>
      </c>
      <c r="AW283" s="99">
        <f t="shared" si="290"/>
        <v>0</v>
      </c>
      <c r="AX283" s="99"/>
      <c r="AY283" s="98">
        <f t="shared" si="297"/>
        <v>0</v>
      </c>
      <c r="AZ283" s="470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</row>
    <row r="284" spans="1:83" s="11" customFormat="1" ht="12" customHeight="1">
      <c r="A284" s="165">
        <v>16500661</v>
      </c>
      <c r="B284" s="107" t="str">
        <f t="shared" si="289"/>
        <v>16500661</v>
      </c>
      <c r="C284" s="107" t="s">
        <v>170</v>
      </c>
      <c r="D284" s="112" t="str">
        <f t="shared" si="320"/>
        <v>W/C</v>
      </c>
      <c r="E284" s="112"/>
      <c r="F284" s="107"/>
      <c r="G284" s="112"/>
      <c r="H284" s="177" t="str">
        <f t="shared" si="303"/>
        <v/>
      </c>
      <c r="I284" s="177" t="str">
        <f t="shared" si="304"/>
        <v/>
      </c>
      <c r="J284" s="177" t="str">
        <f t="shared" si="305"/>
        <v/>
      </c>
      <c r="K284" s="177" t="str">
        <f t="shared" si="301"/>
        <v/>
      </c>
      <c r="L284" s="177" t="str">
        <f t="shared" si="291"/>
        <v>W/C</v>
      </c>
      <c r="M284" s="177" t="str">
        <f t="shared" si="292"/>
        <v>NO</v>
      </c>
      <c r="N284" s="177" t="str">
        <f t="shared" si="293"/>
        <v>W/C</v>
      </c>
      <c r="O284"/>
      <c r="P284" s="95">
        <v>0</v>
      </c>
      <c r="Q284" s="95">
        <v>0</v>
      </c>
      <c r="R284" s="95">
        <v>0</v>
      </c>
      <c r="S284" s="95">
        <v>0</v>
      </c>
      <c r="T284" s="95">
        <v>0</v>
      </c>
      <c r="U284" s="95">
        <v>0</v>
      </c>
      <c r="V284" s="95">
        <v>0</v>
      </c>
      <c r="W284" s="95">
        <v>0</v>
      </c>
      <c r="X284" s="95">
        <v>0</v>
      </c>
      <c r="Y284" s="95">
        <v>0</v>
      </c>
      <c r="Z284" s="95">
        <v>0</v>
      </c>
      <c r="AA284" s="95">
        <v>0</v>
      </c>
      <c r="AB284" s="95">
        <v>0</v>
      </c>
      <c r="AC284" s="95"/>
      <c r="AD284" s="95"/>
      <c r="AE284" s="95">
        <f t="shared" si="321"/>
        <v>0</v>
      </c>
      <c r="AF284" s="102"/>
      <c r="AG284" s="101"/>
      <c r="AH284" s="99"/>
      <c r="AI284" s="99"/>
      <c r="AJ284" s="99"/>
      <c r="AK284" s="100"/>
      <c r="AL284" s="99">
        <f t="shared" si="294"/>
        <v>0</v>
      </c>
      <c r="AM284" s="98">
        <f t="shared" si="302"/>
        <v>0</v>
      </c>
      <c r="AN284" s="99"/>
      <c r="AO284" s="247">
        <f t="shared" si="295"/>
        <v>0</v>
      </c>
      <c r="AP284" s="232"/>
      <c r="AQ284" s="86">
        <f t="shared" si="322"/>
        <v>0</v>
      </c>
      <c r="AR284" s="99"/>
      <c r="AS284" s="99"/>
      <c r="AT284" s="99"/>
      <c r="AU284" s="99"/>
      <c r="AV284" s="245">
        <f t="shared" si="296"/>
        <v>0</v>
      </c>
      <c r="AW284" s="99">
        <f t="shared" si="290"/>
        <v>0</v>
      </c>
      <c r="AX284" s="99"/>
      <c r="AY284" s="98">
        <f t="shared" si="297"/>
        <v>0</v>
      </c>
      <c r="AZ284" s="470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</row>
    <row r="285" spans="1:83" s="11" customFormat="1" ht="12" customHeight="1">
      <c r="A285" s="165">
        <v>16500671</v>
      </c>
      <c r="B285" s="107" t="str">
        <f t="shared" si="289"/>
        <v>16500671</v>
      </c>
      <c r="C285" s="107" t="s">
        <v>171</v>
      </c>
      <c r="D285" s="112" t="str">
        <f t="shared" si="320"/>
        <v>W/C</v>
      </c>
      <c r="E285" s="112"/>
      <c r="F285" s="107"/>
      <c r="G285" s="112"/>
      <c r="H285" s="177" t="str">
        <f t="shared" si="303"/>
        <v/>
      </c>
      <c r="I285" s="177" t="str">
        <f t="shared" si="304"/>
        <v/>
      </c>
      <c r="J285" s="177" t="str">
        <f t="shared" si="305"/>
        <v/>
      </c>
      <c r="K285" s="177" t="str">
        <f t="shared" si="301"/>
        <v/>
      </c>
      <c r="L285" s="177" t="str">
        <f t="shared" si="291"/>
        <v>W/C</v>
      </c>
      <c r="M285" s="177" t="str">
        <f t="shared" si="292"/>
        <v>NO</v>
      </c>
      <c r="N285" s="177" t="str">
        <f t="shared" si="293"/>
        <v>W/C</v>
      </c>
      <c r="O285"/>
      <c r="P285" s="95">
        <v>0</v>
      </c>
      <c r="Q285" s="95">
        <v>0</v>
      </c>
      <c r="R285" s="95">
        <v>0</v>
      </c>
      <c r="S285" s="95">
        <v>0</v>
      </c>
      <c r="T285" s="95">
        <v>0</v>
      </c>
      <c r="U285" s="95">
        <v>0</v>
      </c>
      <c r="V285" s="95">
        <v>0</v>
      </c>
      <c r="W285" s="95">
        <v>0</v>
      </c>
      <c r="X285" s="95">
        <v>0</v>
      </c>
      <c r="Y285" s="95">
        <v>0</v>
      </c>
      <c r="Z285" s="95">
        <v>0</v>
      </c>
      <c r="AA285" s="95">
        <v>0</v>
      </c>
      <c r="AB285" s="95">
        <v>0</v>
      </c>
      <c r="AC285" s="95"/>
      <c r="AD285" s="95"/>
      <c r="AE285" s="95">
        <f t="shared" si="321"/>
        <v>0</v>
      </c>
      <c r="AF285" s="102"/>
      <c r="AG285" s="101"/>
      <c r="AH285" s="99"/>
      <c r="AI285" s="99"/>
      <c r="AJ285" s="99"/>
      <c r="AK285" s="100"/>
      <c r="AL285" s="99">
        <f t="shared" si="294"/>
        <v>0</v>
      </c>
      <c r="AM285" s="98">
        <f t="shared" si="302"/>
        <v>0</v>
      </c>
      <c r="AN285" s="99"/>
      <c r="AO285" s="247">
        <f t="shared" si="295"/>
        <v>0</v>
      </c>
      <c r="AP285" s="232"/>
      <c r="AQ285" s="86">
        <f t="shared" si="322"/>
        <v>0</v>
      </c>
      <c r="AR285" s="99"/>
      <c r="AS285" s="99"/>
      <c r="AT285" s="99"/>
      <c r="AU285" s="99"/>
      <c r="AV285" s="245">
        <f t="shared" si="296"/>
        <v>0</v>
      </c>
      <c r="AW285" s="99">
        <f t="shared" si="290"/>
        <v>0</v>
      </c>
      <c r="AX285" s="99"/>
      <c r="AY285" s="98">
        <f t="shared" si="297"/>
        <v>0</v>
      </c>
      <c r="AZ285" s="470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</row>
    <row r="286" spans="1:83" s="11" customFormat="1" ht="12" customHeight="1">
      <c r="A286" s="165">
        <v>16500673</v>
      </c>
      <c r="B286" s="107" t="str">
        <f t="shared" si="289"/>
        <v>16500673</v>
      </c>
      <c r="C286" s="107" t="s">
        <v>699</v>
      </c>
      <c r="D286" s="112" t="str">
        <f t="shared" si="320"/>
        <v>W/C</v>
      </c>
      <c r="E286" s="112"/>
      <c r="F286" s="107"/>
      <c r="G286" s="112"/>
      <c r="H286" s="177" t="str">
        <f t="shared" si="303"/>
        <v/>
      </c>
      <c r="I286" s="177" t="str">
        <f t="shared" si="304"/>
        <v/>
      </c>
      <c r="J286" s="177" t="str">
        <f t="shared" si="305"/>
        <v/>
      </c>
      <c r="K286" s="177" t="str">
        <f t="shared" si="301"/>
        <v/>
      </c>
      <c r="L286" s="177" t="str">
        <f t="shared" si="291"/>
        <v>W/C</v>
      </c>
      <c r="M286" s="177" t="str">
        <f t="shared" si="292"/>
        <v>NO</v>
      </c>
      <c r="N286" s="177" t="str">
        <f t="shared" si="293"/>
        <v>W/C</v>
      </c>
      <c r="O286"/>
      <c r="P286" s="95">
        <v>241040.65</v>
      </c>
      <c r="Q286" s="95">
        <v>220953.93</v>
      </c>
      <c r="R286" s="95">
        <v>200867.21</v>
      </c>
      <c r="S286" s="95">
        <v>180780.49</v>
      </c>
      <c r="T286" s="95">
        <v>160693.76999999999</v>
      </c>
      <c r="U286" s="95">
        <v>140607.04999999999</v>
      </c>
      <c r="V286" s="95">
        <v>0</v>
      </c>
      <c r="W286" s="95">
        <v>0</v>
      </c>
      <c r="X286" s="95">
        <v>0</v>
      </c>
      <c r="Y286" s="95">
        <v>0</v>
      </c>
      <c r="Z286" s="95">
        <v>0</v>
      </c>
      <c r="AA286" s="95">
        <v>0</v>
      </c>
      <c r="AB286" s="95">
        <v>0</v>
      </c>
      <c r="AC286" s="95"/>
      <c r="AD286" s="95"/>
      <c r="AE286" s="95">
        <f t="shared" si="321"/>
        <v>85368.564583333326</v>
      </c>
      <c r="AF286" s="102"/>
      <c r="AG286" s="101"/>
      <c r="AH286" s="99"/>
      <c r="AI286" s="99"/>
      <c r="AJ286" s="99"/>
      <c r="AK286" s="100"/>
      <c r="AL286" s="99">
        <f t="shared" si="294"/>
        <v>0</v>
      </c>
      <c r="AM286" s="98">
        <f t="shared" si="302"/>
        <v>85368.564583333326</v>
      </c>
      <c r="AN286" s="99"/>
      <c r="AO286" s="247">
        <f t="shared" si="295"/>
        <v>85368.564583333326</v>
      </c>
      <c r="AP286" s="232"/>
      <c r="AQ286" s="86">
        <f t="shared" si="322"/>
        <v>0</v>
      </c>
      <c r="AR286" s="99"/>
      <c r="AS286" s="99"/>
      <c r="AT286" s="99"/>
      <c r="AU286" s="99"/>
      <c r="AV286" s="245">
        <f t="shared" si="296"/>
        <v>0</v>
      </c>
      <c r="AW286" s="99">
        <f t="shared" si="290"/>
        <v>0</v>
      </c>
      <c r="AX286" s="99"/>
      <c r="AY286" s="98">
        <f t="shared" si="297"/>
        <v>0</v>
      </c>
      <c r="AZ286" s="470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</row>
    <row r="287" spans="1:83" s="11" customFormat="1" ht="12" customHeight="1">
      <c r="A287" s="161">
        <v>16500681</v>
      </c>
      <c r="B287" s="108" t="str">
        <f t="shared" si="289"/>
        <v>16500681</v>
      </c>
      <c r="C287" s="94" t="s">
        <v>514</v>
      </c>
      <c r="D287" s="112" t="str">
        <f t="shared" si="320"/>
        <v>W/C</v>
      </c>
      <c r="E287" s="112"/>
      <c r="F287" s="94"/>
      <c r="G287" s="112"/>
      <c r="H287" s="177" t="str">
        <f t="shared" si="303"/>
        <v/>
      </c>
      <c r="I287" s="177" t="str">
        <f t="shared" si="304"/>
        <v/>
      </c>
      <c r="J287" s="177" t="str">
        <f t="shared" si="305"/>
        <v/>
      </c>
      <c r="K287" s="177" t="str">
        <f t="shared" si="301"/>
        <v/>
      </c>
      <c r="L287" s="177" t="str">
        <f t="shared" si="291"/>
        <v>W/C</v>
      </c>
      <c r="M287" s="177" t="str">
        <f t="shared" si="292"/>
        <v>NO</v>
      </c>
      <c r="N287" s="177" t="str">
        <f t="shared" si="293"/>
        <v>W/C</v>
      </c>
      <c r="O287"/>
      <c r="P287" s="95">
        <v>0</v>
      </c>
      <c r="Q287" s="95">
        <v>0</v>
      </c>
      <c r="R287" s="95">
        <v>0</v>
      </c>
      <c r="S287" s="95">
        <v>0</v>
      </c>
      <c r="T287" s="95">
        <v>0</v>
      </c>
      <c r="U287" s="95">
        <v>0</v>
      </c>
      <c r="V287" s="95">
        <v>0</v>
      </c>
      <c r="W287" s="95">
        <v>0</v>
      </c>
      <c r="X287" s="95">
        <v>0</v>
      </c>
      <c r="Y287" s="95">
        <v>0</v>
      </c>
      <c r="Z287" s="95">
        <v>0</v>
      </c>
      <c r="AA287" s="95">
        <v>0</v>
      </c>
      <c r="AB287" s="95">
        <v>0</v>
      </c>
      <c r="AC287" s="95"/>
      <c r="AD287" s="95"/>
      <c r="AE287" s="95">
        <f t="shared" si="321"/>
        <v>0</v>
      </c>
      <c r="AF287" s="102"/>
      <c r="AG287" s="101"/>
      <c r="AH287" s="99"/>
      <c r="AI287" s="99"/>
      <c r="AJ287" s="99"/>
      <c r="AK287" s="100"/>
      <c r="AL287" s="99">
        <f t="shared" si="294"/>
        <v>0</v>
      </c>
      <c r="AM287" s="98">
        <f t="shared" si="302"/>
        <v>0</v>
      </c>
      <c r="AN287" s="99"/>
      <c r="AO287" s="247">
        <f t="shared" si="295"/>
        <v>0</v>
      </c>
      <c r="AP287" s="232"/>
      <c r="AQ287" s="86">
        <f t="shared" si="322"/>
        <v>0</v>
      </c>
      <c r="AR287" s="99"/>
      <c r="AS287" s="99"/>
      <c r="AT287" s="99"/>
      <c r="AU287" s="99"/>
      <c r="AV287" s="245">
        <f t="shared" si="296"/>
        <v>0</v>
      </c>
      <c r="AW287" s="99">
        <f t="shared" si="290"/>
        <v>0</v>
      </c>
      <c r="AX287" s="99"/>
      <c r="AY287" s="98">
        <f t="shared" si="297"/>
        <v>0</v>
      </c>
      <c r="AZ287" s="470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</row>
    <row r="288" spans="1:83" s="11" customFormat="1" ht="12" customHeight="1">
      <c r="A288" s="161">
        <v>16500683</v>
      </c>
      <c r="B288" s="108" t="str">
        <f t="shared" si="289"/>
        <v>16500683</v>
      </c>
      <c r="C288" s="94" t="s">
        <v>1009</v>
      </c>
      <c r="D288" s="112" t="str">
        <f t="shared" si="320"/>
        <v>W/C</v>
      </c>
      <c r="E288" s="112"/>
      <c r="F288" s="94"/>
      <c r="G288" s="112"/>
      <c r="H288" s="177" t="str">
        <f t="shared" si="303"/>
        <v/>
      </c>
      <c r="I288" s="177" t="str">
        <f t="shared" si="304"/>
        <v/>
      </c>
      <c r="J288" s="177" t="str">
        <f t="shared" si="305"/>
        <v/>
      </c>
      <c r="K288" s="177" t="str">
        <f t="shared" si="301"/>
        <v/>
      </c>
      <c r="L288" s="177" t="str">
        <f t="shared" si="291"/>
        <v>W/C</v>
      </c>
      <c r="M288" s="177" t="str">
        <f t="shared" si="292"/>
        <v>NO</v>
      </c>
      <c r="N288" s="177" t="str">
        <f t="shared" si="293"/>
        <v>W/C</v>
      </c>
      <c r="O288"/>
      <c r="P288" s="95">
        <v>0</v>
      </c>
      <c r="Q288" s="95">
        <v>0</v>
      </c>
      <c r="R288" s="95">
        <v>0</v>
      </c>
      <c r="S288" s="95">
        <v>0</v>
      </c>
      <c r="T288" s="95">
        <v>0</v>
      </c>
      <c r="U288" s="95">
        <v>0</v>
      </c>
      <c r="V288" s="95">
        <v>0</v>
      </c>
      <c r="W288" s="95">
        <v>0</v>
      </c>
      <c r="X288" s="95">
        <v>0</v>
      </c>
      <c r="Y288" s="95">
        <v>0</v>
      </c>
      <c r="Z288" s="95">
        <v>0</v>
      </c>
      <c r="AA288" s="95">
        <v>0</v>
      </c>
      <c r="AB288" s="95">
        <v>0</v>
      </c>
      <c r="AC288" s="95"/>
      <c r="AD288" s="95"/>
      <c r="AE288" s="95">
        <f t="shared" si="321"/>
        <v>0</v>
      </c>
      <c r="AF288" s="102"/>
      <c r="AG288" s="101"/>
      <c r="AH288" s="99"/>
      <c r="AI288" s="99"/>
      <c r="AJ288" s="99"/>
      <c r="AK288" s="100"/>
      <c r="AL288" s="99">
        <f t="shared" si="294"/>
        <v>0</v>
      </c>
      <c r="AM288" s="98">
        <f t="shared" si="302"/>
        <v>0</v>
      </c>
      <c r="AN288" s="99"/>
      <c r="AO288" s="247">
        <f t="shared" si="295"/>
        <v>0</v>
      </c>
      <c r="AP288" s="232"/>
      <c r="AQ288" s="86">
        <f t="shared" si="322"/>
        <v>0</v>
      </c>
      <c r="AR288" s="99"/>
      <c r="AS288" s="99"/>
      <c r="AT288" s="99"/>
      <c r="AU288" s="99"/>
      <c r="AV288" s="245">
        <f t="shared" si="296"/>
        <v>0</v>
      </c>
      <c r="AW288" s="99">
        <f t="shared" si="290"/>
        <v>0</v>
      </c>
      <c r="AX288" s="99"/>
      <c r="AY288" s="98">
        <f t="shared" si="297"/>
        <v>0</v>
      </c>
      <c r="AZ288" s="470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</row>
    <row r="289" spans="1:83" s="11" customFormat="1" ht="12" customHeight="1">
      <c r="A289" s="161">
        <v>16500693</v>
      </c>
      <c r="B289" s="108" t="str">
        <f t="shared" si="289"/>
        <v>16500693</v>
      </c>
      <c r="C289" s="94" t="s">
        <v>745</v>
      </c>
      <c r="D289" s="112" t="str">
        <f t="shared" si="320"/>
        <v>W/C</v>
      </c>
      <c r="E289" s="112"/>
      <c r="F289" s="94"/>
      <c r="G289" s="112"/>
      <c r="H289" s="177" t="str">
        <f t="shared" si="303"/>
        <v/>
      </c>
      <c r="I289" s="177" t="str">
        <f t="shared" si="304"/>
        <v/>
      </c>
      <c r="J289" s="177" t="str">
        <f t="shared" si="305"/>
        <v/>
      </c>
      <c r="K289" s="177" t="str">
        <f t="shared" si="301"/>
        <v/>
      </c>
      <c r="L289" s="177" t="str">
        <f t="shared" si="291"/>
        <v>W/C</v>
      </c>
      <c r="M289" s="177" t="str">
        <f t="shared" si="292"/>
        <v>NO</v>
      </c>
      <c r="N289" s="177" t="str">
        <f t="shared" si="293"/>
        <v>W/C</v>
      </c>
      <c r="O289"/>
      <c r="P289" s="95">
        <v>0</v>
      </c>
      <c r="Q289" s="95">
        <v>0</v>
      </c>
      <c r="R289" s="95">
        <v>0</v>
      </c>
      <c r="S289" s="95">
        <v>0</v>
      </c>
      <c r="T289" s="95">
        <v>0</v>
      </c>
      <c r="U289" s="95">
        <v>0</v>
      </c>
      <c r="V289" s="95">
        <v>0</v>
      </c>
      <c r="W289" s="95">
        <v>0</v>
      </c>
      <c r="X289" s="95">
        <v>0</v>
      </c>
      <c r="Y289" s="95">
        <v>0</v>
      </c>
      <c r="Z289" s="95">
        <v>0</v>
      </c>
      <c r="AA289" s="95">
        <v>0</v>
      </c>
      <c r="AB289" s="95">
        <v>0</v>
      </c>
      <c r="AC289" s="95"/>
      <c r="AD289" s="95"/>
      <c r="AE289" s="95">
        <f t="shared" si="321"/>
        <v>0</v>
      </c>
      <c r="AF289" s="102"/>
      <c r="AG289" s="101"/>
      <c r="AH289" s="99"/>
      <c r="AI289" s="99"/>
      <c r="AJ289" s="99"/>
      <c r="AK289" s="100"/>
      <c r="AL289" s="99">
        <f t="shared" si="294"/>
        <v>0</v>
      </c>
      <c r="AM289" s="98">
        <f t="shared" si="302"/>
        <v>0</v>
      </c>
      <c r="AN289" s="99"/>
      <c r="AO289" s="247">
        <f t="shared" si="295"/>
        <v>0</v>
      </c>
      <c r="AP289" s="232"/>
      <c r="AQ289" s="86">
        <f t="shared" si="322"/>
        <v>0</v>
      </c>
      <c r="AR289" s="99"/>
      <c r="AS289" s="99"/>
      <c r="AT289" s="99"/>
      <c r="AU289" s="99"/>
      <c r="AV289" s="245">
        <f t="shared" si="296"/>
        <v>0</v>
      </c>
      <c r="AW289" s="99">
        <f t="shared" si="290"/>
        <v>0</v>
      </c>
      <c r="AX289" s="99"/>
      <c r="AY289" s="98">
        <f t="shared" si="297"/>
        <v>0</v>
      </c>
      <c r="AZ289" s="470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</row>
    <row r="290" spans="1:83" s="11" customFormat="1" ht="12" customHeight="1">
      <c r="A290" s="165">
        <v>16500703</v>
      </c>
      <c r="B290" s="107" t="str">
        <f t="shared" si="289"/>
        <v>16500703</v>
      </c>
      <c r="C290" s="107" t="s">
        <v>756</v>
      </c>
      <c r="D290" s="112" t="str">
        <f t="shared" si="320"/>
        <v>W/C</v>
      </c>
      <c r="E290" s="112"/>
      <c r="F290" s="107"/>
      <c r="G290" s="112"/>
      <c r="H290" s="177" t="str">
        <f t="shared" si="303"/>
        <v/>
      </c>
      <c r="I290" s="177" t="str">
        <f t="shared" si="304"/>
        <v/>
      </c>
      <c r="J290" s="177" t="str">
        <f t="shared" si="305"/>
        <v/>
      </c>
      <c r="K290" s="177" t="str">
        <f t="shared" si="301"/>
        <v/>
      </c>
      <c r="L290" s="177" t="str">
        <f t="shared" si="291"/>
        <v>W/C</v>
      </c>
      <c r="M290" s="177" t="str">
        <f t="shared" si="292"/>
        <v>NO</v>
      </c>
      <c r="N290" s="177" t="str">
        <f t="shared" si="293"/>
        <v>W/C</v>
      </c>
      <c r="O290"/>
      <c r="P290" s="95">
        <v>0</v>
      </c>
      <c r="Q290" s="95">
        <v>0</v>
      </c>
      <c r="R290" s="95">
        <v>0</v>
      </c>
      <c r="S290" s="95">
        <v>0</v>
      </c>
      <c r="T290" s="95">
        <v>0</v>
      </c>
      <c r="U290" s="95">
        <v>0</v>
      </c>
      <c r="V290" s="95">
        <v>0</v>
      </c>
      <c r="W290" s="95">
        <v>0</v>
      </c>
      <c r="X290" s="95">
        <v>0</v>
      </c>
      <c r="Y290" s="95">
        <v>0</v>
      </c>
      <c r="Z290" s="95">
        <v>0</v>
      </c>
      <c r="AA290" s="95">
        <v>0</v>
      </c>
      <c r="AB290" s="95">
        <v>0</v>
      </c>
      <c r="AC290" s="95"/>
      <c r="AD290" s="95"/>
      <c r="AE290" s="95">
        <f t="shared" si="321"/>
        <v>0</v>
      </c>
      <c r="AF290" s="102"/>
      <c r="AG290" s="101"/>
      <c r="AH290" s="99"/>
      <c r="AI290" s="99"/>
      <c r="AJ290" s="99"/>
      <c r="AK290" s="100"/>
      <c r="AL290" s="99">
        <f t="shared" si="294"/>
        <v>0</v>
      </c>
      <c r="AM290" s="98">
        <f t="shared" si="302"/>
        <v>0</v>
      </c>
      <c r="AN290" s="99"/>
      <c r="AO290" s="247">
        <f t="shared" si="295"/>
        <v>0</v>
      </c>
      <c r="AP290" s="232"/>
      <c r="AQ290" s="86">
        <f t="shared" si="322"/>
        <v>0</v>
      </c>
      <c r="AR290" s="99"/>
      <c r="AS290" s="99"/>
      <c r="AT290" s="99"/>
      <c r="AU290" s="99"/>
      <c r="AV290" s="245">
        <f t="shared" si="296"/>
        <v>0</v>
      </c>
      <c r="AW290" s="99">
        <f t="shared" si="290"/>
        <v>0</v>
      </c>
      <c r="AX290" s="99"/>
      <c r="AY290" s="98">
        <f t="shared" si="297"/>
        <v>0</v>
      </c>
      <c r="AZ290" s="47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</row>
    <row r="291" spans="1:83" s="11" customFormat="1" ht="12" customHeight="1">
      <c r="A291" s="163">
        <v>16500731</v>
      </c>
      <c r="B291" s="194" t="str">
        <f t="shared" si="289"/>
        <v>16500731</v>
      </c>
      <c r="C291" s="94" t="s">
        <v>496</v>
      </c>
      <c r="D291" s="112" t="str">
        <f t="shared" si="320"/>
        <v>W/C</v>
      </c>
      <c r="E291" s="112"/>
      <c r="F291" s="94"/>
      <c r="G291" s="112"/>
      <c r="H291" s="177" t="str">
        <f t="shared" si="303"/>
        <v/>
      </c>
      <c r="I291" s="177" t="str">
        <f t="shared" si="304"/>
        <v/>
      </c>
      <c r="J291" s="177" t="str">
        <f t="shared" si="305"/>
        <v/>
      </c>
      <c r="K291" s="177" t="str">
        <f t="shared" si="301"/>
        <v/>
      </c>
      <c r="L291" s="177" t="str">
        <f t="shared" si="291"/>
        <v>W/C</v>
      </c>
      <c r="M291" s="177" t="str">
        <f t="shared" si="292"/>
        <v>NO</v>
      </c>
      <c r="N291" s="177" t="str">
        <f t="shared" si="293"/>
        <v>W/C</v>
      </c>
      <c r="O291"/>
      <c r="P291" s="95">
        <v>0</v>
      </c>
      <c r="Q291" s="95">
        <v>0</v>
      </c>
      <c r="R291" s="95">
        <v>0</v>
      </c>
      <c r="S291" s="95">
        <v>0</v>
      </c>
      <c r="T291" s="95">
        <v>0</v>
      </c>
      <c r="U291" s="95">
        <v>0</v>
      </c>
      <c r="V291" s="95">
        <v>0</v>
      </c>
      <c r="W291" s="95">
        <v>0</v>
      </c>
      <c r="X291" s="95">
        <v>0</v>
      </c>
      <c r="Y291" s="95">
        <v>0</v>
      </c>
      <c r="Z291" s="95">
        <v>0</v>
      </c>
      <c r="AA291" s="95">
        <v>0</v>
      </c>
      <c r="AB291" s="95">
        <v>0</v>
      </c>
      <c r="AC291" s="95"/>
      <c r="AD291" s="95"/>
      <c r="AE291" s="95">
        <f t="shared" si="321"/>
        <v>0</v>
      </c>
      <c r="AF291" s="102"/>
      <c r="AG291" s="101"/>
      <c r="AH291" s="99"/>
      <c r="AI291" s="99"/>
      <c r="AJ291" s="99"/>
      <c r="AK291" s="100"/>
      <c r="AL291" s="99">
        <f t="shared" si="294"/>
        <v>0</v>
      </c>
      <c r="AM291" s="98">
        <f t="shared" si="302"/>
        <v>0</v>
      </c>
      <c r="AN291" s="99"/>
      <c r="AO291" s="247">
        <f t="shared" si="295"/>
        <v>0</v>
      </c>
      <c r="AP291" s="232"/>
      <c r="AQ291" s="86">
        <f t="shared" si="322"/>
        <v>0</v>
      </c>
      <c r="AR291" s="99"/>
      <c r="AS291" s="99"/>
      <c r="AT291" s="99"/>
      <c r="AU291" s="99"/>
      <c r="AV291" s="245">
        <f t="shared" si="296"/>
        <v>0</v>
      </c>
      <c r="AW291" s="99">
        <f t="shared" si="290"/>
        <v>0</v>
      </c>
      <c r="AX291" s="99"/>
      <c r="AY291" s="98">
        <f t="shared" si="297"/>
        <v>0</v>
      </c>
      <c r="AZ291" s="470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</row>
    <row r="292" spans="1:83" s="11" customFormat="1" ht="12" customHeight="1">
      <c r="A292" s="163">
        <v>16500741</v>
      </c>
      <c r="B292" s="194" t="str">
        <f t="shared" si="289"/>
        <v>16500741</v>
      </c>
      <c r="C292" s="94" t="s">
        <v>497</v>
      </c>
      <c r="D292" s="112" t="str">
        <f t="shared" si="320"/>
        <v>W/C</v>
      </c>
      <c r="E292" s="112"/>
      <c r="F292" s="94"/>
      <c r="G292" s="112"/>
      <c r="H292" s="177" t="str">
        <f t="shared" si="303"/>
        <v/>
      </c>
      <c r="I292" s="177" t="str">
        <f t="shared" si="304"/>
        <v/>
      </c>
      <c r="J292" s="177" t="str">
        <f t="shared" si="305"/>
        <v/>
      </c>
      <c r="K292" s="177" t="str">
        <f t="shared" ref="K292:K323" si="323">IF(VALUE(AK292),K$7,IF(ISBLANK(AK292),"",K$7))</f>
        <v/>
      </c>
      <c r="L292" s="177" t="str">
        <f t="shared" si="291"/>
        <v>W/C</v>
      </c>
      <c r="M292" s="177" t="str">
        <f t="shared" si="292"/>
        <v>NO</v>
      </c>
      <c r="N292" s="177" t="str">
        <f t="shared" si="293"/>
        <v>W/C</v>
      </c>
      <c r="O292"/>
      <c r="P292" s="95">
        <v>0</v>
      </c>
      <c r="Q292" s="95">
        <v>0</v>
      </c>
      <c r="R292" s="95">
        <v>0</v>
      </c>
      <c r="S292" s="95">
        <v>0</v>
      </c>
      <c r="T292" s="95">
        <v>0</v>
      </c>
      <c r="U292" s="95">
        <v>0</v>
      </c>
      <c r="V292" s="95">
        <v>0</v>
      </c>
      <c r="W292" s="95">
        <v>0</v>
      </c>
      <c r="X292" s="95">
        <v>0</v>
      </c>
      <c r="Y292" s="95">
        <v>0</v>
      </c>
      <c r="Z292" s="95">
        <v>0</v>
      </c>
      <c r="AA292" s="95">
        <v>0</v>
      </c>
      <c r="AB292" s="95">
        <v>0</v>
      </c>
      <c r="AC292" s="95"/>
      <c r="AD292" s="95"/>
      <c r="AE292" s="95">
        <f t="shared" si="321"/>
        <v>0</v>
      </c>
      <c r="AF292" s="102"/>
      <c r="AG292" s="101"/>
      <c r="AH292" s="99"/>
      <c r="AI292" s="99"/>
      <c r="AJ292" s="99"/>
      <c r="AK292" s="100"/>
      <c r="AL292" s="99">
        <f t="shared" si="294"/>
        <v>0</v>
      </c>
      <c r="AM292" s="98">
        <f t="shared" si="302"/>
        <v>0</v>
      </c>
      <c r="AN292" s="99"/>
      <c r="AO292" s="247">
        <f t="shared" si="295"/>
        <v>0</v>
      </c>
      <c r="AP292" s="232"/>
      <c r="AQ292" s="86">
        <f t="shared" si="322"/>
        <v>0</v>
      </c>
      <c r="AR292" s="99"/>
      <c r="AS292" s="99"/>
      <c r="AT292" s="99"/>
      <c r="AU292" s="99"/>
      <c r="AV292" s="245">
        <f t="shared" si="296"/>
        <v>0</v>
      </c>
      <c r="AW292" s="99">
        <f t="shared" si="290"/>
        <v>0</v>
      </c>
      <c r="AX292" s="99"/>
      <c r="AY292" s="98">
        <f t="shared" si="297"/>
        <v>0</v>
      </c>
      <c r="AZ292" s="470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</row>
    <row r="293" spans="1:83" s="11" customFormat="1" ht="12" customHeight="1">
      <c r="A293" s="163">
        <v>16500743</v>
      </c>
      <c r="B293" s="194" t="str">
        <f t="shared" si="289"/>
        <v>16500743</v>
      </c>
      <c r="C293" s="94" t="s">
        <v>764</v>
      </c>
      <c r="D293" s="112" t="str">
        <f t="shared" si="320"/>
        <v>W/C</v>
      </c>
      <c r="E293" s="112"/>
      <c r="F293" s="94"/>
      <c r="G293" s="112"/>
      <c r="H293" s="177" t="str">
        <f t="shared" si="303"/>
        <v/>
      </c>
      <c r="I293" s="177" t="str">
        <f t="shared" si="304"/>
        <v/>
      </c>
      <c r="J293" s="177" t="str">
        <f t="shared" si="305"/>
        <v/>
      </c>
      <c r="K293" s="177" t="str">
        <f t="shared" si="323"/>
        <v/>
      </c>
      <c r="L293" s="177" t="str">
        <f t="shared" si="291"/>
        <v>W/C</v>
      </c>
      <c r="M293" s="177" t="str">
        <f t="shared" si="292"/>
        <v>NO</v>
      </c>
      <c r="N293" s="177" t="str">
        <f t="shared" si="293"/>
        <v>W/C</v>
      </c>
      <c r="O293"/>
      <c r="P293" s="95">
        <v>68882.86</v>
      </c>
      <c r="Q293" s="95">
        <v>51662.15</v>
      </c>
      <c r="R293" s="95">
        <v>34441.440000000002</v>
      </c>
      <c r="S293" s="95">
        <v>17220.73</v>
      </c>
      <c r="T293" s="95">
        <v>0</v>
      </c>
      <c r="U293" s="95">
        <v>181310.94</v>
      </c>
      <c r="V293" s="95">
        <v>0</v>
      </c>
      <c r="W293" s="95">
        <v>0</v>
      </c>
      <c r="X293" s="95">
        <v>0</v>
      </c>
      <c r="Y293" s="95">
        <v>0</v>
      </c>
      <c r="Z293" s="95">
        <v>0</v>
      </c>
      <c r="AA293" s="95">
        <v>0</v>
      </c>
      <c r="AB293" s="95">
        <v>0</v>
      </c>
      <c r="AC293" s="95"/>
      <c r="AD293" s="95"/>
      <c r="AE293" s="95">
        <f t="shared" si="321"/>
        <v>26589.724166666667</v>
      </c>
      <c r="AF293" s="102"/>
      <c r="AG293" s="101"/>
      <c r="AH293" s="99"/>
      <c r="AI293" s="99"/>
      <c r="AJ293" s="99"/>
      <c r="AK293" s="100"/>
      <c r="AL293" s="99">
        <f t="shared" si="294"/>
        <v>0</v>
      </c>
      <c r="AM293" s="98">
        <f t="shared" ref="AM293:AM304" si="324">AE293</f>
        <v>26589.724166666667</v>
      </c>
      <c r="AN293" s="99"/>
      <c r="AO293" s="247">
        <f t="shared" si="295"/>
        <v>26589.724166666667</v>
      </c>
      <c r="AP293" s="232"/>
      <c r="AQ293" s="86">
        <f t="shared" si="322"/>
        <v>0</v>
      </c>
      <c r="AR293" s="99"/>
      <c r="AS293" s="99"/>
      <c r="AT293" s="99"/>
      <c r="AU293" s="99"/>
      <c r="AV293" s="245">
        <f t="shared" si="296"/>
        <v>0</v>
      </c>
      <c r="AW293" s="99">
        <f t="shared" si="290"/>
        <v>0</v>
      </c>
      <c r="AX293" s="99"/>
      <c r="AY293" s="98">
        <f t="shared" si="297"/>
        <v>0</v>
      </c>
      <c r="AZ293" s="470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</row>
    <row r="294" spans="1:83" s="11" customFormat="1" ht="12" customHeight="1">
      <c r="A294" s="163">
        <v>16500751</v>
      </c>
      <c r="B294" s="194" t="str">
        <f t="shared" si="289"/>
        <v>16500751</v>
      </c>
      <c r="C294" s="111" t="s">
        <v>498</v>
      </c>
      <c r="D294" s="112" t="str">
        <f t="shared" si="320"/>
        <v>W/C</v>
      </c>
      <c r="E294" s="112"/>
      <c r="F294" s="94"/>
      <c r="G294" s="112"/>
      <c r="H294" s="177" t="str">
        <f t="shared" si="303"/>
        <v/>
      </c>
      <c r="I294" s="177" t="str">
        <f t="shared" si="304"/>
        <v/>
      </c>
      <c r="J294" s="177" t="str">
        <f t="shared" si="305"/>
        <v/>
      </c>
      <c r="K294" s="177" t="str">
        <f t="shared" si="323"/>
        <v/>
      </c>
      <c r="L294" s="177" t="str">
        <f t="shared" si="291"/>
        <v>W/C</v>
      </c>
      <c r="M294" s="177" t="str">
        <f t="shared" si="292"/>
        <v>NO</v>
      </c>
      <c r="N294" s="177" t="str">
        <f t="shared" si="293"/>
        <v>W/C</v>
      </c>
      <c r="O294"/>
      <c r="P294" s="95">
        <v>0</v>
      </c>
      <c r="Q294" s="95">
        <v>0</v>
      </c>
      <c r="R294" s="95">
        <v>0</v>
      </c>
      <c r="S294" s="95">
        <v>0</v>
      </c>
      <c r="T294" s="95">
        <v>0</v>
      </c>
      <c r="U294" s="95">
        <v>0</v>
      </c>
      <c r="V294" s="95">
        <v>0</v>
      </c>
      <c r="W294" s="95">
        <v>0</v>
      </c>
      <c r="X294" s="95">
        <v>0</v>
      </c>
      <c r="Y294" s="95">
        <v>0</v>
      </c>
      <c r="Z294" s="95">
        <v>0</v>
      </c>
      <c r="AA294" s="95">
        <v>0</v>
      </c>
      <c r="AB294" s="95">
        <v>0</v>
      </c>
      <c r="AC294" s="95"/>
      <c r="AD294" s="95"/>
      <c r="AE294" s="95">
        <f t="shared" si="321"/>
        <v>0</v>
      </c>
      <c r="AF294" s="102"/>
      <c r="AG294" s="101"/>
      <c r="AH294" s="99"/>
      <c r="AI294" s="99"/>
      <c r="AJ294" s="99"/>
      <c r="AK294" s="100"/>
      <c r="AL294" s="99">
        <f t="shared" si="294"/>
        <v>0</v>
      </c>
      <c r="AM294" s="98">
        <f t="shared" si="324"/>
        <v>0</v>
      </c>
      <c r="AN294" s="99"/>
      <c r="AO294" s="247">
        <f t="shared" si="295"/>
        <v>0</v>
      </c>
      <c r="AP294" s="232"/>
      <c r="AQ294" s="86">
        <f t="shared" si="322"/>
        <v>0</v>
      </c>
      <c r="AR294" s="99"/>
      <c r="AS294" s="99"/>
      <c r="AT294" s="99"/>
      <c r="AU294" s="99"/>
      <c r="AV294" s="245">
        <f t="shared" si="296"/>
        <v>0</v>
      </c>
      <c r="AW294" s="99">
        <f t="shared" si="290"/>
        <v>0</v>
      </c>
      <c r="AX294" s="99"/>
      <c r="AY294" s="98">
        <f t="shared" si="297"/>
        <v>0</v>
      </c>
      <c r="AZ294" s="470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</row>
    <row r="295" spans="1:83" s="11" customFormat="1" ht="12" customHeight="1">
      <c r="A295" s="163">
        <v>16500753</v>
      </c>
      <c r="B295" s="194" t="str">
        <f t="shared" ref="B295:B380" si="325">TEXT(A295,"##")</f>
        <v>16500753</v>
      </c>
      <c r="C295" s="94" t="s">
        <v>757</v>
      </c>
      <c r="D295" s="112" t="str">
        <f t="shared" si="320"/>
        <v>W/C</v>
      </c>
      <c r="E295" s="112"/>
      <c r="F295" s="94"/>
      <c r="G295" s="112"/>
      <c r="H295" s="177" t="str">
        <f t="shared" si="303"/>
        <v/>
      </c>
      <c r="I295" s="177" t="str">
        <f t="shared" si="304"/>
        <v/>
      </c>
      <c r="J295" s="177" t="str">
        <f t="shared" si="305"/>
        <v/>
      </c>
      <c r="K295" s="177" t="str">
        <f t="shared" si="323"/>
        <v/>
      </c>
      <c r="L295" s="177" t="str">
        <f t="shared" si="291"/>
        <v>W/C</v>
      </c>
      <c r="M295" s="177" t="str">
        <f t="shared" si="292"/>
        <v>NO</v>
      </c>
      <c r="N295" s="177" t="str">
        <f t="shared" si="293"/>
        <v>W/C</v>
      </c>
      <c r="O295"/>
      <c r="P295" s="95">
        <v>420198.26</v>
      </c>
      <c r="Q295" s="95">
        <v>1076819.32</v>
      </c>
      <c r="R295" s="95">
        <v>1076819.32</v>
      </c>
      <c r="S295" s="95">
        <v>428400.86</v>
      </c>
      <c r="T295" s="95">
        <v>428400.86</v>
      </c>
      <c r="U295" s="95">
        <v>128343.6</v>
      </c>
      <c r="V295" s="95">
        <v>300057.26</v>
      </c>
      <c r="W295" s="95">
        <v>0</v>
      </c>
      <c r="X295" s="95">
        <v>0</v>
      </c>
      <c r="Y295" s="95">
        <v>0</v>
      </c>
      <c r="Z295" s="95">
        <v>0</v>
      </c>
      <c r="AA295" s="95">
        <v>0</v>
      </c>
      <c r="AB295" s="95">
        <v>0</v>
      </c>
      <c r="AC295" s="95"/>
      <c r="AD295" s="95"/>
      <c r="AE295" s="95">
        <f t="shared" si="321"/>
        <v>304078.36249999999</v>
      </c>
      <c r="AF295" s="102"/>
      <c r="AG295" s="101"/>
      <c r="AH295" s="99"/>
      <c r="AI295" s="99"/>
      <c r="AJ295" s="99"/>
      <c r="AK295" s="100"/>
      <c r="AL295" s="99">
        <f t="shared" si="294"/>
        <v>0</v>
      </c>
      <c r="AM295" s="98">
        <f t="shared" si="324"/>
        <v>304078.36249999999</v>
      </c>
      <c r="AN295" s="99"/>
      <c r="AO295" s="247">
        <f t="shared" si="295"/>
        <v>304078.36249999999</v>
      </c>
      <c r="AP295" s="232"/>
      <c r="AQ295" s="86">
        <f t="shared" si="322"/>
        <v>0</v>
      </c>
      <c r="AR295" s="99"/>
      <c r="AS295" s="99"/>
      <c r="AT295" s="99"/>
      <c r="AU295" s="99"/>
      <c r="AV295" s="245">
        <f t="shared" si="296"/>
        <v>0</v>
      </c>
      <c r="AW295" s="99">
        <f t="shared" si="290"/>
        <v>0</v>
      </c>
      <c r="AX295" s="99"/>
      <c r="AY295" s="98">
        <f t="shared" si="297"/>
        <v>0</v>
      </c>
      <c r="AZ295" s="470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</row>
    <row r="296" spans="1:83" s="11" customFormat="1" ht="12" customHeight="1">
      <c r="A296" s="163">
        <v>16500763</v>
      </c>
      <c r="B296" s="194" t="str">
        <f t="shared" si="325"/>
        <v>16500763</v>
      </c>
      <c r="C296" s="94" t="s">
        <v>793</v>
      </c>
      <c r="D296" s="112" t="str">
        <f t="shared" si="320"/>
        <v>W/C</v>
      </c>
      <c r="E296" s="112"/>
      <c r="F296" s="94"/>
      <c r="G296" s="112"/>
      <c r="H296" s="177" t="str">
        <f t="shared" si="303"/>
        <v/>
      </c>
      <c r="I296" s="177" t="str">
        <f t="shared" si="304"/>
        <v/>
      </c>
      <c r="J296" s="177" t="str">
        <f t="shared" si="305"/>
        <v/>
      </c>
      <c r="K296" s="177" t="str">
        <f t="shared" si="323"/>
        <v/>
      </c>
      <c r="L296" s="177" t="str">
        <f t="shared" si="291"/>
        <v>W/C</v>
      </c>
      <c r="M296" s="177" t="str">
        <f t="shared" si="292"/>
        <v>NO</v>
      </c>
      <c r="N296" s="177" t="str">
        <f t="shared" si="293"/>
        <v>W/C</v>
      </c>
      <c r="O296"/>
      <c r="P296" s="95">
        <v>0</v>
      </c>
      <c r="Q296" s="95">
        <v>0</v>
      </c>
      <c r="R296" s="95">
        <v>0</v>
      </c>
      <c r="S296" s="95">
        <v>0</v>
      </c>
      <c r="T296" s="95">
        <v>0</v>
      </c>
      <c r="U296" s="95">
        <v>0</v>
      </c>
      <c r="V296" s="95">
        <v>0</v>
      </c>
      <c r="W296" s="95">
        <v>0</v>
      </c>
      <c r="X296" s="95">
        <v>0</v>
      </c>
      <c r="Y296" s="95">
        <v>0</v>
      </c>
      <c r="Z296" s="95">
        <v>0</v>
      </c>
      <c r="AA296" s="95">
        <v>0</v>
      </c>
      <c r="AB296" s="95">
        <v>0</v>
      </c>
      <c r="AC296" s="95"/>
      <c r="AD296" s="95"/>
      <c r="AE296" s="95">
        <f t="shared" si="321"/>
        <v>0</v>
      </c>
      <c r="AF296" s="102"/>
      <c r="AG296" s="101"/>
      <c r="AH296" s="99"/>
      <c r="AI296" s="99"/>
      <c r="AJ296" s="99"/>
      <c r="AK296" s="100"/>
      <c r="AL296" s="99">
        <f t="shared" si="294"/>
        <v>0</v>
      </c>
      <c r="AM296" s="98">
        <f t="shared" si="324"/>
        <v>0</v>
      </c>
      <c r="AN296" s="99"/>
      <c r="AO296" s="247">
        <f t="shared" si="295"/>
        <v>0</v>
      </c>
      <c r="AP296" s="232"/>
      <c r="AQ296" s="86">
        <f t="shared" si="322"/>
        <v>0</v>
      </c>
      <c r="AR296" s="99"/>
      <c r="AS296" s="99"/>
      <c r="AT296" s="99"/>
      <c r="AU296" s="99"/>
      <c r="AV296" s="245">
        <f t="shared" si="296"/>
        <v>0</v>
      </c>
      <c r="AW296" s="99">
        <f t="shared" si="290"/>
        <v>0</v>
      </c>
      <c r="AX296" s="99"/>
      <c r="AY296" s="98">
        <f t="shared" si="297"/>
        <v>0</v>
      </c>
      <c r="AZ296" s="470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</row>
    <row r="297" spans="1:83" s="11" customFormat="1" ht="12" customHeight="1">
      <c r="A297" s="163">
        <v>16500783</v>
      </c>
      <c r="B297" s="194" t="str">
        <f t="shared" si="325"/>
        <v>16500783</v>
      </c>
      <c r="C297" s="94" t="s">
        <v>879</v>
      </c>
      <c r="D297" s="112" t="str">
        <f t="shared" si="320"/>
        <v>W/C</v>
      </c>
      <c r="E297" s="112"/>
      <c r="F297" s="94"/>
      <c r="G297" s="112"/>
      <c r="H297" s="177" t="str">
        <f t="shared" si="303"/>
        <v/>
      </c>
      <c r="I297" s="177" t="str">
        <f t="shared" si="304"/>
        <v/>
      </c>
      <c r="J297" s="177" t="str">
        <f t="shared" si="305"/>
        <v/>
      </c>
      <c r="K297" s="177" t="str">
        <f t="shared" si="323"/>
        <v/>
      </c>
      <c r="L297" s="177" t="str">
        <f t="shared" ref="L297:L383" si="326">IF(VALUE(AM297),"W/C",IF(ISBLANK(AM297),"NO","W/C"))</f>
        <v>W/C</v>
      </c>
      <c r="M297" s="177" t="str">
        <f t="shared" ref="M297:M383" si="327">IF(VALUE(AN297),"W/C",IF(ISBLANK(AN297),"NO","W/C"))</f>
        <v>NO</v>
      </c>
      <c r="N297" s="177" t="str">
        <f t="shared" ref="N297:N383" si="328">IF(OR(CONCATENATE(L297,M297)="NOW/C",CONCATENATE(L297,M297)="W/CNO"),"W/C","")</f>
        <v>W/C</v>
      </c>
      <c r="O297"/>
      <c r="P297" s="95">
        <v>66057.75</v>
      </c>
      <c r="Q297" s="95">
        <v>58718</v>
      </c>
      <c r="R297" s="95">
        <v>51378.25</v>
      </c>
      <c r="S297" s="95">
        <v>44038.5</v>
      </c>
      <c r="T297" s="95">
        <v>36698.75</v>
      </c>
      <c r="U297" s="95">
        <v>29359</v>
      </c>
      <c r="V297" s="95">
        <v>0</v>
      </c>
      <c r="W297" s="95">
        <v>0</v>
      </c>
      <c r="X297" s="95">
        <v>0</v>
      </c>
      <c r="Y297" s="95">
        <v>0</v>
      </c>
      <c r="Z297" s="95">
        <v>0</v>
      </c>
      <c r="AA297" s="95">
        <v>0</v>
      </c>
      <c r="AB297" s="95">
        <v>0</v>
      </c>
      <c r="AC297" s="95"/>
      <c r="AD297" s="95"/>
      <c r="AE297" s="95">
        <f t="shared" si="321"/>
        <v>21101.78125</v>
      </c>
      <c r="AF297" s="102"/>
      <c r="AG297" s="101"/>
      <c r="AH297" s="99"/>
      <c r="AI297" s="99"/>
      <c r="AJ297" s="99"/>
      <c r="AK297" s="100"/>
      <c r="AL297" s="99">
        <f t="shared" si="294"/>
        <v>0</v>
      </c>
      <c r="AM297" s="98">
        <f t="shared" si="324"/>
        <v>21101.78125</v>
      </c>
      <c r="AN297" s="99"/>
      <c r="AO297" s="247">
        <f t="shared" si="295"/>
        <v>21101.78125</v>
      </c>
      <c r="AP297" s="232"/>
      <c r="AQ297" s="86">
        <f t="shared" si="322"/>
        <v>0</v>
      </c>
      <c r="AR297" s="99"/>
      <c r="AS297" s="99"/>
      <c r="AT297" s="99"/>
      <c r="AU297" s="99"/>
      <c r="AV297" s="245">
        <f t="shared" si="296"/>
        <v>0</v>
      </c>
      <c r="AW297" s="99">
        <f t="shared" si="290"/>
        <v>0</v>
      </c>
      <c r="AX297" s="99"/>
      <c r="AY297" s="98">
        <f t="shared" si="297"/>
        <v>0</v>
      </c>
      <c r="AZ297" s="470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</row>
    <row r="298" spans="1:83" s="11" customFormat="1" ht="12" customHeight="1">
      <c r="A298" s="348">
        <v>16500813</v>
      </c>
      <c r="B298" s="348" t="str">
        <f t="shared" si="325"/>
        <v>16500813</v>
      </c>
      <c r="C298" s="353" t="s">
        <v>1472</v>
      </c>
      <c r="D298" s="326" t="str">
        <f t="shared" si="320"/>
        <v>W/C</v>
      </c>
      <c r="E298" s="326"/>
      <c r="F298" s="354">
        <v>43101</v>
      </c>
      <c r="G298" s="326"/>
      <c r="H298" s="327" t="str">
        <f t="shared" ref="H298:H329" si="329">IF(VALUE(AH298),H$7,IF(ISBLANK(AH298),"",H$7))</f>
        <v/>
      </c>
      <c r="I298" s="327" t="str">
        <f t="shared" ref="I298:I329" si="330">IF(VALUE(AI298),I$7,IF(ISBLANK(AI298),"",I$7))</f>
        <v/>
      </c>
      <c r="J298" s="327" t="str">
        <f t="shared" ref="J298:J329" si="331">IF(VALUE(AJ298),J$7,IF(ISBLANK(AJ298),"",J$7))</f>
        <v/>
      </c>
      <c r="K298" s="327" t="str">
        <f t="shared" si="323"/>
        <v/>
      </c>
      <c r="L298" s="327" t="str">
        <f t="shared" si="326"/>
        <v>W/C</v>
      </c>
      <c r="M298" s="327" t="str">
        <f t="shared" si="327"/>
        <v>NO</v>
      </c>
      <c r="N298" s="327" t="str">
        <f t="shared" si="328"/>
        <v>W/C</v>
      </c>
      <c r="O298" s="445"/>
      <c r="P298" s="328">
        <v>0</v>
      </c>
      <c r="Q298" s="328">
        <v>930056.42</v>
      </c>
      <c r="R298" s="328">
        <v>845505.84</v>
      </c>
      <c r="S298" s="328">
        <v>760955.26</v>
      </c>
      <c r="T298" s="328">
        <v>676404.68</v>
      </c>
      <c r="U298" s="328">
        <v>591854.1</v>
      </c>
      <c r="V298" s="328">
        <v>0</v>
      </c>
      <c r="W298" s="328">
        <v>0</v>
      </c>
      <c r="X298" s="328">
        <v>0</v>
      </c>
      <c r="Y298" s="328">
        <v>0</v>
      </c>
      <c r="Z298" s="328">
        <v>0</v>
      </c>
      <c r="AA298" s="328">
        <v>0</v>
      </c>
      <c r="AB298" s="328">
        <v>0</v>
      </c>
      <c r="AC298" s="328"/>
      <c r="AD298" s="328"/>
      <c r="AE298" s="328">
        <f t="shared" si="321"/>
        <v>317064.69166666671</v>
      </c>
      <c r="AF298" s="377"/>
      <c r="AG298" s="329"/>
      <c r="AH298" s="330"/>
      <c r="AI298" s="330"/>
      <c r="AJ298" s="330"/>
      <c r="AK298" s="331"/>
      <c r="AL298" s="330">
        <f t="shared" si="294"/>
        <v>0</v>
      </c>
      <c r="AM298" s="332">
        <f t="shared" si="324"/>
        <v>317064.69166666671</v>
      </c>
      <c r="AN298" s="330"/>
      <c r="AO298" s="333">
        <f t="shared" si="295"/>
        <v>317064.69166666671</v>
      </c>
      <c r="AP298" s="232"/>
      <c r="AQ298" s="334">
        <f t="shared" si="322"/>
        <v>0</v>
      </c>
      <c r="AR298" s="330"/>
      <c r="AS298" s="330"/>
      <c r="AT298" s="330"/>
      <c r="AU298" s="330"/>
      <c r="AV298" s="335">
        <f t="shared" si="296"/>
        <v>0</v>
      </c>
      <c r="AW298" s="330">
        <f>AQ298</f>
        <v>0</v>
      </c>
      <c r="AX298" s="330"/>
      <c r="AY298" s="332">
        <f>AW298+AX298</f>
        <v>0</v>
      </c>
      <c r="AZ298" s="470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</row>
    <row r="299" spans="1:83" s="11" customFormat="1" ht="12" customHeight="1">
      <c r="A299" s="348">
        <v>16500833</v>
      </c>
      <c r="B299" s="348" t="str">
        <f t="shared" si="325"/>
        <v>16500833</v>
      </c>
      <c r="C299" s="353" t="s">
        <v>1499</v>
      </c>
      <c r="D299" s="326" t="str">
        <f t="shared" si="320"/>
        <v>W/C</v>
      </c>
      <c r="E299" s="326"/>
      <c r="F299" s="354">
        <v>43132</v>
      </c>
      <c r="G299" s="326"/>
      <c r="H299" s="327" t="str">
        <f t="shared" si="329"/>
        <v/>
      </c>
      <c r="I299" s="327" t="str">
        <f t="shared" si="330"/>
        <v/>
      </c>
      <c r="J299" s="327" t="str">
        <f t="shared" si="331"/>
        <v/>
      </c>
      <c r="K299" s="327" t="str">
        <f t="shared" si="323"/>
        <v/>
      </c>
      <c r="L299" s="327" t="str">
        <f t="shared" si="326"/>
        <v>W/C</v>
      </c>
      <c r="M299" s="327" t="str">
        <f t="shared" si="327"/>
        <v>NO</v>
      </c>
      <c r="N299" s="327" t="str">
        <f t="shared" si="328"/>
        <v>W/C</v>
      </c>
      <c r="O299" s="445"/>
      <c r="P299" s="328">
        <v>0</v>
      </c>
      <c r="Q299" s="328">
        <v>0</v>
      </c>
      <c r="R299" s="328">
        <v>-11750.01</v>
      </c>
      <c r="S299" s="328">
        <v>559756.19999999995</v>
      </c>
      <c r="T299" s="328">
        <v>497561.06</v>
      </c>
      <c r="U299" s="328">
        <v>435365.92</v>
      </c>
      <c r="V299" s="328">
        <v>0</v>
      </c>
      <c r="W299" s="328">
        <v>0</v>
      </c>
      <c r="X299" s="328">
        <v>0</v>
      </c>
      <c r="Y299" s="328">
        <v>0</v>
      </c>
      <c r="Z299" s="328">
        <v>0</v>
      </c>
      <c r="AA299" s="328">
        <v>0</v>
      </c>
      <c r="AB299" s="328">
        <v>0</v>
      </c>
      <c r="AC299" s="328"/>
      <c r="AD299" s="328"/>
      <c r="AE299" s="328">
        <f t="shared" si="321"/>
        <v>123411.09749999999</v>
      </c>
      <c r="AF299" s="377"/>
      <c r="AG299" s="329"/>
      <c r="AH299" s="330"/>
      <c r="AI299" s="330"/>
      <c r="AJ299" s="330"/>
      <c r="AK299" s="331"/>
      <c r="AL299" s="330">
        <f t="shared" si="294"/>
        <v>0</v>
      </c>
      <c r="AM299" s="332">
        <f t="shared" si="324"/>
        <v>123411.09749999999</v>
      </c>
      <c r="AN299" s="330"/>
      <c r="AO299" s="333">
        <f t="shared" si="295"/>
        <v>123411.09749999999</v>
      </c>
      <c r="AP299" s="232"/>
      <c r="AQ299" s="334">
        <f t="shared" si="322"/>
        <v>0</v>
      </c>
      <c r="AR299" s="330"/>
      <c r="AS299" s="330"/>
      <c r="AT299" s="330"/>
      <c r="AU299" s="330"/>
      <c r="AV299" s="335">
        <f t="shared" si="296"/>
        <v>0</v>
      </c>
      <c r="AW299" s="330">
        <f>AQ299</f>
        <v>0</v>
      </c>
      <c r="AX299" s="330"/>
      <c r="AY299" s="332">
        <f>AW299+AX299</f>
        <v>0</v>
      </c>
      <c r="AZ299" s="470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</row>
    <row r="300" spans="1:83" s="11" customFormat="1" ht="12" customHeight="1">
      <c r="A300" s="348">
        <v>16500843</v>
      </c>
      <c r="B300" s="348" t="str">
        <f t="shared" si="325"/>
        <v>16500843</v>
      </c>
      <c r="C300" s="353" t="s">
        <v>1473</v>
      </c>
      <c r="D300" s="326" t="str">
        <f t="shared" si="320"/>
        <v>W/C</v>
      </c>
      <c r="E300" s="326"/>
      <c r="F300" s="354">
        <v>43101</v>
      </c>
      <c r="G300" s="326"/>
      <c r="H300" s="327" t="str">
        <f t="shared" si="329"/>
        <v/>
      </c>
      <c r="I300" s="327" t="str">
        <f t="shared" si="330"/>
        <v/>
      </c>
      <c r="J300" s="327" t="str">
        <f t="shared" si="331"/>
        <v/>
      </c>
      <c r="K300" s="327" t="str">
        <f t="shared" si="323"/>
        <v/>
      </c>
      <c r="L300" s="327" t="str">
        <f t="shared" si="326"/>
        <v>W/C</v>
      </c>
      <c r="M300" s="327" t="str">
        <f t="shared" si="327"/>
        <v>NO</v>
      </c>
      <c r="N300" s="327" t="str">
        <f t="shared" si="328"/>
        <v>W/C</v>
      </c>
      <c r="O300" s="445"/>
      <c r="P300" s="328">
        <v>0</v>
      </c>
      <c r="Q300" s="328">
        <v>213017.35</v>
      </c>
      <c r="R300" s="328">
        <v>159763</v>
      </c>
      <c r="S300" s="328">
        <v>142011.54999999999</v>
      </c>
      <c r="T300" s="328">
        <v>124260.1</v>
      </c>
      <c r="U300" s="328">
        <v>106508.65</v>
      </c>
      <c r="V300" s="328">
        <v>0</v>
      </c>
      <c r="W300" s="328">
        <v>0</v>
      </c>
      <c r="X300" s="328">
        <v>0</v>
      </c>
      <c r="Y300" s="328">
        <v>0</v>
      </c>
      <c r="Z300" s="328">
        <v>0</v>
      </c>
      <c r="AA300" s="328">
        <v>0</v>
      </c>
      <c r="AB300" s="328">
        <v>0</v>
      </c>
      <c r="AC300" s="328"/>
      <c r="AD300" s="328"/>
      <c r="AE300" s="328">
        <f t="shared" si="321"/>
        <v>62130.054166666669</v>
      </c>
      <c r="AF300" s="377"/>
      <c r="AG300" s="329"/>
      <c r="AH300" s="330"/>
      <c r="AI300" s="330"/>
      <c r="AJ300" s="330"/>
      <c r="AK300" s="331"/>
      <c r="AL300" s="330">
        <f t="shared" si="294"/>
        <v>0</v>
      </c>
      <c r="AM300" s="332">
        <f t="shared" si="324"/>
        <v>62130.054166666669</v>
      </c>
      <c r="AN300" s="330"/>
      <c r="AO300" s="333">
        <f t="shared" si="295"/>
        <v>62130.054166666669</v>
      </c>
      <c r="AP300" s="232"/>
      <c r="AQ300" s="334">
        <f t="shared" si="322"/>
        <v>0</v>
      </c>
      <c r="AR300" s="330"/>
      <c r="AS300" s="330"/>
      <c r="AT300" s="330"/>
      <c r="AU300" s="330"/>
      <c r="AV300" s="335">
        <f t="shared" si="296"/>
        <v>0</v>
      </c>
      <c r="AW300" s="330">
        <f t="shared" si="290"/>
        <v>0</v>
      </c>
      <c r="AX300" s="330"/>
      <c r="AY300" s="332">
        <f t="shared" si="297"/>
        <v>0</v>
      </c>
      <c r="AZ300" s="47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</row>
    <row r="301" spans="1:83" s="11" customFormat="1" ht="12" customHeight="1">
      <c r="A301" s="509">
        <v>16500853</v>
      </c>
      <c r="B301" s="509" t="str">
        <f t="shared" si="325"/>
        <v>16500853</v>
      </c>
      <c r="C301" s="498" t="s">
        <v>1623</v>
      </c>
      <c r="D301" s="480" t="str">
        <f t="shared" si="320"/>
        <v>W/C</v>
      </c>
      <c r="E301" s="480"/>
      <c r="F301" s="499">
        <v>43374</v>
      </c>
      <c r="G301" s="480"/>
      <c r="H301" s="482" t="str">
        <f t="shared" si="329"/>
        <v/>
      </c>
      <c r="I301" s="482" t="str">
        <f t="shared" si="330"/>
        <v/>
      </c>
      <c r="J301" s="482" t="str">
        <f t="shared" si="331"/>
        <v/>
      </c>
      <c r="K301" s="482" t="str">
        <f t="shared" si="323"/>
        <v/>
      </c>
      <c r="L301" s="482" t="str">
        <f t="shared" ref="L301" si="332">IF(VALUE(AM301),"W/C",IF(ISBLANK(AM301),"NO","W/C"))</f>
        <v>W/C</v>
      </c>
      <c r="M301" s="482" t="str">
        <f t="shared" ref="M301" si="333">IF(VALUE(AN301),"W/C",IF(ISBLANK(AN301),"NO","W/C"))</f>
        <v>NO</v>
      </c>
      <c r="N301" s="482" t="str">
        <f t="shared" ref="N301" si="334">IF(OR(CONCATENATE(L301,M301)="NOW/C",CONCATENATE(L301,M301)="W/CNO"),"W/C","")</f>
        <v>W/C</v>
      </c>
      <c r="O301" s="483"/>
      <c r="P301" s="484">
        <v>300591</v>
      </c>
      <c r="Q301" s="484">
        <v>267192</v>
      </c>
      <c r="R301" s="484">
        <v>233793</v>
      </c>
      <c r="S301" s="484">
        <v>200394</v>
      </c>
      <c r="T301" s="484">
        <v>166995</v>
      </c>
      <c r="U301" s="484">
        <v>133596</v>
      </c>
      <c r="V301" s="484">
        <v>0</v>
      </c>
      <c r="W301" s="484">
        <v>0</v>
      </c>
      <c r="X301" s="484">
        <v>0</v>
      </c>
      <c r="Y301" s="484">
        <v>400788</v>
      </c>
      <c r="Z301" s="484">
        <v>0</v>
      </c>
      <c r="AA301" s="484">
        <v>0</v>
      </c>
      <c r="AB301" s="484">
        <v>0</v>
      </c>
      <c r="AC301" s="484"/>
      <c r="AD301" s="484"/>
      <c r="AE301" s="484">
        <f t="shared" si="321"/>
        <v>129421.125</v>
      </c>
      <c r="AF301" s="485"/>
      <c r="AG301" s="496"/>
      <c r="AH301" s="487"/>
      <c r="AI301" s="487"/>
      <c r="AJ301" s="487"/>
      <c r="AK301" s="488"/>
      <c r="AL301" s="487">
        <f t="shared" si="294"/>
        <v>0</v>
      </c>
      <c r="AM301" s="489">
        <f t="shared" ref="AM301" si="335">AE301</f>
        <v>129421.125</v>
      </c>
      <c r="AN301" s="487"/>
      <c r="AO301" s="490">
        <f t="shared" ref="AO301" si="336">AM301+AN301</f>
        <v>129421.125</v>
      </c>
      <c r="AP301" s="232"/>
      <c r="AQ301" s="491">
        <f t="shared" si="322"/>
        <v>0</v>
      </c>
      <c r="AR301" s="487"/>
      <c r="AS301" s="487"/>
      <c r="AT301" s="487"/>
      <c r="AU301" s="487"/>
      <c r="AV301" s="492">
        <f t="shared" si="296"/>
        <v>0</v>
      </c>
      <c r="AW301" s="487">
        <f t="shared" si="290"/>
        <v>0</v>
      </c>
      <c r="AX301" s="487"/>
      <c r="AY301" s="489">
        <f t="shared" ref="AY301" si="337">AW301+AX301</f>
        <v>0</v>
      </c>
      <c r="AZ301" s="470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</row>
    <row r="302" spans="1:83" s="11" customFormat="1" ht="12" customHeight="1">
      <c r="A302" s="348">
        <v>16500873</v>
      </c>
      <c r="B302" s="348" t="str">
        <f t="shared" si="325"/>
        <v>16500873</v>
      </c>
      <c r="C302" s="353" t="s">
        <v>1474</v>
      </c>
      <c r="D302" s="326" t="str">
        <f t="shared" si="320"/>
        <v>W/C</v>
      </c>
      <c r="E302" s="326"/>
      <c r="F302" s="354">
        <v>43101</v>
      </c>
      <c r="G302" s="326"/>
      <c r="H302" s="327" t="str">
        <f t="shared" si="329"/>
        <v/>
      </c>
      <c r="I302" s="327" t="str">
        <f t="shared" si="330"/>
        <v/>
      </c>
      <c r="J302" s="327" t="str">
        <f t="shared" si="331"/>
        <v/>
      </c>
      <c r="K302" s="327" t="str">
        <f t="shared" si="323"/>
        <v/>
      </c>
      <c r="L302" s="327" t="str">
        <f t="shared" si="326"/>
        <v>W/C</v>
      </c>
      <c r="M302" s="327" t="str">
        <f t="shared" si="327"/>
        <v>NO</v>
      </c>
      <c r="N302" s="327" t="str">
        <f t="shared" si="328"/>
        <v>W/C</v>
      </c>
      <c r="O302" s="445"/>
      <c r="P302" s="328">
        <v>106791.33</v>
      </c>
      <c r="Q302" s="328">
        <v>88992.77</v>
      </c>
      <c r="R302" s="328">
        <v>80093.490000000005</v>
      </c>
      <c r="S302" s="328">
        <v>71194.210000000006</v>
      </c>
      <c r="T302" s="328">
        <v>62294.93</v>
      </c>
      <c r="U302" s="328">
        <v>53395.65</v>
      </c>
      <c r="V302" s="328">
        <v>0</v>
      </c>
      <c r="W302" s="328">
        <v>0</v>
      </c>
      <c r="X302" s="328">
        <v>0</v>
      </c>
      <c r="Y302" s="328">
        <v>0</v>
      </c>
      <c r="Z302" s="328">
        <v>0</v>
      </c>
      <c r="AA302" s="328">
        <v>0</v>
      </c>
      <c r="AB302" s="328">
        <v>0</v>
      </c>
      <c r="AC302" s="328"/>
      <c r="AD302" s="328"/>
      <c r="AE302" s="328">
        <f t="shared" si="321"/>
        <v>34113.892916666671</v>
      </c>
      <c r="AF302" s="377"/>
      <c r="AG302" s="329"/>
      <c r="AH302" s="330"/>
      <c r="AI302" s="330"/>
      <c r="AJ302" s="330"/>
      <c r="AK302" s="331"/>
      <c r="AL302" s="330">
        <f t="shared" si="294"/>
        <v>0</v>
      </c>
      <c r="AM302" s="332">
        <f t="shared" si="324"/>
        <v>34113.892916666671</v>
      </c>
      <c r="AN302" s="330"/>
      <c r="AO302" s="333">
        <f t="shared" si="295"/>
        <v>34113.892916666671</v>
      </c>
      <c r="AP302" s="232"/>
      <c r="AQ302" s="334">
        <f t="shared" si="322"/>
        <v>0</v>
      </c>
      <c r="AR302" s="330"/>
      <c r="AS302" s="330"/>
      <c r="AT302" s="330"/>
      <c r="AU302" s="330"/>
      <c r="AV302" s="335">
        <f t="shared" si="296"/>
        <v>0</v>
      </c>
      <c r="AW302" s="330">
        <f t="shared" si="290"/>
        <v>0</v>
      </c>
      <c r="AX302" s="330"/>
      <c r="AY302" s="332">
        <f t="shared" si="297"/>
        <v>0</v>
      </c>
      <c r="AZ302" s="470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</row>
    <row r="303" spans="1:83" s="11" customFormat="1" ht="12" customHeight="1">
      <c r="A303" s="163">
        <v>16500881</v>
      </c>
      <c r="B303" s="194" t="str">
        <f t="shared" si="325"/>
        <v>16500881</v>
      </c>
      <c r="C303" s="94" t="s">
        <v>700</v>
      </c>
      <c r="D303" s="112" t="str">
        <f t="shared" si="320"/>
        <v>W/C</v>
      </c>
      <c r="E303" s="112"/>
      <c r="F303" s="94"/>
      <c r="G303" s="112"/>
      <c r="H303" s="177" t="str">
        <f t="shared" si="329"/>
        <v/>
      </c>
      <c r="I303" s="177" t="str">
        <f t="shared" si="330"/>
        <v/>
      </c>
      <c r="J303" s="177" t="str">
        <f t="shared" si="331"/>
        <v/>
      </c>
      <c r="K303" s="177" t="str">
        <f t="shared" si="323"/>
        <v/>
      </c>
      <c r="L303" s="177" t="str">
        <f t="shared" si="326"/>
        <v>W/C</v>
      </c>
      <c r="M303" s="177" t="str">
        <f t="shared" si="327"/>
        <v>NO</v>
      </c>
      <c r="N303" s="177" t="str">
        <f t="shared" si="328"/>
        <v>W/C</v>
      </c>
      <c r="O303"/>
      <c r="P303" s="95">
        <v>0</v>
      </c>
      <c r="Q303" s="95">
        <v>0</v>
      </c>
      <c r="R303" s="95">
        <v>0</v>
      </c>
      <c r="S303" s="95">
        <v>0</v>
      </c>
      <c r="T303" s="95">
        <v>0</v>
      </c>
      <c r="U303" s="95">
        <v>0</v>
      </c>
      <c r="V303" s="95">
        <v>0</v>
      </c>
      <c r="W303" s="95">
        <v>0</v>
      </c>
      <c r="X303" s="95">
        <v>0</v>
      </c>
      <c r="Y303" s="95">
        <v>0</v>
      </c>
      <c r="Z303" s="95">
        <v>0</v>
      </c>
      <c r="AA303" s="95">
        <v>0</v>
      </c>
      <c r="AB303" s="95">
        <v>0</v>
      </c>
      <c r="AC303" s="95"/>
      <c r="AD303" s="95"/>
      <c r="AE303" s="95">
        <f t="shared" si="321"/>
        <v>0</v>
      </c>
      <c r="AF303" s="102"/>
      <c r="AG303" s="101"/>
      <c r="AH303" s="99"/>
      <c r="AI303" s="99"/>
      <c r="AJ303" s="99"/>
      <c r="AK303" s="100"/>
      <c r="AL303" s="99">
        <f t="shared" si="294"/>
        <v>0</v>
      </c>
      <c r="AM303" s="98">
        <f t="shared" si="324"/>
        <v>0</v>
      </c>
      <c r="AN303" s="99"/>
      <c r="AO303" s="247">
        <f t="shared" si="295"/>
        <v>0</v>
      </c>
      <c r="AP303" s="232"/>
      <c r="AQ303" s="86">
        <f t="shared" si="322"/>
        <v>0</v>
      </c>
      <c r="AR303" s="99"/>
      <c r="AS303" s="99"/>
      <c r="AT303" s="99"/>
      <c r="AU303" s="99"/>
      <c r="AV303" s="245">
        <f t="shared" si="296"/>
        <v>0</v>
      </c>
      <c r="AW303" s="99">
        <f t="shared" si="290"/>
        <v>0</v>
      </c>
      <c r="AX303" s="99"/>
      <c r="AY303" s="98">
        <f t="shared" si="297"/>
        <v>0</v>
      </c>
      <c r="AZ303" s="470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</row>
    <row r="304" spans="1:83" s="11" customFormat="1" ht="12" customHeight="1">
      <c r="A304" s="163">
        <v>16500893</v>
      </c>
      <c r="B304" s="194" t="str">
        <f t="shared" si="325"/>
        <v>16500893</v>
      </c>
      <c r="C304" s="94" t="s">
        <v>873</v>
      </c>
      <c r="D304" s="112" t="str">
        <f t="shared" si="320"/>
        <v>W/C</v>
      </c>
      <c r="E304" s="112"/>
      <c r="F304" s="94"/>
      <c r="G304" s="112"/>
      <c r="H304" s="177" t="str">
        <f t="shared" si="329"/>
        <v/>
      </c>
      <c r="I304" s="177" t="str">
        <f t="shared" si="330"/>
        <v/>
      </c>
      <c r="J304" s="177" t="str">
        <f t="shared" si="331"/>
        <v/>
      </c>
      <c r="K304" s="177" t="str">
        <f t="shared" si="323"/>
        <v/>
      </c>
      <c r="L304" s="177" t="str">
        <f t="shared" si="326"/>
        <v>W/C</v>
      </c>
      <c r="M304" s="177" t="str">
        <f t="shared" si="327"/>
        <v>NO</v>
      </c>
      <c r="N304" s="177" t="str">
        <f t="shared" si="328"/>
        <v>W/C</v>
      </c>
      <c r="O304"/>
      <c r="P304" s="95">
        <v>0</v>
      </c>
      <c r="Q304" s="95">
        <v>0</v>
      </c>
      <c r="R304" s="95">
        <v>0</v>
      </c>
      <c r="S304" s="95">
        <v>0</v>
      </c>
      <c r="T304" s="95">
        <v>0</v>
      </c>
      <c r="U304" s="95">
        <v>0</v>
      </c>
      <c r="V304" s="95">
        <v>0</v>
      </c>
      <c r="W304" s="95">
        <v>0</v>
      </c>
      <c r="X304" s="95">
        <v>0</v>
      </c>
      <c r="Y304" s="95">
        <v>0</v>
      </c>
      <c r="Z304" s="95">
        <v>0</v>
      </c>
      <c r="AA304" s="95">
        <v>0</v>
      </c>
      <c r="AB304" s="95">
        <v>0</v>
      </c>
      <c r="AC304" s="95"/>
      <c r="AD304" s="95"/>
      <c r="AE304" s="95">
        <f t="shared" si="321"/>
        <v>0</v>
      </c>
      <c r="AF304" s="102"/>
      <c r="AG304" s="101"/>
      <c r="AH304" s="99"/>
      <c r="AI304" s="99"/>
      <c r="AJ304" s="99"/>
      <c r="AK304" s="100"/>
      <c r="AL304" s="99">
        <f t="shared" si="294"/>
        <v>0</v>
      </c>
      <c r="AM304" s="98">
        <f t="shared" si="324"/>
        <v>0</v>
      </c>
      <c r="AN304" s="99"/>
      <c r="AO304" s="247">
        <f t="shared" si="295"/>
        <v>0</v>
      </c>
      <c r="AP304" s="232"/>
      <c r="AQ304" s="86">
        <f t="shared" si="322"/>
        <v>0</v>
      </c>
      <c r="AR304" s="99"/>
      <c r="AS304" s="99"/>
      <c r="AT304" s="99"/>
      <c r="AU304" s="99"/>
      <c r="AV304" s="245">
        <f t="shared" si="296"/>
        <v>0</v>
      </c>
      <c r="AW304" s="99">
        <f t="shared" si="290"/>
        <v>0</v>
      </c>
      <c r="AX304" s="99"/>
      <c r="AY304" s="98">
        <f t="shared" si="297"/>
        <v>0</v>
      </c>
      <c r="AZ304" s="470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</row>
    <row r="305" spans="1:83" s="11" customFormat="1" ht="12" customHeight="1">
      <c r="A305" s="163">
        <v>16500901</v>
      </c>
      <c r="B305" s="194" t="str">
        <f t="shared" si="325"/>
        <v>16500901</v>
      </c>
      <c r="C305" s="94" t="s">
        <v>819</v>
      </c>
      <c r="D305" s="112" t="str">
        <f t="shared" si="320"/>
        <v>Non-Op</v>
      </c>
      <c r="E305" s="112"/>
      <c r="F305" s="94"/>
      <c r="G305" s="112"/>
      <c r="H305" s="177" t="str">
        <f t="shared" si="329"/>
        <v/>
      </c>
      <c r="I305" s="177" t="str">
        <f t="shared" si="330"/>
        <v/>
      </c>
      <c r="J305" s="177" t="str">
        <f t="shared" si="331"/>
        <v/>
      </c>
      <c r="K305" s="177" t="str">
        <f t="shared" si="323"/>
        <v>Non-Op</v>
      </c>
      <c r="L305" s="177" t="str">
        <f t="shared" si="326"/>
        <v>NO</v>
      </c>
      <c r="M305" s="177" t="str">
        <f t="shared" si="327"/>
        <v>NO</v>
      </c>
      <c r="N305" s="177" t="str">
        <f t="shared" si="328"/>
        <v/>
      </c>
      <c r="O305"/>
      <c r="P305" s="95">
        <v>0</v>
      </c>
      <c r="Q305" s="95">
        <v>0</v>
      </c>
      <c r="R305" s="95">
        <v>0</v>
      </c>
      <c r="S305" s="95">
        <v>0</v>
      </c>
      <c r="T305" s="95">
        <v>0</v>
      </c>
      <c r="U305" s="95">
        <v>0</v>
      </c>
      <c r="V305" s="95">
        <v>0</v>
      </c>
      <c r="W305" s="95">
        <v>0</v>
      </c>
      <c r="X305" s="95">
        <v>0</v>
      </c>
      <c r="Y305" s="95">
        <v>0</v>
      </c>
      <c r="Z305" s="95">
        <v>0</v>
      </c>
      <c r="AA305" s="95">
        <v>0</v>
      </c>
      <c r="AB305" s="95">
        <v>0</v>
      </c>
      <c r="AC305" s="95"/>
      <c r="AD305" s="95"/>
      <c r="AE305" s="95">
        <f t="shared" si="321"/>
        <v>0</v>
      </c>
      <c r="AF305" s="143"/>
      <c r="AG305" s="105"/>
      <c r="AH305" s="99"/>
      <c r="AI305" s="99"/>
      <c r="AJ305" s="99"/>
      <c r="AK305" s="100">
        <f>AE305</f>
        <v>0</v>
      </c>
      <c r="AL305" s="99">
        <f t="shared" ref="AL305:AL405" si="338">SUM(AI305:AK305)</f>
        <v>0</v>
      </c>
      <c r="AM305" s="98"/>
      <c r="AN305" s="99"/>
      <c r="AO305" s="247">
        <f t="shared" ref="AO305:AO405" si="339">AM305+AN305</f>
        <v>0</v>
      </c>
      <c r="AP305" s="232"/>
      <c r="AQ305" s="86">
        <f t="shared" si="322"/>
        <v>0</v>
      </c>
      <c r="AR305" s="99"/>
      <c r="AS305" s="99"/>
      <c r="AT305" s="99"/>
      <c r="AU305" s="99">
        <f>AQ305</f>
        <v>0</v>
      </c>
      <c r="AV305" s="245">
        <f t="shared" ref="AV305:AV405" si="340">SUM(AS305:AU305)</f>
        <v>0</v>
      </c>
      <c r="AW305" s="99"/>
      <c r="AX305" s="99"/>
      <c r="AY305" s="98">
        <f t="shared" ref="AY305:AY405" si="341">AW305+AX305</f>
        <v>0</v>
      </c>
      <c r="AZ305" s="470" t="s">
        <v>1663</v>
      </c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</row>
    <row r="306" spans="1:83" s="11" customFormat="1" ht="12" customHeight="1">
      <c r="A306" s="163">
        <v>16500911</v>
      </c>
      <c r="B306" s="194" t="str">
        <f t="shared" si="325"/>
        <v>16500911</v>
      </c>
      <c r="C306" s="94" t="s">
        <v>910</v>
      </c>
      <c r="D306" s="112" t="str">
        <f t="shared" si="320"/>
        <v>W/C</v>
      </c>
      <c r="E306" s="112"/>
      <c r="F306" s="94"/>
      <c r="G306" s="112"/>
      <c r="H306" s="177" t="str">
        <f t="shared" si="329"/>
        <v/>
      </c>
      <c r="I306" s="177" t="str">
        <f t="shared" si="330"/>
        <v/>
      </c>
      <c r="J306" s="177" t="str">
        <f t="shared" si="331"/>
        <v/>
      </c>
      <c r="K306" s="177" t="str">
        <f t="shared" si="323"/>
        <v/>
      </c>
      <c r="L306" s="177" t="str">
        <f t="shared" si="326"/>
        <v>W/C</v>
      </c>
      <c r="M306" s="177" t="str">
        <f t="shared" si="327"/>
        <v>NO</v>
      </c>
      <c r="N306" s="177" t="str">
        <f t="shared" si="328"/>
        <v>W/C</v>
      </c>
      <c r="O306"/>
      <c r="P306" s="95">
        <v>0</v>
      </c>
      <c r="Q306" s="95">
        <v>0</v>
      </c>
      <c r="R306" s="95">
        <v>0</v>
      </c>
      <c r="S306" s="95">
        <v>0</v>
      </c>
      <c r="T306" s="95">
        <v>0</v>
      </c>
      <c r="U306" s="95">
        <v>0</v>
      </c>
      <c r="V306" s="95">
        <v>0</v>
      </c>
      <c r="W306" s="95">
        <v>0</v>
      </c>
      <c r="X306" s="95">
        <v>0</v>
      </c>
      <c r="Y306" s="95">
        <v>0</v>
      </c>
      <c r="Z306" s="95">
        <v>0</v>
      </c>
      <c r="AA306" s="95">
        <v>0</v>
      </c>
      <c r="AB306" s="95">
        <v>0</v>
      </c>
      <c r="AC306" s="95"/>
      <c r="AD306" s="95"/>
      <c r="AE306" s="95">
        <f t="shared" si="321"/>
        <v>0</v>
      </c>
      <c r="AF306" s="102"/>
      <c r="AG306" s="101"/>
      <c r="AH306" s="99"/>
      <c r="AI306" s="99"/>
      <c r="AJ306" s="99"/>
      <c r="AK306" s="100"/>
      <c r="AL306" s="99">
        <f t="shared" si="338"/>
        <v>0</v>
      </c>
      <c r="AM306" s="98">
        <f t="shared" ref="AM306:AM327" si="342">AE306</f>
        <v>0</v>
      </c>
      <c r="AN306" s="99"/>
      <c r="AO306" s="247">
        <f t="shared" si="339"/>
        <v>0</v>
      </c>
      <c r="AP306" s="232"/>
      <c r="AQ306" s="86">
        <f t="shared" si="322"/>
        <v>0</v>
      </c>
      <c r="AR306" s="99"/>
      <c r="AS306" s="99"/>
      <c r="AT306" s="99"/>
      <c r="AU306" s="99"/>
      <c r="AV306" s="245">
        <f t="shared" si="340"/>
        <v>0</v>
      </c>
      <c r="AW306" s="99">
        <f t="shared" ref="AW306:AW324" si="343">AQ306</f>
        <v>0</v>
      </c>
      <c r="AX306" s="99"/>
      <c r="AY306" s="98">
        <f t="shared" si="341"/>
        <v>0</v>
      </c>
      <c r="AZ306" s="470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</row>
    <row r="307" spans="1:83" s="11" customFormat="1" ht="12" customHeight="1">
      <c r="A307" s="163">
        <v>16500953</v>
      </c>
      <c r="B307" s="194" t="str">
        <f t="shared" si="325"/>
        <v>16500953</v>
      </c>
      <c r="C307" s="94" t="s">
        <v>1147</v>
      </c>
      <c r="D307" s="112" t="str">
        <f t="shared" si="320"/>
        <v>W/C</v>
      </c>
      <c r="E307" s="112"/>
      <c r="F307" s="94"/>
      <c r="G307" s="112"/>
      <c r="H307" s="177" t="str">
        <f t="shared" si="329"/>
        <v/>
      </c>
      <c r="I307" s="177" t="str">
        <f t="shared" si="330"/>
        <v/>
      </c>
      <c r="J307" s="177" t="str">
        <f t="shared" si="331"/>
        <v/>
      </c>
      <c r="K307" s="177" t="str">
        <f t="shared" si="323"/>
        <v/>
      </c>
      <c r="L307" s="177" t="str">
        <f t="shared" si="326"/>
        <v>W/C</v>
      </c>
      <c r="M307" s="177" t="str">
        <f t="shared" si="327"/>
        <v>NO</v>
      </c>
      <c r="N307" s="177" t="str">
        <f t="shared" si="328"/>
        <v>W/C</v>
      </c>
      <c r="O307"/>
      <c r="P307" s="95">
        <v>0</v>
      </c>
      <c r="Q307" s="95">
        <v>0</v>
      </c>
      <c r="R307" s="95">
        <v>0</v>
      </c>
      <c r="S307" s="95">
        <v>0</v>
      </c>
      <c r="T307" s="95">
        <v>0</v>
      </c>
      <c r="U307" s="95">
        <v>0</v>
      </c>
      <c r="V307" s="95">
        <v>0</v>
      </c>
      <c r="W307" s="95">
        <v>0</v>
      </c>
      <c r="X307" s="95">
        <v>0</v>
      </c>
      <c r="Y307" s="95">
        <v>0</v>
      </c>
      <c r="Z307" s="95">
        <v>0</v>
      </c>
      <c r="AA307" s="95">
        <v>0</v>
      </c>
      <c r="AB307" s="95">
        <v>0</v>
      </c>
      <c r="AC307" s="95"/>
      <c r="AD307" s="95"/>
      <c r="AE307" s="95">
        <f t="shared" si="321"/>
        <v>0</v>
      </c>
      <c r="AF307" s="102"/>
      <c r="AG307" s="101"/>
      <c r="AH307" s="99"/>
      <c r="AI307" s="99"/>
      <c r="AJ307" s="99"/>
      <c r="AK307" s="100"/>
      <c r="AL307" s="99">
        <f t="shared" si="338"/>
        <v>0</v>
      </c>
      <c r="AM307" s="98">
        <f t="shared" si="342"/>
        <v>0</v>
      </c>
      <c r="AN307" s="99"/>
      <c r="AO307" s="247">
        <f t="shared" si="339"/>
        <v>0</v>
      </c>
      <c r="AP307" s="232"/>
      <c r="AQ307" s="86">
        <f t="shared" si="322"/>
        <v>0</v>
      </c>
      <c r="AR307" s="99"/>
      <c r="AS307" s="99"/>
      <c r="AT307" s="99"/>
      <c r="AU307" s="99"/>
      <c r="AV307" s="245">
        <f t="shared" si="340"/>
        <v>0</v>
      </c>
      <c r="AW307" s="99">
        <f t="shared" si="343"/>
        <v>0</v>
      </c>
      <c r="AX307" s="99"/>
      <c r="AY307" s="98">
        <f t="shared" si="341"/>
        <v>0</v>
      </c>
      <c r="AZ307" s="470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</row>
    <row r="308" spans="1:83" s="11" customFormat="1" ht="12" customHeight="1">
      <c r="A308" s="343">
        <v>16500963</v>
      </c>
      <c r="B308" s="359" t="str">
        <f t="shared" si="325"/>
        <v>16500963</v>
      </c>
      <c r="C308" s="325" t="s">
        <v>1394</v>
      </c>
      <c r="D308" s="326" t="str">
        <f t="shared" si="320"/>
        <v>W/C</v>
      </c>
      <c r="E308" s="326"/>
      <c r="F308" s="339">
        <v>43040</v>
      </c>
      <c r="G308" s="326"/>
      <c r="H308" s="327" t="str">
        <f t="shared" si="329"/>
        <v/>
      </c>
      <c r="I308" s="327" t="str">
        <f t="shared" si="330"/>
        <v/>
      </c>
      <c r="J308" s="327" t="str">
        <f t="shared" si="331"/>
        <v/>
      </c>
      <c r="K308" s="327" t="str">
        <f t="shared" si="323"/>
        <v/>
      </c>
      <c r="L308" s="327" t="str">
        <f t="shared" si="326"/>
        <v>W/C</v>
      </c>
      <c r="M308" s="327" t="str">
        <f t="shared" si="327"/>
        <v>NO</v>
      </c>
      <c r="N308" s="327" t="str">
        <f t="shared" si="328"/>
        <v>W/C</v>
      </c>
      <c r="O308" s="445"/>
      <c r="P308" s="328">
        <v>41256.89</v>
      </c>
      <c r="Q308" s="328">
        <v>34380.74</v>
      </c>
      <c r="R308" s="328">
        <v>27504.59</v>
      </c>
      <c r="S308" s="328">
        <v>20628.439999999999</v>
      </c>
      <c r="T308" s="328">
        <v>13752.29</v>
      </c>
      <c r="U308" s="328">
        <v>6876.14</v>
      </c>
      <c r="V308" s="328">
        <v>0</v>
      </c>
      <c r="W308" s="328">
        <v>0</v>
      </c>
      <c r="X308" s="328">
        <v>0</v>
      </c>
      <c r="Y308" s="328">
        <v>0</v>
      </c>
      <c r="Z308" s="328">
        <v>0</v>
      </c>
      <c r="AA308" s="328">
        <v>0</v>
      </c>
      <c r="AB308" s="328">
        <v>0</v>
      </c>
      <c r="AC308" s="328"/>
      <c r="AD308" s="328"/>
      <c r="AE308" s="328">
        <f t="shared" si="321"/>
        <v>10314.220416666665</v>
      </c>
      <c r="AF308" s="377"/>
      <c r="AG308" s="329"/>
      <c r="AH308" s="330"/>
      <c r="AI308" s="330"/>
      <c r="AJ308" s="330"/>
      <c r="AK308" s="331"/>
      <c r="AL308" s="330">
        <f t="shared" si="338"/>
        <v>0</v>
      </c>
      <c r="AM308" s="332">
        <f t="shared" si="342"/>
        <v>10314.220416666665</v>
      </c>
      <c r="AN308" s="330"/>
      <c r="AO308" s="333">
        <f t="shared" si="339"/>
        <v>10314.220416666665</v>
      </c>
      <c r="AP308" s="232"/>
      <c r="AQ308" s="334">
        <f t="shared" si="322"/>
        <v>0</v>
      </c>
      <c r="AR308" s="330"/>
      <c r="AS308" s="330"/>
      <c r="AT308" s="330"/>
      <c r="AU308" s="330"/>
      <c r="AV308" s="335">
        <f t="shared" si="340"/>
        <v>0</v>
      </c>
      <c r="AW308" s="330">
        <f t="shared" ref="AW308:AW310" si="344">AQ308</f>
        <v>0</v>
      </c>
      <c r="AX308" s="330"/>
      <c r="AY308" s="332">
        <f t="shared" si="341"/>
        <v>0</v>
      </c>
      <c r="AZ308" s="470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</row>
    <row r="309" spans="1:83" s="11" customFormat="1" ht="12" customHeight="1">
      <c r="A309" s="348">
        <v>16500973</v>
      </c>
      <c r="B309" s="348" t="str">
        <f t="shared" si="325"/>
        <v>16500973</v>
      </c>
      <c r="C309" s="353" t="s">
        <v>1500</v>
      </c>
      <c r="D309" s="326" t="str">
        <f t="shared" si="320"/>
        <v>W/C</v>
      </c>
      <c r="E309" s="326"/>
      <c r="F309" s="354">
        <v>43132</v>
      </c>
      <c r="G309" s="326"/>
      <c r="H309" s="327" t="str">
        <f t="shared" si="329"/>
        <v/>
      </c>
      <c r="I309" s="327" t="str">
        <f t="shared" si="330"/>
        <v/>
      </c>
      <c r="J309" s="327" t="str">
        <f t="shared" si="331"/>
        <v/>
      </c>
      <c r="K309" s="327" t="str">
        <f t="shared" si="323"/>
        <v/>
      </c>
      <c r="L309" s="327" t="str">
        <f t="shared" si="326"/>
        <v>W/C</v>
      </c>
      <c r="M309" s="327" t="str">
        <f t="shared" si="327"/>
        <v>NO</v>
      </c>
      <c r="N309" s="327" t="str">
        <f t="shared" si="328"/>
        <v>W/C</v>
      </c>
      <c r="O309" s="445"/>
      <c r="P309" s="328">
        <v>0.01</v>
      </c>
      <c r="Q309" s="328">
        <v>397366.43</v>
      </c>
      <c r="R309" s="328">
        <v>361242.21</v>
      </c>
      <c r="S309" s="328">
        <v>325117.99</v>
      </c>
      <c r="T309" s="328">
        <v>288993.77</v>
      </c>
      <c r="U309" s="328">
        <v>252869.55</v>
      </c>
      <c r="V309" s="328">
        <v>0</v>
      </c>
      <c r="W309" s="328">
        <v>0</v>
      </c>
      <c r="X309" s="328">
        <v>0</v>
      </c>
      <c r="Y309" s="328">
        <v>0</v>
      </c>
      <c r="Z309" s="328">
        <v>0</v>
      </c>
      <c r="AA309" s="328">
        <v>0</v>
      </c>
      <c r="AB309" s="328">
        <v>0</v>
      </c>
      <c r="AC309" s="328"/>
      <c r="AD309" s="328"/>
      <c r="AE309" s="328">
        <f t="shared" si="321"/>
        <v>135465.82958333331</v>
      </c>
      <c r="AF309" s="377"/>
      <c r="AG309" s="329"/>
      <c r="AH309" s="330"/>
      <c r="AI309" s="330"/>
      <c r="AJ309" s="330"/>
      <c r="AK309" s="331"/>
      <c r="AL309" s="330"/>
      <c r="AM309" s="332">
        <f t="shared" si="342"/>
        <v>135465.82958333331</v>
      </c>
      <c r="AN309" s="330"/>
      <c r="AO309" s="333">
        <f t="shared" si="339"/>
        <v>135465.82958333331</v>
      </c>
      <c r="AP309" s="232"/>
      <c r="AQ309" s="334">
        <f t="shared" si="322"/>
        <v>0</v>
      </c>
      <c r="AR309" s="330"/>
      <c r="AS309" s="330"/>
      <c r="AT309" s="330"/>
      <c r="AU309" s="330"/>
      <c r="AV309" s="335">
        <f t="shared" si="340"/>
        <v>0</v>
      </c>
      <c r="AW309" s="330">
        <f t="shared" si="344"/>
        <v>0</v>
      </c>
      <c r="AX309" s="330"/>
      <c r="AY309" s="332">
        <f t="shared" si="341"/>
        <v>0</v>
      </c>
      <c r="AZ309" s="470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</row>
    <row r="310" spans="1:83" s="11" customFormat="1" ht="12" customHeight="1">
      <c r="A310" s="348">
        <v>16500983</v>
      </c>
      <c r="B310" s="348" t="str">
        <f t="shared" si="325"/>
        <v>16500983</v>
      </c>
      <c r="C310" s="353" t="s">
        <v>1501</v>
      </c>
      <c r="D310" s="326" t="str">
        <f t="shared" si="320"/>
        <v>W/C</v>
      </c>
      <c r="E310" s="326"/>
      <c r="F310" s="354">
        <v>43132</v>
      </c>
      <c r="G310" s="326"/>
      <c r="H310" s="327" t="str">
        <f t="shared" si="329"/>
        <v/>
      </c>
      <c r="I310" s="327" t="str">
        <f t="shared" si="330"/>
        <v/>
      </c>
      <c r="J310" s="327" t="str">
        <f t="shared" si="331"/>
        <v/>
      </c>
      <c r="K310" s="327" t="str">
        <f t="shared" si="323"/>
        <v/>
      </c>
      <c r="L310" s="327" t="str">
        <f t="shared" si="326"/>
        <v>W/C</v>
      </c>
      <c r="M310" s="327" t="str">
        <f t="shared" si="327"/>
        <v>NO</v>
      </c>
      <c r="N310" s="327" t="str">
        <f t="shared" si="328"/>
        <v>W/C</v>
      </c>
      <c r="O310" s="445"/>
      <c r="P310" s="328">
        <v>118876.09</v>
      </c>
      <c r="Q310" s="328">
        <v>106988.48</v>
      </c>
      <c r="R310" s="328">
        <v>95100.87</v>
      </c>
      <c r="S310" s="328">
        <v>83213.259999999995</v>
      </c>
      <c r="T310" s="328">
        <v>71325.649999999994</v>
      </c>
      <c r="U310" s="328">
        <v>59438.04</v>
      </c>
      <c r="V310" s="328">
        <v>0</v>
      </c>
      <c r="W310" s="328">
        <v>0</v>
      </c>
      <c r="X310" s="328">
        <v>0</v>
      </c>
      <c r="Y310" s="328">
        <v>0</v>
      </c>
      <c r="Z310" s="328">
        <v>0</v>
      </c>
      <c r="AA310" s="328">
        <v>0</v>
      </c>
      <c r="AB310" s="328">
        <v>0</v>
      </c>
      <c r="AC310" s="328"/>
      <c r="AD310" s="328"/>
      <c r="AE310" s="328">
        <f t="shared" si="321"/>
        <v>39625.362083333333</v>
      </c>
      <c r="AF310" s="377"/>
      <c r="AG310" s="329"/>
      <c r="AH310" s="330"/>
      <c r="AI310" s="330"/>
      <c r="AJ310" s="330"/>
      <c r="AK310" s="331"/>
      <c r="AL310" s="330"/>
      <c r="AM310" s="332">
        <f t="shared" si="342"/>
        <v>39625.362083333333</v>
      </c>
      <c r="AN310" s="330"/>
      <c r="AO310" s="333">
        <f t="shared" si="339"/>
        <v>39625.362083333333</v>
      </c>
      <c r="AP310" s="232"/>
      <c r="AQ310" s="334">
        <f t="shared" si="322"/>
        <v>0</v>
      </c>
      <c r="AR310" s="330"/>
      <c r="AS310" s="330"/>
      <c r="AT310" s="330"/>
      <c r="AU310" s="330"/>
      <c r="AV310" s="335">
        <f t="shared" si="340"/>
        <v>0</v>
      </c>
      <c r="AW310" s="330">
        <f t="shared" si="344"/>
        <v>0</v>
      </c>
      <c r="AX310" s="330"/>
      <c r="AY310" s="332">
        <f t="shared" si="341"/>
        <v>0</v>
      </c>
      <c r="AZ310" s="47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</row>
    <row r="311" spans="1:83" s="11" customFormat="1" ht="12" customHeight="1">
      <c r="A311" s="161">
        <v>16501003</v>
      </c>
      <c r="B311" s="108" t="str">
        <f t="shared" si="325"/>
        <v>16501003</v>
      </c>
      <c r="C311" s="94" t="s">
        <v>444</v>
      </c>
      <c r="D311" s="112" t="str">
        <f t="shared" si="320"/>
        <v>W/C</v>
      </c>
      <c r="E311" s="112"/>
      <c r="F311" s="94"/>
      <c r="G311" s="112"/>
      <c r="H311" s="177" t="str">
        <f t="shared" si="329"/>
        <v/>
      </c>
      <c r="I311" s="177" t="str">
        <f t="shared" si="330"/>
        <v/>
      </c>
      <c r="J311" s="177" t="str">
        <f t="shared" si="331"/>
        <v/>
      </c>
      <c r="K311" s="177" t="str">
        <f t="shared" si="323"/>
        <v/>
      </c>
      <c r="L311" s="177" t="str">
        <f t="shared" si="326"/>
        <v>W/C</v>
      </c>
      <c r="M311" s="177" t="str">
        <f t="shared" si="327"/>
        <v>NO</v>
      </c>
      <c r="N311" s="177" t="str">
        <f t="shared" si="328"/>
        <v>W/C</v>
      </c>
      <c r="O311"/>
      <c r="P311" s="95">
        <v>500</v>
      </c>
      <c r="Q311" s="95">
        <v>0</v>
      </c>
      <c r="R311" s="95">
        <v>1730605.74</v>
      </c>
      <c r="S311" s="95">
        <v>0</v>
      </c>
      <c r="T311" s="95">
        <v>0</v>
      </c>
      <c r="U311" s="95">
        <v>0</v>
      </c>
      <c r="V311" s="95">
        <v>0</v>
      </c>
      <c r="W311" s="95">
        <v>1160.48</v>
      </c>
      <c r="X311" s="95">
        <v>6019.52</v>
      </c>
      <c r="Y311" s="95">
        <v>3171.95</v>
      </c>
      <c r="Z311" s="95">
        <v>421.95</v>
      </c>
      <c r="AA311" s="95">
        <v>0</v>
      </c>
      <c r="AB311" s="95">
        <v>0</v>
      </c>
      <c r="AC311" s="95"/>
      <c r="AD311" s="95"/>
      <c r="AE311" s="95">
        <f t="shared" si="321"/>
        <v>145135.80333333332</v>
      </c>
      <c r="AF311" s="102"/>
      <c r="AG311" s="101"/>
      <c r="AH311" s="99"/>
      <c r="AI311" s="99"/>
      <c r="AJ311" s="99"/>
      <c r="AK311" s="100"/>
      <c r="AL311" s="99">
        <f t="shared" si="338"/>
        <v>0</v>
      </c>
      <c r="AM311" s="98">
        <f t="shared" si="342"/>
        <v>145135.80333333332</v>
      </c>
      <c r="AN311" s="99"/>
      <c r="AO311" s="247">
        <f t="shared" si="339"/>
        <v>145135.80333333332</v>
      </c>
      <c r="AP311" s="232"/>
      <c r="AQ311" s="86">
        <f t="shared" si="322"/>
        <v>0</v>
      </c>
      <c r="AR311" s="99"/>
      <c r="AS311" s="99"/>
      <c r="AT311" s="99"/>
      <c r="AU311" s="99"/>
      <c r="AV311" s="245">
        <f t="shared" si="340"/>
        <v>0</v>
      </c>
      <c r="AW311" s="99">
        <f t="shared" si="343"/>
        <v>0</v>
      </c>
      <c r="AX311" s="99"/>
      <c r="AY311" s="98">
        <f t="shared" si="341"/>
        <v>0</v>
      </c>
      <c r="AZ311" s="470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</row>
    <row r="312" spans="1:83" s="11" customFormat="1" ht="12" customHeight="1">
      <c r="A312" s="161">
        <v>16501013</v>
      </c>
      <c r="B312" s="108" t="str">
        <f t="shared" si="325"/>
        <v>16501013</v>
      </c>
      <c r="C312" s="111" t="s">
        <v>637</v>
      </c>
      <c r="D312" s="112" t="str">
        <f t="shared" si="320"/>
        <v>W/C</v>
      </c>
      <c r="E312" s="112"/>
      <c r="F312" s="94"/>
      <c r="G312" s="112"/>
      <c r="H312" s="177" t="str">
        <f t="shared" si="329"/>
        <v/>
      </c>
      <c r="I312" s="177" t="str">
        <f t="shared" si="330"/>
        <v/>
      </c>
      <c r="J312" s="177" t="str">
        <f t="shared" si="331"/>
        <v/>
      </c>
      <c r="K312" s="177" t="str">
        <f t="shared" si="323"/>
        <v/>
      </c>
      <c r="L312" s="177" t="str">
        <f t="shared" si="326"/>
        <v>W/C</v>
      </c>
      <c r="M312" s="177" t="str">
        <f t="shared" si="327"/>
        <v>NO</v>
      </c>
      <c r="N312" s="177" t="str">
        <f t="shared" si="328"/>
        <v>W/C</v>
      </c>
      <c r="O312"/>
      <c r="P312" s="95">
        <v>3399130.95</v>
      </c>
      <c r="Q312" s="95">
        <v>735048.32</v>
      </c>
      <c r="R312" s="95">
        <v>735066.74</v>
      </c>
      <c r="S312" s="95">
        <v>724282.56</v>
      </c>
      <c r="T312" s="95">
        <v>742637.57</v>
      </c>
      <c r="U312" s="95">
        <v>4742152.5999999996</v>
      </c>
      <c r="V312" s="95">
        <v>742102.6</v>
      </c>
      <c r="W312" s="95">
        <v>742102.6</v>
      </c>
      <c r="X312" s="95">
        <v>742102.6</v>
      </c>
      <c r="Y312" s="95">
        <v>742102.6</v>
      </c>
      <c r="Z312" s="95">
        <v>742102.6</v>
      </c>
      <c r="AA312" s="95">
        <v>727935.6</v>
      </c>
      <c r="AB312" s="95">
        <v>2113.2800000000002</v>
      </c>
      <c r="AC312" s="95"/>
      <c r="AD312" s="95"/>
      <c r="AE312" s="95">
        <f t="shared" si="321"/>
        <v>1151521.542083333</v>
      </c>
      <c r="AF312" s="102"/>
      <c r="AG312" s="101"/>
      <c r="AH312" s="99"/>
      <c r="AI312" s="99"/>
      <c r="AJ312" s="99"/>
      <c r="AK312" s="100"/>
      <c r="AL312" s="99">
        <f t="shared" si="338"/>
        <v>0</v>
      </c>
      <c r="AM312" s="98">
        <f t="shared" si="342"/>
        <v>1151521.542083333</v>
      </c>
      <c r="AN312" s="99"/>
      <c r="AO312" s="247">
        <f t="shared" si="339"/>
        <v>1151521.542083333</v>
      </c>
      <c r="AP312" s="232"/>
      <c r="AQ312" s="86">
        <f t="shared" si="322"/>
        <v>2113.2800000000002</v>
      </c>
      <c r="AR312" s="99"/>
      <c r="AS312" s="99"/>
      <c r="AT312" s="99"/>
      <c r="AU312" s="99"/>
      <c r="AV312" s="245">
        <f t="shared" si="340"/>
        <v>0</v>
      </c>
      <c r="AW312" s="99">
        <f t="shared" si="343"/>
        <v>2113.2800000000002</v>
      </c>
      <c r="AX312" s="99"/>
      <c r="AY312" s="98">
        <f t="shared" si="341"/>
        <v>2113.2800000000002</v>
      </c>
      <c r="AZ312" s="470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</row>
    <row r="313" spans="1:83" s="11" customFormat="1" ht="12" customHeight="1">
      <c r="A313" s="345">
        <v>16501023</v>
      </c>
      <c r="B313" s="358" t="str">
        <f t="shared" si="325"/>
        <v>16501023</v>
      </c>
      <c r="C313" s="325" t="s">
        <v>1297</v>
      </c>
      <c r="D313" s="326" t="str">
        <f t="shared" si="320"/>
        <v>W/C</v>
      </c>
      <c r="E313" s="326"/>
      <c r="F313" s="400">
        <v>42752</v>
      </c>
      <c r="G313" s="326"/>
      <c r="H313" s="327" t="str">
        <f t="shared" si="329"/>
        <v/>
      </c>
      <c r="I313" s="327" t="str">
        <f t="shared" si="330"/>
        <v/>
      </c>
      <c r="J313" s="327" t="str">
        <f t="shared" si="331"/>
        <v/>
      </c>
      <c r="K313" s="327" t="str">
        <f t="shared" si="323"/>
        <v/>
      </c>
      <c r="L313" s="327" t="str">
        <f t="shared" si="326"/>
        <v>W/C</v>
      </c>
      <c r="M313" s="327" t="str">
        <f t="shared" si="327"/>
        <v>NO</v>
      </c>
      <c r="N313" s="327" t="str">
        <f t="shared" si="328"/>
        <v>W/C</v>
      </c>
      <c r="O313" s="445"/>
      <c r="P313" s="328">
        <v>0</v>
      </c>
      <c r="Q313" s="328">
        <v>0</v>
      </c>
      <c r="R313" s="328">
        <v>0</v>
      </c>
      <c r="S313" s="328">
        <v>0</v>
      </c>
      <c r="T313" s="328">
        <v>0</v>
      </c>
      <c r="U313" s="328">
        <v>0</v>
      </c>
      <c r="V313" s="328">
        <v>0</v>
      </c>
      <c r="W313" s="328">
        <v>0</v>
      </c>
      <c r="X313" s="328">
        <v>0</v>
      </c>
      <c r="Y313" s="328">
        <v>0</v>
      </c>
      <c r="Z313" s="328">
        <v>0</v>
      </c>
      <c r="AA313" s="328">
        <v>0</v>
      </c>
      <c r="AB313" s="328">
        <v>0</v>
      </c>
      <c r="AC313" s="328"/>
      <c r="AD313" s="328"/>
      <c r="AE313" s="328">
        <f t="shared" si="321"/>
        <v>0</v>
      </c>
      <c r="AF313" s="377"/>
      <c r="AG313" s="329"/>
      <c r="AH313" s="330"/>
      <c r="AI313" s="330"/>
      <c r="AJ313" s="330"/>
      <c r="AK313" s="331"/>
      <c r="AL313" s="330">
        <f t="shared" si="338"/>
        <v>0</v>
      </c>
      <c r="AM313" s="332">
        <f t="shared" si="342"/>
        <v>0</v>
      </c>
      <c r="AN313" s="330"/>
      <c r="AO313" s="333">
        <f t="shared" si="339"/>
        <v>0</v>
      </c>
      <c r="AP313" s="232"/>
      <c r="AQ313" s="334">
        <f t="shared" si="322"/>
        <v>0</v>
      </c>
      <c r="AR313" s="330"/>
      <c r="AS313" s="330"/>
      <c r="AT313" s="330"/>
      <c r="AU313" s="330"/>
      <c r="AV313" s="335">
        <f t="shared" si="340"/>
        <v>0</v>
      </c>
      <c r="AW313" s="330">
        <f t="shared" si="343"/>
        <v>0</v>
      </c>
      <c r="AX313" s="330"/>
      <c r="AY313" s="332">
        <f t="shared" si="341"/>
        <v>0</v>
      </c>
      <c r="AZ313" s="470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</row>
    <row r="314" spans="1:83" s="11" customFormat="1" ht="12" customHeight="1">
      <c r="A314" s="345">
        <v>16501033</v>
      </c>
      <c r="B314" s="358" t="str">
        <f t="shared" si="325"/>
        <v>16501033</v>
      </c>
      <c r="C314" s="325" t="s">
        <v>1340</v>
      </c>
      <c r="D314" s="326" t="str">
        <f t="shared" si="320"/>
        <v>W/C</v>
      </c>
      <c r="E314" s="326"/>
      <c r="F314" s="400">
        <v>42964</v>
      </c>
      <c r="G314" s="326"/>
      <c r="H314" s="327" t="str">
        <f t="shared" si="329"/>
        <v/>
      </c>
      <c r="I314" s="327" t="str">
        <f t="shared" si="330"/>
        <v/>
      </c>
      <c r="J314" s="327" t="str">
        <f t="shared" si="331"/>
        <v/>
      </c>
      <c r="K314" s="327" t="str">
        <f t="shared" si="323"/>
        <v/>
      </c>
      <c r="L314" s="327" t="str">
        <f t="shared" si="326"/>
        <v>W/C</v>
      </c>
      <c r="M314" s="327" t="str">
        <f t="shared" si="327"/>
        <v>NO</v>
      </c>
      <c r="N314" s="327" t="str">
        <f t="shared" si="328"/>
        <v>W/C</v>
      </c>
      <c r="O314" s="445"/>
      <c r="P314" s="328">
        <v>161122.5</v>
      </c>
      <c r="Q314" s="328">
        <v>138105</v>
      </c>
      <c r="R314" s="328">
        <v>115087.5</v>
      </c>
      <c r="S314" s="328">
        <v>92070</v>
      </c>
      <c r="T314" s="328">
        <v>69052.5</v>
      </c>
      <c r="U314" s="328">
        <v>46035</v>
      </c>
      <c r="V314" s="328">
        <v>0</v>
      </c>
      <c r="W314" s="328">
        <v>0</v>
      </c>
      <c r="X314" s="328">
        <v>0</v>
      </c>
      <c r="Y314" s="328">
        <v>0</v>
      </c>
      <c r="Z314" s="328">
        <v>0</v>
      </c>
      <c r="AA314" s="328">
        <v>0</v>
      </c>
      <c r="AB314" s="328">
        <v>0</v>
      </c>
      <c r="AC314" s="328"/>
      <c r="AD314" s="328"/>
      <c r="AE314" s="328">
        <f t="shared" si="321"/>
        <v>45075.9375</v>
      </c>
      <c r="AF314" s="377"/>
      <c r="AG314" s="329"/>
      <c r="AH314" s="330"/>
      <c r="AI314" s="330"/>
      <c r="AJ314" s="330"/>
      <c r="AK314" s="331"/>
      <c r="AL314" s="330">
        <f t="shared" si="338"/>
        <v>0</v>
      </c>
      <c r="AM314" s="332">
        <f t="shared" si="342"/>
        <v>45075.9375</v>
      </c>
      <c r="AN314" s="330"/>
      <c r="AO314" s="333">
        <f t="shared" si="339"/>
        <v>45075.9375</v>
      </c>
      <c r="AP314" s="232"/>
      <c r="AQ314" s="334">
        <f t="shared" si="322"/>
        <v>0</v>
      </c>
      <c r="AR314" s="330"/>
      <c r="AS314" s="330"/>
      <c r="AT314" s="330"/>
      <c r="AU314" s="330"/>
      <c r="AV314" s="335">
        <f t="shared" si="340"/>
        <v>0</v>
      </c>
      <c r="AW314" s="330">
        <f t="shared" si="343"/>
        <v>0</v>
      </c>
      <c r="AX314" s="330"/>
      <c r="AY314" s="332">
        <f t="shared" si="341"/>
        <v>0</v>
      </c>
      <c r="AZ314" s="470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</row>
    <row r="315" spans="1:83" s="11" customFormat="1" ht="12" customHeight="1">
      <c r="A315" s="345">
        <v>16501043</v>
      </c>
      <c r="B315" s="358" t="str">
        <f t="shared" si="325"/>
        <v>16501043</v>
      </c>
      <c r="C315" s="325" t="s">
        <v>1327</v>
      </c>
      <c r="D315" s="326" t="str">
        <f t="shared" si="320"/>
        <v>W/C</v>
      </c>
      <c r="E315" s="326"/>
      <c r="F315" s="400">
        <v>42903</v>
      </c>
      <c r="G315" s="326"/>
      <c r="H315" s="327" t="str">
        <f t="shared" si="329"/>
        <v/>
      </c>
      <c r="I315" s="327" t="str">
        <f t="shared" si="330"/>
        <v/>
      </c>
      <c r="J315" s="327" t="str">
        <f t="shared" si="331"/>
        <v/>
      </c>
      <c r="K315" s="327" t="str">
        <f t="shared" si="323"/>
        <v/>
      </c>
      <c r="L315" s="327" t="str">
        <f t="shared" si="326"/>
        <v>W/C</v>
      </c>
      <c r="M315" s="327" t="str">
        <f t="shared" si="327"/>
        <v>NO</v>
      </c>
      <c r="N315" s="327" t="str">
        <f t="shared" si="328"/>
        <v>W/C</v>
      </c>
      <c r="O315" s="445"/>
      <c r="P315" s="328">
        <v>300593.03000000003</v>
      </c>
      <c r="Q315" s="328">
        <v>225444.78</v>
      </c>
      <c r="R315" s="328">
        <v>150296.53</v>
      </c>
      <c r="S315" s="328">
        <v>75148.28</v>
      </c>
      <c r="T315" s="328">
        <v>-76261.14</v>
      </c>
      <c r="U315" s="328">
        <v>762611.46</v>
      </c>
      <c r="V315" s="328">
        <v>0</v>
      </c>
      <c r="W315" s="328">
        <v>0</v>
      </c>
      <c r="X315" s="328">
        <v>0</v>
      </c>
      <c r="Y315" s="328">
        <v>0</v>
      </c>
      <c r="Z315" s="328">
        <v>0</v>
      </c>
      <c r="AA315" s="328">
        <v>0</v>
      </c>
      <c r="AB315" s="328">
        <v>0</v>
      </c>
      <c r="AC315" s="328"/>
      <c r="AD315" s="328"/>
      <c r="AE315" s="328">
        <f t="shared" si="321"/>
        <v>107294.70208333332</v>
      </c>
      <c r="AF315" s="377"/>
      <c r="AG315" s="329"/>
      <c r="AH315" s="330"/>
      <c r="AI315" s="330"/>
      <c r="AJ315" s="330"/>
      <c r="AK315" s="331"/>
      <c r="AL315" s="330">
        <f t="shared" si="338"/>
        <v>0</v>
      </c>
      <c r="AM315" s="332">
        <f t="shared" si="342"/>
        <v>107294.70208333332</v>
      </c>
      <c r="AN315" s="330"/>
      <c r="AO315" s="333">
        <f t="shared" si="339"/>
        <v>107294.70208333332</v>
      </c>
      <c r="AP315" s="232"/>
      <c r="AQ315" s="334">
        <f t="shared" si="322"/>
        <v>0</v>
      </c>
      <c r="AR315" s="330"/>
      <c r="AS315" s="330"/>
      <c r="AT315" s="330"/>
      <c r="AU315" s="330"/>
      <c r="AV315" s="335">
        <f t="shared" si="340"/>
        <v>0</v>
      </c>
      <c r="AW315" s="330">
        <f t="shared" si="343"/>
        <v>0</v>
      </c>
      <c r="AX315" s="330"/>
      <c r="AY315" s="332">
        <f t="shared" si="341"/>
        <v>0</v>
      </c>
      <c r="AZ315" s="470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</row>
    <row r="316" spans="1:83" s="11" customFormat="1" ht="12" customHeight="1">
      <c r="A316" s="161">
        <v>16501051</v>
      </c>
      <c r="B316" s="108" t="str">
        <f t="shared" si="325"/>
        <v>16501051</v>
      </c>
      <c r="C316" s="94" t="s">
        <v>916</v>
      </c>
      <c r="D316" s="112" t="str">
        <f t="shared" si="320"/>
        <v>W/C</v>
      </c>
      <c r="E316" s="112"/>
      <c r="F316" s="216"/>
      <c r="G316" s="112"/>
      <c r="H316" s="177" t="str">
        <f t="shared" si="329"/>
        <v/>
      </c>
      <c r="I316" s="177" t="str">
        <f t="shared" si="330"/>
        <v/>
      </c>
      <c r="J316" s="177" t="str">
        <f t="shared" si="331"/>
        <v/>
      </c>
      <c r="K316" s="177" t="str">
        <f t="shared" si="323"/>
        <v/>
      </c>
      <c r="L316" s="177" t="str">
        <f t="shared" si="326"/>
        <v>W/C</v>
      </c>
      <c r="M316" s="177" t="str">
        <f t="shared" si="327"/>
        <v>NO</v>
      </c>
      <c r="N316" s="177" t="str">
        <f t="shared" si="328"/>
        <v>W/C</v>
      </c>
      <c r="O316"/>
      <c r="P316" s="95">
        <v>131817.4</v>
      </c>
      <c r="Q316" s="95">
        <v>98863.05</v>
      </c>
      <c r="R316" s="95">
        <v>65908.7</v>
      </c>
      <c r="S316" s="95">
        <v>32954.35</v>
      </c>
      <c r="T316" s="95">
        <v>0</v>
      </c>
      <c r="U316" s="95">
        <v>0</v>
      </c>
      <c r="V316" s="95">
        <v>0</v>
      </c>
      <c r="W316" s="95">
        <v>0</v>
      </c>
      <c r="X316" s="95">
        <v>0</v>
      </c>
      <c r="Y316" s="95">
        <v>0</v>
      </c>
      <c r="Z316" s="95">
        <v>0</v>
      </c>
      <c r="AA316" s="95">
        <v>0</v>
      </c>
      <c r="AB316" s="95">
        <v>0</v>
      </c>
      <c r="AC316" s="95"/>
      <c r="AD316" s="95"/>
      <c r="AE316" s="95">
        <f t="shared" si="321"/>
        <v>21969.566666666666</v>
      </c>
      <c r="AF316" s="102"/>
      <c r="AG316" s="101"/>
      <c r="AH316" s="99"/>
      <c r="AI316" s="99"/>
      <c r="AJ316" s="99"/>
      <c r="AK316" s="100"/>
      <c r="AL316" s="99">
        <f t="shared" si="338"/>
        <v>0</v>
      </c>
      <c r="AM316" s="98">
        <f t="shared" si="342"/>
        <v>21969.566666666666</v>
      </c>
      <c r="AN316" s="99"/>
      <c r="AO316" s="247">
        <f t="shared" si="339"/>
        <v>21969.566666666666</v>
      </c>
      <c r="AP316" s="232"/>
      <c r="AQ316" s="86">
        <f t="shared" si="322"/>
        <v>0</v>
      </c>
      <c r="AR316" s="99"/>
      <c r="AS316" s="99"/>
      <c r="AT316" s="99"/>
      <c r="AU316" s="99"/>
      <c r="AV316" s="245">
        <f t="shared" si="340"/>
        <v>0</v>
      </c>
      <c r="AW316" s="99">
        <f t="shared" si="343"/>
        <v>0</v>
      </c>
      <c r="AX316" s="99"/>
      <c r="AY316" s="98">
        <f t="shared" si="341"/>
        <v>0</v>
      </c>
      <c r="AZ316" s="470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</row>
    <row r="317" spans="1:83" s="11" customFormat="1" ht="12" customHeight="1">
      <c r="A317" s="345">
        <v>16501053</v>
      </c>
      <c r="B317" s="358" t="str">
        <f t="shared" si="325"/>
        <v>16501053</v>
      </c>
      <c r="C317" s="325" t="s">
        <v>1305</v>
      </c>
      <c r="D317" s="326" t="str">
        <f t="shared" si="320"/>
        <v>W/C</v>
      </c>
      <c r="E317" s="326"/>
      <c r="F317" s="400">
        <v>42783</v>
      </c>
      <c r="G317" s="326"/>
      <c r="H317" s="327" t="str">
        <f t="shared" si="329"/>
        <v/>
      </c>
      <c r="I317" s="327" t="str">
        <f t="shared" si="330"/>
        <v/>
      </c>
      <c r="J317" s="327" t="str">
        <f t="shared" si="331"/>
        <v/>
      </c>
      <c r="K317" s="327" t="str">
        <f t="shared" si="323"/>
        <v/>
      </c>
      <c r="L317" s="327" t="str">
        <f t="shared" si="326"/>
        <v>W/C</v>
      </c>
      <c r="M317" s="327" t="str">
        <f t="shared" si="327"/>
        <v>NO</v>
      </c>
      <c r="N317" s="327" t="str">
        <f t="shared" si="328"/>
        <v>W/C</v>
      </c>
      <c r="O317" s="445"/>
      <c r="P317" s="328">
        <v>0</v>
      </c>
      <c r="Q317" s="328">
        <v>141666.60999999999</v>
      </c>
      <c r="R317" s="328">
        <v>128787.83</v>
      </c>
      <c r="S317" s="328">
        <v>115909.05</v>
      </c>
      <c r="T317" s="328">
        <v>103030.27</v>
      </c>
      <c r="U317" s="328">
        <v>90151.49</v>
      </c>
      <c r="V317" s="328">
        <v>0</v>
      </c>
      <c r="W317" s="328">
        <v>0</v>
      </c>
      <c r="X317" s="328">
        <v>0</v>
      </c>
      <c r="Y317" s="328">
        <v>0</v>
      </c>
      <c r="Z317" s="328">
        <v>0</v>
      </c>
      <c r="AA317" s="328">
        <v>0</v>
      </c>
      <c r="AB317" s="328">
        <v>0</v>
      </c>
      <c r="AC317" s="328"/>
      <c r="AD317" s="328"/>
      <c r="AE317" s="328">
        <f t="shared" si="321"/>
        <v>48295.4375</v>
      </c>
      <c r="AF317" s="377"/>
      <c r="AG317" s="329"/>
      <c r="AH317" s="330"/>
      <c r="AI317" s="330"/>
      <c r="AJ317" s="330"/>
      <c r="AK317" s="331"/>
      <c r="AL317" s="330">
        <f t="shared" si="338"/>
        <v>0</v>
      </c>
      <c r="AM317" s="332">
        <f t="shared" si="342"/>
        <v>48295.4375</v>
      </c>
      <c r="AN317" s="330"/>
      <c r="AO317" s="333">
        <f t="shared" si="339"/>
        <v>48295.4375</v>
      </c>
      <c r="AP317" s="232"/>
      <c r="AQ317" s="334">
        <f t="shared" si="322"/>
        <v>0</v>
      </c>
      <c r="AR317" s="330"/>
      <c r="AS317" s="330"/>
      <c r="AT317" s="330"/>
      <c r="AU317" s="330"/>
      <c r="AV317" s="335">
        <f t="shared" si="340"/>
        <v>0</v>
      </c>
      <c r="AW317" s="330">
        <f t="shared" si="343"/>
        <v>0</v>
      </c>
      <c r="AX317" s="330"/>
      <c r="AY317" s="332">
        <f t="shared" si="341"/>
        <v>0</v>
      </c>
      <c r="AZ317" s="470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</row>
    <row r="318" spans="1:83" s="11" customFormat="1" ht="12" customHeight="1">
      <c r="A318" s="161">
        <v>16501083</v>
      </c>
      <c r="B318" s="108" t="str">
        <f t="shared" si="325"/>
        <v>16501083</v>
      </c>
      <c r="C318" s="94" t="s">
        <v>913</v>
      </c>
      <c r="D318" s="112" t="str">
        <f t="shared" si="320"/>
        <v>W/C</v>
      </c>
      <c r="E318" s="112"/>
      <c r="F318" s="94"/>
      <c r="G318" s="112"/>
      <c r="H318" s="177" t="str">
        <f t="shared" si="329"/>
        <v/>
      </c>
      <c r="I318" s="177" t="str">
        <f t="shared" si="330"/>
        <v/>
      </c>
      <c r="J318" s="177" t="str">
        <f t="shared" si="331"/>
        <v/>
      </c>
      <c r="K318" s="177" t="str">
        <f t="shared" si="323"/>
        <v/>
      </c>
      <c r="L318" s="177" t="str">
        <f t="shared" si="326"/>
        <v>W/C</v>
      </c>
      <c r="M318" s="177" t="str">
        <f t="shared" si="327"/>
        <v>NO</v>
      </c>
      <c r="N318" s="177" t="str">
        <f t="shared" si="328"/>
        <v>W/C</v>
      </c>
      <c r="O318"/>
      <c r="P318" s="95">
        <v>-4754.0600000000004</v>
      </c>
      <c r="Q318" s="95">
        <v>-6254.06</v>
      </c>
      <c r="R318" s="95">
        <v>18980.939999999999</v>
      </c>
      <c r="S318" s="95">
        <v>17730.939999999999</v>
      </c>
      <c r="T318" s="95">
        <v>14980.94</v>
      </c>
      <c r="U318" s="95">
        <v>13230.94</v>
      </c>
      <c r="V318" s="95">
        <v>12480.94</v>
      </c>
      <c r="W318" s="95">
        <v>11230.94</v>
      </c>
      <c r="X318" s="95">
        <v>10730.94</v>
      </c>
      <c r="Y318" s="95">
        <v>9730.94</v>
      </c>
      <c r="Z318" s="95">
        <v>9730.94</v>
      </c>
      <c r="AA318" s="95">
        <v>9730.94</v>
      </c>
      <c r="AB318" s="95">
        <v>8980.94</v>
      </c>
      <c r="AC318" s="95"/>
      <c r="AD318" s="95"/>
      <c r="AE318" s="95">
        <f t="shared" si="321"/>
        <v>10368.231666666668</v>
      </c>
      <c r="AF318" s="102"/>
      <c r="AG318" s="101"/>
      <c r="AH318" s="99"/>
      <c r="AI318" s="99"/>
      <c r="AJ318" s="99"/>
      <c r="AK318" s="100"/>
      <c r="AL318" s="99">
        <f t="shared" si="338"/>
        <v>0</v>
      </c>
      <c r="AM318" s="98">
        <f t="shared" si="342"/>
        <v>10368.231666666668</v>
      </c>
      <c r="AN318" s="99"/>
      <c r="AO318" s="247">
        <f t="shared" si="339"/>
        <v>10368.231666666668</v>
      </c>
      <c r="AP318" s="232"/>
      <c r="AQ318" s="86">
        <f t="shared" si="322"/>
        <v>8980.94</v>
      </c>
      <c r="AR318" s="99"/>
      <c r="AS318" s="99"/>
      <c r="AT318" s="99"/>
      <c r="AU318" s="99"/>
      <c r="AV318" s="245">
        <f t="shared" si="340"/>
        <v>0</v>
      </c>
      <c r="AW318" s="99">
        <f t="shared" si="343"/>
        <v>8980.94</v>
      </c>
      <c r="AX318" s="99"/>
      <c r="AY318" s="98">
        <f t="shared" si="341"/>
        <v>8980.94</v>
      </c>
      <c r="AZ318" s="470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</row>
    <row r="319" spans="1:83" s="11" customFormat="1" ht="12" customHeight="1">
      <c r="A319" s="167">
        <v>16501101</v>
      </c>
      <c r="B319" s="196" t="str">
        <f t="shared" si="325"/>
        <v>16501101</v>
      </c>
      <c r="C319" s="94" t="s">
        <v>1287</v>
      </c>
      <c r="D319" s="112" t="str">
        <f t="shared" si="320"/>
        <v>W/C</v>
      </c>
      <c r="E319" s="112"/>
      <c r="F319" s="94"/>
      <c r="G319" s="112"/>
      <c r="H319" s="177" t="str">
        <f t="shared" si="329"/>
        <v/>
      </c>
      <c r="I319" s="177" t="str">
        <f t="shared" si="330"/>
        <v/>
      </c>
      <c r="J319" s="177" t="str">
        <f t="shared" si="331"/>
        <v/>
      </c>
      <c r="K319" s="177" t="str">
        <f t="shared" si="323"/>
        <v/>
      </c>
      <c r="L319" s="177" t="str">
        <f t="shared" si="326"/>
        <v>W/C</v>
      </c>
      <c r="M319" s="177" t="str">
        <f t="shared" si="327"/>
        <v>NO</v>
      </c>
      <c r="N319" s="177" t="str">
        <f t="shared" si="328"/>
        <v>W/C</v>
      </c>
      <c r="O319" s="5"/>
      <c r="P319" s="95">
        <v>39743.480000000003</v>
      </c>
      <c r="Q319" s="95">
        <v>33119.56</v>
      </c>
      <c r="R319" s="95">
        <v>26495.64</v>
      </c>
      <c r="S319" s="95">
        <v>19871.72</v>
      </c>
      <c r="T319" s="95">
        <v>13247.8</v>
      </c>
      <c r="U319" s="95">
        <v>6623.88</v>
      </c>
      <c r="V319" s="95">
        <v>0</v>
      </c>
      <c r="W319" s="95">
        <v>0</v>
      </c>
      <c r="X319" s="95">
        <v>0</v>
      </c>
      <c r="Y319" s="95">
        <v>0</v>
      </c>
      <c r="Z319" s="95">
        <v>0</v>
      </c>
      <c r="AA319" s="95">
        <v>0</v>
      </c>
      <c r="AB319" s="95">
        <v>0</v>
      </c>
      <c r="AC319" s="95"/>
      <c r="AD319" s="95"/>
      <c r="AE319" s="95">
        <f t="shared" si="321"/>
        <v>9935.8616666666676</v>
      </c>
      <c r="AF319" s="102"/>
      <c r="AG319" s="101"/>
      <c r="AH319" s="99"/>
      <c r="AI319" s="99"/>
      <c r="AJ319" s="99"/>
      <c r="AK319" s="100"/>
      <c r="AL319" s="99">
        <f t="shared" si="338"/>
        <v>0</v>
      </c>
      <c r="AM319" s="98">
        <f t="shared" si="342"/>
        <v>9935.8616666666676</v>
      </c>
      <c r="AN319" s="99"/>
      <c r="AO319" s="247">
        <f t="shared" si="339"/>
        <v>9935.8616666666676</v>
      </c>
      <c r="AP319" s="232"/>
      <c r="AQ319" s="86">
        <f t="shared" si="322"/>
        <v>0</v>
      </c>
      <c r="AR319" s="99"/>
      <c r="AS319" s="99"/>
      <c r="AT319" s="99"/>
      <c r="AU319" s="99"/>
      <c r="AV319" s="245">
        <f t="shared" si="340"/>
        <v>0</v>
      </c>
      <c r="AW319" s="99">
        <f t="shared" si="343"/>
        <v>0</v>
      </c>
      <c r="AX319" s="99"/>
      <c r="AY319" s="98">
        <f t="shared" si="341"/>
        <v>0</v>
      </c>
      <c r="AZ319" s="470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</row>
    <row r="320" spans="1:83" s="11" customFormat="1" ht="12" customHeight="1">
      <c r="A320" s="161">
        <v>16501103</v>
      </c>
      <c r="B320" s="108" t="str">
        <f t="shared" si="325"/>
        <v>16501103</v>
      </c>
      <c r="C320" s="94" t="s">
        <v>1001</v>
      </c>
      <c r="D320" s="112" t="str">
        <f t="shared" si="320"/>
        <v>W/C</v>
      </c>
      <c r="E320" s="112"/>
      <c r="F320" s="94"/>
      <c r="G320" s="112"/>
      <c r="H320" s="177" t="str">
        <f t="shared" si="329"/>
        <v/>
      </c>
      <c r="I320" s="177" t="str">
        <f t="shared" si="330"/>
        <v/>
      </c>
      <c r="J320" s="177" t="str">
        <f t="shared" si="331"/>
        <v/>
      </c>
      <c r="K320" s="177" t="str">
        <f t="shared" si="323"/>
        <v/>
      </c>
      <c r="L320" s="177" t="str">
        <f t="shared" si="326"/>
        <v>W/C</v>
      </c>
      <c r="M320" s="177" t="str">
        <f t="shared" si="327"/>
        <v>NO</v>
      </c>
      <c r="N320" s="177" t="str">
        <f t="shared" si="328"/>
        <v>W/C</v>
      </c>
      <c r="O320" s="5"/>
      <c r="P320" s="95">
        <v>1091974.22</v>
      </c>
      <c r="Q320" s="95">
        <v>1091974.22</v>
      </c>
      <c r="R320" s="95">
        <v>1091974.22</v>
      </c>
      <c r="S320" s="95">
        <v>940040.9</v>
      </c>
      <c r="T320" s="95">
        <v>940040.9</v>
      </c>
      <c r="U320" s="95">
        <v>940040.9</v>
      </c>
      <c r="V320" s="95">
        <v>0</v>
      </c>
      <c r="W320" s="95">
        <v>0</v>
      </c>
      <c r="X320" s="95">
        <v>0</v>
      </c>
      <c r="Y320" s="95">
        <v>0</v>
      </c>
      <c r="Z320" s="95">
        <v>0</v>
      </c>
      <c r="AA320" s="95">
        <v>0</v>
      </c>
      <c r="AB320" s="95">
        <v>0</v>
      </c>
      <c r="AC320" s="95"/>
      <c r="AD320" s="95"/>
      <c r="AE320" s="95">
        <f t="shared" si="321"/>
        <v>462504.85416666669</v>
      </c>
      <c r="AF320" s="102"/>
      <c r="AG320" s="101"/>
      <c r="AH320" s="99"/>
      <c r="AI320" s="99"/>
      <c r="AJ320" s="99"/>
      <c r="AK320" s="100"/>
      <c r="AL320" s="99">
        <f t="shared" si="338"/>
        <v>0</v>
      </c>
      <c r="AM320" s="98">
        <f t="shared" si="342"/>
        <v>462504.85416666669</v>
      </c>
      <c r="AN320" s="99"/>
      <c r="AO320" s="247">
        <f t="shared" si="339"/>
        <v>462504.85416666669</v>
      </c>
      <c r="AP320" s="232"/>
      <c r="AQ320" s="86">
        <f t="shared" si="322"/>
        <v>0</v>
      </c>
      <c r="AR320" s="99"/>
      <c r="AS320" s="99"/>
      <c r="AT320" s="99"/>
      <c r="AU320" s="99"/>
      <c r="AV320" s="245">
        <f t="shared" si="340"/>
        <v>0</v>
      </c>
      <c r="AW320" s="99">
        <f t="shared" si="343"/>
        <v>0</v>
      </c>
      <c r="AX320" s="99"/>
      <c r="AY320" s="98">
        <f t="shared" si="341"/>
        <v>0</v>
      </c>
      <c r="AZ320" s="47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</row>
    <row r="321" spans="1:83" s="11" customFormat="1" ht="12" customHeight="1">
      <c r="A321" s="167">
        <v>16501113</v>
      </c>
      <c r="B321" s="196" t="str">
        <f t="shared" si="325"/>
        <v>16501113</v>
      </c>
      <c r="C321" s="94" t="s">
        <v>1283</v>
      </c>
      <c r="D321" s="112" t="str">
        <f t="shared" si="320"/>
        <v>W/C</v>
      </c>
      <c r="E321" s="112"/>
      <c r="F321" s="94"/>
      <c r="G321" s="112"/>
      <c r="H321" s="177" t="str">
        <f t="shared" si="329"/>
        <v/>
      </c>
      <c r="I321" s="177" t="str">
        <f t="shared" si="330"/>
        <v/>
      </c>
      <c r="J321" s="177" t="str">
        <f t="shared" si="331"/>
        <v/>
      </c>
      <c r="K321" s="177" t="str">
        <f t="shared" si="323"/>
        <v/>
      </c>
      <c r="L321" s="177" t="str">
        <f t="shared" si="326"/>
        <v>W/C</v>
      </c>
      <c r="M321" s="177" t="str">
        <f t="shared" si="327"/>
        <v>NO</v>
      </c>
      <c r="N321" s="177" t="str">
        <f t="shared" si="328"/>
        <v>W/C</v>
      </c>
      <c r="O321" s="5"/>
      <c r="P321" s="95">
        <v>0</v>
      </c>
      <c r="Q321" s="95">
        <v>0</v>
      </c>
      <c r="R321" s="95">
        <v>0</v>
      </c>
      <c r="S321" s="95">
        <v>0</v>
      </c>
      <c r="T321" s="95">
        <v>0</v>
      </c>
      <c r="U321" s="95">
        <v>0</v>
      </c>
      <c r="V321" s="95">
        <v>0</v>
      </c>
      <c r="W321" s="95">
        <v>0</v>
      </c>
      <c r="X321" s="95">
        <v>0</v>
      </c>
      <c r="Y321" s="95">
        <v>0</v>
      </c>
      <c r="Z321" s="95">
        <v>0</v>
      </c>
      <c r="AA321" s="95">
        <v>0</v>
      </c>
      <c r="AB321" s="95">
        <v>0</v>
      </c>
      <c r="AC321" s="95"/>
      <c r="AD321" s="95"/>
      <c r="AE321" s="95">
        <f t="shared" si="321"/>
        <v>0</v>
      </c>
      <c r="AF321" s="102"/>
      <c r="AG321" s="101"/>
      <c r="AH321" s="99"/>
      <c r="AI321" s="99"/>
      <c r="AJ321" s="99"/>
      <c r="AK321" s="100"/>
      <c r="AL321" s="99">
        <f t="shared" si="338"/>
        <v>0</v>
      </c>
      <c r="AM321" s="98">
        <f t="shared" si="342"/>
        <v>0</v>
      </c>
      <c r="AN321" s="99"/>
      <c r="AO321" s="247">
        <f t="shared" si="339"/>
        <v>0</v>
      </c>
      <c r="AP321" s="232"/>
      <c r="AQ321" s="86">
        <f t="shared" si="322"/>
        <v>0</v>
      </c>
      <c r="AR321" s="99"/>
      <c r="AS321" s="99"/>
      <c r="AT321" s="99"/>
      <c r="AU321" s="99"/>
      <c r="AV321" s="245">
        <f t="shared" si="340"/>
        <v>0</v>
      </c>
      <c r="AW321" s="99">
        <f t="shared" si="343"/>
        <v>0</v>
      </c>
      <c r="AX321" s="99"/>
      <c r="AY321" s="98">
        <f t="shared" si="341"/>
        <v>0</v>
      </c>
      <c r="AZ321" s="470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</row>
    <row r="322" spans="1:83" s="11" customFormat="1" ht="12" customHeight="1">
      <c r="A322" s="342">
        <v>16501133</v>
      </c>
      <c r="B322" s="342" t="str">
        <f t="shared" si="325"/>
        <v>16501133</v>
      </c>
      <c r="C322" s="353" t="s">
        <v>1475</v>
      </c>
      <c r="D322" s="326" t="str">
        <f t="shared" si="320"/>
        <v>W/C</v>
      </c>
      <c r="E322" s="326"/>
      <c r="F322" s="354">
        <v>43101</v>
      </c>
      <c r="G322" s="326"/>
      <c r="H322" s="327" t="str">
        <f t="shared" si="329"/>
        <v/>
      </c>
      <c r="I322" s="327" t="str">
        <f t="shared" si="330"/>
        <v/>
      </c>
      <c r="J322" s="327" t="str">
        <f t="shared" si="331"/>
        <v/>
      </c>
      <c r="K322" s="327" t="str">
        <f t="shared" si="323"/>
        <v/>
      </c>
      <c r="L322" s="327" t="str">
        <f t="shared" si="326"/>
        <v>W/C</v>
      </c>
      <c r="M322" s="327" t="str">
        <f t="shared" si="327"/>
        <v>NO</v>
      </c>
      <c r="N322" s="327" t="str">
        <f t="shared" si="328"/>
        <v>W/C</v>
      </c>
      <c r="O322" s="445"/>
      <c r="P322" s="328">
        <v>0</v>
      </c>
      <c r="Q322" s="328">
        <v>89867.62</v>
      </c>
      <c r="R322" s="328">
        <v>89867.62</v>
      </c>
      <c r="S322" s="328">
        <v>89867.62</v>
      </c>
      <c r="T322" s="328">
        <v>89867.62</v>
      </c>
      <c r="U322" s="328">
        <v>89867.62</v>
      </c>
      <c r="V322" s="328">
        <v>0</v>
      </c>
      <c r="W322" s="328">
        <v>0</v>
      </c>
      <c r="X322" s="328">
        <v>0</v>
      </c>
      <c r="Y322" s="328">
        <v>0</v>
      </c>
      <c r="Z322" s="328">
        <v>0</v>
      </c>
      <c r="AA322" s="328">
        <v>0</v>
      </c>
      <c r="AB322" s="328">
        <v>0</v>
      </c>
      <c r="AC322" s="328"/>
      <c r="AD322" s="328"/>
      <c r="AE322" s="328">
        <f t="shared" si="321"/>
        <v>37444.841666666667</v>
      </c>
      <c r="AF322" s="377"/>
      <c r="AG322" s="329"/>
      <c r="AH322" s="330"/>
      <c r="AI322" s="330"/>
      <c r="AJ322" s="330"/>
      <c r="AK322" s="331"/>
      <c r="AL322" s="330">
        <f t="shared" si="338"/>
        <v>0</v>
      </c>
      <c r="AM322" s="332">
        <f t="shared" si="342"/>
        <v>37444.841666666667</v>
      </c>
      <c r="AN322" s="330"/>
      <c r="AO322" s="333">
        <f t="shared" si="339"/>
        <v>37444.841666666667</v>
      </c>
      <c r="AP322" s="232"/>
      <c r="AQ322" s="334">
        <f t="shared" si="322"/>
        <v>0</v>
      </c>
      <c r="AR322" s="330"/>
      <c r="AS322" s="330"/>
      <c r="AT322" s="330"/>
      <c r="AU322" s="330"/>
      <c r="AV322" s="335">
        <f t="shared" si="340"/>
        <v>0</v>
      </c>
      <c r="AW322" s="330">
        <f t="shared" si="343"/>
        <v>0</v>
      </c>
      <c r="AX322" s="330"/>
      <c r="AY322" s="332">
        <f t="shared" si="341"/>
        <v>0</v>
      </c>
      <c r="AZ322" s="470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</row>
    <row r="323" spans="1:83" s="11" customFormat="1" ht="12" customHeight="1">
      <c r="A323" s="342">
        <v>16501143</v>
      </c>
      <c r="B323" s="342" t="str">
        <f t="shared" si="325"/>
        <v>16501143</v>
      </c>
      <c r="C323" s="353" t="s">
        <v>1476</v>
      </c>
      <c r="D323" s="326" t="str">
        <f t="shared" si="320"/>
        <v>W/C</v>
      </c>
      <c r="E323" s="326"/>
      <c r="F323" s="354">
        <v>43101</v>
      </c>
      <c r="G323" s="326"/>
      <c r="H323" s="327" t="str">
        <f t="shared" si="329"/>
        <v/>
      </c>
      <c r="I323" s="327" t="str">
        <f t="shared" si="330"/>
        <v/>
      </c>
      <c r="J323" s="327" t="str">
        <f t="shared" si="331"/>
        <v/>
      </c>
      <c r="K323" s="327" t="str">
        <f t="shared" si="323"/>
        <v/>
      </c>
      <c r="L323" s="327" t="str">
        <f t="shared" si="326"/>
        <v>W/C</v>
      </c>
      <c r="M323" s="327" t="str">
        <f t="shared" si="327"/>
        <v>NO</v>
      </c>
      <c r="N323" s="327" t="str">
        <f t="shared" si="328"/>
        <v>W/C</v>
      </c>
      <c r="O323" s="445"/>
      <c r="P323" s="328">
        <v>0</v>
      </c>
      <c r="Q323" s="328">
        <v>138747.67000000001</v>
      </c>
      <c r="R323" s="328">
        <v>126134.25</v>
      </c>
      <c r="S323" s="328">
        <v>120236.99</v>
      </c>
      <c r="T323" s="328">
        <v>106877.33</v>
      </c>
      <c r="U323" s="328">
        <v>93517.67</v>
      </c>
      <c r="V323" s="328">
        <v>0</v>
      </c>
      <c r="W323" s="328">
        <v>0</v>
      </c>
      <c r="X323" s="328">
        <v>0</v>
      </c>
      <c r="Y323" s="328">
        <v>0</v>
      </c>
      <c r="Z323" s="328">
        <v>0</v>
      </c>
      <c r="AA323" s="328">
        <v>0</v>
      </c>
      <c r="AB323" s="328">
        <v>0</v>
      </c>
      <c r="AC323" s="328"/>
      <c r="AD323" s="328"/>
      <c r="AE323" s="328">
        <f t="shared" si="321"/>
        <v>48792.825833333336</v>
      </c>
      <c r="AF323" s="377"/>
      <c r="AG323" s="329"/>
      <c r="AH323" s="330"/>
      <c r="AI323" s="330"/>
      <c r="AJ323" s="330"/>
      <c r="AK323" s="331"/>
      <c r="AL323" s="330">
        <f t="shared" si="338"/>
        <v>0</v>
      </c>
      <c r="AM323" s="332">
        <f t="shared" si="342"/>
        <v>48792.825833333336</v>
      </c>
      <c r="AN323" s="330"/>
      <c r="AO323" s="333">
        <f t="shared" si="339"/>
        <v>48792.825833333336</v>
      </c>
      <c r="AP323" s="232"/>
      <c r="AQ323" s="334">
        <f t="shared" si="322"/>
        <v>0</v>
      </c>
      <c r="AR323" s="330"/>
      <c r="AS323" s="330"/>
      <c r="AT323" s="330"/>
      <c r="AU323" s="330"/>
      <c r="AV323" s="335">
        <f t="shared" si="340"/>
        <v>0</v>
      </c>
      <c r="AW323" s="330">
        <f t="shared" si="343"/>
        <v>0</v>
      </c>
      <c r="AX323" s="330"/>
      <c r="AY323" s="332">
        <f t="shared" si="341"/>
        <v>0</v>
      </c>
      <c r="AZ323" s="470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</row>
    <row r="324" spans="1:83" s="11" customFormat="1" ht="12" customHeight="1">
      <c r="A324" s="342">
        <v>16501153</v>
      </c>
      <c r="B324" s="342" t="str">
        <f t="shared" si="325"/>
        <v>16501153</v>
      </c>
      <c r="C324" s="353" t="s">
        <v>1477</v>
      </c>
      <c r="D324" s="326" t="str">
        <f t="shared" si="320"/>
        <v>W/C</v>
      </c>
      <c r="E324" s="326"/>
      <c r="F324" s="354">
        <v>43101</v>
      </c>
      <c r="G324" s="326"/>
      <c r="H324" s="327" t="str">
        <f t="shared" si="329"/>
        <v/>
      </c>
      <c r="I324" s="327" t="str">
        <f t="shared" si="330"/>
        <v/>
      </c>
      <c r="J324" s="327" t="str">
        <f t="shared" si="331"/>
        <v/>
      </c>
      <c r="K324" s="327" t="str">
        <f t="shared" ref="K324:K344" si="345">IF(VALUE(AK324),K$7,IF(ISBLANK(AK324),"",K$7))</f>
        <v/>
      </c>
      <c r="L324" s="327" t="str">
        <f t="shared" si="326"/>
        <v>W/C</v>
      </c>
      <c r="M324" s="327" t="str">
        <f t="shared" si="327"/>
        <v>NO</v>
      </c>
      <c r="N324" s="327" t="str">
        <f t="shared" si="328"/>
        <v>W/C</v>
      </c>
      <c r="O324" s="445"/>
      <c r="P324" s="328">
        <v>86562.5</v>
      </c>
      <c r="Q324" s="328">
        <v>73333.33</v>
      </c>
      <c r="R324" s="328">
        <v>66666.66</v>
      </c>
      <c r="S324" s="328">
        <v>59999.99</v>
      </c>
      <c r="T324" s="328">
        <v>53333.32</v>
      </c>
      <c r="U324" s="328">
        <v>46666.65</v>
      </c>
      <c r="V324" s="328">
        <v>0</v>
      </c>
      <c r="W324" s="328">
        <v>0</v>
      </c>
      <c r="X324" s="328">
        <v>0</v>
      </c>
      <c r="Y324" s="328">
        <v>0</v>
      </c>
      <c r="Z324" s="328">
        <v>0</v>
      </c>
      <c r="AA324" s="328">
        <v>0</v>
      </c>
      <c r="AB324" s="328">
        <v>0</v>
      </c>
      <c r="AC324" s="328"/>
      <c r="AD324" s="328"/>
      <c r="AE324" s="328">
        <f t="shared" si="321"/>
        <v>28606.766666666666</v>
      </c>
      <c r="AF324" s="377"/>
      <c r="AG324" s="329"/>
      <c r="AH324" s="330"/>
      <c r="AI324" s="330"/>
      <c r="AJ324" s="330"/>
      <c r="AK324" s="331"/>
      <c r="AL324" s="330">
        <f t="shared" si="338"/>
        <v>0</v>
      </c>
      <c r="AM324" s="332">
        <f t="shared" si="342"/>
        <v>28606.766666666666</v>
      </c>
      <c r="AN324" s="330"/>
      <c r="AO324" s="333">
        <f t="shared" si="339"/>
        <v>28606.766666666666</v>
      </c>
      <c r="AP324" s="232"/>
      <c r="AQ324" s="334">
        <f t="shared" si="322"/>
        <v>0</v>
      </c>
      <c r="AR324" s="330"/>
      <c r="AS324" s="330"/>
      <c r="AT324" s="330"/>
      <c r="AU324" s="330"/>
      <c r="AV324" s="335">
        <f t="shared" si="340"/>
        <v>0</v>
      </c>
      <c r="AW324" s="330">
        <f t="shared" si="343"/>
        <v>0</v>
      </c>
      <c r="AX324" s="330"/>
      <c r="AY324" s="332">
        <f t="shared" si="341"/>
        <v>0</v>
      </c>
      <c r="AZ324" s="470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</row>
    <row r="325" spans="1:83" s="11" customFormat="1" ht="12" customHeight="1">
      <c r="A325" s="342" t="s">
        <v>1694</v>
      </c>
      <c r="B325" s="342" t="str">
        <f t="shared" si="325"/>
        <v>16501163</v>
      </c>
      <c r="C325" s="474" t="s">
        <v>1683</v>
      </c>
      <c r="D325" s="326" t="str">
        <f t="shared" si="320"/>
        <v>W/C</v>
      </c>
      <c r="E325" s="326"/>
      <c r="F325" s="354">
        <v>43466</v>
      </c>
      <c r="G325" s="326"/>
      <c r="H325" s="327" t="str">
        <f t="shared" si="329"/>
        <v/>
      </c>
      <c r="I325" s="327" t="str">
        <f t="shared" si="330"/>
        <v/>
      </c>
      <c r="J325" s="327" t="str">
        <f t="shared" si="331"/>
        <v/>
      </c>
      <c r="K325" s="327" t="str">
        <f t="shared" si="345"/>
        <v/>
      </c>
      <c r="L325" s="327" t="str">
        <f t="shared" ref="L325" si="346">IF(VALUE(AM325),"W/C",IF(ISBLANK(AM325),"NO","W/C"))</f>
        <v>W/C</v>
      </c>
      <c r="M325" s="327" t="str">
        <f t="shared" ref="M325" si="347">IF(VALUE(AN325),"W/C",IF(ISBLANK(AN325),"NO","W/C"))</f>
        <v>NO</v>
      </c>
      <c r="N325" s="327" t="str">
        <f t="shared" ref="N325" si="348">IF(OR(CONCATENATE(L325,M325)="NOW/C",CONCATENATE(L325,M325)="W/CNO"),"W/C","")</f>
        <v>W/C</v>
      </c>
      <c r="O325" s="445"/>
      <c r="P325" s="328"/>
      <c r="Q325" s="328">
        <v>1348293.18</v>
      </c>
      <c r="R325" s="328">
        <v>1348293.18</v>
      </c>
      <c r="S325" s="328">
        <v>1348293.18</v>
      </c>
      <c r="T325" s="328">
        <v>1348293.18</v>
      </c>
      <c r="U325" s="328">
        <v>2131339.83</v>
      </c>
      <c r="V325" s="328">
        <v>0</v>
      </c>
      <c r="W325" s="328">
        <v>0</v>
      </c>
      <c r="X325" s="328">
        <v>0</v>
      </c>
      <c r="Y325" s="328">
        <v>0</v>
      </c>
      <c r="Z325" s="328">
        <v>0</v>
      </c>
      <c r="AA325" s="328">
        <v>0</v>
      </c>
      <c r="AB325" s="328">
        <v>0</v>
      </c>
      <c r="AC325" s="328"/>
      <c r="AD325" s="328"/>
      <c r="AE325" s="328">
        <f t="shared" si="321"/>
        <v>627042.71250000002</v>
      </c>
      <c r="AF325" s="377"/>
      <c r="AG325" s="396"/>
      <c r="AH325" s="330"/>
      <c r="AI325" s="330"/>
      <c r="AJ325" s="330"/>
      <c r="AK325" s="331"/>
      <c r="AL325" s="330">
        <f t="shared" ref="AL325" si="349">SUM(AI325:AK325)</f>
        <v>0</v>
      </c>
      <c r="AM325" s="332">
        <f t="shared" ref="AM325" si="350">AE325</f>
        <v>627042.71250000002</v>
      </c>
      <c r="AN325" s="330"/>
      <c r="AO325" s="333">
        <f t="shared" ref="AO325" si="351">AM325+AN325</f>
        <v>627042.71250000002</v>
      </c>
      <c r="AP325" s="232"/>
      <c r="AQ325" s="334">
        <f t="shared" ref="AQ325" si="352">AB325</f>
        <v>0</v>
      </c>
      <c r="AR325" s="330"/>
      <c r="AS325" s="330"/>
      <c r="AT325" s="330"/>
      <c r="AU325" s="330"/>
      <c r="AV325" s="335">
        <f t="shared" ref="AV325" si="353">SUM(AS325:AU325)</f>
        <v>0</v>
      </c>
      <c r="AW325" s="330">
        <f t="shared" ref="AW325" si="354">AQ325</f>
        <v>0</v>
      </c>
      <c r="AX325" s="330"/>
      <c r="AY325" s="332">
        <f t="shared" ref="AY325" si="355">AW325+AX325</f>
        <v>0</v>
      </c>
      <c r="AZ325" s="470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</row>
    <row r="326" spans="1:83" s="11" customFormat="1" ht="12" customHeight="1">
      <c r="A326" s="497" t="s">
        <v>1606</v>
      </c>
      <c r="B326" s="497" t="str">
        <f t="shared" si="325"/>
        <v>16501173</v>
      </c>
      <c r="C326" s="506" t="s">
        <v>1598</v>
      </c>
      <c r="D326" s="480" t="str">
        <f t="shared" si="320"/>
        <v>W/C</v>
      </c>
      <c r="E326" s="480"/>
      <c r="F326" s="499">
        <v>43313</v>
      </c>
      <c r="G326" s="480"/>
      <c r="H326" s="482" t="str">
        <f t="shared" si="329"/>
        <v/>
      </c>
      <c r="I326" s="482" t="str">
        <f t="shared" si="330"/>
        <v/>
      </c>
      <c r="J326" s="482" t="str">
        <f t="shared" si="331"/>
        <v/>
      </c>
      <c r="K326" s="482" t="str">
        <f t="shared" si="345"/>
        <v/>
      </c>
      <c r="L326" s="482" t="str">
        <f t="shared" ref="L326" si="356">IF(VALUE(AM326),"W/C",IF(ISBLANK(AM326),"NO","W/C"))</f>
        <v>W/C</v>
      </c>
      <c r="M326" s="482" t="str">
        <f t="shared" ref="M326" si="357">IF(VALUE(AN326),"W/C",IF(ISBLANK(AN326),"NO","W/C"))</f>
        <v>NO</v>
      </c>
      <c r="N326" s="482" t="str">
        <f t="shared" ref="N326" si="358">IF(OR(CONCATENATE(L326,M326)="NOW/C",CONCATENATE(L326,M326)="W/CNO"),"W/C","")</f>
        <v>W/C</v>
      </c>
      <c r="O326" s="483"/>
      <c r="P326" s="484">
        <v>89717.28</v>
      </c>
      <c r="Q326" s="484">
        <v>76900.53</v>
      </c>
      <c r="R326" s="484">
        <v>64083.78</v>
      </c>
      <c r="S326" s="484">
        <v>51267.03</v>
      </c>
      <c r="T326" s="484">
        <v>38450.28</v>
      </c>
      <c r="U326" s="484">
        <v>25633.53</v>
      </c>
      <c r="V326" s="484">
        <v>0</v>
      </c>
      <c r="W326" s="484">
        <v>0</v>
      </c>
      <c r="X326" s="484">
        <v>0</v>
      </c>
      <c r="Y326" s="484">
        <v>0</v>
      </c>
      <c r="Z326" s="484">
        <v>0</v>
      </c>
      <c r="AA326" s="484">
        <v>0</v>
      </c>
      <c r="AB326" s="484">
        <v>0</v>
      </c>
      <c r="AC326" s="484"/>
      <c r="AD326" s="484"/>
      <c r="AE326" s="484">
        <f t="shared" si="321"/>
        <v>25099.482499999998</v>
      </c>
      <c r="AF326" s="485"/>
      <c r="AG326" s="496"/>
      <c r="AH326" s="487"/>
      <c r="AI326" s="487"/>
      <c r="AJ326" s="487"/>
      <c r="AK326" s="488"/>
      <c r="AL326" s="487">
        <f t="shared" si="338"/>
        <v>0</v>
      </c>
      <c r="AM326" s="489">
        <f t="shared" si="342"/>
        <v>25099.482499999998</v>
      </c>
      <c r="AN326" s="487"/>
      <c r="AO326" s="490">
        <f t="shared" si="339"/>
        <v>25099.482499999998</v>
      </c>
      <c r="AP326" s="232"/>
      <c r="AQ326" s="491">
        <f t="shared" si="322"/>
        <v>0</v>
      </c>
      <c r="AR326" s="487"/>
      <c r="AS326" s="487"/>
      <c r="AT326" s="487"/>
      <c r="AU326" s="487"/>
      <c r="AV326" s="492">
        <f t="shared" si="340"/>
        <v>0</v>
      </c>
      <c r="AW326" s="487">
        <f t="shared" ref="AW326" si="359">AQ326</f>
        <v>0</v>
      </c>
      <c r="AX326" s="487"/>
      <c r="AY326" s="489">
        <f t="shared" ref="AY326" si="360">AW326+AX326</f>
        <v>0</v>
      </c>
      <c r="AZ326" s="470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</row>
    <row r="327" spans="1:83" s="11" customFormat="1" ht="12" customHeight="1">
      <c r="A327" s="342">
        <v>16501193</v>
      </c>
      <c r="B327" s="342" t="str">
        <f t="shared" si="325"/>
        <v>16501193</v>
      </c>
      <c r="C327" s="353" t="s">
        <v>1508</v>
      </c>
      <c r="D327" s="326" t="str">
        <f t="shared" si="320"/>
        <v>W/C</v>
      </c>
      <c r="E327" s="326"/>
      <c r="F327" s="354"/>
      <c r="G327" s="326"/>
      <c r="H327" s="327" t="str">
        <f t="shared" si="329"/>
        <v/>
      </c>
      <c r="I327" s="327" t="str">
        <f t="shared" si="330"/>
        <v/>
      </c>
      <c r="J327" s="327" t="str">
        <f t="shared" si="331"/>
        <v/>
      </c>
      <c r="K327" s="327" t="str">
        <f t="shared" si="345"/>
        <v/>
      </c>
      <c r="L327" s="327" t="str">
        <f t="shared" ref="L327" si="361">IF(VALUE(AM327),"W/C",IF(ISBLANK(AM327),"NO","W/C"))</f>
        <v>W/C</v>
      </c>
      <c r="M327" s="327" t="str">
        <f t="shared" ref="M327" si="362">IF(VALUE(AN327),"W/C",IF(ISBLANK(AN327),"NO","W/C"))</f>
        <v>NO</v>
      </c>
      <c r="N327" s="327" t="str">
        <f t="shared" ref="N327" si="363">IF(OR(CONCATENATE(L327,M327)="NOW/C",CONCATENATE(L327,M327)="W/CNO"),"W/C","")</f>
        <v>W/C</v>
      </c>
      <c r="O327" s="445"/>
      <c r="P327" s="328">
        <v>0</v>
      </c>
      <c r="Q327" s="328">
        <v>753637.5</v>
      </c>
      <c r="R327" s="328">
        <v>669900</v>
      </c>
      <c r="S327" s="328">
        <v>586162.5</v>
      </c>
      <c r="T327" s="328">
        <v>502425</v>
      </c>
      <c r="U327" s="328">
        <v>418687.5</v>
      </c>
      <c r="V327" s="328">
        <v>0</v>
      </c>
      <c r="W327" s="328">
        <v>0</v>
      </c>
      <c r="X327" s="328">
        <v>0</v>
      </c>
      <c r="Y327" s="328">
        <v>0</v>
      </c>
      <c r="Z327" s="328">
        <v>0</v>
      </c>
      <c r="AA327" s="328">
        <v>0</v>
      </c>
      <c r="AB327" s="328">
        <v>0</v>
      </c>
      <c r="AC327" s="328"/>
      <c r="AD327" s="328"/>
      <c r="AE327" s="328">
        <f t="shared" si="321"/>
        <v>244234.375</v>
      </c>
      <c r="AF327" s="377"/>
      <c r="AG327" s="329"/>
      <c r="AH327" s="330"/>
      <c r="AI327" s="330"/>
      <c r="AJ327" s="330"/>
      <c r="AK327" s="331"/>
      <c r="AL327" s="330">
        <f t="shared" si="338"/>
        <v>0</v>
      </c>
      <c r="AM327" s="332">
        <f t="shared" si="342"/>
        <v>244234.375</v>
      </c>
      <c r="AN327" s="330"/>
      <c r="AO327" s="333">
        <f t="shared" ref="AO327" si="364">AM327+AN327</f>
        <v>244234.375</v>
      </c>
      <c r="AP327" s="232"/>
      <c r="AQ327" s="334">
        <f t="shared" si="322"/>
        <v>0</v>
      </c>
      <c r="AR327" s="330"/>
      <c r="AS327" s="330"/>
      <c r="AT327" s="330"/>
      <c r="AU327" s="330"/>
      <c r="AV327" s="335">
        <f t="shared" ref="AV327" si="365">SUM(AS327:AU327)</f>
        <v>0</v>
      </c>
      <c r="AW327" s="330">
        <f t="shared" ref="AW327" si="366">AQ327</f>
        <v>0</v>
      </c>
      <c r="AX327" s="330"/>
      <c r="AY327" s="332">
        <f t="shared" ref="AY327:AY328" si="367">AW327+AX327</f>
        <v>0</v>
      </c>
      <c r="AZ327" s="470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</row>
    <row r="328" spans="1:83" s="11" customFormat="1" ht="12" customHeight="1">
      <c r="A328" s="497" t="s">
        <v>1636</v>
      </c>
      <c r="B328" s="497" t="str">
        <f t="shared" si="325"/>
        <v>16501203</v>
      </c>
      <c r="C328" s="498" t="s">
        <v>1632</v>
      </c>
      <c r="D328" s="480" t="str">
        <f t="shared" si="320"/>
        <v>W/C</v>
      </c>
      <c r="E328" s="480"/>
      <c r="F328" s="499">
        <v>43405</v>
      </c>
      <c r="G328" s="480"/>
      <c r="H328" s="482" t="str">
        <f t="shared" si="329"/>
        <v/>
      </c>
      <c r="I328" s="482" t="str">
        <f t="shared" si="330"/>
        <v/>
      </c>
      <c r="J328" s="482" t="str">
        <f t="shared" si="331"/>
        <v/>
      </c>
      <c r="K328" s="482" t="str">
        <f t="shared" si="345"/>
        <v/>
      </c>
      <c r="L328" s="482" t="str">
        <f t="shared" ref="L328" si="368">IF(VALUE(AM328),"W/C",IF(ISBLANK(AM328),"NO","W/C"))</f>
        <v>W/C</v>
      </c>
      <c r="M328" s="482" t="str">
        <f t="shared" ref="M328" si="369">IF(VALUE(AN328),"W/C",IF(ISBLANK(AN328),"NO","W/C"))</f>
        <v>NO</v>
      </c>
      <c r="N328" s="482" t="str">
        <f t="shared" ref="N328" si="370">IF(OR(CONCATENATE(L328,M328)="NOW/C",CONCATENATE(L328,M328)="W/CNO"),"W/C","")</f>
        <v>W/C</v>
      </c>
      <c r="O328" s="483"/>
      <c r="P328" s="484">
        <v>126529.4</v>
      </c>
      <c r="Q328" s="484">
        <v>115018.36</v>
      </c>
      <c r="R328" s="484">
        <v>103507.32</v>
      </c>
      <c r="S328" s="484">
        <v>68974.2</v>
      </c>
      <c r="T328" s="484">
        <v>57463.16</v>
      </c>
      <c r="U328" s="484">
        <v>45952.12</v>
      </c>
      <c r="V328" s="484">
        <v>0</v>
      </c>
      <c r="W328" s="484">
        <v>0</v>
      </c>
      <c r="X328" s="484">
        <v>0</v>
      </c>
      <c r="Y328" s="484">
        <v>0</v>
      </c>
      <c r="Z328" s="484">
        <v>0</v>
      </c>
      <c r="AA328" s="484">
        <v>0</v>
      </c>
      <c r="AB328" s="484">
        <v>0</v>
      </c>
      <c r="AC328" s="484"/>
      <c r="AD328" s="484"/>
      <c r="AE328" s="484">
        <f t="shared" si="321"/>
        <v>37848.32166666667</v>
      </c>
      <c r="AF328" s="485"/>
      <c r="AG328" s="496"/>
      <c r="AH328" s="487"/>
      <c r="AI328" s="487"/>
      <c r="AJ328" s="487"/>
      <c r="AK328" s="488"/>
      <c r="AL328" s="487">
        <f t="shared" ref="AL328" si="371">SUM(AI328:AK328)</f>
        <v>0</v>
      </c>
      <c r="AM328" s="489">
        <f t="shared" ref="AM328" si="372">AE328</f>
        <v>37848.32166666667</v>
      </c>
      <c r="AN328" s="487"/>
      <c r="AO328" s="490">
        <f t="shared" ref="AO328" si="373">AM328+AN328</f>
        <v>37848.32166666667</v>
      </c>
      <c r="AP328" s="232"/>
      <c r="AQ328" s="491">
        <f t="shared" si="322"/>
        <v>0</v>
      </c>
      <c r="AR328" s="487"/>
      <c r="AS328" s="487"/>
      <c r="AT328" s="487"/>
      <c r="AU328" s="487"/>
      <c r="AV328" s="492">
        <f t="shared" ref="AV328" si="374">SUM(AS328:AU328)</f>
        <v>0</v>
      </c>
      <c r="AW328" s="487">
        <f t="shared" ref="AW328" si="375">AQ328</f>
        <v>0</v>
      </c>
      <c r="AX328" s="487"/>
      <c r="AY328" s="489">
        <f t="shared" si="367"/>
        <v>0</v>
      </c>
      <c r="AZ328" s="470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</row>
    <row r="329" spans="1:83" s="11" customFormat="1" ht="12" customHeight="1">
      <c r="A329" s="497" t="s">
        <v>1655</v>
      </c>
      <c r="B329" s="497" t="str">
        <f t="shared" si="325"/>
        <v>16501223</v>
      </c>
      <c r="C329" s="498" t="s">
        <v>1645</v>
      </c>
      <c r="D329" s="480" t="str">
        <f t="shared" si="320"/>
        <v>W/C</v>
      </c>
      <c r="E329" s="480"/>
      <c r="F329" s="499">
        <v>43435</v>
      </c>
      <c r="G329" s="480"/>
      <c r="H329" s="482" t="str">
        <f t="shared" si="329"/>
        <v/>
      </c>
      <c r="I329" s="482" t="str">
        <f t="shared" si="330"/>
        <v/>
      </c>
      <c r="J329" s="482" t="str">
        <f t="shared" si="331"/>
        <v/>
      </c>
      <c r="K329" s="482" t="str">
        <f t="shared" si="345"/>
        <v/>
      </c>
      <c r="L329" s="482" t="str">
        <f t="shared" ref="L329" si="376">IF(VALUE(AM329),"W/C",IF(ISBLANK(AM329),"NO","W/C"))</f>
        <v>W/C</v>
      </c>
      <c r="M329" s="482" t="str">
        <f t="shared" ref="M329" si="377">IF(VALUE(AN329),"W/C",IF(ISBLANK(AN329),"NO","W/C"))</f>
        <v>NO</v>
      </c>
      <c r="N329" s="482" t="str">
        <f t="shared" ref="N329" si="378">IF(OR(CONCATENATE(L329,M329)="NOW/C",CONCATENATE(L329,M329)="W/CNO"),"W/C","")</f>
        <v>W/C</v>
      </c>
      <c r="O329" s="483"/>
      <c r="P329" s="484">
        <v>47239.85</v>
      </c>
      <c r="Q329" s="484">
        <v>40491.300000000003</v>
      </c>
      <c r="R329" s="484">
        <v>33742.75</v>
      </c>
      <c r="S329" s="484">
        <v>26994.2</v>
      </c>
      <c r="T329" s="484">
        <v>20245.650000000001</v>
      </c>
      <c r="U329" s="484">
        <v>13497.1</v>
      </c>
      <c r="V329" s="484">
        <v>0</v>
      </c>
      <c r="W329" s="484">
        <v>0</v>
      </c>
      <c r="X329" s="484">
        <v>0</v>
      </c>
      <c r="Y329" s="484">
        <v>0</v>
      </c>
      <c r="Z329" s="484">
        <v>0</v>
      </c>
      <c r="AA329" s="484">
        <v>0</v>
      </c>
      <c r="AB329" s="484">
        <v>0</v>
      </c>
      <c r="AC329" s="484"/>
      <c r="AD329" s="484"/>
      <c r="AE329" s="484">
        <f t="shared" si="321"/>
        <v>13215.910416666666</v>
      </c>
      <c r="AF329" s="485"/>
      <c r="AG329" s="496"/>
      <c r="AH329" s="487"/>
      <c r="AI329" s="487"/>
      <c r="AJ329" s="487"/>
      <c r="AK329" s="488"/>
      <c r="AL329" s="487">
        <f t="shared" ref="AL329" si="379">SUM(AI329:AK329)</f>
        <v>0</v>
      </c>
      <c r="AM329" s="489">
        <f t="shared" ref="AM329" si="380">AE329</f>
        <v>13215.910416666666</v>
      </c>
      <c r="AN329" s="487"/>
      <c r="AO329" s="490">
        <f t="shared" ref="AO329" si="381">AM329+AN329</f>
        <v>13215.910416666666</v>
      </c>
      <c r="AP329" s="232"/>
      <c r="AQ329" s="491">
        <f t="shared" si="322"/>
        <v>0</v>
      </c>
      <c r="AR329" s="487"/>
      <c r="AS329" s="487"/>
      <c r="AT329" s="487"/>
      <c r="AU329" s="487"/>
      <c r="AV329" s="492">
        <f t="shared" ref="AV329" si="382">SUM(AS329:AU329)</f>
        <v>0</v>
      </c>
      <c r="AW329" s="487">
        <f t="shared" ref="AW329" si="383">AQ329</f>
        <v>0</v>
      </c>
      <c r="AX329" s="487"/>
      <c r="AY329" s="489">
        <f t="shared" ref="AY329" si="384">AW329+AX329</f>
        <v>0</v>
      </c>
      <c r="AZ329" s="470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</row>
    <row r="330" spans="1:83" s="11" customFormat="1" ht="12" customHeight="1">
      <c r="A330" s="497" t="s">
        <v>1629</v>
      </c>
      <c r="B330" s="497" t="str">
        <f t="shared" si="325"/>
        <v>16501233</v>
      </c>
      <c r="C330" s="498" t="s">
        <v>1624</v>
      </c>
      <c r="D330" s="480" t="str">
        <f t="shared" si="320"/>
        <v>W/C</v>
      </c>
      <c r="E330" s="480"/>
      <c r="F330" s="499">
        <v>43374</v>
      </c>
      <c r="G330" s="480"/>
      <c r="H330" s="482"/>
      <c r="I330" s="482"/>
      <c r="J330" s="482"/>
      <c r="K330" s="482" t="str">
        <f t="shared" si="345"/>
        <v/>
      </c>
      <c r="L330" s="482" t="str">
        <f t="shared" ref="L330:L331" si="385">IF(VALUE(AM330),"W/C",IF(ISBLANK(AM330),"NO","W/C"))</f>
        <v>W/C</v>
      </c>
      <c r="M330" s="482" t="str">
        <f t="shared" ref="M330:M331" si="386">IF(VALUE(AN330),"W/C",IF(ISBLANK(AN330),"NO","W/C"))</f>
        <v>NO</v>
      </c>
      <c r="N330" s="482" t="str">
        <f t="shared" ref="N330:N331" si="387">IF(OR(CONCATENATE(L330,M330)="NOW/C",CONCATENATE(L330,M330)="W/CNO"),"W/C","")</f>
        <v>W/C</v>
      </c>
      <c r="O330" s="483"/>
      <c r="P330" s="484">
        <v>309181.39</v>
      </c>
      <c r="Q330" s="484">
        <v>270533.71999999997</v>
      </c>
      <c r="R330" s="484">
        <v>231886.05</v>
      </c>
      <c r="S330" s="484">
        <v>193238.38</v>
      </c>
      <c r="T330" s="484">
        <v>154590.71</v>
      </c>
      <c r="U330" s="484">
        <v>115943.03999999999</v>
      </c>
      <c r="V330" s="484">
        <v>0</v>
      </c>
      <c r="W330" s="484">
        <v>0</v>
      </c>
      <c r="X330" s="484">
        <v>0</v>
      </c>
      <c r="Y330" s="484">
        <v>0</v>
      </c>
      <c r="Z330" s="484">
        <v>0</v>
      </c>
      <c r="AA330" s="484">
        <v>0</v>
      </c>
      <c r="AB330" s="484">
        <v>0</v>
      </c>
      <c r="AC330" s="484"/>
      <c r="AD330" s="484"/>
      <c r="AE330" s="484">
        <f t="shared" si="321"/>
        <v>93398.549583333326</v>
      </c>
      <c r="AF330" s="485"/>
      <c r="AG330" s="496"/>
      <c r="AH330" s="487"/>
      <c r="AI330" s="487"/>
      <c r="AJ330" s="487"/>
      <c r="AK330" s="488"/>
      <c r="AL330" s="487">
        <f t="shared" ref="AL330" si="388">SUM(AI330:AK330)</f>
        <v>0</v>
      </c>
      <c r="AM330" s="489">
        <f t="shared" ref="AM330" si="389">AE330</f>
        <v>93398.549583333326</v>
      </c>
      <c r="AN330" s="487"/>
      <c r="AO330" s="490">
        <f t="shared" ref="AO330" si="390">AM330+AN330</f>
        <v>93398.549583333326</v>
      </c>
      <c r="AP330" s="232"/>
      <c r="AQ330" s="491">
        <f t="shared" si="322"/>
        <v>0</v>
      </c>
      <c r="AR330" s="487"/>
      <c r="AS330" s="487"/>
      <c r="AT330" s="487"/>
      <c r="AU330" s="487"/>
      <c r="AV330" s="492">
        <f t="shared" si="340"/>
        <v>0</v>
      </c>
      <c r="AW330" s="487">
        <f t="shared" ref="AW330" si="391">AQ330</f>
        <v>0</v>
      </c>
      <c r="AX330" s="487"/>
      <c r="AY330" s="489">
        <f t="shared" ref="AY330" si="392">AW330+AX330</f>
        <v>0</v>
      </c>
      <c r="AZ330" s="47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</row>
    <row r="331" spans="1:83" s="11" customFormat="1" ht="12" customHeight="1">
      <c r="A331" s="497" t="s">
        <v>1656</v>
      </c>
      <c r="B331" s="497" t="str">
        <f t="shared" si="325"/>
        <v>16501243</v>
      </c>
      <c r="C331" s="498" t="s">
        <v>1646</v>
      </c>
      <c r="D331" s="480" t="str">
        <f t="shared" si="320"/>
        <v>W/C</v>
      </c>
      <c r="E331" s="480"/>
      <c r="F331" s="499">
        <v>43435</v>
      </c>
      <c r="G331" s="480"/>
      <c r="H331" s="482" t="str">
        <f t="shared" ref="H331:H344" si="393">IF(VALUE(AH331),H$7,IF(ISBLANK(AH331),"",H$7))</f>
        <v/>
      </c>
      <c r="I331" s="482" t="str">
        <f t="shared" ref="I331:I344" si="394">IF(VALUE(AI331),I$7,IF(ISBLANK(AI331),"",I$7))</f>
        <v/>
      </c>
      <c r="J331" s="482" t="str">
        <f t="shared" ref="J331:J344" si="395">IF(VALUE(AJ331),J$7,IF(ISBLANK(AJ331),"",J$7))</f>
        <v/>
      </c>
      <c r="K331" s="482" t="str">
        <f t="shared" si="345"/>
        <v/>
      </c>
      <c r="L331" s="482" t="str">
        <f t="shared" si="385"/>
        <v>W/C</v>
      </c>
      <c r="M331" s="482" t="str">
        <f t="shared" si="386"/>
        <v>NO</v>
      </c>
      <c r="N331" s="482" t="str">
        <f t="shared" si="387"/>
        <v>W/C</v>
      </c>
      <c r="O331" s="483"/>
      <c r="P331" s="484">
        <v>68907.95</v>
      </c>
      <c r="Q331" s="484">
        <v>62017.16</v>
      </c>
      <c r="R331" s="484">
        <v>55126.37</v>
      </c>
      <c r="S331" s="484">
        <v>48235.58</v>
      </c>
      <c r="T331" s="484">
        <v>41344.79</v>
      </c>
      <c r="U331" s="484">
        <v>34454</v>
      </c>
      <c r="V331" s="484">
        <v>0</v>
      </c>
      <c r="W331" s="484">
        <v>0</v>
      </c>
      <c r="X331" s="484">
        <v>0</v>
      </c>
      <c r="Y331" s="484">
        <v>0</v>
      </c>
      <c r="Z331" s="484">
        <v>0</v>
      </c>
      <c r="AA331" s="484">
        <v>0</v>
      </c>
      <c r="AB331" s="484">
        <v>0</v>
      </c>
      <c r="AC331" s="484"/>
      <c r="AD331" s="484"/>
      <c r="AE331" s="484">
        <f t="shared" si="321"/>
        <v>22969.322916666668</v>
      </c>
      <c r="AF331" s="485"/>
      <c r="AG331" s="496"/>
      <c r="AH331" s="487"/>
      <c r="AI331" s="487"/>
      <c r="AJ331" s="487"/>
      <c r="AK331" s="488"/>
      <c r="AL331" s="487">
        <f t="shared" ref="AL331" si="396">SUM(AI331:AK331)</f>
        <v>0</v>
      </c>
      <c r="AM331" s="489">
        <f t="shared" ref="AM331" si="397">AE331</f>
        <v>22969.322916666668</v>
      </c>
      <c r="AN331" s="487"/>
      <c r="AO331" s="490">
        <f t="shared" ref="AO331" si="398">AM331+AN331</f>
        <v>22969.322916666668</v>
      </c>
      <c r="AP331" s="232"/>
      <c r="AQ331" s="491">
        <f t="shared" ref="AQ331" si="399">AB331</f>
        <v>0</v>
      </c>
      <c r="AR331" s="487"/>
      <c r="AS331" s="487"/>
      <c r="AT331" s="487"/>
      <c r="AU331" s="487"/>
      <c r="AV331" s="492">
        <f t="shared" ref="AV331" si="400">SUM(AS331:AU331)</f>
        <v>0</v>
      </c>
      <c r="AW331" s="487">
        <f t="shared" ref="AW331" si="401">AQ331</f>
        <v>0</v>
      </c>
      <c r="AX331" s="487"/>
      <c r="AY331" s="489">
        <f t="shared" ref="AY331" si="402">AW331+AX331</f>
        <v>0</v>
      </c>
      <c r="AZ331" s="470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</row>
    <row r="332" spans="1:83" s="11" customFormat="1" ht="12" customHeight="1">
      <c r="A332" s="497" t="s">
        <v>1695</v>
      </c>
      <c r="B332" s="497" t="str">
        <f t="shared" si="325"/>
        <v>16501253</v>
      </c>
      <c r="C332" s="498" t="s">
        <v>1684</v>
      </c>
      <c r="D332" s="480" t="str">
        <f t="shared" si="320"/>
        <v>W/C</v>
      </c>
      <c r="E332" s="480"/>
      <c r="F332" s="499">
        <v>43466</v>
      </c>
      <c r="G332" s="480"/>
      <c r="H332" s="482" t="str">
        <f t="shared" si="393"/>
        <v/>
      </c>
      <c r="I332" s="482" t="str">
        <f t="shared" si="394"/>
        <v/>
      </c>
      <c r="J332" s="482" t="str">
        <f t="shared" si="395"/>
        <v/>
      </c>
      <c r="K332" s="482" t="str">
        <f t="shared" si="345"/>
        <v/>
      </c>
      <c r="L332" s="482" t="str">
        <f t="shared" ref="L332" si="403">IF(VALUE(AM332),"W/C",IF(ISBLANK(AM332),"NO","W/C"))</f>
        <v>W/C</v>
      </c>
      <c r="M332" s="482" t="str">
        <f t="shared" ref="M332" si="404">IF(VALUE(AN332),"W/C",IF(ISBLANK(AN332),"NO","W/C"))</f>
        <v>NO</v>
      </c>
      <c r="N332" s="482" t="str">
        <f t="shared" ref="N332" si="405">IF(OR(CONCATENATE(L332,M332)="NOW/C",CONCATENATE(L332,M332)="W/CNO"),"W/C","")</f>
        <v>W/C</v>
      </c>
      <c r="O332" s="483"/>
      <c r="P332" s="484"/>
      <c r="Q332" s="484">
        <v>180000</v>
      </c>
      <c r="R332" s="484">
        <v>150000</v>
      </c>
      <c r="S332" s="484">
        <v>135000</v>
      </c>
      <c r="T332" s="484">
        <v>120000</v>
      </c>
      <c r="U332" s="484">
        <v>105000</v>
      </c>
      <c r="V332" s="484">
        <v>0</v>
      </c>
      <c r="W332" s="484">
        <v>0</v>
      </c>
      <c r="X332" s="484">
        <v>0</v>
      </c>
      <c r="Y332" s="484">
        <v>0</v>
      </c>
      <c r="Z332" s="484">
        <v>0</v>
      </c>
      <c r="AA332" s="484">
        <v>0</v>
      </c>
      <c r="AB332" s="484">
        <v>0</v>
      </c>
      <c r="AC332" s="484"/>
      <c r="AD332" s="484"/>
      <c r="AE332" s="484">
        <f t="shared" si="321"/>
        <v>57500</v>
      </c>
      <c r="AF332" s="485"/>
      <c r="AG332" s="496"/>
      <c r="AH332" s="487"/>
      <c r="AI332" s="487"/>
      <c r="AJ332" s="487"/>
      <c r="AK332" s="488"/>
      <c r="AL332" s="487">
        <f t="shared" ref="AL332" si="406">SUM(AI332:AK332)</f>
        <v>0</v>
      </c>
      <c r="AM332" s="489">
        <f t="shared" ref="AM332" si="407">AE332</f>
        <v>57500</v>
      </c>
      <c r="AN332" s="487"/>
      <c r="AO332" s="490">
        <f t="shared" ref="AO332" si="408">AM332+AN332</f>
        <v>57500</v>
      </c>
      <c r="AP332" s="232"/>
      <c r="AQ332" s="491">
        <f t="shared" ref="AQ332:AQ335" si="409">AB332</f>
        <v>0</v>
      </c>
      <c r="AR332" s="487"/>
      <c r="AS332" s="487"/>
      <c r="AT332" s="487"/>
      <c r="AU332" s="487"/>
      <c r="AV332" s="492">
        <f t="shared" ref="AV332" si="410">SUM(AS332:AU332)</f>
        <v>0</v>
      </c>
      <c r="AW332" s="487">
        <f t="shared" ref="AW332" si="411">AQ332</f>
        <v>0</v>
      </c>
      <c r="AX332" s="487"/>
      <c r="AY332" s="489">
        <f t="shared" ref="AY332" si="412">AW332+AX332</f>
        <v>0</v>
      </c>
      <c r="AZ332" s="470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</row>
    <row r="333" spans="1:83" s="11" customFormat="1" ht="12" customHeight="1">
      <c r="A333" s="497" t="s">
        <v>1741</v>
      </c>
      <c r="B333" s="497" t="str">
        <f t="shared" si="325"/>
        <v>16501273</v>
      </c>
      <c r="C333" s="556" t="s">
        <v>1735</v>
      </c>
      <c r="D333" s="480" t="str">
        <f t="shared" si="320"/>
        <v>W/C</v>
      </c>
      <c r="E333" s="480"/>
      <c r="F333" s="499">
        <v>43556</v>
      </c>
      <c r="G333" s="480"/>
      <c r="H333" s="482" t="str">
        <f t="shared" si="393"/>
        <v/>
      </c>
      <c r="I333" s="482" t="str">
        <f t="shared" si="394"/>
        <v/>
      </c>
      <c r="J333" s="482" t="str">
        <f t="shared" si="395"/>
        <v/>
      </c>
      <c r="K333" s="482" t="str">
        <f t="shared" si="345"/>
        <v/>
      </c>
      <c r="L333" s="482" t="str">
        <f t="shared" ref="L333" si="413">IF(VALUE(AM333),"W/C",IF(ISBLANK(AM333),"NO","W/C"))</f>
        <v>W/C</v>
      </c>
      <c r="M333" s="482" t="str">
        <f t="shared" ref="M333" si="414">IF(VALUE(AN333),"W/C",IF(ISBLANK(AN333),"NO","W/C"))</f>
        <v>NO</v>
      </c>
      <c r="N333" s="482" t="str">
        <f t="shared" ref="N333" si="415">IF(OR(CONCATENATE(L333,M333)="NOW/C",CONCATENATE(L333,M333)="W/CNO"),"W/C","")</f>
        <v>W/C</v>
      </c>
      <c r="O333" s="483"/>
      <c r="P333" s="484"/>
      <c r="Q333" s="484"/>
      <c r="R333" s="484"/>
      <c r="S333" s="484"/>
      <c r="T333" s="484">
        <v>1250000</v>
      </c>
      <c r="U333" s="484">
        <v>1123691.6000000001</v>
      </c>
      <c r="V333" s="484">
        <v>900011.39</v>
      </c>
      <c r="W333" s="484">
        <v>798844.69</v>
      </c>
      <c r="X333" s="484">
        <v>663590.06000000006</v>
      </c>
      <c r="Y333" s="484">
        <v>544808.6</v>
      </c>
      <c r="Z333" s="484">
        <v>409744.07</v>
      </c>
      <c r="AA333" s="484">
        <v>404012.9</v>
      </c>
      <c r="AB333" s="484">
        <v>284085.26</v>
      </c>
      <c r="AC333" s="484"/>
      <c r="AD333" s="484"/>
      <c r="AE333" s="484">
        <f t="shared" si="321"/>
        <v>519728.82833333337</v>
      </c>
      <c r="AF333" s="485"/>
      <c r="AG333" s="496"/>
      <c r="AH333" s="487"/>
      <c r="AI333" s="487"/>
      <c r="AJ333" s="487"/>
      <c r="AK333" s="488"/>
      <c r="AL333" s="487">
        <f t="shared" ref="AL333" si="416">SUM(AI333:AK333)</f>
        <v>0</v>
      </c>
      <c r="AM333" s="489">
        <f t="shared" ref="AM333" si="417">AE333</f>
        <v>519728.82833333337</v>
      </c>
      <c r="AN333" s="487"/>
      <c r="AO333" s="490">
        <f t="shared" ref="AO333" si="418">AM333+AN333</f>
        <v>519728.82833333337</v>
      </c>
      <c r="AP333" s="232"/>
      <c r="AQ333" s="491">
        <f t="shared" si="409"/>
        <v>284085.26</v>
      </c>
      <c r="AR333" s="487"/>
      <c r="AS333" s="487"/>
      <c r="AT333" s="487"/>
      <c r="AU333" s="487"/>
      <c r="AV333" s="492">
        <f t="shared" ref="AV333" si="419">SUM(AS333:AU333)</f>
        <v>0</v>
      </c>
      <c r="AW333" s="487">
        <f t="shared" ref="AW333" si="420">AQ333</f>
        <v>284085.26</v>
      </c>
      <c r="AX333" s="487"/>
      <c r="AY333" s="489">
        <f t="shared" ref="AY333" si="421">AW333+AX333</f>
        <v>284085.26</v>
      </c>
      <c r="AZ333" s="470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</row>
    <row r="334" spans="1:83" s="11" customFormat="1" ht="12" customHeight="1">
      <c r="A334" s="497" t="s">
        <v>1727</v>
      </c>
      <c r="B334" s="497" t="str">
        <f t="shared" si="325"/>
        <v>16501283</v>
      </c>
      <c r="C334" s="498" t="s">
        <v>1706</v>
      </c>
      <c r="D334" s="480" t="str">
        <f t="shared" si="320"/>
        <v>W/C</v>
      </c>
      <c r="E334" s="480"/>
      <c r="F334" s="499">
        <v>43525</v>
      </c>
      <c r="G334" s="480"/>
      <c r="H334" s="482" t="str">
        <f t="shared" si="393"/>
        <v/>
      </c>
      <c r="I334" s="482" t="str">
        <f t="shared" si="394"/>
        <v/>
      </c>
      <c r="J334" s="482" t="str">
        <f t="shared" si="395"/>
        <v/>
      </c>
      <c r="K334" s="482" t="str">
        <f t="shared" si="345"/>
        <v/>
      </c>
      <c r="L334" s="482" t="str">
        <f t="shared" ref="L334" si="422">IF(VALUE(AM334),"W/C",IF(ISBLANK(AM334),"NO","W/C"))</f>
        <v>W/C</v>
      </c>
      <c r="M334" s="482" t="str">
        <f t="shared" ref="M334" si="423">IF(VALUE(AN334),"W/C",IF(ISBLANK(AN334),"NO","W/C"))</f>
        <v>NO</v>
      </c>
      <c r="N334" s="482" t="str">
        <f t="shared" ref="N334" si="424">IF(OR(CONCATENATE(L334,M334)="NOW/C",CONCATENATE(L334,M334)="W/CNO"),"W/C","")</f>
        <v>W/C</v>
      </c>
      <c r="O334" s="483"/>
      <c r="P334" s="484"/>
      <c r="Q334" s="484"/>
      <c r="R334" s="484"/>
      <c r="S334" s="484">
        <v>97291.26</v>
      </c>
      <c r="T334" s="484">
        <v>91886.18</v>
      </c>
      <c r="U334" s="484">
        <v>89183.64</v>
      </c>
      <c r="V334" s="484">
        <v>0</v>
      </c>
      <c r="W334" s="484">
        <v>0</v>
      </c>
      <c r="X334" s="484">
        <v>0</v>
      </c>
      <c r="Y334" s="484">
        <v>0</v>
      </c>
      <c r="Z334" s="484">
        <v>0</v>
      </c>
      <c r="AA334" s="484">
        <v>0</v>
      </c>
      <c r="AB334" s="484">
        <v>0</v>
      </c>
      <c r="AC334" s="484"/>
      <c r="AD334" s="484"/>
      <c r="AE334" s="484">
        <f t="shared" si="321"/>
        <v>23196.756666666668</v>
      </c>
      <c r="AF334" s="485"/>
      <c r="AG334" s="496"/>
      <c r="AH334" s="487"/>
      <c r="AI334" s="487"/>
      <c r="AJ334" s="487"/>
      <c r="AK334" s="488"/>
      <c r="AL334" s="487">
        <f t="shared" ref="AL334" si="425">SUM(AI334:AK334)</f>
        <v>0</v>
      </c>
      <c r="AM334" s="489">
        <f t="shared" ref="AM334" si="426">AE334</f>
        <v>23196.756666666668</v>
      </c>
      <c r="AN334" s="487"/>
      <c r="AO334" s="490">
        <f t="shared" ref="AO334" si="427">AM334+AN334</f>
        <v>23196.756666666668</v>
      </c>
      <c r="AP334" s="232"/>
      <c r="AQ334" s="491">
        <f t="shared" si="409"/>
        <v>0</v>
      </c>
      <c r="AR334" s="487"/>
      <c r="AS334" s="487"/>
      <c r="AT334" s="487"/>
      <c r="AU334" s="487"/>
      <c r="AV334" s="492">
        <f t="shared" ref="AV334" si="428">SUM(AS334:AU334)</f>
        <v>0</v>
      </c>
      <c r="AW334" s="487">
        <f t="shared" ref="AW334" si="429">AQ334</f>
        <v>0</v>
      </c>
      <c r="AX334" s="487"/>
      <c r="AY334" s="489">
        <f t="shared" ref="AY334" si="430">AW334+AX334</f>
        <v>0</v>
      </c>
      <c r="AZ334" s="470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</row>
    <row r="335" spans="1:83" s="11" customFormat="1" ht="12" customHeight="1">
      <c r="A335" s="497" t="s">
        <v>1777</v>
      </c>
      <c r="B335" s="497" t="str">
        <f t="shared" si="325"/>
        <v>16501293</v>
      </c>
      <c r="C335" s="498" t="s">
        <v>1765</v>
      </c>
      <c r="D335" s="480" t="str">
        <f t="shared" ref="D335:D398" si="431">IF(CONCATENATE(H335,I335,J335,K335,N335)= "ERBGRB","CRB",CONCATENATE(H335,I335,J335,K335,N335))</f>
        <v>W/C</v>
      </c>
      <c r="E335" s="480"/>
      <c r="F335" s="499">
        <v>43617</v>
      </c>
      <c r="G335" s="480"/>
      <c r="H335" s="482" t="str">
        <f t="shared" si="393"/>
        <v/>
      </c>
      <c r="I335" s="482" t="str">
        <f t="shared" si="394"/>
        <v/>
      </c>
      <c r="J335" s="482" t="str">
        <f t="shared" si="395"/>
        <v/>
      </c>
      <c r="K335" s="482" t="str">
        <f t="shared" si="345"/>
        <v/>
      </c>
      <c r="L335" s="482" t="str">
        <f t="shared" ref="L335" si="432">IF(VALUE(AM335),"W/C",IF(ISBLANK(AM335),"NO","W/C"))</f>
        <v>W/C</v>
      </c>
      <c r="M335" s="482" t="str">
        <f t="shared" ref="M335" si="433">IF(VALUE(AN335),"W/C",IF(ISBLANK(AN335),"NO","W/C"))</f>
        <v>NO</v>
      </c>
      <c r="N335" s="482" t="str">
        <f t="shared" ref="N335" si="434">IF(OR(CONCATENATE(L335,M335)="NOW/C",CONCATENATE(L335,M335)="W/CNO"),"W/C","")</f>
        <v>W/C</v>
      </c>
      <c r="O335" s="483"/>
      <c r="P335" s="484"/>
      <c r="Q335" s="484"/>
      <c r="R335" s="484"/>
      <c r="S335" s="484"/>
      <c r="T335" s="484"/>
      <c r="U335" s="484"/>
      <c r="V335" s="484">
        <v>1378961</v>
      </c>
      <c r="W335" s="484">
        <v>1378961</v>
      </c>
      <c r="X335" s="484">
        <v>1378961</v>
      </c>
      <c r="Y335" s="484">
        <v>1378961</v>
      </c>
      <c r="Z335" s="484">
        <v>1378961</v>
      </c>
      <c r="AA335" s="484">
        <v>1378961</v>
      </c>
      <c r="AB335" s="484">
        <v>1866287</v>
      </c>
      <c r="AC335" s="484"/>
      <c r="AD335" s="484"/>
      <c r="AE335" s="484">
        <f t="shared" si="321"/>
        <v>767242.45833333337</v>
      </c>
      <c r="AF335" s="485"/>
      <c r="AG335" s="496"/>
      <c r="AH335" s="487"/>
      <c r="AI335" s="487"/>
      <c r="AJ335" s="487"/>
      <c r="AK335" s="488"/>
      <c r="AL335" s="487">
        <f t="shared" ref="AL335" si="435">SUM(AI335:AK335)</f>
        <v>0</v>
      </c>
      <c r="AM335" s="489">
        <f t="shared" ref="AM335" si="436">AE335</f>
        <v>767242.45833333337</v>
      </c>
      <c r="AN335" s="487"/>
      <c r="AO335" s="490">
        <f t="shared" ref="AO335" si="437">AM335+AN335</f>
        <v>767242.45833333337</v>
      </c>
      <c r="AP335" s="232"/>
      <c r="AQ335" s="491">
        <f t="shared" si="409"/>
        <v>1866287</v>
      </c>
      <c r="AR335" s="487"/>
      <c r="AS335" s="487"/>
      <c r="AT335" s="487"/>
      <c r="AU335" s="487"/>
      <c r="AV335" s="492">
        <f t="shared" ref="AV335" si="438">SUM(AS335:AU335)</f>
        <v>0</v>
      </c>
      <c r="AW335" s="487">
        <f t="shared" ref="AW335" si="439">AQ335</f>
        <v>1866287</v>
      </c>
      <c r="AX335" s="487"/>
      <c r="AY335" s="489">
        <f t="shared" ref="AY335" si="440">AW335+AX335</f>
        <v>1866287</v>
      </c>
      <c r="AZ335" s="470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</row>
    <row r="336" spans="1:83" s="11" customFormat="1" ht="12" customHeight="1">
      <c r="A336" s="161">
        <v>16502001</v>
      </c>
      <c r="B336" s="108" t="str">
        <f t="shared" si="325"/>
        <v>16502001</v>
      </c>
      <c r="C336" s="108" t="s">
        <v>1191</v>
      </c>
      <c r="D336" s="112" t="str">
        <f t="shared" si="431"/>
        <v>Non-Op</v>
      </c>
      <c r="E336" s="112"/>
      <c r="F336" s="108"/>
      <c r="G336" s="112"/>
      <c r="H336" s="177" t="str">
        <f t="shared" si="393"/>
        <v/>
      </c>
      <c r="I336" s="177" t="str">
        <f t="shared" si="394"/>
        <v/>
      </c>
      <c r="J336" s="177" t="str">
        <f t="shared" si="395"/>
        <v/>
      </c>
      <c r="K336" s="177" t="str">
        <f t="shared" si="345"/>
        <v>Non-Op</v>
      </c>
      <c r="L336" s="177" t="str">
        <f t="shared" si="326"/>
        <v>NO</v>
      </c>
      <c r="M336" s="177" t="str">
        <f t="shared" si="327"/>
        <v>NO</v>
      </c>
      <c r="N336" s="177" t="str">
        <f t="shared" si="328"/>
        <v/>
      </c>
      <c r="O336"/>
      <c r="P336" s="95">
        <v>0</v>
      </c>
      <c r="Q336" s="95">
        <v>0</v>
      </c>
      <c r="R336" s="95">
        <v>0</v>
      </c>
      <c r="S336" s="95">
        <v>0</v>
      </c>
      <c r="T336" s="95">
        <v>0</v>
      </c>
      <c r="U336" s="95">
        <v>0</v>
      </c>
      <c r="V336" s="95">
        <v>0</v>
      </c>
      <c r="W336" s="95">
        <v>0</v>
      </c>
      <c r="X336" s="95">
        <v>235744.52</v>
      </c>
      <c r="Y336" s="95">
        <v>223767.08</v>
      </c>
      <c r="Z336" s="95">
        <v>194174.48</v>
      </c>
      <c r="AA336" s="95">
        <v>166435.07999999999</v>
      </c>
      <c r="AB336" s="95">
        <v>138698</v>
      </c>
      <c r="AC336" s="95"/>
      <c r="AD336" s="95"/>
      <c r="AE336" s="95">
        <f t="shared" si="321"/>
        <v>74122.513333333321</v>
      </c>
      <c r="AF336" s="102"/>
      <c r="AG336" s="101"/>
      <c r="AH336" s="99"/>
      <c r="AI336" s="99"/>
      <c r="AJ336" s="99"/>
      <c r="AK336" s="100">
        <f>AE336</f>
        <v>74122.513333333321</v>
      </c>
      <c r="AL336" s="99">
        <f t="shared" si="338"/>
        <v>74122.513333333321</v>
      </c>
      <c r="AM336" s="98"/>
      <c r="AN336" s="99"/>
      <c r="AO336" s="247">
        <f t="shared" si="339"/>
        <v>0</v>
      </c>
      <c r="AP336" s="232"/>
      <c r="AQ336" s="86">
        <f t="shared" si="322"/>
        <v>138698</v>
      </c>
      <c r="AR336" s="99"/>
      <c r="AS336" s="99"/>
      <c r="AT336" s="99"/>
      <c r="AU336" s="99">
        <f>AQ336</f>
        <v>138698</v>
      </c>
      <c r="AV336" s="245">
        <f t="shared" si="340"/>
        <v>138698</v>
      </c>
      <c r="AW336" s="99"/>
      <c r="AX336" s="99"/>
      <c r="AY336" s="98">
        <f t="shared" si="341"/>
        <v>0</v>
      </c>
      <c r="AZ336" s="470" t="s">
        <v>1663</v>
      </c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</row>
    <row r="337" spans="1:83" s="11" customFormat="1" ht="12" customHeight="1">
      <c r="A337" s="161">
        <v>16502003</v>
      </c>
      <c r="B337" s="108" t="str">
        <f t="shared" si="325"/>
        <v>16502003</v>
      </c>
      <c r="C337" s="94" t="s">
        <v>1002</v>
      </c>
      <c r="D337" s="112" t="str">
        <f t="shared" si="431"/>
        <v>W/C</v>
      </c>
      <c r="E337" s="112"/>
      <c r="F337" s="94"/>
      <c r="G337" s="112"/>
      <c r="H337" s="177" t="str">
        <f t="shared" si="393"/>
        <v/>
      </c>
      <c r="I337" s="177" t="str">
        <f t="shared" si="394"/>
        <v/>
      </c>
      <c r="J337" s="177" t="str">
        <f t="shared" si="395"/>
        <v/>
      </c>
      <c r="K337" s="177" t="str">
        <f t="shared" si="345"/>
        <v/>
      </c>
      <c r="L337" s="177" t="str">
        <f t="shared" si="326"/>
        <v>W/C</v>
      </c>
      <c r="M337" s="177" t="str">
        <f t="shared" si="327"/>
        <v>NO</v>
      </c>
      <c r="N337" s="177" t="str">
        <f t="shared" si="328"/>
        <v>W/C</v>
      </c>
      <c r="O337"/>
      <c r="P337" s="95">
        <v>20904.11</v>
      </c>
      <c r="Q337" s="95">
        <v>20904.11</v>
      </c>
      <c r="R337" s="95">
        <v>20904.11</v>
      </c>
      <c r="S337" s="95">
        <v>10452.06</v>
      </c>
      <c r="T337" s="95">
        <v>10452.06</v>
      </c>
      <c r="U337" s="95">
        <v>52260.27</v>
      </c>
      <c r="V337" s="95">
        <v>41808.21</v>
      </c>
      <c r="W337" s="95">
        <v>41808.21</v>
      </c>
      <c r="X337" s="95">
        <v>41808.21</v>
      </c>
      <c r="Y337" s="95">
        <v>31356.16</v>
      </c>
      <c r="Z337" s="95">
        <v>31356.16</v>
      </c>
      <c r="AA337" s="95">
        <v>31356.16</v>
      </c>
      <c r="AB337" s="95">
        <v>20904.11</v>
      </c>
      <c r="AC337" s="95"/>
      <c r="AD337" s="95"/>
      <c r="AE337" s="95">
        <f t="shared" si="321"/>
        <v>29614.152499999993</v>
      </c>
      <c r="AF337" s="102"/>
      <c r="AG337" s="101"/>
      <c r="AH337" s="99"/>
      <c r="AI337" s="99"/>
      <c r="AJ337" s="99"/>
      <c r="AK337" s="100"/>
      <c r="AL337" s="99">
        <f t="shared" si="338"/>
        <v>0</v>
      </c>
      <c r="AM337" s="98">
        <f>AE337</f>
        <v>29614.152499999993</v>
      </c>
      <c r="AN337" s="99"/>
      <c r="AO337" s="247">
        <f t="shared" si="339"/>
        <v>29614.152499999993</v>
      </c>
      <c r="AP337" s="232"/>
      <c r="AQ337" s="86">
        <f t="shared" si="322"/>
        <v>20904.11</v>
      </c>
      <c r="AR337" s="99"/>
      <c r="AS337" s="99"/>
      <c r="AT337" s="99"/>
      <c r="AU337" s="99"/>
      <c r="AV337" s="245">
        <f t="shared" si="340"/>
        <v>0</v>
      </c>
      <c r="AW337" s="99">
        <f>AQ337</f>
        <v>20904.11</v>
      </c>
      <c r="AX337" s="99"/>
      <c r="AY337" s="98">
        <f t="shared" si="341"/>
        <v>20904.11</v>
      </c>
      <c r="AZ337" s="470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</row>
    <row r="338" spans="1:83" s="11" customFormat="1" ht="12" customHeight="1">
      <c r="A338" s="161">
        <v>16502013</v>
      </c>
      <c r="B338" s="108" t="str">
        <f t="shared" si="325"/>
        <v>16502013</v>
      </c>
      <c r="C338" s="94" t="s">
        <v>1038</v>
      </c>
      <c r="D338" s="112" t="str">
        <f t="shared" si="431"/>
        <v>W/C</v>
      </c>
      <c r="E338" s="112"/>
      <c r="F338" s="94"/>
      <c r="G338" s="112"/>
      <c r="H338" s="177" t="str">
        <f t="shared" si="393"/>
        <v/>
      </c>
      <c r="I338" s="177" t="str">
        <f t="shared" si="394"/>
        <v/>
      </c>
      <c r="J338" s="177" t="str">
        <f t="shared" si="395"/>
        <v/>
      </c>
      <c r="K338" s="177" t="str">
        <f t="shared" si="345"/>
        <v/>
      </c>
      <c r="L338" s="177" t="str">
        <f t="shared" si="326"/>
        <v>W/C</v>
      </c>
      <c r="M338" s="177" t="str">
        <f t="shared" si="327"/>
        <v>NO</v>
      </c>
      <c r="N338" s="177" t="str">
        <f t="shared" si="328"/>
        <v>W/C</v>
      </c>
      <c r="O338"/>
      <c r="P338" s="95">
        <v>0</v>
      </c>
      <c r="Q338" s="95">
        <v>0</v>
      </c>
      <c r="R338" s="95">
        <v>0</v>
      </c>
      <c r="S338" s="95">
        <v>0</v>
      </c>
      <c r="T338" s="95">
        <v>0</v>
      </c>
      <c r="U338" s="95">
        <v>0</v>
      </c>
      <c r="V338" s="95">
        <v>0</v>
      </c>
      <c r="W338" s="95">
        <v>0</v>
      </c>
      <c r="X338" s="95">
        <v>0</v>
      </c>
      <c r="Y338" s="95">
        <v>0</v>
      </c>
      <c r="Z338" s="95">
        <v>0</v>
      </c>
      <c r="AA338" s="95">
        <v>0</v>
      </c>
      <c r="AB338" s="95">
        <v>0</v>
      </c>
      <c r="AC338" s="95"/>
      <c r="AD338" s="95"/>
      <c r="AE338" s="95">
        <f t="shared" si="321"/>
        <v>0</v>
      </c>
      <c r="AF338" s="102"/>
      <c r="AG338" s="101"/>
      <c r="AH338" s="99"/>
      <c r="AI338" s="99"/>
      <c r="AJ338" s="99"/>
      <c r="AK338" s="100"/>
      <c r="AL338" s="99">
        <f t="shared" si="338"/>
        <v>0</v>
      </c>
      <c r="AM338" s="98">
        <f>AE338</f>
        <v>0</v>
      </c>
      <c r="AN338" s="99"/>
      <c r="AO338" s="247">
        <f t="shared" si="339"/>
        <v>0</v>
      </c>
      <c r="AP338" s="232"/>
      <c r="AQ338" s="86">
        <f t="shared" si="322"/>
        <v>0</v>
      </c>
      <c r="AR338" s="99"/>
      <c r="AS338" s="99"/>
      <c r="AT338" s="99"/>
      <c r="AU338" s="99"/>
      <c r="AV338" s="245">
        <f t="shared" si="340"/>
        <v>0</v>
      </c>
      <c r="AW338" s="99">
        <f>AQ338</f>
        <v>0</v>
      </c>
      <c r="AX338" s="99"/>
      <c r="AY338" s="98">
        <f t="shared" si="341"/>
        <v>0</v>
      </c>
      <c r="AZ338" s="470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</row>
    <row r="339" spans="1:83" s="11" customFormat="1" ht="12" customHeight="1">
      <c r="A339" s="161">
        <v>16502021</v>
      </c>
      <c r="B339" s="108" t="str">
        <f t="shared" si="325"/>
        <v>16502021</v>
      </c>
      <c r="C339" s="108" t="s">
        <v>1192</v>
      </c>
      <c r="D339" s="112" t="str">
        <f t="shared" si="431"/>
        <v>Non-Op</v>
      </c>
      <c r="E339" s="112"/>
      <c r="F339" s="108"/>
      <c r="G339" s="112"/>
      <c r="H339" s="177" t="str">
        <f t="shared" si="393"/>
        <v/>
      </c>
      <c r="I339" s="177" t="str">
        <f t="shared" si="394"/>
        <v/>
      </c>
      <c r="J339" s="177" t="str">
        <f t="shared" si="395"/>
        <v/>
      </c>
      <c r="K339" s="177" t="str">
        <f t="shared" si="345"/>
        <v>Non-Op</v>
      </c>
      <c r="L339" s="177" t="str">
        <f t="shared" si="326"/>
        <v>NO</v>
      </c>
      <c r="M339" s="177" t="str">
        <f t="shared" si="327"/>
        <v>NO</v>
      </c>
      <c r="N339" s="177" t="str">
        <f t="shared" si="328"/>
        <v/>
      </c>
      <c r="O339"/>
      <c r="P339" s="95">
        <v>0</v>
      </c>
      <c r="Q339" s="95">
        <v>0</v>
      </c>
      <c r="R339" s="95">
        <v>0</v>
      </c>
      <c r="S339" s="95">
        <v>0</v>
      </c>
      <c r="T339" s="95">
        <v>0</v>
      </c>
      <c r="U339" s="95">
        <v>0</v>
      </c>
      <c r="V339" s="95">
        <v>0</v>
      </c>
      <c r="W339" s="95">
        <v>0</v>
      </c>
      <c r="X339" s="95">
        <v>467767.68</v>
      </c>
      <c r="Y339" s="95">
        <v>410540.42</v>
      </c>
      <c r="Z339" s="95">
        <v>358411.12</v>
      </c>
      <c r="AA339" s="95">
        <v>307210.42</v>
      </c>
      <c r="AB339" s="95">
        <v>256008.42</v>
      </c>
      <c r="AC339" s="95"/>
      <c r="AD339" s="95"/>
      <c r="AE339" s="95">
        <f t="shared" si="321"/>
        <v>139327.82083333333</v>
      </c>
      <c r="AF339" s="102"/>
      <c r="AG339" s="101"/>
      <c r="AH339" s="99"/>
      <c r="AI339" s="99"/>
      <c r="AJ339" s="99"/>
      <c r="AK339" s="100">
        <f>AE339</f>
        <v>139327.82083333333</v>
      </c>
      <c r="AL339" s="99">
        <f t="shared" si="338"/>
        <v>139327.82083333333</v>
      </c>
      <c r="AM339" s="98"/>
      <c r="AN339" s="99"/>
      <c r="AO339" s="247">
        <f t="shared" si="339"/>
        <v>0</v>
      </c>
      <c r="AP339" s="232"/>
      <c r="AQ339" s="86">
        <f t="shared" si="322"/>
        <v>256008.42</v>
      </c>
      <c r="AR339" s="99"/>
      <c r="AS339" s="99"/>
      <c r="AT339" s="99"/>
      <c r="AU339" s="99">
        <f>AQ339</f>
        <v>256008.42</v>
      </c>
      <c r="AV339" s="245">
        <f t="shared" si="340"/>
        <v>256008.42</v>
      </c>
      <c r="AW339" s="99"/>
      <c r="AX339" s="99"/>
      <c r="AY339" s="98">
        <f t="shared" si="341"/>
        <v>0</v>
      </c>
      <c r="AZ339" s="470" t="s">
        <v>1663</v>
      </c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</row>
    <row r="340" spans="1:83" s="11" customFormat="1" ht="12" customHeight="1">
      <c r="A340" s="161">
        <v>16502023</v>
      </c>
      <c r="B340" s="108" t="str">
        <f t="shared" si="325"/>
        <v>16502023</v>
      </c>
      <c r="C340" s="94" t="s">
        <v>1011</v>
      </c>
      <c r="D340" s="112" t="str">
        <f t="shared" si="431"/>
        <v>W/C</v>
      </c>
      <c r="E340" s="112"/>
      <c r="F340" s="94"/>
      <c r="G340" s="112"/>
      <c r="H340" s="177" t="str">
        <f t="shared" si="393"/>
        <v/>
      </c>
      <c r="I340" s="177" t="str">
        <f t="shared" si="394"/>
        <v/>
      </c>
      <c r="J340" s="177" t="str">
        <f t="shared" si="395"/>
        <v/>
      </c>
      <c r="K340" s="177" t="str">
        <f t="shared" si="345"/>
        <v/>
      </c>
      <c r="L340" s="177" t="str">
        <f t="shared" si="326"/>
        <v>W/C</v>
      </c>
      <c r="M340" s="177" t="str">
        <f t="shared" si="327"/>
        <v>NO</v>
      </c>
      <c r="N340" s="177" t="str">
        <f t="shared" si="328"/>
        <v>W/C</v>
      </c>
      <c r="O340"/>
      <c r="P340" s="95">
        <v>205581.2</v>
      </c>
      <c r="Q340" s="95">
        <v>179883.55</v>
      </c>
      <c r="R340" s="95">
        <v>154185.9</v>
      </c>
      <c r="S340" s="95">
        <v>128488.25</v>
      </c>
      <c r="T340" s="95">
        <v>102790.6</v>
      </c>
      <c r="U340" s="95">
        <v>77092.95</v>
      </c>
      <c r="V340" s="95">
        <v>0</v>
      </c>
      <c r="W340" s="95">
        <v>0</v>
      </c>
      <c r="X340" s="95">
        <v>0</v>
      </c>
      <c r="Y340" s="95">
        <v>0</v>
      </c>
      <c r="Z340" s="95">
        <v>0</v>
      </c>
      <c r="AA340" s="95">
        <v>0</v>
      </c>
      <c r="AB340" s="95">
        <v>0</v>
      </c>
      <c r="AC340" s="95"/>
      <c r="AD340" s="95"/>
      <c r="AE340" s="95">
        <f t="shared" ref="AE340:AE403" si="441">(P340+AB340+SUM(Q340:AA340)*2)/24</f>
        <v>62102.654166666653</v>
      </c>
      <c r="AF340" s="102"/>
      <c r="AG340" s="101"/>
      <c r="AH340" s="99"/>
      <c r="AI340" s="99"/>
      <c r="AJ340" s="99"/>
      <c r="AK340" s="100"/>
      <c r="AL340" s="99">
        <f t="shared" si="338"/>
        <v>0</v>
      </c>
      <c r="AM340" s="98">
        <f t="shared" ref="AM340:AM375" si="442">AE340</f>
        <v>62102.654166666653</v>
      </c>
      <c r="AN340" s="99"/>
      <c r="AO340" s="247">
        <f t="shared" si="339"/>
        <v>62102.654166666653</v>
      </c>
      <c r="AP340" s="232"/>
      <c r="AQ340" s="86">
        <f t="shared" si="322"/>
        <v>0</v>
      </c>
      <c r="AR340" s="99"/>
      <c r="AS340" s="99"/>
      <c r="AT340" s="99"/>
      <c r="AU340" s="99"/>
      <c r="AV340" s="245">
        <f t="shared" si="340"/>
        <v>0</v>
      </c>
      <c r="AW340" s="99">
        <f>AQ340</f>
        <v>0</v>
      </c>
      <c r="AX340" s="99"/>
      <c r="AY340" s="98">
        <f t="shared" si="341"/>
        <v>0</v>
      </c>
      <c r="AZ340" s="47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</row>
    <row r="341" spans="1:83" s="11" customFormat="1" ht="12" customHeight="1">
      <c r="A341" s="161">
        <v>16502033</v>
      </c>
      <c r="B341" s="108" t="str">
        <f t="shared" si="325"/>
        <v>16502033</v>
      </c>
      <c r="C341" s="94" t="s">
        <v>1028</v>
      </c>
      <c r="D341" s="112" t="str">
        <f t="shared" si="431"/>
        <v>W/C</v>
      </c>
      <c r="E341" s="112"/>
      <c r="F341" s="94"/>
      <c r="G341" s="112"/>
      <c r="H341" s="177" t="str">
        <f t="shared" si="393"/>
        <v/>
      </c>
      <c r="I341" s="177" t="str">
        <f t="shared" si="394"/>
        <v/>
      </c>
      <c r="J341" s="177" t="str">
        <f t="shared" si="395"/>
        <v/>
      </c>
      <c r="K341" s="177" t="str">
        <f t="shared" si="345"/>
        <v/>
      </c>
      <c r="L341" s="177" t="str">
        <f t="shared" si="326"/>
        <v>W/C</v>
      </c>
      <c r="M341" s="177" t="str">
        <f t="shared" si="327"/>
        <v>NO</v>
      </c>
      <c r="N341" s="177" t="str">
        <f t="shared" si="328"/>
        <v>W/C</v>
      </c>
      <c r="O341"/>
      <c r="P341" s="95">
        <v>0</v>
      </c>
      <c r="Q341" s="95">
        <v>0</v>
      </c>
      <c r="R341" s="95">
        <v>0</v>
      </c>
      <c r="S341" s="95">
        <v>0</v>
      </c>
      <c r="T341" s="95">
        <v>0</v>
      </c>
      <c r="U341" s="95">
        <v>0</v>
      </c>
      <c r="V341" s="95">
        <v>0</v>
      </c>
      <c r="W341" s="95">
        <v>0</v>
      </c>
      <c r="X341" s="95">
        <v>0</v>
      </c>
      <c r="Y341" s="95">
        <v>0</v>
      </c>
      <c r="Z341" s="95">
        <v>0</v>
      </c>
      <c r="AA341" s="95">
        <v>0</v>
      </c>
      <c r="AB341" s="95">
        <v>0</v>
      </c>
      <c r="AC341" s="95"/>
      <c r="AD341" s="95"/>
      <c r="AE341" s="95">
        <f t="shared" si="441"/>
        <v>0</v>
      </c>
      <c r="AF341" s="102"/>
      <c r="AG341" s="101"/>
      <c r="AH341" s="99"/>
      <c r="AI341" s="99"/>
      <c r="AJ341" s="99"/>
      <c r="AK341" s="100"/>
      <c r="AL341" s="99">
        <f t="shared" si="338"/>
        <v>0</v>
      </c>
      <c r="AM341" s="98">
        <f t="shared" si="442"/>
        <v>0</v>
      </c>
      <c r="AN341" s="99"/>
      <c r="AO341" s="247">
        <f t="shared" si="339"/>
        <v>0</v>
      </c>
      <c r="AP341" s="232"/>
      <c r="AQ341" s="86">
        <f t="shared" si="322"/>
        <v>0</v>
      </c>
      <c r="AR341" s="99"/>
      <c r="AS341" s="99"/>
      <c r="AT341" s="99"/>
      <c r="AU341" s="99"/>
      <c r="AV341" s="245">
        <f t="shared" si="340"/>
        <v>0</v>
      </c>
      <c r="AW341" s="99">
        <f>AQ341</f>
        <v>0</v>
      </c>
      <c r="AX341" s="99"/>
      <c r="AY341" s="98">
        <f t="shared" si="341"/>
        <v>0</v>
      </c>
      <c r="AZ341" s="470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</row>
    <row r="342" spans="1:83" s="11" customFormat="1" ht="12" customHeight="1">
      <c r="A342" s="161">
        <v>16502053</v>
      </c>
      <c r="B342" s="108" t="str">
        <f t="shared" si="325"/>
        <v>16502053</v>
      </c>
      <c r="C342" s="94" t="s">
        <v>1047</v>
      </c>
      <c r="D342" s="112" t="str">
        <f t="shared" si="431"/>
        <v>W/C</v>
      </c>
      <c r="E342" s="112"/>
      <c r="F342" s="94"/>
      <c r="G342" s="112"/>
      <c r="H342" s="177" t="str">
        <f t="shared" si="393"/>
        <v/>
      </c>
      <c r="I342" s="177" t="str">
        <f t="shared" si="394"/>
        <v/>
      </c>
      <c r="J342" s="177" t="str">
        <f t="shared" si="395"/>
        <v/>
      </c>
      <c r="K342" s="177" t="str">
        <f t="shared" si="345"/>
        <v/>
      </c>
      <c r="L342" s="177" t="str">
        <f t="shared" si="326"/>
        <v>W/C</v>
      </c>
      <c r="M342" s="177" t="str">
        <f t="shared" si="327"/>
        <v>NO</v>
      </c>
      <c r="N342" s="177" t="str">
        <f t="shared" si="328"/>
        <v>W/C</v>
      </c>
      <c r="O342"/>
      <c r="P342" s="95">
        <v>0</v>
      </c>
      <c r="Q342" s="95">
        <v>98315.63</v>
      </c>
      <c r="R342" s="95">
        <v>89377.84</v>
      </c>
      <c r="S342" s="95">
        <v>80440.05</v>
      </c>
      <c r="T342" s="95">
        <v>71502.259999999995</v>
      </c>
      <c r="U342" s="95">
        <v>62564.47</v>
      </c>
      <c r="V342" s="95">
        <v>0</v>
      </c>
      <c r="W342" s="95">
        <v>0</v>
      </c>
      <c r="X342" s="95">
        <v>0</v>
      </c>
      <c r="Y342" s="95">
        <v>0</v>
      </c>
      <c r="Z342" s="95">
        <v>0</v>
      </c>
      <c r="AA342" s="95">
        <v>0</v>
      </c>
      <c r="AB342" s="95">
        <v>0</v>
      </c>
      <c r="AC342" s="95"/>
      <c r="AD342" s="95"/>
      <c r="AE342" s="95">
        <f t="shared" si="441"/>
        <v>33516.6875</v>
      </c>
      <c r="AF342" s="102"/>
      <c r="AG342" s="101"/>
      <c r="AH342" s="99"/>
      <c r="AI342" s="99"/>
      <c r="AJ342" s="99"/>
      <c r="AK342" s="100"/>
      <c r="AL342" s="99">
        <f t="shared" si="338"/>
        <v>0</v>
      </c>
      <c r="AM342" s="98">
        <f t="shared" si="442"/>
        <v>33516.6875</v>
      </c>
      <c r="AN342" s="99"/>
      <c r="AO342" s="247">
        <f t="shared" si="339"/>
        <v>33516.6875</v>
      </c>
      <c r="AP342" s="232"/>
      <c r="AQ342" s="86">
        <f t="shared" si="322"/>
        <v>0</v>
      </c>
      <c r="AR342" s="99"/>
      <c r="AS342" s="99"/>
      <c r="AT342" s="99"/>
      <c r="AU342" s="99"/>
      <c r="AV342" s="245">
        <f t="shared" si="340"/>
        <v>0</v>
      </c>
      <c r="AW342" s="99">
        <f t="shared" ref="AW342:AW375" si="443">AQ342</f>
        <v>0</v>
      </c>
      <c r="AX342" s="99"/>
      <c r="AY342" s="98">
        <f t="shared" si="341"/>
        <v>0</v>
      </c>
      <c r="AZ342" s="470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</row>
    <row r="343" spans="1:83" s="11" customFormat="1" ht="12" customHeight="1">
      <c r="A343" s="161">
        <v>16502063</v>
      </c>
      <c r="B343" s="108" t="str">
        <f t="shared" si="325"/>
        <v>16502063</v>
      </c>
      <c r="C343" s="94" t="s">
        <v>1060</v>
      </c>
      <c r="D343" s="112" t="str">
        <f t="shared" si="431"/>
        <v>W/C</v>
      </c>
      <c r="E343" s="112"/>
      <c r="F343" s="94"/>
      <c r="G343" s="112"/>
      <c r="H343" s="177" t="str">
        <f t="shared" si="393"/>
        <v/>
      </c>
      <c r="I343" s="177" t="str">
        <f t="shared" si="394"/>
        <v/>
      </c>
      <c r="J343" s="177" t="str">
        <f t="shared" si="395"/>
        <v/>
      </c>
      <c r="K343" s="177" t="str">
        <f t="shared" si="345"/>
        <v/>
      </c>
      <c r="L343" s="177" t="str">
        <f t="shared" si="326"/>
        <v>W/C</v>
      </c>
      <c r="M343" s="177" t="str">
        <f t="shared" si="327"/>
        <v>NO</v>
      </c>
      <c r="N343" s="177" t="str">
        <f t="shared" si="328"/>
        <v>W/C</v>
      </c>
      <c r="O343"/>
      <c r="P343" s="95">
        <v>0</v>
      </c>
      <c r="Q343" s="95">
        <v>228001.42</v>
      </c>
      <c r="R343" s="95">
        <v>207274.02</v>
      </c>
      <c r="S343" s="95">
        <v>186546.62</v>
      </c>
      <c r="T343" s="95">
        <v>175877.34</v>
      </c>
      <c r="U343" s="95">
        <v>154311.76</v>
      </c>
      <c r="V343" s="95">
        <v>0</v>
      </c>
      <c r="W343" s="95">
        <v>0</v>
      </c>
      <c r="X343" s="95">
        <v>0</v>
      </c>
      <c r="Y343" s="95">
        <v>0</v>
      </c>
      <c r="Z343" s="95">
        <v>0</v>
      </c>
      <c r="AA343" s="95">
        <v>0</v>
      </c>
      <c r="AB343" s="95">
        <v>0</v>
      </c>
      <c r="AC343" s="95"/>
      <c r="AD343" s="95"/>
      <c r="AE343" s="95">
        <f t="shared" si="441"/>
        <v>79334.263333333336</v>
      </c>
      <c r="AF343" s="102"/>
      <c r="AG343" s="101"/>
      <c r="AH343" s="99"/>
      <c r="AI343" s="99"/>
      <c r="AJ343" s="99"/>
      <c r="AK343" s="100"/>
      <c r="AL343" s="99">
        <f t="shared" si="338"/>
        <v>0</v>
      </c>
      <c r="AM343" s="98">
        <f t="shared" si="442"/>
        <v>79334.263333333336</v>
      </c>
      <c r="AN343" s="99"/>
      <c r="AO343" s="247">
        <f t="shared" si="339"/>
        <v>79334.263333333336</v>
      </c>
      <c r="AP343" s="232"/>
      <c r="AQ343" s="86">
        <f t="shared" si="322"/>
        <v>0</v>
      </c>
      <c r="AR343" s="99"/>
      <c r="AS343" s="99"/>
      <c r="AT343" s="99"/>
      <c r="AU343" s="99"/>
      <c r="AV343" s="245">
        <f t="shared" si="340"/>
        <v>0</v>
      </c>
      <c r="AW343" s="99">
        <f t="shared" si="443"/>
        <v>0</v>
      </c>
      <c r="AX343" s="99"/>
      <c r="AY343" s="98">
        <f t="shared" si="341"/>
        <v>0</v>
      </c>
      <c r="AZ343" s="470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</row>
    <row r="344" spans="1:83" s="11" customFormat="1" ht="12" customHeight="1">
      <c r="A344" s="161">
        <v>16502083</v>
      </c>
      <c r="B344" s="108" t="str">
        <f t="shared" si="325"/>
        <v>16502083</v>
      </c>
      <c r="C344" s="94" t="s">
        <v>1070</v>
      </c>
      <c r="D344" s="112" t="str">
        <f t="shared" si="431"/>
        <v>W/C</v>
      </c>
      <c r="E344" s="112"/>
      <c r="F344" s="94"/>
      <c r="G344" s="112"/>
      <c r="H344" s="177" t="str">
        <f t="shared" si="393"/>
        <v/>
      </c>
      <c r="I344" s="177" t="str">
        <f t="shared" si="394"/>
        <v/>
      </c>
      <c r="J344" s="177" t="str">
        <f t="shared" si="395"/>
        <v/>
      </c>
      <c r="K344" s="177" t="str">
        <f t="shared" si="345"/>
        <v/>
      </c>
      <c r="L344" s="177" t="str">
        <f t="shared" si="326"/>
        <v>W/C</v>
      </c>
      <c r="M344" s="177" t="str">
        <f t="shared" si="327"/>
        <v>NO</v>
      </c>
      <c r="N344" s="177" t="str">
        <f t="shared" si="328"/>
        <v>W/C</v>
      </c>
      <c r="O344"/>
      <c r="P344" s="95">
        <v>0</v>
      </c>
      <c r="Q344" s="95">
        <v>0</v>
      </c>
      <c r="R344" s="95">
        <v>0</v>
      </c>
      <c r="S344" s="95">
        <v>0</v>
      </c>
      <c r="T344" s="95">
        <v>0</v>
      </c>
      <c r="U344" s="95">
        <v>0</v>
      </c>
      <c r="V344" s="95">
        <v>0</v>
      </c>
      <c r="W344" s="95">
        <v>0</v>
      </c>
      <c r="X344" s="95">
        <v>0</v>
      </c>
      <c r="Y344" s="95">
        <v>0</v>
      </c>
      <c r="Z344" s="95">
        <v>0</v>
      </c>
      <c r="AA344" s="95">
        <v>0</v>
      </c>
      <c r="AB344" s="95">
        <v>0</v>
      </c>
      <c r="AC344" s="95"/>
      <c r="AD344" s="95"/>
      <c r="AE344" s="95">
        <f t="shared" si="441"/>
        <v>0</v>
      </c>
      <c r="AF344" s="102"/>
      <c r="AG344" s="101"/>
      <c r="AH344" s="99"/>
      <c r="AI344" s="99"/>
      <c r="AJ344" s="99"/>
      <c r="AK344" s="100"/>
      <c r="AL344" s="99">
        <f t="shared" si="338"/>
        <v>0</v>
      </c>
      <c r="AM344" s="98">
        <f t="shared" si="442"/>
        <v>0</v>
      </c>
      <c r="AN344" s="99"/>
      <c r="AO344" s="247">
        <f t="shared" si="339"/>
        <v>0</v>
      </c>
      <c r="AP344" s="232"/>
      <c r="AQ344" s="86">
        <f t="shared" si="322"/>
        <v>0</v>
      </c>
      <c r="AR344" s="99"/>
      <c r="AS344" s="99"/>
      <c r="AT344" s="99"/>
      <c r="AU344" s="99"/>
      <c r="AV344" s="245">
        <f t="shared" si="340"/>
        <v>0</v>
      </c>
      <c r="AW344" s="99">
        <f t="shared" si="443"/>
        <v>0</v>
      </c>
      <c r="AX344" s="99"/>
      <c r="AY344" s="98">
        <f t="shared" si="341"/>
        <v>0</v>
      </c>
      <c r="AZ344" s="470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</row>
    <row r="345" spans="1:83" s="11" customFormat="1" ht="12" customHeight="1">
      <c r="A345" s="336">
        <v>16502093</v>
      </c>
      <c r="B345" s="337" t="str">
        <f t="shared" si="325"/>
        <v>16502093</v>
      </c>
      <c r="C345" s="325" t="s">
        <v>1089</v>
      </c>
      <c r="D345" s="326" t="str">
        <f t="shared" si="431"/>
        <v>W/C</v>
      </c>
      <c r="E345" s="326"/>
      <c r="F345" s="339">
        <v>43191</v>
      </c>
      <c r="G345" s="326"/>
      <c r="H345" s="327"/>
      <c r="I345" s="327"/>
      <c r="J345" s="327"/>
      <c r="K345" s="327"/>
      <c r="L345" s="327" t="str">
        <f t="shared" ref="L345" si="444">IF(VALUE(AM345),"W/C",IF(ISBLANK(AM345),"NO","W/C"))</f>
        <v>W/C</v>
      </c>
      <c r="M345" s="327" t="str">
        <f t="shared" ref="M345" si="445">IF(VALUE(AN345),"W/C",IF(ISBLANK(AN345),"NO","W/C"))</f>
        <v>NO</v>
      </c>
      <c r="N345" s="327" t="str">
        <f t="shared" ref="N345" si="446">IF(OR(CONCATENATE(L345,M345)="NOW/C",CONCATENATE(L345,M345)="W/CNO"),"W/C","")</f>
        <v>W/C</v>
      </c>
      <c r="O345" s="445"/>
      <c r="P345" s="328">
        <v>20360.599999999999</v>
      </c>
      <c r="Q345" s="328">
        <v>13573.75</v>
      </c>
      <c r="R345" s="328">
        <v>6786.9</v>
      </c>
      <c r="S345" s="328">
        <v>0</v>
      </c>
      <c r="T345" s="328">
        <v>81425.179999999993</v>
      </c>
      <c r="U345" s="328">
        <v>67854.320000000007</v>
      </c>
      <c r="V345" s="328">
        <v>0</v>
      </c>
      <c r="W345" s="328">
        <v>0</v>
      </c>
      <c r="X345" s="328">
        <v>0</v>
      </c>
      <c r="Y345" s="328">
        <v>0</v>
      </c>
      <c r="Z345" s="328">
        <v>0</v>
      </c>
      <c r="AA345" s="328">
        <v>0</v>
      </c>
      <c r="AB345" s="328">
        <v>0</v>
      </c>
      <c r="AC345" s="328"/>
      <c r="AD345" s="328"/>
      <c r="AE345" s="328">
        <f t="shared" si="441"/>
        <v>14985.037499999999</v>
      </c>
      <c r="AF345" s="377"/>
      <c r="AG345" s="329"/>
      <c r="AH345" s="330"/>
      <c r="AI345" s="330"/>
      <c r="AJ345" s="330"/>
      <c r="AK345" s="331"/>
      <c r="AL345" s="330"/>
      <c r="AM345" s="332">
        <f t="shared" si="442"/>
        <v>14985.037499999999</v>
      </c>
      <c r="AN345" s="330"/>
      <c r="AO345" s="333">
        <f t="shared" ref="AO345" si="447">AM345+AN345</f>
        <v>14985.037499999999</v>
      </c>
      <c r="AP345" s="232"/>
      <c r="AQ345" s="334">
        <f t="shared" si="322"/>
        <v>0</v>
      </c>
      <c r="AR345" s="330"/>
      <c r="AS345" s="330"/>
      <c r="AT345" s="330"/>
      <c r="AU345" s="330"/>
      <c r="AV345" s="335"/>
      <c r="AW345" s="330">
        <f t="shared" ref="AW345" si="448">AQ345</f>
        <v>0</v>
      </c>
      <c r="AX345" s="330"/>
      <c r="AY345" s="332">
        <f t="shared" ref="AY345" si="449">AW345+AX345</f>
        <v>0</v>
      </c>
      <c r="AZ345" s="470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</row>
    <row r="346" spans="1:83" s="11" customFormat="1" ht="12" customHeight="1">
      <c r="A346" s="161">
        <v>16502103</v>
      </c>
      <c r="B346" s="108" t="str">
        <f t="shared" si="325"/>
        <v>16502103</v>
      </c>
      <c r="C346" s="94" t="s">
        <v>1094</v>
      </c>
      <c r="D346" s="112" t="str">
        <f t="shared" si="431"/>
        <v>W/C</v>
      </c>
      <c r="E346" s="112"/>
      <c r="F346" s="94"/>
      <c r="G346" s="112"/>
      <c r="H346" s="177" t="str">
        <f t="shared" ref="H346:H377" si="450">IF(VALUE(AH346),H$7,IF(ISBLANK(AH346),"",H$7))</f>
        <v/>
      </c>
      <c r="I346" s="177" t="str">
        <f t="shared" ref="I346:I377" si="451">IF(VALUE(AI346),I$7,IF(ISBLANK(AI346),"",I$7))</f>
        <v/>
      </c>
      <c r="J346" s="177" t="str">
        <f t="shared" ref="J346:J377" si="452">IF(VALUE(AJ346),J$7,IF(ISBLANK(AJ346),"",J$7))</f>
        <v/>
      </c>
      <c r="K346" s="177" t="str">
        <f t="shared" ref="K346:K377" si="453">IF(VALUE(AK346),K$7,IF(ISBLANK(AK346),"",K$7))</f>
        <v/>
      </c>
      <c r="L346" s="177" t="str">
        <f t="shared" si="326"/>
        <v>W/C</v>
      </c>
      <c r="M346" s="177" t="str">
        <f t="shared" si="327"/>
        <v>NO</v>
      </c>
      <c r="N346" s="177" t="str">
        <f t="shared" si="328"/>
        <v>W/C</v>
      </c>
      <c r="O346"/>
      <c r="P346" s="95">
        <v>0</v>
      </c>
      <c r="Q346" s="95">
        <v>0</v>
      </c>
      <c r="R346" s="95">
        <v>0</v>
      </c>
      <c r="S346" s="95">
        <v>0</v>
      </c>
      <c r="T346" s="95">
        <v>0</v>
      </c>
      <c r="U346" s="95">
        <v>0</v>
      </c>
      <c r="V346" s="95">
        <v>0</v>
      </c>
      <c r="W346" s="95">
        <v>0</v>
      </c>
      <c r="X346" s="95">
        <v>0</v>
      </c>
      <c r="Y346" s="95">
        <v>0</v>
      </c>
      <c r="Z346" s="95">
        <v>0</v>
      </c>
      <c r="AA346" s="95">
        <v>0</v>
      </c>
      <c r="AB346" s="95">
        <v>0</v>
      </c>
      <c r="AC346" s="95"/>
      <c r="AD346" s="95"/>
      <c r="AE346" s="95">
        <f t="shared" si="441"/>
        <v>0</v>
      </c>
      <c r="AF346" s="102"/>
      <c r="AG346" s="101"/>
      <c r="AH346" s="99"/>
      <c r="AI346" s="99"/>
      <c r="AJ346" s="99"/>
      <c r="AK346" s="100"/>
      <c r="AL346" s="99">
        <f t="shared" si="338"/>
        <v>0</v>
      </c>
      <c r="AM346" s="98">
        <f t="shared" si="442"/>
        <v>0</v>
      </c>
      <c r="AN346" s="99"/>
      <c r="AO346" s="247">
        <f t="shared" si="339"/>
        <v>0</v>
      </c>
      <c r="AP346" s="232"/>
      <c r="AQ346" s="86">
        <f t="shared" si="322"/>
        <v>0</v>
      </c>
      <c r="AR346" s="99"/>
      <c r="AS346" s="99"/>
      <c r="AT346" s="99"/>
      <c r="AU346" s="99"/>
      <c r="AV346" s="245">
        <f t="shared" si="340"/>
        <v>0</v>
      </c>
      <c r="AW346" s="99">
        <f t="shared" si="443"/>
        <v>0</v>
      </c>
      <c r="AX346" s="99"/>
      <c r="AY346" s="98">
        <f t="shared" si="341"/>
        <v>0</v>
      </c>
      <c r="AZ346" s="470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</row>
    <row r="347" spans="1:83" s="11" customFormat="1" ht="12" customHeight="1">
      <c r="A347" s="161">
        <v>16502011</v>
      </c>
      <c r="B347" s="108" t="str">
        <f t="shared" si="325"/>
        <v>16502011</v>
      </c>
      <c r="C347" s="94" t="s">
        <v>1104</v>
      </c>
      <c r="D347" s="112" t="str">
        <f t="shared" si="431"/>
        <v>W/C</v>
      </c>
      <c r="E347" s="112"/>
      <c r="F347" s="94"/>
      <c r="G347" s="112"/>
      <c r="H347" s="177" t="str">
        <f t="shared" si="450"/>
        <v/>
      </c>
      <c r="I347" s="177" t="str">
        <f t="shared" si="451"/>
        <v/>
      </c>
      <c r="J347" s="177" t="str">
        <f t="shared" si="452"/>
        <v/>
      </c>
      <c r="K347" s="177" t="str">
        <f t="shared" si="453"/>
        <v/>
      </c>
      <c r="L347" s="177" t="str">
        <f t="shared" si="326"/>
        <v>W/C</v>
      </c>
      <c r="M347" s="177" t="str">
        <f t="shared" si="327"/>
        <v>NO</v>
      </c>
      <c r="N347" s="177" t="str">
        <f t="shared" si="328"/>
        <v>W/C</v>
      </c>
      <c r="O347"/>
      <c r="P347" s="95">
        <v>0</v>
      </c>
      <c r="Q347" s="95">
        <v>0</v>
      </c>
      <c r="R347" s="95">
        <v>0</v>
      </c>
      <c r="S347" s="95">
        <v>0</v>
      </c>
      <c r="T347" s="95">
        <v>0</v>
      </c>
      <c r="U347" s="95">
        <v>0</v>
      </c>
      <c r="V347" s="95">
        <v>0</v>
      </c>
      <c r="W347" s="95">
        <v>0</v>
      </c>
      <c r="X347" s="95">
        <v>0</v>
      </c>
      <c r="Y347" s="95">
        <v>0</v>
      </c>
      <c r="Z347" s="95">
        <v>0</v>
      </c>
      <c r="AA347" s="95">
        <v>0</v>
      </c>
      <c r="AB347" s="95">
        <v>0</v>
      </c>
      <c r="AC347" s="95"/>
      <c r="AD347" s="95"/>
      <c r="AE347" s="95">
        <f t="shared" si="441"/>
        <v>0</v>
      </c>
      <c r="AF347" s="102"/>
      <c r="AG347" s="101"/>
      <c r="AH347" s="99"/>
      <c r="AI347" s="99"/>
      <c r="AJ347" s="99"/>
      <c r="AK347" s="100"/>
      <c r="AL347" s="99">
        <f t="shared" si="338"/>
        <v>0</v>
      </c>
      <c r="AM347" s="98">
        <f t="shared" si="442"/>
        <v>0</v>
      </c>
      <c r="AN347" s="99"/>
      <c r="AO347" s="247">
        <f t="shared" si="339"/>
        <v>0</v>
      </c>
      <c r="AP347" s="232"/>
      <c r="AQ347" s="86">
        <f t="shared" si="322"/>
        <v>0</v>
      </c>
      <c r="AR347" s="99"/>
      <c r="AS347" s="99"/>
      <c r="AT347" s="99"/>
      <c r="AU347" s="99"/>
      <c r="AV347" s="245">
        <f t="shared" si="340"/>
        <v>0</v>
      </c>
      <c r="AW347" s="99">
        <f t="shared" si="443"/>
        <v>0</v>
      </c>
      <c r="AX347" s="99"/>
      <c r="AY347" s="98">
        <f t="shared" si="341"/>
        <v>0</v>
      </c>
      <c r="AZ347" s="470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</row>
    <row r="348" spans="1:83" s="11" customFormat="1" ht="12" customHeight="1">
      <c r="A348" s="161">
        <v>16502113</v>
      </c>
      <c r="B348" s="108" t="str">
        <f t="shared" si="325"/>
        <v>16502113</v>
      </c>
      <c r="C348" s="94" t="s">
        <v>1102</v>
      </c>
      <c r="D348" s="112" t="str">
        <f t="shared" si="431"/>
        <v>W/C</v>
      </c>
      <c r="E348" s="112"/>
      <c r="F348" s="94"/>
      <c r="G348" s="112"/>
      <c r="H348" s="177" t="str">
        <f t="shared" si="450"/>
        <v/>
      </c>
      <c r="I348" s="177" t="str">
        <f t="shared" si="451"/>
        <v/>
      </c>
      <c r="J348" s="177" t="str">
        <f t="shared" si="452"/>
        <v/>
      </c>
      <c r="K348" s="177" t="str">
        <f t="shared" si="453"/>
        <v/>
      </c>
      <c r="L348" s="177" t="str">
        <f t="shared" si="326"/>
        <v>W/C</v>
      </c>
      <c r="M348" s="177" t="str">
        <f t="shared" si="327"/>
        <v>NO</v>
      </c>
      <c r="N348" s="177" t="str">
        <f t="shared" si="328"/>
        <v>W/C</v>
      </c>
      <c r="O348"/>
      <c r="P348" s="95">
        <v>58971.07</v>
      </c>
      <c r="Q348" s="95">
        <v>50549.19</v>
      </c>
      <c r="R348" s="95">
        <v>42127.31</v>
      </c>
      <c r="S348" s="95">
        <v>33705.43</v>
      </c>
      <c r="T348" s="95">
        <v>25283.55</v>
      </c>
      <c r="U348" s="95">
        <v>16861.669999999998</v>
      </c>
      <c r="V348" s="95">
        <v>0</v>
      </c>
      <c r="W348" s="95">
        <v>0</v>
      </c>
      <c r="X348" s="95">
        <v>0</v>
      </c>
      <c r="Y348" s="95">
        <v>0</v>
      </c>
      <c r="Z348" s="95">
        <v>0</v>
      </c>
      <c r="AA348" s="95">
        <v>0</v>
      </c>
      <c r="AB348" s="95">
        <v>0</v>
      </c>
      <c r="AC348" s="95"/>
      <c r="AD348" s="95"/>
      <c r="AE348" s="95">
        <f t="shared" si="441"/>
        <v>16501.05708333333</v>
      </c>
      <c r="AF348" s="102"/>
      <c r="AG348" s="101"/>
      <c r="AH348" s="99"/>
      <c r="AI348" s="99"/>
      <c r="AJ348" s="99"/>
      <c r="AK348" s="100"/>
      <c r="AL348" s="99">
        <f t="shared" si="338"/>
        <v>0</v>
      </c>
      <c r="AM348" s="98">
        <f t="shared" si="442"/>
        <v>16501.05708333333</v>
      </c>
      <c r="AN348" s="99"/>
      <c r="AO348" s="247">
        <f t="shared" si="339"/>
        <v>16501.05708333333</v>
      </c>
      <c r="AP348" s="232"/>
      <c r="AQ348" s="86">
        <f t="shared" si="322"/>
        <v>0</v>
      </c>
      <c r="AR348" s="99"/>
      <c r="AS348" s="99"/>
      <c r="AT348" s="99"/>
      <c r="AU348" s="99"/>
      <c r="AV348" s="245">
        <f t="shared" si="340"/>
        <v>0</v>
      </c>
      <c r="AW348" s="99">
        <f t="shared" si="443"/>
        <v>0</v>
      </c>
      <c r="AX348" s="99"/>
      <c r="AY348" s="98">
        <f t="shared" si="341"/>
        <v>0</v>
      </c>
      <c r="AZ348" s="470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</row>
    <row r="349" spans="1:83" s="11" customFormat="1" ht="12" customHeight="1">
      <c r="A349" s="161">
        <v>16502123</v>
      </c>
      <c r="B349" s="108" t="str">
        <f t="shared" si="325"/>
        <v>16502123</v>
      </c>
      <c r="C349" s="94" t="s">
        <v>1136</v>
      </c>
      <c r="D349" s="112" t="str">
        <f t="shared" si="431"/>
        <v>W/C</v>
      </c>
      <c r="E349" s="112"/>
      <c r="F349" s="94"/>
      <c r="G349" s="112"/>
      <c r="H349" s="177" t="str">
        <f t="shared" si="450"/>
        <v/>
      </c>
      <c r="I349" s="177" t="str">
        <f t="shared" si="451"/>
        <v/>
      </c>
      <c r="J349" s="177" t="str">
        <f t="shared" si="452"/>
        <v/>
      </c>
      <c r="K349" s="177" t="str">
        <f t="shared" si="453"/>
        <v/>
      </c>
      <c r="L349" s="177" t="str">
        <f t="shared" si="326"/>
        <v>W/C</v>
      </c>
      <c r="M349" s="177" t="str">
        <f t="shared" si="327"/>
        <v>NO</v>
      </c>
      <c r="N349" s="177" t="str">
        <f t="shared" si="328"/>
        <v>W/C</v>
      </c>
      <c r="O349"/>
      <c r="P349" s="95">
        <v>0</v>
      </c>
      <c r="Q349" s="95">
        <v>0</v>
      </c>
      <c r="R349" s="95">
        <v>0</v>
      </c>
      <c r="S349" s="95">
        <v>0</v>
      </c>
      <c r="T349" s="95">
        <v>0</v>
      </c>
      <c r="U349" s="95">
        <v>0</v>
      </c>
      <c r="V349" s="95">
        <v>0</v>
      </c>
      <c r="W349" s="95">
        <v>0</v>
      </c>
      <c r="X349" s="95">
        <v>0</v>
      </c>
      <c r="Y349" s="95">
        <v>0</v>
      </c>
      <c r="Z349" s="95">
        <v>0</v>
      </c>
      <c r="AA349" s="95">
        <v>0</v>
      </c>
      <c r="AB349" s="95">
        <v>0</v>
      </c>
      <c r="AC349" s="95"/>
      <c r="AD349" s="95"/>
      <c r="AE349" s="95">
        <f t="shared" si="441"/>
        <v>0</v>
      </c>
      <c r="AF349" s="102"/>
      <c r="AG349" s="101"/>
      <c r="AH349" s="99"/>
      <c r="AI349" s="99"/>
      <c r="AJ349" s="99"/>
      <c r="AK349" s="100"/>
      <c r="AL349" s="99">
        <f t="shared" si="338"/>
        <v>0</v>
      </c>
      <c r="AM349" s="98">
        <f t="shared" si="442"/>
        <v>0</v>
      </c>
      <c r="AN349" s="99"/>
      <c r="AO349" s="247">
        <f t="shared" si="339"/>
        <v>0</v>
      </c>
      <c r="AP349" s="232"/>
      <c r="AQ349" s="86">
        <f t="shared" si="322"/>
        <v>0</v>
      </c>
      <c r="AR349" s="99"/>
      <c r="AS349" s="99"/>
      <c r="AT349" s="99"/>
      <c r="AU349" s="99"/>
      <c r="AV349" s="245">
        <f t="shared" si="340"/>
        <v>0</v>
      </c>
      <c r="AW349" s="99">
        <f t="shared" si="443"/>
        <v>0</v>
      </c>
      <c r="AX349" s="99"/>
      <c r="AY349" s="98">
        <f t="shared" si="341"/>
        <v>0</v>
      </c>
      <c r="AZ349" s="470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</row>
    <row r="350" spans="1:83" s="11" customFormat="1" ht="12" customHeight="1">
      <c r="A350" s="161">
        <v>16502133</v>
      </c>
      <c r="B350" s="108" t="str">
        <f t="shared" si="325"/>
        <v>16502133</v>
      </c>
      <c r="C350" s="94" t="s">
        <v>1187</v>
      </c>
      <c r="D350" s="112" t="str">
        <f t="shared" si="431"/>
        <v>W/C</v>
      </c>
      <c r="E350" s="112"/>
      <c r="F350" s="94"/>
      <c r="G350" s="112"/>
      <c r="H350" s="177" t="str">
        <f t="shared" si="450"/>
        <v/>
      </c>
      <c r="I350" s="177" t="str">
        <f t="shared" si="451"/>
        <v/>
      </c>
      <c r="J350" s="177" t="str">
        <f t="shared" si="452"/>
        <v/>
      </c>
      <c r="K350" s="177" t="str">
        <f t="shared" si="453"/>
        <v/>
      </c>
      <c r="L350" s="177" t="str">
        <f t="shared" si="326"/>
        <v>W/C</v>
      </c>
      <c r="M350" s="177" t="str">
        <f t="shared" si="327"/>
        <v>NO</v>
      </c>
      <c r="N350" s="177" t="str">
        <f t="shared" si="328"/>
        <v>W/C</v>
      </c>
      <c r="O350"/>
      <c r="P350" s="95">
        <v>511985.76</v>
      </c>
      <c r="Q350" s="95">
        <v>426654.8</v>
      </c>
      <c r="R350" s="95">
        <v>341323.84</v>
      </c>
      <c r="S350" s="95">
        <v>255992.88</v>
      </c>
      <c r="T350" s="95">
        <v>170661.92</v>
      </c>
      <c r="U350" s="95">
        <v>1074256.48</v>
      </c>
      <c r="V350" s="95">
        <v>0</v>
      </c>
      <c r="W350" s="95">
        <v>0</v>
      </c>
      <c r="X350" s="95">
        <v>0</v>
      </c>
      <c r="Y350" s="95">
        <v>0</v>
      </c>
      <c r="Z350" s="95">
        <v>0</v>
      </c>
      <c r="AA350" s="95">
        <v>0</v>
      </c>
      <c r="AB350" s="95">
        <v>0</v>
      </c>
      <c r="AC350" s="95"/>
      <c r="AD350" s="95"/>
      <c r="AE350" s="95">
        <f t="shared" si="441"/>
        <v>210406.9</v>
      </c>
      <c r="AF350" s="102"/>
      <c r="AG350" s="101"/>
      <c r="AH350" s="99"/>
      <c r="AI350" s="99"/>
      <c r="AJ350" s="99"/>
      <c r="AK350" s="100"/>
      <c r="AL350" s="99">
        <f t="shared" si="338"/>
        <v>0</v>
      </c>
      <c r="AM350" s="98">
        <f t="shared" si="442"/>
        <v>210406.9</v>
      </c>
      <c r="AN350" s="99"/>
      <c r="AO350" s="247">
        <f t="shared" si="339"/>
        <v>210406.9</v>
      </c>
      <c r="AP350" s="232"/>
      <c r="AQ350" s="86">
        <f t="shared" si="322"/>
        <v>0</v>
      </c>
      <c r="AR350" s="99"/>
      <c r="AS350" s="99"/>
      <c r="AT350" s="99"/>
      <c r="AU350" s="99"/>
      <c r="AV350" s="245">
        <f t="shared" si="340"/>
        <v>0</v>
      </c>
      <c r="AW350" s="99">
        <f t="shared" si="443"/>
        <v>0</v>
      </c>
      <c r="AX350" s="99"/>
      <c r="AY350" s="98">
        <f t="shared" si="341"/>
        <v>0</v>
      </c>
      <c r="AZ350" s="47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</row>
    <row r="351" spans="1:83" s="11" customFormat="1" ht="12" customHeight="1">
      <c r="A351" s="161">
        <v>16502143</v>
      </c>
      <c r="B351" s="108" t="str">
        <f t="shared" si="325"/>
        <v>16502143</v>
      </c>
      <c r="C351" s="108" t="s">
        <v>1196</v>
      </c>
      <c r="D351" s="112" t="str">
        <f t="shared" si="431"/>
        <v>W/C</v>
      </c>
      <c r="E351" s="112"/>
      <c r="F351" s="108"/>
      <c r="G351" s="112"/>
      <c r="H351" s="177" t="str">
        <f t="shared" si="450"/>
        <v/>
      </c>
      <c r="I351" s="177" t="str">
        <f t="shared" si="451"/>
        <v/>
      </c>
      <c r="J351" s="177" t="str">
        <f t="shared" si="452"/>
        <v/>
      </c>
      <c r="K351" s="177" t="str">
        <f t="shared" si="453"/>
        <v/>
      </c>
      <c r="L351" s="177" t="str">
        <f t="shared" si="326"/>
        <v>W/C</v>
      </c>
      <c r="M351" s="177" t="str">
        <f t="shared" si="327"/>
        <v>NO</v>
      </c>
      <c r="N351" s="177" t="str">
        <f t="shared" si="328"/>
        <v>W/C</v>
      </c>
      <c r="O351"/>
      <c r="P351" s="95">
        <v>0</v>
      </c>
      <c r="Q351" s="95">
        <v>0</v>
      </c>
      <c r="R351" s="95">
        <v>0</v>
      </c>
      <c r="S351" s="95">
        <v>0</v>
      </c>
      <c r="T351" s="95">
        <v>0</v>
      </c>
      <c r="U351" s="95">
        <v>0</v>
      </c>
      <c r="V351" s="95">
        <v>0</v>
      </c>
      <c r="W351" s="95">
        <v>0</v>
      </c>
      <c r="X351" s="95">
        <v>0</v>
      </c>
      <c r="Y351" s="95">
        <v>0</v>
      </c>
      <c r="Z351" s="95">
        <v>0</v>
      </c>
      <c r="AA351" s="95">
        <v>0</v>
      </c>
      <c r="AB351" s="95">
        <v>0</v>
      </c>
      <c r="AC351" s="95"/>
      <c r="AD351" s="95"/>
      <c r="AE351" s="95">
        <f t="shared" si="441"/>
        <v>0</v>
      </c>
      <c r="AF351" s="102"/>
      <c r="AG351" s="101"/>
      <c r="AH351" s="99"/>
      <c r="AI351" s="99"/>
      <c r="AJ351" s="99"/>
      <c r="AK351" s="100"/>
      <c r="AL351" s="99">
        <f t="shared" si="338"/>
        <v>0</v>
      </c>
      <c r="AM351" s="98">
        <f t="shared" si="442"/>
        <v>0</v>
      </c>
      <c r="AN351" s="99"/>
      <c r="AO351" s="247">
        <f t="shared" si="339"/>
        <v>0</v>
      </c>
      <c r="AP351" s="232"/>
      <c r="AQ351" s="86">
        <f t="shared" ref="AQ351:AQ424" si="454">AB351</f>
        <v>0</v>
      </c>
      <c r="AR351" s="99"/>
      <c r="AS351" s="99"/>
      <c r="AT351" s="99"/>
      <c r="AU351" s="99"/>
      <c r="AV351" s="245">
        <f t="shared" si="340"/>
        <v>0</v>
      </c>
      <c r="AW351" s="99">
        <f t="shared" si="443"/>
        <v>0</v>
      </c>
      <c r="AX351" s="99"/>
      <c r="AY351" s="98">
        <f t="shared" si="341"/>
        <v>0</v>
      </c>
      <c r="AZ351" s="470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</row>
    <row r="352" spans="1:83" s="11" customFormat="1" ht="12" customHeight="1">
      <c r="A352" s="161">
        <v>16502153</v>
      </c>
      <c r="B352" s="108" t="str">
        <f t="shared" si="325"/>
        <v>16502153</v>
      </c>
      <c r="C352" s="108" t="s">
        <v>1200</v>
      </c>
      <c r="D352" s="112" t="str">
        <f t="shared" si="431"/>
        <v>W/C</v>
      </c>
      <c r="E352" s="112"/>
      <c r="F352" s="108"/>
      <c r="G352" s="112"/>
      <c r="H352" s="177" t="str">
        <f t="shared" si="450"/>
        <v/>
      </c>
      <c r="I352" s="177" t="str">
        <f t="shared" si="451"/>
        <v/>
      </c>
      <c r="J352" s="177" t="str">
        <f t="shared" si="452"/>
        <v/>
      </c>
      <c r="K352" s="177" t="str">
        <f t="shared" si="453"/>
        <v/>
      </c>
      <c r="L352" s="177" t="str">
        <f t="shared" si="326"/>
        <v>W/C</v>
      </c>
      <c r="M352" s="177" t="str">
        <f t="shared" si="327"/>
        <v>NO</v>
      </c>
      <c r="N352" s="177" t="str">
        <f t="shared" si="328"/>
        <v>W/C</v>
      </c>
      <c r="O352"/>
      <c r="P352" s="95">
        <v>104772.43</v>
      </c>
      <c r="Q352" s="95">
        <v>91675.88</v>
      </c>
      <c r="R352" s="95">
        <v>78579.33</v>
      </c>
      <c r="S352" s="95">
        <v>65482.78</v>
      </c>
      <c r="T352" s="95">
        <v>52386.23</v>
      </c>
      <c r="U352" s="95">
        <v>39289.68</v>
      </c>
      <c r="V352" s="95">
        <v>0</v>
      </c>
      <c r="W352" s="95">
        <v>0</v>
      </c>
      <c r="X352" s="95">
        <v>0</v>
      </c>
      <c r="Y352" s="95">
        <v>0</v>
      </c>
      <c r="Z352" s="95">
        <v>0</v>
      </c>
      <c r="AA352" s="95">
        <v>0</v>
      </c>
      <c r="AB352" s="95">
        <v>0</v>
      </c>
      <c r="AC352" s="95"/>
      <c r="AD352" s="95"/>
      <c r="AE352" s="95">
        <f t="shared" si="441"/>
        <v>31650.009583333333</v>
      </c>
      <c r="AF352" s="102"/>
      <c r="AG352" s="101"/>
      <c r="AH352" s="99"/>
      <c r="AI352" s="99"/>
      <c r="AJ352" s="99"/>
      <c r="AK352" s="100"/>
      <c r="AL352" s="99">
        <f t="shared" si="338"/>
        <v>0</v>
      </c>
      <c r="AM352" s="98">
        <f t="shared" si="442"/>
        <v>31650.009583333333</v>
      </c>
      <c r="AN352" s="99"/>
      <c r="AO352" s="247">
        <f t="shared" si="339"/>
        <v>31650.009583333333</v>
      </c>
      <c r="AP352" s="232"/>
      <c r="AQ352" s="86">
        <f t="shared" si="454"/>
        <v>0</v>
      </c>
      <c r="AR352" s="99"/>
      <c r="AS352" s="99"/>
      <c r="AT352" s="99"/>
      <c r="AU352" s="99"/>
      <c r="AV352" s="245">
        <f t="shared" si="340"/>
        <v>0</v>
      </c>
      <c r="AW352" s="99">
        <f t="shared" si="443"/>
        <v>0</v>
      </c>
      <c r="AX352" s="99"/>
      <c r="AY352" s="98">
        <f t="shared" si="341"/>
        <v>0</v>
      </c>
      <c r="AZ352" s="470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</row>
    <row r="353" spans="1:83" s="11" customFormat="1" ht="12" customHeight="1">
      <c r="A353" s="167">
        <v>16502163</v>
      </c>
      <c r="B353" s="196" t="str">
        <f t="shared" si="325"/>
        <v>16502163</v>
      </c>
      <c r="C353" s="108" t="s">
        <v>1203</v>
      </c>
      <c r="D353" s="112" t="str">
        <f t="shared" si="431"/>
        <v>W/C</v>
      </c>
      <c r="E353" s="112"/>
      <c r="F353" s="108"/>
      <c r="G353" s="112"/>
      <c r="H353" s="177" t="str">
        <f t="shared" si="450"/>
        <v/>
      </c>
      <c r="I353" s="177" t="str">
        <f t="shared" si="451"/>
        <v/>
      </c>
      <c r="J353" s="177" t="str">
        <f t="shared" si="452"/>
        <v/>
      </c>
      <c r="K353" s="177" t="str">
        <f t="shared" si="453"/>
        <v/>
      </c>
      <c r="L353" s="177" t="str">
        <f t="shared" si="326"/>
        <v>W/C</v>
      </c>
      <c r="M353" s="177" t="str">
        <f t="shared" si="327"/>
        <v>NO</v>
      </c>
      <c r="N353" s="177" t="str">
        <f t="shared" si="328"/>
        <v>W/C</v>
      </c>
      <c r="O353" s="5"/>
      <c r="P353" s="95">
        <v>0</v>
      </c>
      <c r="Q353" s="95">
        <v>0</v>
      </c>
      <c r="R353" s="95">
        <v>0</v>
      </c>
      <c r="S353" s="95">
        <v>0</v>
      </c>
      <c r="T353" s="95">
        <v>0</v>
      </c>
      <c r="U353" s="95">
        <v>0</v>
      </c>
      <c r="V353" s="95">
        <v>0</v>
      </c>
      <c r="W353" s="95">
        <v>0</v>
      </c>
      <c r="X353" s="95">
        <v>0</v>
      </c>
      <c r="Y353" s="95">
        <v>0</v>
      </c>
      <c r="Z353" s="95">
        <v>0</v>
      </c>
      <c r="AA353" s="95">
        <v>0</v>
      </c>
      <c r="AB353" s="95">
        <v>0</v>
      </c>
      <c r="AC353" s="95"/>
      <c r="AD353" s="95"/>
      <c r="AE353" s="95">
        <f t="shared" si="441"/>
        <v>0</v>
      </c>
      <c r="AF353" s="102"/>
      <c r="AG353" s="101"/>
      <c r="AH353" s="99"/>
      <c r="AI353" s="99"/>
      <c r="AJ353" s="99"/>
      <c r="AK353" s="100"/>
      <c r="AL353" s="99">
        <f t="shared" si="338"/>
        <v>0</v>
      </c>
      <c r="AM353" s="98">
        <f t="shared" si="442"/>
        <v>0</v>
      </c>
      <c r="AN353" s="99"/>
      <c r="AO353" s="247">
        <f t="shared" si="339"/>
        <v>0</v>
      </c>
      <c r="AP353" s="232"/>
      <c r="AQ353" s="86">
        <f t="shared" si="454"/>
        <v>0</v>
      </c>
      <c r="AR353" s="99"/>
      <c r="AS353" s="99"/>
      <c r="AT353" s="99"/>
      <c r="AU353" s="99"/>
      <c r="AV353" s="245">
        <f t="shared" si="340"/>
        <v>0</v>
      </c>
      <c r="AW353" s="99">
        <f t="shared" si="443"/>
        <v>0</v>
      </c>
      <c r="AX353" s="99"/>
      <c r="AY353" s="98">
        <f t="shared" si="341"/>
        <v>0</v>
      </c>
      <c r="AZ353" s="470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</row>
    <row r="354" spans="1:83" s="11" customFormat="1" ht="12" customHeight="1">
      <c r="A354" s="167">
        <v>16502173</v>
      </c>
      <c r="B354" s="196" t="str">
        <f t="shared" si="325"/>
        <v>16502173</v>
      </c>
      <c r="C354" s="108" t="s">
        <v>1218</v>
      </c>
      <c r="D354" s="112" t="str">
        <f t="shared" si="431"/>
        <v>W/C</v>
      </c>
      <c r="E354" s="112"/>
      <c r="F354" s="108"/>
      <c r="G354" s="112"/>
      <c r="H354" s="177" t="str">
        <f t="shared" si="450"/>
        <v/>
      </c>
      <c r="I354" s="177" t="str">
        <f t="shared" si="451"/>
        <v/>
      </c>
      <c r="J354" s="177" t="str">
        <f t="shared" si="452"/>
        <v/>
      </c>
      <c r="K354" s="177" t="str">
        <f t="shared" si="453"/>
        <v/>
      </c>
      <c r="L354" s="177" t="str">
        <f t="shared" si="326"/>
        <v>W/C</v>
      </c>
      <c r="M354" s="177" t="str">
        <f t="shared" si="327"/>
        <v>NO</v>
      </c>
      <c r="N354" s="177" t="str">
        <f t="shared" si="328"/>
        <v>W/C</v>
      </c>
      <c r="O354" s="5"/>
      <c r="P354" s="95">
        <v>347711.93</v>
      </c>
      <c r="Q354" s="95">
        <v>260783.94</v>
      </c>
      <c r="R354" s="95">
        <v>173855.95</v>
      </c>
      <c r="S354" s="95">
        <v>86927.96</v>
      </c>
      <c r="T354" s="95">
        <v>0</v>
      </c>
      <c r="U354" s="95">
        <v>613111.97</v>
      </c>
      <c r="V354" s="95">
        <v>0</v>
      </c>
      <c r="W354" s="95">
        <v>0</v>
      </c>
      <c r="X354" s="95">
        <v>0</v>
      </c>
      <c r="Y354" s="95">
        <v>0</v>
      </c>
      <c r="Z354" s="95">
        <v>0</v>
      </c>
      <c r="AA354" s="95">
        <v>0</v>
      </c>
      <c r="AB354" s="95">
        <v>0</v>
      </c>
      <c r="AC354" s="95"/>
      <c r="AD354" s="95"/>
      <c r="AE354" s="95">
        <f t="shared" si="441"/>
        <v>109044.64875000001</v>
      </c>
      <c r="AF354" s="102"/>
      <c r="AG354" s="101"/>
      <c r="AH354" s="99"/>
      <c r="AI354" s="99"/>
      <c r="AJ354" s="99"/>
      <c r="AK354" s="100"/>
      <c r="AL354" s="99">
        <f t="shared" si="338"/>
        <v>0</v>
      </c>
      <c r="AM354" s="98">
        <f t="shared" si="442"/>
        <v>109044.64875000001</v>
      </c>
      <c r="AN354" s="99"/>
      <c r="AO354" s="247">
        <f t="shared" si="339"/>
        <v>109044.64875000001</v>
      </c>
      <c r="AP354" s="232"/>
      <c r="AQ354" s="86">
        <f t="shared" si="454"/>
        <v>0</v>
      </c>
      <c r="AR354" s="99"/>
      <c r="AS354" s="99"/>
      <c r="AT354" s="99"/>
      <c r="AU354" s="99"/>
      <c r="AV354" s="245">
        <f t="shared" si="340"/>
        <v>0</v>
      </c>
      <c r="AW354" s="99">
        <f t="shared" si="443"/>
        <v>0</v>
      </c>
      <c r="AX354" s="99"/>
      <c r="AY354" s="98">
        <f t="shared" si="341"/>
        <v>0</v>
      </c>
      <c r="AZ354" s="470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</row>
    <row r="355" spans="1:83" s="11" customFormat="1" ht="12" customHeight="1">
      <c r="A355" s="161">
        <v>16502181</v>
      </c>
      <c r="B355" s="108" t="str">
        <f t="shared" si="325"/>
        <v>16502181</v>
      </c>
      <c r="C355" s="108" t="s">
        <v>871</v>
      </c>
      <c r="D355" s="112" t="str">
        <f t="shared" si="431"/>
        <v>W/C</v>
      </c>
      <c r="E355" s="112"/>
      <c r="F355" s="108"/>
      <c r="G355" s="112"/>
      <c r="H355" s="177" t="str">
        <f t="shared" si="450"/>
        <v/>
      </c>
      <c r="I355" s="177" t="str">
        <f t="shared" si="451"/>
        <v/>
      </c>
      <c r="J355" s="177" t="str">
        <f t="shared" si="452"/>
        <v/>
      </c>
      <c r="K355" s="177" t="str">
        <f t="shared" si="453"/>
        <v/>
      </c>
      <c r="L355" s="177" t="str">
        <f t="shared" si="326"/>
        <v>W/C</v>
      </c>
      <c r="M355" s="177" t="str">
        <f t="shared" si="327"/>
        <v>NO</v>
      </c>
      <c r="N355" s="177" t="str">
        <f t="shared" si="328"/>
        <v>W/C</v>
      </c>
      <c r="O355"/>
      <c r="P355" s="95">
        <v>9164.11</v>
      </c>
      <c r="Q355" s="95">
        <v>9164.11</v>
      </c>
      <c r="R355" s="95">
        <v>9164.11</v>
      </c>
      <c r="S355" s="95">
        <v>9164.11</v>
      </c>
      <c r="T355" s="95">
        <v>9164.11</v>
      </c>
      <c r="U355" s="95">
        <v>0</v>
      </c>
      <c r="V355" s="95">
        <v>0</v>
      </c>
      <c r="W355" s="95">
        <v>0</v>
      </c>
      <c r="X355" s="95">
        <v>0</v>
      </c>
      <c r="Y355" s="95">
        <v>0</v>
      </c>
      <c r="Z355" s="95">
        <v>0</v>
      </c>
      <c r="AA355" s="95">
        <v>0</v>
      </c>
      <c r="AB355" s="95">
        <v>0</v>
      </c>
      <c r="AC355" s="95"/>
      <c r="AD355" s="95"/>
      <c r="AE355" s="95">
        <f t="shared" si="441"/>
        <v>3436.5412500000002</v>
      </c>
      <c r="AF355" s="102"/>
      <c r="AG355" s="101"/>
      <c r="AH355" s="99"/>
      <c r="AI355" s="99"/>
      <c r="AJ355" s="99"/>
      <c r="AK355" s="100"/>
      <c r="AL355" s="99">
        <f t="shared" si="338"/>
        <v>0</v>
      </c>
      <c r="AM355" s="98">
        <f t="shared" si="442"/>
        <v>3436.5412500000002</v>
      </c>
      <c r="AN355" s="99"/>
      <c r="AO355" s="247">
        <f t="shared" si="339"/>
        <v>3436.5412500000002</v>
      </c>
      <c r="AP355" s="232"/>
      <c r="AQ355" s="86">
        <f t="shared" si="454"/>
        <v>0</v>
      </c>
      <c r="AR355" s="99"/>
      <c r="AS355" s="99"/>
      <c r="AT355" s="99"/>
      <c r="AU355" s="99"/>
      <c r="AV355" s="245">
        <f t="shared" si="340"/>
        <v>0</v>
      </c>
      <c r="AW355" s="99">
        <f t="shared" si="443"/>
        <v>0</v>
      </c>
      <c r="AX355" s="99"/>
      <c r="AY355" s="98">
        <f t="shared" si="341"/>
        <v>0</v>
      </c>
      <c r="AZ355" s="470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</row>
    <row r="356" spans="1:83" s="11" customFormat="1" ht="12" customHeight="1">
      <c r="A356" s="161">
        <v>16502191</v>
      </c>
      <c r="B356" s="108" t="str">
        <f t="shared" si="325"/>
        <v>16502191</v>
      </c>
      <c r="C356" s="108" t="s">
        <v>819</v>
      </c>
      <c r="D356" s="112" t="str">
        <f t="shared" si="431"/>
        <v>W/C</v>
      </c>
      <c r="E356" s="112"/>
      <c r="F356" s="108"/>
      <c r="G356" s="112"/>
      <c r="H356" s="177" t="str">
        <f t="shared" si="450"/>
        <v/>
      </c>
      <c r="I356" s="177" t="str">
        <f t="shared" si="451"/>
        <v/>
      </c>
      <c r="J356" s="177" t="str">
        <f t="shared" si="452"/>
        <v/>
      </c>
      <c r="K356" s="177" t="str">
        <f t="shared" si="453"/>
        <v/>
      </c>
      <c r="L356" s="177" t="str">
        <f t="shared" si="326"/>
        <v>W/C</v>
      </c>
      <c r="M356" s="177" t="str">
        <f t="shared" si="327"/>
        <v>NO</v>
      </c>
      <c r="N356" s="177" t="str">
        <f t="shared" si="328"/>
        <v>W/C</v>
      </c>
      <c r="O356"/>
      <c r="P356" s="95">
        <v>189891.01</v>
      </c>
      <c r="Q356" s="95">
        <v>504220.59</v>
      </c>
      <c r="R356" s="95">
        <v>0</v>
      </c>
      <c r="S356" s="95">
        <v>0</v>
      </c>
      <c r="T356" s="95">
        <v>0</v>
      </c>
      <c r="U356" s="95">
        <v>0</v>
      </c>
      <c r="V356" s="95">
        <v>0</v>
      </c>
      <c r="W356" s="95">
        <v>0</v>
      </c>
      <c r="X356" s="95">
        <v>0</v>
      </c>
      <c r="Y356" s="95">
        <v>0</v>
      </c>
      <c r="Z356" s="95">
        <v>0</v>
      </c>
      <c r="AA356" s="95">
        <v>0</v>
      </c>
      <c r="AB356" s="95">
        <v>0</v>
      </c>
      <c r="AC356" s="95"/>
      <c r="AD356" s="95"/>
      <c r="AE356" s="95">
        <f t="shared" si="441"/>
        <v>49930.507916666662</v>
      </c>
      <c r="AF356" s="102"/>
      <c r="AG356" s="101"/>
      <c r="AH356" s="99"/>
      <c r="AI356" s="99"/>
      <c r="AJ356" s="99"/>
      <c r="AK356" s="100"/>
      <c r="AL356" s="99">
        <f t="shared" si="338"/>
        <v>0</v>
      </c>
      <c r="AM356" s="98">
        <f t="shared" si="442"/>
        <v>49930.507916666662</v>
      </c>
      <c r="AN356" s="99"/>
      <c r="AO356" s="247">
        <f t="shared" si="339"/>
        <v>49930.507916666662</v>
      </c>
      <c r="AP356" s="232"/>
      <c r="AQ356" s="86">
        <f t="shared" si="454"/>
        <v>0</v>
      </c>
      <c r="AR356" s="99"/>
      <c r="AS356" s="99"/>
      <c r="AT356" s="99"/>
      <c r="AU356" s="99"/>
      <c r="AV356" s="245">
        <f t="shared" si="340"/>
        <v>0</v>
      </c>
      <c r="AW356" s="99">
        <f t="shared" si="443"/>
        <v>0</v>
      </c>
      <c r="AX356" s="99"/>
      <c r="AY356" s="98">
        <f t="shared" si="341"/>
        <v>0</v>
      </c>
      <c r="AZ356" s="470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</row>
    <row r="357" spans="1:83" s="11" customFormat="1" ht="12" customHeight="1">
      <c r="A357" s="161">
        <v>16502201</v>
      </c>
      <c r="B357" s="108" t="str">
        <f t="shared" si="325"/>
        <v>16502201</v>
      </c>
      <c r="C357" s="108" t="s">
        <v>1219</v>
      </c>
      <c r="D357" s="112" t="str">
        <f t="shared" si="431"/>
        <v>W/C</v>
      </c>
      <c r="E357" s="112"/>
      <c r="F357" s="108"/>
      <c r="G357" s="112"/>
      <c r="H357" s="177" t="str">
        <f t="shared" si="450"/>
        <v/>
      </c>
      <c r="I357" s="177" t="str">
        <f t="shared" si="451"/>
        <v/>
      </c>
      <c r="J357" s="177" t="str">
        <f t="shared" si="452"/>
        <v/>
      </c>
      <c r="K357" s="177" t="str">
        <f t="shared" si="453"/>
        <v/>
      </c>
      <c r="L357" s="177" t="str">
        <f t="shared" si="326"/>
        <v>W/C</v>
      </c>
      <c r="M357" s="177" t="str">
        <f t="shared" si="327"/>
        <v>NO</v>
      </c>
      <c r="N357" s="177" t="str">
        <f t="shared" si="328"/>
        <v>W/C</v>
      </c>
      <c r="O357"/>
      <c r="P357" s="95">
        <v>14084</v>
      </c>
      <c r="Q357" s="95">
        <v>14084</v>
      </c>
      <c r="R357" s="95">
        <v>14084</v>
      </c>
      <c r="S357" s="95">
        <v>14084</v>
      </c>
      <c r="T357" s="95">
        <v>14084</v>
      </c>
      <c r="U357" s="95">
        <v>0</v>
      </c>
      <c r="V357" s="95">
        <v>0</v>
      </c>
      <c r="W357" s="95">
        <v>0</v>
      </c>
      <c r="X357" s="95">
        <v>0</v>
      </c>
      <c r="Y357" s="95">
        <v>0</v>
      </c>
      <c r="Z357" s="95">
        <v>0</v>
      </c>
      <c r="AA357" s="95">
        <v>0</v>
      </c>
      <c r="AB357" s="95">
        <v>0</v>
      </c>
      <c r="AC357" s="95"/>
      <c r="AD357" s="95"/>
      <c r="AE357" s="95">
        <f t="shared" si="441"/>
        <v>5281.5</v>
      </c>
      <c r="AF357" s="102"/>
      <c r="AG357" s="101"/>
      <c r="AH357" s="99"/>
      <c r="AI357" s="99"/>
      <c r="AJ357" s="99"/>
      <c r="AK357" s="100"/>
      <c r="AL357" s="99">
        <f t="shared" si="338"/>
        <v>0</v>
      </c>
      <c r="AM357" s="98">
        <f t="shared" si="442"/>
        <v>5281.5</v>
      </c>
      <c r="AN357" s="99"/>
      <c r="AO357" s="247">
        <f t="shared" si="339"/>
        <v>5281.5</v>
      </c>
      <c r="AP357" s="232"/>
      <c r="AQ357" s="86">
        <f t="shared" si="454"/>
        <v>0</v>
      </c>
      <c r="AR357" s="99"/>
      <c r="AS357" s="99"/>
      <c r="AT357" s="99"/>
      <c r="AU357" s="99"/>
      <c r="AV357" s="245">
        <f t="shared" si="340"/>
        <v>0</v>
      </c>
      <c r="AW357" s="99">
        <f t="shared" si="443"/>
        <v>0</v>
      </c>
      <c r="AX357" s="99"/>
      <c r="AY357" s="98">
        <f t="shared" si="341"/>
        <v>0</v>
      </c>
      <c r="AZ357" s="470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</row>
    <row r="358" spans="1:83" s="11" customFormat="1" ht="12" customHeight="1">
      <c r="A358" s="161">
        <v>16502213</v>
      </c>
      <c r="B358" s="108" t="str">
        <f t="shared" si="325"/>
        <v>16502213</v>
      </c>
      <c r="C358" s="108" t="s">
        <v>1220</v>
      </c>
      <c r="D358" s="112" t="str">
        <f t="shared" si="431"/>
        <v>W/C</v>
      </c>
      <c r="E358" s="112"/>
      <c r="F358" s="108"/>
      <c r="G358" s="112"/>
      <c r="H358" s="177" t="str">
        <f t="shared" si="450"/>
        <v/>
      </c>
      <c r="I358" s="177" t="str">
        <f t="shared" si="451"/>
        <v/>
      </c>
      <c r="J358" s="177" t="str">
        <f t="shared" si="452"/>
        <v/>
      </c>
      <c r="K358" s="177" t="str">
        <f t="shared" si="453"/>
        <v/>
      </c>
      <c r="L358" s="177" t="str">
        <f t="shared" si="326"/>
        <v>W/C</v>
      </c>
      <c r="M358" s="177" t="str">
        <f t="shared" si="327"/>
        <v>NO</v>
      </c>
      <c r="N358" s="177" t="str">
        <f t="shared" si="328"/>
        <v>W/C</v>
      </c>
      <c r="O358"/>
      <c r="P358" s="95">
        <v>43159.96</v>
      </c>
      <c r="Q358" s="95">
        <v>38364.410000000003</v>
      </c>
      <c r="R358" s="95">
        <v>33568.86</v>
      </c>
      <c r="S358" s="95">
        <v>28773.31</v>
      </c>
      <c r="T358" s="95">
        <v>23977.759999999998</v>
      </c>
      <c r="U358" s="95">
        <v>19182.21</v>
      </c>
      <c r="V358" s="95">
        <v>0</v>
      </c>
      <c r="W358" s="95">
        <v>0</v>
      </c>
      <c r="X358" s="95">
        <v>0</v>
      </c>
      <c r="Y358" s="95">
        <v>0</v>
      </c>
      <c r="Z358" s="95">
        <v>0</v>
      </c>
      <c r="AA358" s="95">
        <v>0</v>
      </c>
      <c r="AB358" s="95">
        <v>0</v>
      </c>
      <c r="AC358" s="95"/>
      <c r="AD358" s="95"/>
      <c r="AE358" s="95">
        <f t="shared" si="441"/>
        <v>13787.210833333333</v>
      </c>
      <c r="AF358" s="102"/>
      <c r="AG358" s="101"/>
      <c r="AH358" s="99"/>
      <c r="AI358" s="99"/>
      <c r="AJ358" s="99"/>
      <c r="AK358" s="100"/>
      <c r="AL358" s="99">
        <f t="shared" si="338"/>
        <v>0</v>
      </c>
      <c r="AM358" s="98">
        <f t="shared" si="442"/>
        <v>13787.210833333333</v>
      </c>
      <c r="AN358" s="99"/>
      <c r="AO358" s="247">
        <f t="shared" si="339"/>
        <v>13787.210833333333</v>
      </c>
      <c r="AP358" s="232"/>
      <c r="AQ358" s="86">
        <f t="shared" si="454"/>
        <v>0</v>
      </c>
      <c r="AR358" s="99"/>
      <c r="AS358" s="99"/>
      <c r="AT358" s="99"/>
      <c r="AU358" s="99"/>
      <c r="AV358" s="245">
        <f t="shared" si="340"/>
        <v>0</v>
      </c>
      <c r="AW358" s="99">
        <f t="shared" si="443"/>
        <v>0</v>
      </c>
      <c r="AX358" s="99"/>
      <c r="AY358" s="98">
        <f t="shared" si="341"/>
        <v>0</v>
      </c>
      <c r="AZ358" s="470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</row>
    <row r="359" spans="1:83" s="11" customFormat="1" ht="12" customHeight="1">
      <c r="A359" s="161">
        <v>16502221</v>
      </c>
      <c r="B359" s="108" t="str">
        <f t="shared" si="325"/>
        <v>16502221</v>
      </c>
      <c r="C359" s="108" t="s">
        <v>1209</v>
      </c>
      <c r="D359" s="112" t="str">
        <f t="shared" si="431"/>
        <v>W/C</v>
      </c>
      <c r="E359" s="112"/>
      <c r="F359" s="108"/>
      <c r="G359" s="112"/>
      <c r="H359" s="177" t="str">
        <f t="shared" si="450"/>
        <v/>
      </c>
      <c r="I359" s="177" t="str">
        <f t="shared" si="451"/>
        <v/>
      </c>
      <c r="J359" s="177" t="str">
        <f t="shared" si="452"/>
        <v/>
      </c>
      <c r="K359" s="177" t="str">
        <f t="shared" si="453"/>
        <v/>
      </c>
      <c r="L359" s="177" t="str">
        <f t="shared" si="326"/>
        <v>W/C</v>
      </c>
      <c r="M359" s="177" t="str">
        <f t="shared" si="327"/>
        <v>NO</v>
      </c>
      <c r="N359" s="177" t="str">
        <f t="shared" si="328"/>
        <v>W/C</v>
      </c>
      <c r="O359"/>
      <c r="P359" s="95">
        <v>0</v>
      </c>
      <c r="Q359" s="95">
        <v>0</v>
      </c>
      <c r="R359" s="95">
        <v>0</v>
      </c>
      <c r="S359" s="95">
        <v>0</v>
      </c>
      <c r="T359" s="95">
        <v>0</v>
      </c>
      <c r="U359" s="95">
        <v>0</v>
      </c>
      <c r="V359" s="95">
        <v>0</v>
      </c>
      <c r="W359" s="95">
        <v>0</v>
      </c>
      <c r="X359" s="95">
        <v>0</v>
      </c>
      <c r="Y359" s="95">
        <v>0</v>
      </c>
      <c r="Z359" s="95">
        <v>0</v>
      </c>
      <c r="AA359" s="95">
        <v>0</v>
      </c>
      <c r="AB359" s="95">
        <v>0</v>
      </c>
      <c r="AC359" s="95"/>
      <c r="AD359" s="95"/>
      <c r="AE359" s="95">
        <f t="shared" si="441"/>
        <v>0</v>
      </c>
      <c r="AF359" s="102"/>
      <c r="AG359" s="101"/>
      <c r="AH359" s="99"/>
      <c r="AI359" s="99"/>
      <c r="AJ359" s="99"/>
      <c r="AK359" s="100"/>
      <c r="AL359" s="99">
        <f t="shared" si="338"/>
        <v>0</v>
      </c>
      <c r="AM359" s="98">
        <f t="shared" si="442"/>
        <v>0</v>
      </c>
      <c r="AN359" s="99"/>
      <c r="AO359" s="247">
        <f t="shared" si="339"/>
        <v>0</v>
      </c>
      <c r="AP359" s="232"/>
      <c r="AQ359" s="86">
        <f t="shared" si="454"/>
        <v>0</v>
      </c>
      <c r="AR359" s="99"/>
      <c r="AS359" s="99"/>
      <c r="AT359" s="99"/>
      <c r="AU359" s="99"/>
      <c r="AV359" s="245">
        <f t="shared" si="340"/>
        <v>0</v>
      </c>
      <c r="AW359" s="99">
        <f t="shared" si="443"/>
        <v>0</v>
      </c>
      <c r="AX359" s="99"/>
      <c r="AY359" s="98">
        <f t="shared" si="341"/>
        <v>0</v>
      </c>
      <c r="AZ359" s="470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</row>
    <row r="360" spans="1:83" s="11" customFormat="1" ht="12" customHeight="1">
      <c r="A360" s="161">
        <v>16502231</v>
      </c>
      <c r="B360" s="108" t="str">
        <f t="shared" si="325"/>
        <v>16502231</v>
      </c>
      <c r="C360" s="108" t="s">
        <v>1210</v>
      </c>
      <c r="D360" s="112" t="str">
        <f t="shared" si="431"/>
        <v>W/C</v>
      </c>
      <c r="E360" s="112"/>
      <c r="F360" s="108"/>
      <c r="G360" s="112"/>
      <c r="H360" s="177" t="str">
        <f t="shared" si="450"/>
        <v/>
      </c>
      <c r="I360" s="177" t="str">
        <f t="shared" si="451"/>
        <v/>
      </c>
      <c r="J360" s="177" t="str">
        <f t="shared" si="452"/>
        <v/>
      </c>
      <c r="K360" s="177" t="str">
        <f t="shared" si="453"/>
        <v/>
      </c>
      <c r="L360" s="177" t="str">
        <f t="shared" si="326"/>
        <v>W/C</v>
      </c>
      <c r="M360" s="177" t="str">
        <f t="shared" si="327"/>
        <v>NO</v>
      </c>
      <c r="N360" s="177" t="str">
        <f t="shared" si="328"/>
        <v>W/C</v>
      </c>
      <c r="O360"/>
      <c r="P360" s="95">
        <v>0</v>
      </c>
      <c r="Q360" s="95">
        <v>0</v>
      </c>
      <c r="R360" s="95">
        <v>0</v>
      </c>
      <c r="S360" s="95">
        <v>0</v>
      </c>
      <c r="T360" s="95">
        <v>0</v>
      </c>
      <c r="U360" s="95">
        <v>0</v>
      </c>
      <c r="V360" s="95">
        <v>0</v>
      </c>
      <c r="W360" s="95">
        <v>0</v>
      </c>
      <c r="X360" s="95">
        <v>0</v>
      </c>
      <c r="Y360" s="95">
        <v>0</v>
      </c>
      <c r="Z360" s="95">
        <v>0</v>
      </c>
      <c r="AA360" s="95">
        <v>0</v>
      </c>
      <c r="AB360" s="95">
        <v>0</v>
      </c>
      <c r="AC360" s="95"/>
      <c r="AD360" s="95"/>
      <c r="AE360" s="95">
        <f t="shared" si="441"/>
        <v>0</v>
      </c>
      <c r="AF360" s="102"/>
      <c r="AG360" s="101"/>
      <c r="AH360" s="99"/>
      <c r="AI360" s="99"/>
      <c r="AJ360" s="99"/>
      <c r="AK360" s="100"/>
      <c r="AL360" s="99">
        <f t="shared" si="338"/>
        <v>0</v>
      </c>
      <c r="AM360" s="98">
        <f t="shared" si="442"/>
        <v>0</v>
      </c>
      <c r="AN360" s="99"/>
      <c r="AO360" s="247">
        <f t="shared" si="339"/>
        <v>0</v>
      </c>
      <c r="AP360" s="232"/>
      <c r="AQ360" s="86">
        <f t="shared" si="454"/>
        <v>0</v>
      </c>
      <c r="AR360" s="99"/>
      <c r="AS360" s="99"/>
      <c r="AT360" s="99"/>
      <c r="AU360" s="99"/>
      <c r="AV360" s="245">
        <f t="shared" si="340"/>
        <v>0</v>
      </c>
      <c r="AW360" s="99">
        <f t="shared" si="443"/>
        <v>0</v>
      </c>
      <c r="AX360" s="99"/>
      <c r="AY360" s="98">
        <f t="shared" si="341"/>
        <v>0</v>
      </c>
      <c r="AZ360" s="47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</row>
    <row r="361" spans="1:83" s="11" customFormat="1" ht="12" customHeight="1">
      <c r="A361" s="161">
        <v>16502241</v>
      </c>
      <c r="B361" s="108" t="str">
        <f t="shared" si="325"/>
        <v>16502241</v>
      </c>
      <c r="C361" s="108" t="s">
        <v>1221</v>
      </c>
      <c r="D361" s="112" t="str">
        <f t="shared" si="431"/>
        <v>W/C</v>
      </c>
      <c r="E361" s="112"/>
      <c r="F361" s="108"/>
      <c r="G361" s="112"/>
      <c r="H361" s="177" t="str">
        <f t="shared" si="450"/>
        <v/>
      </c>
      <c r="I361" s="177" t="str">
        <f t="shared" si="451"/>
        <v/>
      </c>
      <c r="J361" s="177" t="str">
        <f t="shared" si="452"/>
        <v/>
      </c>
      <c r="K361" s="177" t="str">
        <f t="shared" si="453"/>
        <v/>
      </c>
      <c r="L361" s="177" t="str">
        <f t="shared" si="326"/>
        <v>W/C</v>
      </c>
      <c r="M361" s="177" t="str">
        <f t="shared" si="327"/>
        <v>NO</v>
      </c>
      <c r="N361" s="177" t="str">
        <f t="shared" si="328"/>
        <v>W/C</v>
      </c>
      <c r="O361"/>
      <c r="P361" s="95">
        <v>0</v>
      </c>
      <c r="Q361" s="95">
        <v>0</v>
      </c>
      <c r="R361" s="95">
        <v>0</v>
      </c>
      <c r="S361" s="95">
        <v>0</v>
      </c>
      <c r="T361" s="95">
        <v>0</v>
      </c>
      <c r="U361" s="95">
        <v>0</v>
      </c>
      <c r="V361" s="95">
        <v>0</v>
      </c>
      <c r="W361" s="95">
        <v>0</v>
      </c>
      <c r="X361" s="95">
        <v>0</v>
      </c>
      <c r="Y361" s="95">
        <v>0</v>
      </c>
      <c r="Z361" s="95">
        <v>0</v>
      </c>
      <c r="AA361" s="95">
        <v>0</v>
      </c>
      <c r="AB361" s="95">
        <v>0</v>
      </c>
      <c r="AC361" s="95"/>
      <c r="AD361" s="95"/>
      <c r="AE361" s="95">
        <f t="shared" si="441"/>
        <v>0</v>
      </c>
      <c r="AF361" s="102"/>
      <c r="AG361" s="101"/>
      <c r="AH361" s="99"/>
      <c r="AI361" s="99"/>
      <c r="AJ361" s="99"/>
      <c r="AK361" s="100"/>
      <c r="AL361" s="99">
        <f t="shared" si="338"/>
        <v>0</v>
      </c>
      <c r="AM361" s="98">
        <f t="shared" si="442"/>
        <v>0</v>
      </c>
      <c r="AN361" s="99"/>
      <c r="AO361" s="247">
        <f t="shared" si="339"/>
        <v>0</v>
      </c>
      <c r="AP361" s="232"/>
      <c r="AQ361" s="86">
        <f t="shared" si="454"/>
        <v>0</v>
      </c>
      <c r="AR361" s="99"/>
      <c r="AS361" s="99"/>
      <c r="AT361" s="99"/>
      <c r="AU361" s="99"/>
      <c r="AV361" s="245">
        <f t="shared" si="340"/>
        <v>0</v>
      </c>
      <c r="AW361" s="99">
        <f t="shared" si="443"/>
        <v>0</v>
      </c>
      <c r="AX361" s="99"/>
      <c r="AY361" s="98">
        <f t="shared" si="341"/>
        <v>0</v>
      </c>
      <c r="AZ361" s="470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</row>
    <row r="362" spans="1:83" s="11" customFormat="1" ht="12" customHeight="1">
      <c r="A362" s="345">
        <v>16502251</v>
      </c>
      <c r="B362" s="358" t="str">
        <f t="shared" si="325"/>
        <v>16502251</v>
      </c>
      <c r="C362" s="356" t="s">
        <v>1312</v>
      </c>
      <c r="D362" s="326" t="str">
        <f t="shared" si="431"/>
        <v>W/C</v>
      </c>
      <c r="E362" s="326"/>
      <c r="F362" s="400">
        <v>42811</v>
      </c>
      <c r="G362" s="326"/>
      <c r="H362" s="327" t="str">
        <f t="shared" si="450"/>
        <v/>
      </c>
      <c r="I362" s="327" t="str">
        <f t="shared" si="451"/>
        <v/>
      </c>
      <c r="J362" s="327" t="str">
        <f t="shared" si="452"/>
        <v/>
      </c>
      <c r="K362" s="327" t="str">
        <f t="shared" si="453"/>
        <v/>
      </c>
      <c r="L362" s="327" t="str">
        <f t="shared" si="326"/>
        <v>W/C</v>
      </c>
      <c r="M362" s="327" t="str">
        <f t="shared" si="327"/>
        <v>NO</v>
      </c>
      <c r="N362" s="327" t="str">
        <f t="shared" si="328"/>
        <v>W/C</v>
      </c>
      <c r="O362" s="445"/>
      <c r="P362" s="328">
        <v>0</v>
      </c>
      <c r="Q362" s="328">
        <v>0</v>
      </c>
      <c r="R362" s="328">
        <v>0</v>
      </c>
      <c r="S362" s="328">
        <v>0</v>
      </c>
      <c r="T362" s="328">
        <v>0</v>
      </c>
      <c r="U362" s="328">
        <v>0</v>
      </c>
      <c r="V362" s="328">
        <v>0</v>
      </c>
      <c r="W362" s="328">
        <v>0</v>
      </c>
      <c r="X362" s="328">
        <v>0</v>
      </c>
      <c r="Y362" s="328">
        <v>0</v>
      </c>
      <c r="Z362" s="328">
        <v>0</v>
      </c>
      <c r="AA362" s="328">
        <v>0</v>
      </c>
      <c r="AB362" s="328">
        <v>0</v>
      </c>
      <c r="AC362" s="328"/>
      <c r="AD362" s="328"/>
      <c r="AE362" s="328">
        <f t="shared" si="441"/>
        <v>0</v>
      </c>
      <c r="AF362" s="377"/>
      <c r="AG362" s="329"/>
      <c r="AH362" s="330"/>
      <c r="AI362" s="330"/>
      <c r="AJ362" s="330"/>
      <c r="AK362" s="331"/>
      <c r="AL362" s="330">
        <f t="shared" si="338"/>
        <v>0</v>
      </c>
      <c r="AM362" s="332">
        <f t="shared" si="442"/>
        <v>0</v>
      </c>
      <c r="AN362" s="330"/>
      <c r="AO362" s="333">
        <f t="shared" si="339"/>
        <v>0</v>
      </c>
      <c r="AP362" s="232"/>
      <c r="AQ362" s="334">
        <f t="shared" si="454"/>
        <v>0</v>
      </c>
      <c r="AR362" s="330"/>
      <c r="AS362" s="330"/>
      <c r="AT362" s="330"/>
      <c r="AU362" s="330"/>
      <c r="AV362" s="335">
        <f t="shared" si="340"/>
        <v>0</v>
      </c>
      <c r="AW362" s="330">
        <f t="shared" si="443"/>
        <v>0</v>
      </c>
      <c r="AX362" s="330"/>
      <c r="AY362" s="332">
        <f t="shared" si="341"/>
        <v>0</v>
      </c>
      <c r="AZ362" s="470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</row>
    <row r="363" spans="1:83" s="11" customFormat="1" ht="12" customHeight="1">
      <c r="A363" s="167">
        <v>16502261</v>
      </c>
      <c r="B363" s="196" t="str">
        <f t="shared" si="325"/>
        <v>16502261</v>
      </c>
      <c r="C363" s="94" t="s">
        <v>1227</v>
      </c>
      <c r="D363" s="112" t="str">
        <f t="shared" si="431"/>
        <v>W/C</v>
      </c>
      <c r="E363" s="112"/>
      <c r="F363" s="94"/>
      <c r="G363" s="112"/>
      <c r="H363" s="177" t="str">
        <f t="shared" si="450"/>
        <v/>
      </c>
      <c r="I363" s="177" t="str">
        <f t="shared" si="451"/>
        <v/>
      </c>
      <c r="J363" s="177" t="str">
        <f t="shared" si="452"/>
        <v/>
      </c>
      <c r="K363" s="177" t="str">
        <f t="shared" si="453"/>
        <v/>
      </c>
      <c r="L363" s="177" t="str">
        <f t="shared" ref="L363:L375" si="455">IF(VALUE(AM363),"W/C",IF(ISBLANK(AM363),"NO","W/C"))</f>
        <v>W/C</v>
      </c>
      <c r="M363" s="177" t="str">
        <f t="shared" ref="M363:M375" si="456">IF(VALUE(AN363),"W/C",IF(ISBLANK(AN363),"NO","W/C"))</f>
        <v>NO</v>
      </c>
      <c r="N363" s="177" t="str">
        <f t="shared" ref="N363:N375" si="457">IF(OR(CONCATENATE(L363,M363)="NOW/C",CONCATENATE(L363,M363)="W/CNO"),"W/C","")</f>
        <v>W/C</v>
      </c>
      <c r="O363" s="5"/>
      <c r="P363" s="95">
        <v>0</v>
      </c>
      <c r="Q363" s="95">
        <v>0</v>
      </c>
      <c r="R363" s="95">
        <v>0</v>
      </c>
      <c r="S363" s="95">
        <v>0</v>
      </c>
      <c r="T363" s="95">
        <v>0</v>
      </c>
      <c r="U363" s="95">
        <v>0</v>
      </c>
      <c r="V363" s="95">
        <v>0</v>
      </c>
      <c r="W363" s="95">
        <v>0</v>
      </c>
      <c r="X363" s="95">
        <v>0</v>
      </c>
      <c r="Y363" s="95">
        <v>0</v>
      </c>
      <c r="Z363" s="95">
        <v>0</v>
      </c>
      <c r="AA363" s="95">
        <v>0</v>
      </c>
      <c r="AB363" s="95">
        <v>0</v>
      </c>
      <c r="AC363" s="95"/>
      <c r="AD363" s="95"/>
      <c r="AE363" s="95">
        <f t="shared" si="441"/>
        <v>0</v>
      </c>
      <c r="AF363" s="102"/>
      <c r="AG363" s="101"/>
      <c r="AH363" s="99"/>
      <c r="AI363" s="99"/>
      <c r="AJ363" s="99"/>
      <c r="AK363" s="100"/>
      <c r="AL363" s="99">
        <f t="shared" si="338"/>
        <v>0</v>
      </c>
      <c r="AM363" s="98">
        <f t="shared" si="442"/>
        <v>0</v>
      </c>
      <c r="AN363" s="99"/>
      <c r="AO363" s="247">
        <f t="shared" si="339"/>
        <v>0</v>
      </c>
      <c r="AP363" s="232"/>
      <c r="AQ363" s="86">
        <f t="shared" si="454"/>
        <v>0</v>
      </c>
      <c r="AR363" s="99"/>
      <c r="AS363" s="99"/>
      <c r="AT363" s="99"/>
      <c r="AU363" s="99"/>
      <c r="AV363" s="245">
        <f t="shared" si="340"/>
        <v>0</v>
      </c>
      <c r="AW363" s="99">
        <f t="shared" si="443"/>
        <v>0</v>
      </c>
      <c r="AX363" s="99"/>
      <c r="AY363" s="98">
        <f t="shared" si="341"/>
        <v>0</v>
      </c>
      <c r="AZ363" s="470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</row>
    <row r="364" spans="1:83" s="11" customFormat="1" ht="12" customHeight="1">
      <c r="A364" s="167">
        <v>16502271</v>
      </c>
      <c r="B364" s="196" t="str">
        <f t="shared" si="325"/>
        <v>16502271</v>
      </c>
      <c r="C364" s="94" t="s">
        <v>1228</v>
      </c>
      <c r="D364" s="112" t="str">
        <f t="shared" si="431"/>
        <v>W/C</v>
      </c>
      <c r="E364" s="112"/>
      <c r="F364" s="94"/>
      <c r="G364" s="112"/>
      <c r="H364" s="177" t="str">
        <f t="shared" si="450"/>
        <v/>
      </c>
      <c r="I364" s="177" t="str">
        <f t="shared" si="451"/>
        <v/>
      </c>
      <c r="J364" s="177" t="str">
        <f t="shared" si="452"/>
        <v/>
      </c>
      <c r="K364" s="177" t="str">
        <f t="shared" si="453"/>
        <v/>
      </c>
      <c r="L364" s="177" t="str">
        <f t="shared" si="455"/>
        <v>W/C</v>
      </c>
      <c r="M364" s="177" t="str">
        <f t="shared" si="456"/>
        <v>NO</v>
      </c>
      <c r="N364" s="177" t="str">
        <f t="shared" si="457"/>
        <v>W/C</v>
      </c>
      <c r="O364" s="5"/>
      <c r="P364" s="95">
        <v>0</v>
      </c>
      <c r="Q364" s="95">
        <v>0</v>
      </c>
      <c r="R364" s="95">
        <v>0</v>
      </c>
      <c r="S364" s="95">
        <v>0</v>
      </c>
      <c r="T364" s="95">
        <v>0</v>
      </c>
      <c r="U364" s="95">
        <v>0</v>
      </c>
      <c r="V364" s="95">
        <v>0</v>
      </c>
      <c r="W364" s="95">
        <v>0</v>
      </c>
      <c r="X364" s="95">
        <v>0</v>
      </c>
      <c r="Y364" s="95">
        <v>0</v>
      </c>
      <c r="Z364" s="95">
        <v>0</v>
      </c>
      <c r="AA364" s="95">
        <v>0</v>
      </c>
      <c r="AB364" s="95">
        <v>0</v>
      </c>
      <c r="AC364" s="95"/>
      <c r="AD364" s="95"/>
      <c r="AE364" s="95">
        <f t="shared" si="441"/>
        <v>0</v>
      </c>
      <c r="AF364" s="102"/>
      <c r="AG364" s="101"/>
      <c r="AH364" s="99"/>
      <c r="AI364" s="99"/>
      <c r="AJ364" s="99"/>
      <c r="AK364" s="100"/>
      <c r="AL364" s="99">
        <f t="shared" si="338"/>
        <v>0</v>
      </c>
      <c r="AM364" s="98">
        <f t="shared" si="442"/>
        <v>0</v>
      </c>
      <c r="AN364" s="99"/>
      <c r="AO364" s="247">
        <f t="shared" si="339"/>
        <v>0</v>
      </c>
      <c r="AP364" s="232"/>
      <c r="AQ364" s="86">
        <f t="shared" si="454"/>
        <v>0</v>
      </c>
      <c r="AR364" s="99"/>
      <c r="AS364" s="99"/>
      <c r="AT364" s="99"/>
      <c r="AU364" s="99"/>
      <c r="AV364" s="245">
        <f t="shared" si="340"/>
        <v>0</v>
      </c>
      <c r="AW364" s="99">
        <f t="shared" si="443"/>
        <v>0</v>
      </c>
      <c r="AX364" s="99"/>
      <c r="AY364" s="98">
        <f t="shared" si="341"/>
        <v>0</v>
      </c>
      <c r="AZ364" s="470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</row>
    <row r="365" spans="1:83" s="11" customFormat="1" ht="12" customHeight="1">
      <c r="A365" s="345">
        <v>16502273</v>
      </c>
      <c r="B365" s="358" t="str">
        <f t="shared" si="325"/>
        <v>16502273</v>
      </c>
      <c r="C365" s="325" t="s">
        <v>1565</v>
      </c>
      <c r="D365" s="326" t="str">
        <f t="shared" si="431"/>
        <v>W/C</v>
      </c>
      <c r="E365" s="326"/>
      <c r="F365" s="400">
        <v>43268</v>
      </c>
      <c r="G365" s="326"/>
      <c r="H365" s="327" t="str">
        <f t="shared" si="450"/>
        <v/>
      </c>
      <c r="I365" s="327" t="str">
        <f t="shared" si="451"/>
        <v/>
      </c>
      <c r="J365" s="327" t="str">
        <f t="shared" si="452"/>
        <v/>
      </c>
      <c r="K365" s="327" t="str">
        <f t="shared" si="453"/>
        <v/>
      </c>
      <c r="L365" s="327" t="str">
        <f t="shared" si="455"/>
        <v>W/C</v>
      </c>
      <c r="M365" s="327" t="str">
        <f t="shared" si="456"/>
        <v>NO</v>
      </c>
      <c r="N365" s="327" t="str">
        <f t="shared" si="457"/>
        <v>W/C</v>
      </c>
      <c r="O365" s="445"/>
      <c r="P365" s="328">
        <v>0</v>
      </c>
      <c r="Q365" s="328">
        <v>0</v>
      </c>
      <c r="R365" s="328">
        <v>0</v>
      </c>
      <c r="S365" s="328">
        <v>0</v>
      </c>
      <c r="T365" s="328">
        <v>0</v>
      </c>
      <c r="U365" s="328">
        <v>0</v>
      </c>
      <c r="V365" s="328">
        <v>0</v>
      </c>
      <c r="W365" s="328">
        <v>0</v>
      </c>
      <c r="X365" s="328">
        <v>0</v>
      </c>
      <c r="Y365" s="328">
        <v>0</v>
      </c>
      <c r="Z365" s="328">
        <v>0</v>
      </c>
      <c r="AA365" s="328">
        <v>0</v>
      </c>
      <c r="AB365" s="328">
        <v>0</v>
      </c>
      <c r="AC365" s="328"/>
      <c r="AD365" s="328"/>
      <c r="AE365" s="328">
        <f t="shared" si="441"/>
        <v>0</v>
      </c>
      <c r="AF365" s="377"/>
      <c r="AG365" s="396"/>
      <c r="AH365" s="330"/>
      <c r="AI365" s="330"/>
      <c r="AJ365" s="330"/>
      <c r="AK365" s="331"/>
      <c r="AL365" s="330">
        <f t="shared" ref="AL365" si="458">SUM(AI365:AK365)</f>
        <v>0</v>
      </c>
      <c r="AM365" s="332">
        <f t="shared" si="442"/>
        <v>0</v>
      </c>
      <c r="AN365" s="330"/>
      <c r="AO365" s="333">
        <f t="shared" si="339"/>
        <v>0</v>
      </c>
      <c r="AP365" s="232"/>
      <c r="AQ365" s="334">
        <f t="shared" si="454"/>
        <v>0</v>
      </c>
      <c r="AR365" s="330"/>
      <c r="AS365" s="330"/>
      <c r="AT365" s="330"/>
      <c r="AU365" s="330"/>
      <c r="AV365" s="335">
        <f t="shared" si="340"/>
        <v>0</v>
      </c>
      <c r="AW365" s="330">
        <f t="shared" si="443"/>
        <v>0</v>
      </c>
      <c r="AX365" s="330"/>
      <c r="AY365" s="332">
        <f t="shared" si="341"/>
        <v>0</v>
      </c>
      <c r="AZ365" s="470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</row>
    <row r="366" spans="1:83" s="11" customFormat="1" ht="12" customHeight="1">
      <c r="A366" s="505">
        <v>16502283</v>
      </c>
      <c r="B366" s="507" t="str">
        <f t="shared" si="325"/>
        <v>16502283</v>
      </c>
      <c r="C366" s="479" t="s">
        <v>1625</v>
      </c>
      <c r="D366" s="480" t="str">
        <f t="shared" si="431"/>
        <v>W/C</v>
      </c>
      <c r="E366" s="480"/>
      <c r="F366" s="481">
        <v>43374</v>
      </c>
      <c r="G366" s="480"/>
      <c r="H366" s="482" t="str">
        <f t="shared" si="450"/>
        <v/>
      </c>
      <c r="I366" s="482" t="str">
        <f t="shared" si="451"/>
        <v/>
      </c>
      <c r="J366" s="482" t="str">
        <f t="shared" si="452"/>
        <v/>
      </c>
      <c r="K366" s="482" t="str">
        <f t="shared" si="453"/>
        <v/>
      </c>
      <c r="L366" s="482" t="str">
        <f t="shared" si="455"/>
        <v>W/C</v>
      </c>
      <c r="M366" s="482" t="str">
        <f t="shared" si="456"/>
        <v>NO</v>
      </c>
      <c r="N366" s="482" t="str">
        <f t="shared" si="457"/>
        <v>W/C</v>
      </c>
      <c r="O366" s="483"/>
      <c r="P366" s="484">
        <v>278400</v>
      </c>
      <c r="Q366" s="484">
        <v>243600</v>
      </c>
      <c r="R366" s="484">
        <v>208800</v>
      </c>
      <c r="S366" s="484">
        <v>174000</v>
      </c>
      <c r="T366" s="484">
        <v>139200</v>
      </c>
      <c r="U366" s="484">
        <v>104400</v>
      </c>
      <c r="V366" s="484">
        <v>0</v>
      </c>
      <c r="W366" s="484">
        <v>0</v>
      </c>
      <c r="X366" s="484">
        <v>0</v>
      </c>
      <c r="Y366" s="484">
        <v>0</v>
      </c>
      <c r="Z366" s="484">
        <v>0</v>
      </c>
      <c r="AA366" s="484">
        <v>0</v>
      </c>
      <c r="AB366" s="484">
        <v>0</v>
      </c>
      <c r="AC366" s="484"/>
      <c r="AD366" s="484"/>
      <c r="AE366" s="484">
        <f t="shared" si="441"/>
        <v>84100</v>
      </c>
      <c r="AF366" s="485"/>
      <c r="AG366" s="496"/>
      <c r="AH366" s="487"/>
      <c r="AI366" s="487"/>
      <c r="AJ366" s="487"/>
      <c r="AK366" s="488"/>
      <c r="AL366" s="487">
        <f t="shared" ref="AL366" si="459">SUM(AI366:AK366)</f>
        <v>0</v>
      </c>
      <c r="AM366" s="489">
        <f t="shared" ref="AM366" si="460">AE366</f>
        <v>84100</v>
      </c>
      <c r="AN366" s="487"/>
      <c r="AO366" s="490">
        <f t="shared" ref="AO366" si="461">AM366+AN366</f>
        <v>84100</v>
      </c>
      <c r="AP366" s="232"/>
      <c r="AQ366" s="491">
        <f t="shared" si="454"/>
        <v>0</v>
      </c>
      <c r="AR366" s="487"/>
      <c r="AS366" s="487"/>
      <c r="AT366" s="487"/>
      <c r="AU366" s="487"/>
      <c r="AV366" s="492">
        <f t="shared" ref="AV366" si="462">SUM(AS366:AU366)</f>
        <v>0</v>
      </c>
      <c r="AW366" s="487">
        <f t="shared" ref="AW366" si="463">AQ366</f>
        <v>0</v>
      </c>
      <c r="AX366" s="487"/>
      <c r="AY366" s="489">
        <f t="shared" si="341"/>
        <v>0</v>
      </c>
      <c r="AZ366" s="470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</row>
    <row r="367" spans="1:83" s="11" customFormat="1" ht="12" customHeight="1">
      <c r="A367" s="505">
        <v>16502293</v>
      </c>
      <c r="B367" s="507" t="str">
        <f t="shared" si="325"/>
        <v>16502293</v>
      </c>
      <c r="C367" s="479" t="s">
        <v>1700</v>
      </c>
      <c r="D367" s="480" t="str">
        <f t="shared" si="431"/>
        <v>W/C</v>
      </c>
      <c r="E367" s="480"/>
      <c r="F367" s="481">
        <v>43497</v>
      </c>
      <c r="G367" s="480"/>
      <c r="H367" s="482" t="str">
        <f t="shared" si="450"/>
        <v/>
      </c>
      <c r="I367" s="482" t="str">
        <f t="shared" si="451"/>
        <v/>
      </c>
      <c r="J367" s="482" t="str">
        <f t="shared" si="452"/>
        <v/>
      </c>
      <c r="K367" s="482" t="str">
        <f t="shared" si="453"/>
        <v/>
      </c>
      <c r="L367" s="482" t="str">
        <f t="shared" ref="L367" si="464">IF(VALUE(AM367),"W/C",IF(ISBLANK(AM367),"NO","W/C"))</f>
        <v>W/C</v>
      </c>
      <c r="M367" s="482" t="str">
        <f t="shared" ref="M367" si="465">IF(VALUE(AN367),"W/C",IF(ISBLANK(AN367),"NO","W/C"))</f>
        <v>NO</v>
      </c>
      <c r="N367" s="482" t="str">
        <f t="shared" ref="N367" si="466">IF(OR(CONCATENATE(L367,M367)="NOW/C",CONCATENATE(L367,M367)="W/CNO"),"W/C","")</f>
        <v>W/C</v>
      </c>
      <c r="O367" s="483"/>
      <c r="P367" s="484"/>
      <c r="Q367" s="484"/>
      <c r="R367" s="484">
        <v>60206.64</v>
      </c>
      <c r="S367" s="484">
        <v>60206.64</v>
      </c>
      <c r="T367" s="484">
        <v>60206.64</v>
      </c>
      <c r="U367" s="484">
        <v>60206.64</v>
      </c>
      <c r="V367" s="484">
        <v>0</v>
      </c>
      <c r="W367" s="484">
        <v>0</v>
      </c>
      <c r="X367" s="484">
        <v>0</v>
      </c>
      <c r="Y367" s="484">
        <v>0</v>
      </c>
      <c r="Z367" s="484">
        <v>0</v>
      </c>
      <c r="AA367" s="484">
        <v>0</v>
      </c>
      <c r="AB367" s="484">
        <v>0</v>
      </c>
      <c r="AC367" s="484"/>
      <c r="AD367" s="484"/>
      <c r="AE367" s="484">
        <f t="shared" si="441"/>
        <v>20068.88</v>
      </c>
      <c r="AF367" s="485"/>
      <c r="AG367" s="496"/>
      <c r="AH367" s="487"/>
      <c r="AI367" s="487"/>
      <c r="AJ367" s="487"/>
      <c r="AK367" s="488"/>
      <c r="AL367" s="487">
        <f t="shared" ref="AL367" si="467">SUM(AI367:AK367)</f>
        <v>0</v>
      </c>
      <c r="AM367" s="489">
        <f t="shared" ref="AM367" si="468">AE367</f>
        <v>20068.88</v>
      </c>
      <c r="AN367" s="487"/>
      <c r="AO367" s="490">
        <f t="shared" ref="AO367" si="469">AM367+AN367</f>
        <v>20068.88</v>
      </c>
      <c r="AP367" s="232"/>
      <c r="AQ367" s="491">
        <f t="shared" ref="AQ367" si="470">AB367</f>
        <v>0</v>
      </c>
      <c r="AR367" s="487"/>
      <c r="AS367" s="487"/>
      <c r="AT367" s="487"/>
      <c r="AU367" s="487"/>
      <c r="AV367" s="492">
        <f t="shared" ref="AV367" si="471">SUM(AS367:AU367)</f>
        <v>0</v>
      </c>
      <c r="AW367" s="487">
        <f t="shared" ref="AW367" si="472">AQ367</f>
        <v>0</v>
      </c>
      <c r="AX367" s="487"/>
      <c r="AY367" s="489">
        <f t="shared" ref="AY367" si="473">AW367+AX367</f>
        <v>0</v>
      </c>
      <c r="AZ367" s="470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</row>
    <row r="368" spans="1:83" s="11" customFormat="1" ht="12" customHeight="1">
      <c r="A368" s="505">
        <v>16502303</v>
      </c>
      <c r="B368" s="507" t="str">
        <f t="shared" si="325"/>
        <v>16502303</v>
      </c>
      <c r="C368" s="479" t="s">
        <v>1701</v>
      </c>
      <c r="D368" s="480" t="str">
        <f t="shared" si="431"/>
        <v>W/C</v>
      </c>
      <c r="E368" s="480"/>
      <c r="F368" s="481">
        <v>43497</v>
      </c>
      <c r="G368" s="480"/>
      <c r="H368" s="482" t="str">
        <f t="shared" si="450"/>
        <v/>
      </c>
      <c r="I368" s="482" t="str">
        <f t="shared" si="451"/>
        <v/>
      </c>
      <c r="J368" s="482" t="str">
        <f t="shared" si="452"/>
        <v/>
      </c>
      <c r="K368" s="482" t="str">
        <f t="shared" si="453"/>
        <v/>
      </c>
      <c r="L368" s="482" t="str">
        <f t="shared" ref="L368" si="474">IF(VALUE(AM368),"W/C",IF(ISBLANK(AM368),"NO","W/C"))</f>
        <v>W/C</v>
      </c>
      <c r="M368" s="482" t="str">
        <f t="shared" ref="M368" si="475">IF(VALUE(AN368),"W/C",IF(ISBLANK(AN368),"NO","W/C"))</f>
        <v>NO</v>
      </c>
      <c r="N368" s="482" t="str">
        <f t="shared" ref="N368" si="476">IF(OR(CONCATENATE(L368,M368)="NOW/C",CONCATENATE(L368,M368)="W/CNO"),"W/C","")</f>
        <v>W/C</v>
      </c>
      <c r="O368" s="483"/>
      <c r="P368" s="484"/>
      <c r="Q368" s="484"/>
      <c r="R368" s="484">
        <v>66519</v>
      </c>
      <c r="S368" s="484">
        <v>66519</v>
      </c>
      <c r="T368" s="484">
        <v>66519</v>
      </c>
      <c r="U368" s="484">
        <v>66519</v>
      </c>
      <c r="V368" s="484">
        <v>0</v>
      </c>
      <c r="W368" s="484">
        <v>0</v>
      </c>
      <c r="X368" s="484">
        <v>0</v>
      </c>
      <c r="Y368" s="484">
        <v>0</v>
      </c>
      <c r="Z368" s="484">
        <v>0</v>
      </c>
      <c r="AA368" s="484">
        <v>0</v>
      </c>
      <c r="AB368" s="484">
        <v>0</v>
      </c>
      <c r="AC368" s="484"/>
      <c r="AD368" s="484"/>
      <c r="AE368" s="484">
        <f t="shared" si="441"/>
        <v>22173</v>
      </c>
      <c r="AF368" s="485"/>
      <c r="AG368" s="496"/>
      <c r="AH368" s="487"/>
      <c r="AI368" s="487"/>
      <c r="AJ368" s="487"/>
      <c r="AK368" s="488"/>
      <c r="AL368" s="487">
        <f t="shared" ref="AL368" si="477">SUM(AI368:AK368)</f>
        <v>0</v>
      </c>
      <c r="AM368" s="489">
        <f t="shared" ref="AM368" si="478">AE368</f>
        <v>22173</v>
      </c>
      <c r="AN368" s="487"/>
      <c r="AO368" s="490">
        <f t="shared" ref="AO368" si="479">AM368+AN368</f>
        <v>22173</v>
      </c>
      <c r="AP368" s="232"/>
      <c r="AQ368" s="491">
        <f t="shared" ref="AQ368" si="480">AB368</f>
        <v>0</v>
      </c>
      <c r="AR368" s="487"/>
      <c r="AS368" s="487"/>
      <c r="AT368" s="487"/>
      <c r="AU368" s="487"/>
      <c r="AV368" s="492">
        <f t="shared" ref="AV368" si="481">SUM(AS368:AU368)</f>
        <v>0</v>
      </c>
      <c r="AW368" s="487">
        <f t="shared" ref="AW368" si="482">AQ368</f>
        <v>0</v>
      </c>
      <c r="AX368" s="487"/>
      <c r="AY368" s="489">
        <f t="shared" ref="AY368" si="483">AW368+AX368</f>
        <v>0</v>
      </c>
      <c r="AZ368" s="470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</row>
    <row r="369" spans="1:83" s="11" customFormat="1" ht="12" customHeight="1">
      <c r="A369" s="505">
        <v>16502313</v>
      </c>
      <c r="B369" s="507" t="str">
        <f t="shared" si="325"/>
        <v>16502313</v>
      </c>
      <c r="C369" s="479" t="s">
        <v>1766</v>
      </c>
      <c r="D369" s="480" t="str">
        <f t="shared" si="431"/>
        <v>W/C</v>
      </c>
      <c r="E369" s="480"/>
      <c r="F369" s="481">
        <v>43617</v>
      </c>
      <c r="G369" s="480"/>
      <c r="H369" s="482" t="str">
        <f t="shared" si="450"/>
        <v/>
      </c>
      <c r="I369" s="482" t="str">
        <f t="shared" si="451"/>
        <v/>
      </c>
      <c r="J369" s="482" t="str">
        <f t="shared" si="452"/>
        <v/>
      </c>
      <c r="K369" s="482" t="str">
        <f t="shared" si="453"/>
        <v/>
      </c>
      <c r="L369" s="482" t="str">
        <f t="shared" ref="L369" si="484">IF(VALUE(AM369),"W/C",IF(ISBLANK(AM369),"NO","W/C"))</f>
        <v>W/C</v>
      </c>
      <c r="M369" s="482" t="str">
        <f t="shared" ref="M369" si="485">IF(VALUE(AN369),"W/C",IF(ISBLANK(AN369),"NO","W/C"))</f>
        <v>NO</v>
      </c>
      <c r="N369" s="482" t="str">
        <f t="shared" ref="N369" si="486">IF(OR(CONCATENATE(L369,M369)="NOW/C",CONCATENATE(L369,M369)="W/CNO"),"W/C","")</f>
        <v>W/C</v>
      </c>
      <c r="O369" s="483"/>
      <c r="P369" s="484"/>
      <c r="Q369" s="484"/>
      <c r="R369" s="484"/>
      <c r="S369" s="484"/>
      <c r="T369" s="484"/>
      <c r="U369" s="484"/>
      <c r="V369" s="484">
        <v>5079467.55</v>
      </c>
      <c r="W369" s="484">
        <v>4337486.62</v>
      </c>
      <c r="X369" s="484">
        <v>3595505.69</v>
      </c>
      <c r="Y369" s="484">
        <v>2853524.76</v>
      </c>
      <c r="Z369" s="484">
        <v>2111543.83</v>
      </c>
      <c r="AA369" s="484">
        <v>1369562.9</v>
      </c>
      <c r="AB369" s="484">
        <v>6108305.1600000001</v>
      </c>
      <c r="AC369" s="484"/>
      <c r="AD369" s="484"/>
      <c r="AE369" s="484">
        <f t="shared" si="441"/>
        <v>1866770.3274999999</v>
      </c>
      <c r="AF369" s="485"/>
      <c r="AG369" s="496"/>
      <c r="AH369" s="487"/>
      <c r="AI369" s="487"/>
      <c r="AJ369" s="487"/>
      <c r="AK369" s="488"/>
      <c r="AL369" s="487">
        <f t="shared" ref="AL369:AL373" si="487">SUM(AI369:AK369)</f>
        <v>0</v>
      </c>
      <c r="AM369" s="489">
        <f t="shared" ref="AM369:AM373" si="488">AE369</f>
        <v>1866770.3274999999</v>
      </c>
      <c r="AN369" s="487"/>
      <c r="AO369" s="490">
        <f t="shared" ref="AO369:AO373" si="489">AM369+AN369</f>
        <v>1866770.3274999999</v>
      </c>
      <c r="AP369" s="232"/>
      <c r="AQ369" s="491">
        <f t="shared" ref="AQ369:AQ373" si="490">AB369</f>
        <v>6108305.1600000001</v>
      </c>
      <c r="AR369" s="487"/>
      <c r="AS369" s="487"/>
      <c r="AT369" s="487"/>
      <c r="AU369" s="487"/>
      <c r="AV369" s="492">
        <f t="shared" ref="AV369:AV373" si="491">SUM(AS369:AU369)</f>
        <v>0</v>
      </c>
      <c r="AW369" s="487">
        <f t="shared" ref="AW369:AW373" si="492">AQ369</f>
        <v>6108305.1600000001</v>
      </c>
      <c r="AX369" s="487"/>
      <c r="AY369" s="489">
        <f t="shared" ref="AY369:AY373" si="493">AW369+AX369</f>
        <v>6108305.1600000001</v>
      </c>
      <c r="AZ369" s="470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</row>
    <row r="370" spans="1:83" s="11" customFormat="1" ht="12" customHeight="1">
      <c r="A370" s="505">
        <v>16502323</v>
      </c>
      <c r="B370" s="507" t="str">
        <f t="shared" si="325"/>
        <v>16502323</v>
      </c>
      <c r="C370" s="479" t="s">
        <v>1767</v>
      </c>
      <c r="D370" s="480" t="str">
        <f t="shared" si="431"/>
        <v>W/C</v>
      </c>
      <c r="E370" s="480"/>
      <c r="F370" s="481">
        <v>43617</v>
      </c>
      <c r="G370" s="480"/>
      <c r="H370" s="482" t="str">
        <f t="shared" si="450"/>
        <v/>
      </c>
      <c r="I370" s="482" t="str">
        <f t="shared" si="451"/>
        <v/>
      </c>
      <c r="J370" s="482" t="str">
        <f t="shared" si="452"/>
        <v/>
      </c>
      <c r="K370" s="482" t="str">
        <f t="shared" si="453"/>
        <v/>
      </c>
      <c r="L370" s="482" t="str">
        <f t="shared" ref="L370" si="494">IF(VALUE(AM370),"W/C",IF(ISBLANK(AM370),"NO","W/C"))</f>
        <v>W/C</v>
      </c>
      <c r="M370" s="482" t="str">
        <f t="shared" ref="M370" si="495">IF(VALUE(AN370),"W/C",IF(ISBLANK(AN370),"NO","W/C"))</f>
        <v>NO</v>
      </c>
      <c r="N370" s="482" t="str">
        <f t="shared" ref="N370" si="496">IF(OR(CONCATENATE(L370,M370)="NOW/C",CONCATENATE(L370,M370)="W/CNO"),"W/C","")</f>
        <v>W/C</v>
      </c>
      <c r="O370" s="483"/>
      <c r="P370" s="484"/>
      <c r="Q370" s="484"/>
      <c r="R370" s="484"/>
      <c r="S370" s="484"/>
      <c r="T370" s="484"/>
      <c r="U370" s="484"/>
      <c r="V370" s="484">
        <v>1954194.38</v>
      </c>
      <c r="W370" s="484">
        <v>1907205.44</v>
      </c>
      <c r="X370" s="484">
        <v>1518602.34</v>
      </c>
      <c r="Y370" s="484">
        <v>1342351.49</v>
      </c>
      <c r="Z370" s="484">
        <v>1448574.72</v>
      </c>
      <c r="AA370" s="484">
        <v>2193031.2200000002</v>
      </c>
      <c r="AB370" s="484">
        <v>2178895.7200000002</v>
      </c>
      <c r="AC370" s="484"/>
      <c r="AD370" s="484"/>
      <c r="AE370" s="484">
        <f t="shared" si="441"/>
        <v>954450.62083333323</v>
      </c>
      <c r="AF370" s="485"/>
      <c r="AG370" s="496"/>
      <c r="AH370" s="487"/>
      <c r="AI370" s="487"/>
      <c r="AJ370" s="487"/>
      <c r="AK370" s="488"/>
      <c r="AL370" s="487">
        <f t="shared" si="487"/>
        <v>0</v>
      </c>
      <c r="AM370" s="489">
        <f t="shared" si="488"/>
        <v>954450.62083333323</v>
      </c>
      <c r="AN370" s="487"/>
      <c r="AO370" s="490">
        <f t="shared" si="489"/>
        <v>954450.62083333323</v>
      </c>
      <c r="AP370" s="232"/>
      <c r="AQ370" s="491">
        <f t="shared" si="490"/>
        <v>2178895.7200000002</v>
      </c>
      <c r="AR370" s="487"/>
      <c r="AS370" s="487"/>
      <c r="AT370" s="487"/>
      <c r="AU370" s="487"/>
      <c r="AV370" s="492">
        <f t="shared" si="491"/>
        <v>0</v>
      </c>
      <c r="AW370" s="487">
        <f t="shared" si="492"/>
        <v>2178895.7200000002</v>
      </c>
      <c r="AX370" s="487"/>
      <c r="AY370" s="489">
        <f t="shared" si="493"/>
        <v>2178895.7200000002</v>
      </c>
      <c r="AZ370" s="4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</row>
    <row r="371" spans="1:83" s="11" customFormat="1" ht="12" customHeight="1">
      <c r="A371" s="505">
        <v>16502333</v>
      </c>
      <c r="B371" s="507" t="str">
        <f t="shared" si="325"/>
        <v>16502333</v>
      </c>
      <c r="C371" s="479" t="s">
        <v>1768</v>
      </c>
      <c r="D371" s="480" t="str">
        <f t="shared" si="431"/>
        <v>W/C</v>
      </c>
      <c r="E371" s="480"/>
      <c r="F371" s="481">
        <v>43617</v>
      </c>
      <c r="G371" s="480"/>
      <c r="H371" s="482" t="str">
        <f t="shared" si="450"/>
        <v/>
      </c>
      <c r="I371" s="482" t="str">
        <f t="shared" si="451"/>
        <v/>
      </c>
      <c r="J371" s="482" t="str">
        <f t="shared" si="452"/>
        <v/>
      </c>
      <c r="K371" s="482" t="str">
        <f t="shared" si="453"/>
        <v/>
      </c>
      <c r="L371" s="482" t="str">
        <f t="shared" ref="L371" si="497">IF(VALUE(AM371),"W/C",IF(ISBLANK(AM371),"NO","W/C"))</f>
        <v>W/C</v>
      </c>
      <c r="M371" s="482" t="str">
        <f t="shared" ref="M371" si="498">IF(VALUE(AN371),"W/C",IF(ISBLANK(AN371),"NO","W/C"))</f>
        <v>NO</v>
      </c>
      <c r="N371" s="482" t="str">
        <f t="shared" ref="N371" si="499">IF(OR(CONCATENATE(L371,M371)="NOW/C",CONCATENATE(L371,M371)="W/CNO"),"W/C","")</f>
        <v>W/C</v>
      </c>
      <c r="O371" s="483"/>
      <c r="P371" s="484"/>
      <c r="Q371" s="484"/>
      <c r="R371" s="484"/>
      <c r="S371" s="484"/>
      <c r="T371" s="484"/>
      <c r="U371" s="484"/>
      <c r="V371" s="484">
        <v>14206916.449999999</v>
      </c>
      <c r="W371" s="484">
        <v>13556210.17</v>
      </c>
      <c r="X371" s="484">
        <v>12732239.57</v>
      </c>
      <c r="Y371" s="484">
        <v>12320311.65</v>
      </c>
      <c r="Z371" s="484">
        <v>12568985.52</v>
      </c>
      <c r="AA371" s="484">
        <v>11973283.439999999</v>
      </c>
      <c r="AB371" s="484">
        <v>13908661.859999999</v>
      </c>
      <c r="AC371" s="484"/>
      <c r="AD371" s="484"/>
      <c r="AE371" s="484">
        <f t="shared" si="441"/>
        <v>7026023.1441666661</v>
      </c>
      <c r="AF371" s="485"/>
      <c r="AG371" s="496"/>
      <c r="AH371" s="487"/>
      <c r="AI371" s="487"/>
      <c r="AJ371" s="487"/>
      <c r="AK371" s="488"/>
      <c r="AL371" s="487">
        <f t="shared" si="487"/>
        <v>0</v>
      </c>
      <c r="AM371" s="489">
        <f t="shared" si="488"/>
        <v>7026023.1441666661</v>
      </c>
      <c r="AN371" s="487"/>
      <c r="AO371" s="490">
        <f t="shared" si="489"/>
        <v>7026023.1441666661</v>
      </c>
      <c r="AP371" s="232"/>
      <c r="AQ371" s="491">
        <f t="shared" si="490"/>
        <v>13908661.859999999</v>
      </c>
      <c r="AR371" s="487"/>
      <c r="AS371" s="487"/>
      <c r="AT371" s="487"/>
      <c r="AU371" s="487"/>
      <c r="AV371" s="492">
        <f t="shared" si="491"/>
        <v>0</v>
      </c>
      <c r="AW371" s="487">
        <f t="shared" si="492"/>
        <v>13908661.859999999</v>
      </c>
      <c r="AX371" s="487"/>
      <c r="AY371" s="489">
        <f t="shared" si="493"/>
        <v>13908661.859999999</v>
      </c>
      <c r="AZ371" s="470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</row>
    <row r="372" spans="1:83" s="11" customFormat="1" ht="12" customHeight="1">
      <c r="A372" s="505">
        <v>16502343</v>
      </c>
      <c r="B372" s="507" t="str">
        <f t="shared" si="325"/>
        <v>16502343</v>
      </c>
      <c r="C372" s="479" t="s">
        <v>1769</v>
      </c>
      <c r="D372" s="480" t="str">
        <f t="shared" si="431"/>
        <v>W/C</v>
      </c>
      <c r="E372" s="480"/>
      <c r="F372" s="481">
        <v>43617</v>
      </c>
      <c r="G372" s="480"/>
      <c r="H372" s="482" t="str">
        <f t="shared" si="450"/>
        <v/>
      </c>
      <c r="I372" s="482" t="str">
        <f t="shared" si="451"/>
        <v/>
      </c>
      <c r="J372" s="482" t="str">
        <f t="shared" si="452"/>
        <v/>
      </c>
      <c r="K372" s="482" t="str">
        <f t="shared" si="453"/>
        <v/>
      </c>
      <c r="L372" s="482" t="str">
        <f t="shared" ref="L372" si="500">IF(VALUE(AM372),"W/C",IF(ISBLANK(AM372),"NO","W/C"))</f>
        <v>W/C</v>
      </c>
      <c r="M372" s="482" t="str">
        <f t="shared" ref="M372" si="501">IF(VALUE(AN372),"W/C",IF(ISBLANK(AN372),"NO","W/C"))</f>
        <v>NO</v>
      </c>
      <c r="N372" s="482" t="str">
        <f t="shared" ref="N372" si="502">IF(OR(CONCATENATE(L372,M372)="NOW/C",CONCATENATE(L372,M372)="W/CNO"),"W/C","")</f>
        <v>W/C</v>
      </c>
      <c r="O372" s="483"/>
      <c r="P372" s="484"/>
      <c r="Q372" s="484"/>
      <c r="R372" s="484"/>
      <c r="S372" s="484"/>
      <c r="T372" s="484"/>
      <c r="U372" s="484"/>
      <c r="V372" s="484">
        <v>783772.69</v>
      </c>
      <c r="W372" s="484">
        <v>691611.24</v>
      </c>
      <c r="X372" s="484">
        <v>538199.79</v>
      </c>
      <c r="Y372" s="484">
        <v>384788.36</v>
      </c>
      <c r="Z372" s="484">
        <v>298876.93</v>
      </c>
      <c r="AA372" s="484">
        <v>235453</v>
      </c>
      <c r="AB372" s="484">
        <v>172029.07</v>
      </c>
      <c r="AC372" s="484"/>
      <c r="AD372" s="484"/>
      <c r="AE372" s="484">
        <f t="shared" si="441"/>
        <v>251559.71208333338</v>
      </c>
      <c r="AF372" s="485"/>
      <c r="AG372" s="496"/>
      <c r="AH372" s="487"/>
      <c r="AI372" s="487"/>
      <c r="AJ372" s="487"/>
      <c r="AK372" s="488"/>
      <c r="AL372" s="487">
        <f t="shared" si="487"/>
        <v>0</v>
      </c>
      <c r="AM372" s="489">
        <f t="shared" si="488"/>
        <v>251559.71208333338</v>
      </c>
      <c r="AN372" s="487"/>
      <c r="AO372" s="490">
        <f t="shared" si="489"/>
        <v>251559.71208333338</v>
      </c>
      <c r="AP372" s="232"/>
      <c r="AQ372" s="491">
        <f t="shared" si="490"/>
        <v>172029.07</v>
      </c>
      <c r="AR372" s="487"/>
      <c r="AS372" s="487"/>
      <c r="AT372" s="487"/>
      <c r="AU372" s="487"/>
      <c r="AV372" s="492">
        <f t="shared" si="491"/>
        <v>0</v>
      </c>
      <c r="AW372" s="487">
        <f t="shared" si="492"/>
        <v>172029.07</v>
      </c>
      <c r="AX372" s="487"/>
      <c r="AY372" s="489">
        <f t="shared" si="493"/>
        <v>172029.07</v>
      </c>
      <c r="AZ372" s="470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</row>
    <row r="373" spans="1:83" s="11" customFormat="1" ht="12" customHeight="1">
      <c r="A373" s="505">
        <v>16502353</v>
      </c>
      <c r="B373" s="507" t="str">
        <f t="shared" si="325"/>
        <v>16502353</v>
      </c>
      <c r="C373" s="479" t="s">
        <v>1770</v>
      </c>
      <c r="D373" s="480" t="str">
        <f t="shared" si="431"/>
        <v>W/C</v>
      </c>
      <c r="E373" s="480"/>
      <c r="F373" s="481">
        <v>43617</v>
      </c>
      <c r="G373" s="480"/>
      <c r="H373" s="482" t="str">
        <f t="shared" si="450"/>
        <v/>
      </c>
      <c r="I373" s="482" t="str">
        <f t="shared" si="451"/>
        <v/>
      </c>
      <c r="J373" s="482" t="str">
        <f t="shared" si="452"/>
        <v/>
      </c>
      <c r="K373" s="482" t="str">
        <f t="shared" si="453"/>
        <v/>
      </c>
      <c r="L373" s="482" t="str">
        <f t="shared" ref="L373" si="503">IF(VALUE(AM373),"W/C",IF(ISBLANK(AM373),"NO","W/C"))</f>
        <v>W/C</v>
      </c>
      <c r="M373" s="482" t="str">
        <f t="shared" ref="M373" si="504">IF(VALUE(AN373),"W/C",IF(ISBLANK(AN373),"NO","W/C"))</f>
        <v>NO</v>
      </c>
      <c r="N373" s="482" t="str">
        <f t="shared" ref="N373" si="505">IF(OR(CONCATENATE(L373,M373)="NOW/C",CONCATENATE(L373,M373)="W/CNO"),"W/C","")</f>
        <v>W/C</v>
      </c>
      <c r="O373" s="483"/>
      <c r="P373" s="484"/>
      <c r="Q373" s="484"/>
      <c r="R373" s="484"/>
      <c r="S373" s="484"/>
      <c r="T373" s="484"/>
      <c r="U373" s="484"/>
      <c r="V373" s="484">
        <v>384730.96</v>
      </c>
      <c r="W373" s="484">
        <v>320609.12</v>
      </c>
      <c r="X373" s="484">
        <v>256487.28</v>
      </c>
      <c r="Y373" s="484">
        <v>256726.21</v>
      </c>
      <c r="Z373" s="484">
        <v>185453.17</v>
      </c>
      <c r="AA373" s="484">
        <v>114180.14</v>
      </c>
      <c r="AB373" s="484">
        <v>218827.07</v>
      </c>
      <c r="AC373" s="484"/>
      <c r="AD373" s="484"/>
      <c r="AE373" s="484">
        <f t="shared" si="441"/>
        <v>135633.36791666664</v>
      </c>
      <c r="AF373" s="485"/>
      <c r="AG373" s="496"/>
      <c r="AH373" s="487"/>
      <c r="AI373" s="487"/>
      <c r="AJ373" s="487"/>
      <c r="AK373" s="488"/>
      <c r="AL373" s="487">
        <f t="shared" si="487"/>
        <v>0</v>
      </c>
      <c r="AM373" s="489">
        <f t="shared" si="488"/>
        <v>135633.36791666664</v>
      </c>
      <c r="AN373" s="487"/>
      <c r="AO373" s="490">
        <f t="shared" si="489"/>
        <v>135633.36791666664</v>
      </c>
      <c r="AP373" s="232"/>
      <c r="AQ373" s="491">
        <f t="shared" si="490"/>
        <v>218827.07</v>
      </c>
      <c r="AR373" s="487"/>
      <c r="AS373" s="487"/>
      <c r="AT373" s="487"/>
      <c r="AU373" s="487"/>
      <c r="AV373" s="492">
        <f t="shared" si="491"/>
        <v>0</v>
      </c>
      <c r="AW373" s="487">
        <f t="shared" si="492"/>
        <v>218827.07</v>
      </c>
      <c r="AX373" s="487"/>
      <c r="AY373" s="489">
        <f t="shared" si="493"/>
        <v>218827.07</v>
      </c>
      <c r="AZ373" s="470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</row>
    <row r="374" spans="1:83" s="11" customFormat="1" ht="12" customHeight="1">
      <c r="A374" s="505">
        <v>16502363</v>
      </c>
      <c r="B374" s="507" t="str">
        <f t="shared" si="325"/>
        <v>16502363</v>
      </c>
      <c r="C374" s="479" t="s">
        <v>1748</v>
      </c>
      <c r="D374" s="480" t="str">
        <f t="shared" si="431"/>
        <v>W/C</v>
      </c>
      <c r="E374" s="480"/>
      <c r="F374" s="481">
        <v>43586</v>
      </c>
      <c r="G374" s="480"/>
      <c r="H374" s="482" t="str">
        <f t="shared" si="450"/>
        <v/>
      </c>
      <c r="I374" s="482" t="str">
        <f t="shared" si="451"/>
        <v/>
      </c>
      <c r="J374" s="482" t="str">
        <f t="shared" si="452"/>
        <v/>
      </c>
      <c r="K374" s="482" t="str">
        <f t="shared" si="453"/>
        <v/>
      </c>
      <c r="L374" s="482" t="str">
        <f t="shared" ref="L374" si="506">IF(VALUE(AM374),"W/C",IF(ISBLANK(AM374),"NO","W/C"))</f>
        <v>W/C</v>
      </c>
      <c r="M374" s="482" t="str">
        <f t="shared" ref="M374" si="507">IF(VALUE(AN374),"W/C",IF(ISBLANK(AN374),"NO","W/C"))</f>
        <v>NO</v>
      </c>
      <c r="N374" s="482" t="str">
        <f t="shared" ref="N374" si="508">IF(OR(CONCATENATE(L374,M374)="NOW/C",CONCATENATE(L374,M374)="W/CNO"),"W/C","")</f>
        <v>W/C</v>
      </c>
      <c r="O374" s="483"/>
      <c r="P374" s="484"/>
      <c r="Q374" s="484"/>
      <c r="R374" s="484"/>
      <c r="S374" s="484"/>
      <c r="T374" s="484"/>
      <c r="U374" s="484">
        <v>606948.16</v>
      </c>
      <c r="V374" s="484">
        <v>606948.16</v>
      </c>
      <c r="W374" s="484">
        <v>360368.56</v>
      </c>
      <c r="X374" s="484">
        <v>383334.66</v>
      </c>
      <c r="Y374" s="484">
        <v>259849.78</v>
      </c>
      <c r="Z374" s="484">
        <v>213683.53</v>
      </c>
      <c r="AA374" s="484">
        <v>167517.32</v>
      </c>
      <c r="AB374" s="484">
        <v>121351.11</v>
      </c>
      <c r="AC374" s="484"/>
      <c r="AD374" s="484"/>
      <c r="AE374" s="484">
        <f t="shared" si="441"/>
        <v>221610.4770833333</v>
      </c>
      <c r="AF374" s="485"/>
      <c r="AG374" s="496"/>
      <c r="AH374" s="487"/>
      <c r="AI374" s="487"/>
      <c r="AJ374" s="487"/>
      <c r="AK374" s="488"/>
      <c r="AL374" s="487">
        <f t="shared" ref="AL374" si="509">SUM(AI374:AK374)</f>
        <v>0</v>
      </c>
      <c r="AM374" s="489">
        <f t="shared" ref="AM374" si="510">AE374</f>
        <v>221610.4770833333</v>
      </c>
      <c r="AN374" s="487"/>
      <c r="AO374" s="490">
        <f t="shared" ref="AO374" si="511">AM374+AN374</f>
        <v>221610.4770833333</v>
      </c>
      <c r="AP374" s="232"/>
      <c r="AQ374" s="491">
        <f t="shared" ref="AQ374" si="512">AB374</f>
        <v>121351.11</v>
      </c>
      <c r="AR374" s="487"/>
      <c r="AS374" s="487"/>
      <c r="AT374" s="487"/>
      <c r="AU374" s="487"/>
      <c r="AV374" s="492">
        <f t="shared" ref="AV374" si="513">SUM(AS374:AU374)</f>
        <v>0</v>
      </c>
      <c r="AW374" s="487">
        <f t="shared" ref="AW374" si="514">AQ374</f>
        <v>121351.11</v>
      </c>
      <c r="AX374" s="487"/>
      <c r="AY374" s="489">
        <f t="shared" ref="AY374" si="515">AW374+AX374</f>
        <v>121351.11</v>
      </c>
      <c r="AZ374" s="470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</row>
    <row r="375" spans="1:83" s="11" customFormat="1" ht="12" customHeight="1">
      <c r="A375" s="167">
        <v>16502381</v>
      </c>
      <c r="B375" s="196" t="str">
        <f t="shared" si="325"/>
        <v>16502381</v>
      </c>
      <c r="C375" s="94" t="s">
        <v>1224</v>
      </c>
      <c r="D375" s="112" t="str">
        <f t="shared" si="431"/>
        <v>W/C</v>
      </c>
      <c r="E375" s="112"/>
      <c r="F375" s="94"/>
      <c r="G375" s="112"/>
      <c r="H375" s="177" t="str">
        <f t="shared" si="450"/>
        <v/>
      </c>
      <c r="I375" s="177" t="str">
        <f t="shared" si="451"/>
        <v/>
      </c>
      <c r="J375" s="177" t="str">
        <f t="shared" si="452"/>
        <v/>
      </c>
      <c r="K375" s="177" t="str">
        <f t="shared" si="453"/>
        <v/>
      </c>
      <c r="L375" s="177" t="str">
        <f t="shared" si="455"/>
        <v>W/C</v>
      </c>
      <c r="M375" s="177" t="str">
        <f t="shared" si="456"/>
        <v>NO</v>
      </c>
      <c r="N375" s="177" t="str">
        <f t="shared" si="457"/>
        <v>W/C</v>
      </c>
      <c r="O375" s="5"/>
      <c r="P375" s="95">
        <v>0</v>
      </c>
      <c r="Q375" s="95">
        <v>0</v>
      </c>
      <c r="R375" s="95">
        <v>0</v>
      </c>
      <c r="S375" s="95">
        <v>0</v>
      </c>
      <c r="T375" s="95">
        <v>0</v>
      </c>
      <c r="U375" s="95">
        <v>0</v>
      </c>
      <c r="V375" s="95">
        <v>0</v>
      </c>
      <c r="W375" s="95">
        <v>0</v>
      </c>
      <c r="X375" s="95">
        <v>0</v>
      </c>
      <c r="Y375" s="95">
        <v>0</v>
      </c>
      <c r="Z375" s="95">
        <v>0</v>
      </c>
      <c r="AA375" s="95">
        <v>0</v>
      </c>
      <c r="AB375" s="95">
        <v>0</v>
      </c>
      <c r="AC375" s="95"/>
      <c r="AD375" s="95"/>
      <c r="AE375" s="95">
        <f t="shared" si="441"/>
        <v>0</v>
      </c>
      <c r="AF375" s="102"/>
      <c r="AG375" s="101"/>
      <c r="AH375" s="99"/>
      <c r="AI375" s="99"/>
      <c r="AJ375" s="99"/>
      <c r="AK375" s="100"/>
      <c r="AL375" s="99">
        <f t="shared" si="338"/>
        <v>0</v>
      </c>
      <c r="AM375" s="98">
        <f t="shared" si="442"/>
        <v>0</v>
      </c>
      <c r="AN375" s="99"/>
      <c r="AO375" s="247">
        <f t="shared" si="339"/>
        <v>0</v>
      </c>
      <c r="AP375" s="232"/>
      <c r="AQ375" s="86">
        <f t="shared" si="454"/>
        <v>0</v>
      </c>
      <c r="AR375" s="99"/>
      <c r="AS375" s="99"/>
      <c r="AT375" s="99"/>
      <c r="AU375" s="99"/>
      <c r="AV375" s="245">
        <f t="shared" si="340"/>
        <v>0</v>
      </c>
      <c r="AW375" s="99">
        <f t="shared" si="443"/>
        <v>0</v>
      </c>
      <c r="AX375" s="99"/>
      <c r="AY375" s="98">
        <f t="shared" si="341"/>
        <v>0</v>
      </c>
      <c r="AZ375" s="470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</row>
    <row r="376" spans="1:83" s="11" customFormat="1" ht="12" customHeight="1">
      <c r="A376" s="161">
        <v>16502382</v>
      </c>
      <c r="B376" s="108" t="str">
        <f t="shared" si="325"/>
        <v>16502382</v>
      </c>
      <c r="C376" s="108" t="s">
        <v>1208</v>
      </c>
      <c r="D376" s="112" t="str">
        <f t="shared" si="431"/>
        <v>Non-Op</v>
      </c>
      <c r="E376" s="112"/>
      <c r="F376" s="108"/>
      <c r="G376" s="112"/>
      <c r="H376" s="177" t="str">
        <f t="shared" si="450"/>
        <v/>
      </c>
      <c r="I376" s="177" t="str">
        <f t="shared" si="451"/>
        <v/>
      </c>
      <c r="J376" s="177" t="str">
        <f t="shared" si="452"/>
        <v/>
      </c>
      <c r="K376" s="177" t="str">
        <f t="shared" si="453"/>
        <v>Non-Op</v>
      </c>
      <c r="L376" s="177" t="str">
        <f t="shared" si="326"/>
        <v>NO</v>
      </c>
      <c r="M376" s="177" t="str">
        <f t="shared" si="327"/>
        <v>NO</v>
      </c>
      <c r="N376" s="177" t="str">
        <f t="shared" si="328"/>
        <v/>
      </c>
      <c r="O376" s="5"/>
      <c r="P376" s="95">
        <v>1108025</v>
      </c>
      <c r="Q376" s="95">
        <v>943725</v>
      </c>
      <c r="R376" s="95">
        <v>913125</v>
      </c>
      <c r="S376" s="95">
        <v>926275</v>
      </c>
      <c r="T376" s="95">
        <v>802900</v>
      </c>
      <c r="U376" s="95">
        <v>1357762.5</v>
      </c>
      <c r="V376" s="95">
        <v>1018062.5</v>
      </c>
      <c r="W376" s="95">
        <v>1146075</v>
      </c>
      <c r="X376" s="95">
        <v>1080587.5</v>
      </c>
      <c r="Y376" s="95">
        <v>941012.5</v>
      </c>
      <c r="Z376" s="95">
        <v>875525</v>
      </c>
      <c r="AA376" s="95">
        <v>748775</v>
      </c>
      <c r="AB376" s="95">
        <v>733575</v>
      </c>
      <c r="AC376" s="95"/>
      <c r="AD376" s="95"/>
      <c r="AE376" s="95">
        <f t="shared" si="441"/>
        <v>972885.41666666663</v>
      </c>
      <c r="AF376" s="143"/>
      <c r="AG376" s="105"/>
      <c r="AH376" s="99"/>
      <c r="AI376" s="99"/>
      <c r="AJ376" s="99"/>
      <c r="AK376" s="100">
        <f>AE376</f>
        <v>972885.41666666663</v>
      </c>
      <c r="AL376" s="99">
        <f t="shared" si="338"/>
        <v>972885.41666666663</v>
      </c>
      <c r="AM376" s="98"/>
      <c r="AN376" s="99"/>
      <c r="AO376" s="247">
        <f t="shared" si="339"/>
        <v>0</v>
      </c>
      <c r="AP376" s="232"/>
      <c r="AQ376" s="86">
        <f t="shared" si="454"/>
        <v>733575</v>
      </c>
      <c r="AR376" s="99"/>
      <c r="AS376" s="99"/>
      <c r="AT376" s="99"/>
      <c r="AU376" s="99">
        <f>AQ376</f>
        <v>733575</v>
      </c>
      <c r="AV376" s="245">
        <f t="shared" si="340"/>
        <v>733575</v>
      </c>
      <c r="AW376" s="99"/>
      <c r="AX376" s="99"/>
      <c r="AY376" s="98">
        <f t="shared" si="341"/>
        <v>0</v>
      </c>
      <c r="AZ376" s="470" t="s">
        <v>1673</v>
      </c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</row>
    <row r="377" spans="1:83" s="11" customFormat="1" ht="12" customHeight="1">
      <c r="A377" s="167">
        <v>16502391</v>
      </c>
      <c r="B377" s="196" t="str">
        <f t="shared" si="325"/>
        <v>16502391</v>
      </c>
      <c r="C377" s="94" t="s">
        <v>1225</v>
      </c>
      <c r="D377" s="112" t="str">
        <f t="shared" si="431"/>
        <v>W/C</v>
      </c>
      <c r="E377" s="112"/>
      <c r="F377" s="94"/>
      <c r="G377" s="112"/>
      <c r="H377" s="177" t="str">
        <f t="shared" si="450"/>
        <v/>
      </c>
      <c r="I377" s="177" t="str">
        <f t="shared" si="451"/>
        <v/>
      </c>
      <c r="J377" s="177" t="str">
        <f t="shared" si="452"/>
        <v/>
      </c>
      <c r="K377" s="177" t="str">
        <f t="shared" si="453"/>
        <v/>
      </c>
      <c r="L377" s="177" t="str">
        <f t="shared" si="326"/>
        <v>W/C</v>
      </c>
      <c r="M377" s="177" t="str">
        <f t="shared" si="327"/>
        <v>NO</v>
      </c>
      <c r="N377" s="177" t="str">
        <f t="shared" si="328"/>
        <v>W/C</v>
      </c>
      <c r="O377" s="5"/>
      <c r="P377" s="95">
        <v>0</v>
      </c>
      <c r="Q377" s="95">
        <v>0</v>
      </c>
      <c r="R377" s="95">
        <v>0</v>
      </c>
      <c r="S377" s="95">
        <v>0</v>
      </c>
      <c r="T377" s="95">
        <v>0</v>
      </c>
      <c r="U377" s="95">
        <v>0</v>
      </c>
      <c r="V377" s="95">
        <v>0</v>
      </c>
      <c r="W377" s="95">
        <v>0</v>
      </c>
      <c r="X377" s="95">
        <v>0</v>
      </c>
      <c r="Y377" s="95">
        <v>0</v>
      </c>
      <c r="Z377" s="95">
        <v>0</v>
      </c>
      <c r="AA377" s="95">
        <v>0</v>
      </c>
      <c r="AB377" s="95">
        <v>0</v>
      </c>
      <c r="AC377" s="95"/>
      <c r="AD377" s="95"/>
      <c r="AE377" s="95">
        <f t="shared" si="441"/>
        <v>0</v>
      </c>
      <c r="AF377" s="102"/>
      <c r="AG377" s="101"/>
      <c r="AH377" s="99"/>
      <c r="AI377" s="99"/>
      <c r="AJ377" s="99"/>
      <c r="AK377" s="100"/>
      <c r="AL377" s="99">
        <f t="shared" si="338"/>
        <v>0</v>
      </c>
      <c r="AM377" s="98">
        <f t="shared" ref="AM377:AM413" si="516">AE377</f>
        <v>0</v>
      </c>
      <c r="AN377" s="99"/>
      <c r="AO377" s="247">
        <f t="shared" si="339"/>
        <v>0</v>
      </c>
      <c r="AP377" s="232"/>
      <c r="AQ377" s="86">
        <f t="shared" si="454"/>
        <v>0</v>
      </c>
      <c r="AR377" s="99"/>
      <c r="AS377" s="99"/>
      <c r="AT377" s="99"/>
      <c r="AU377" s="99"/>
      <c r="AV377" s="245">
        <f t="shared" si="340"/>
        <v>0</v>
      </c>
      <c r="AW377" s="99">
        <f>AQ377</f>
        <v>0</v>
      </c>
      <c r="AX377" s="99"/>
      <c r="AY377" s="98">
        <f t="shared" si="341"/>
        <v>0</v>
      </c>
      <c r="AZ377" s="470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</row>
    <row r="378" spans="1:83" s="11" customFormat="1" ht="12" customHeight="1">
      <c r="A378" s="161">
        <v>16502393</v>
      </c>
      <c r="B378" s="108" t="str">
        <f t="shared" si="325"/>
        <v>16502393</v>
      </c>
      <c r="C378" s="108" t="s">
        <v>1212</v>
      </c>
      <c r="D378" s="112" t="str">
        <f t="shared" si="431"/>
        <v>W/C</v>
      </c>
      <c r="E378" s="112"/>
      <c r="F378" s="108"/>
      <c r="G378" s="112"/>
      <c r="H378" s="177" t="str">
        <f t="shared" ref="H378:H394" si="517">IF(VALUE(AH378),H$7,IF(ISBLANK(AH378),"",H$7))</f>
        <v/>
      </c>
      <c r="I378" s="177" t="str">
        <f t="shared" ref="I378:I394" si="518">IF(VALUE(AI378),I$7,IF(ISBLANK(AI378),"",I$7))</f>
        <v/>
      </c>
      <c r="J378" s="177" t="str">
        <f t="shared" ref="J378:J394" si="519">IF(VALUE(AJ378),J$7,IF(ISBLANK(AJ378),"",J$7))</f>
        <v/>
      </c>
      <c r="K378" s="177" t="str">
        <f t="shared" ref="K378:K394" si="520">IF(VALUE(AK378),K$7,IF(ISBLANK(AK378),"",K$7))</f>
        <v/>
      </c>
      <c r="L378" s="177" t="str">
        <f t="shared" si="326"/>
        <v>W/C</v>
      </c>
      <c r="M378" s="177" t="str">
        <f t="shared" si="327"/>
        <v>NO</v>
      </c>
      <c r="N378" s="177" t="str">
        <f t="shared" si="328"/>
        <v>W/C</v>
      </c>
      <c r="O378" s="5"/>
      <c r="P378" s="95">
        <v>0</v>
      </c>
      <c r="Q378" s="95">
        <v>0</v>
      </c>
      <c r="R378" s="95">
        <v>0</v>
      </c>
      <c r="S378" s="95">
        <v>0</v>
      </c>
      <c r="T378" s="95">
        <v>0</v>
      </c>
      <c r="U378" s="95">
        <v>0</v>
      </c>
      <c r="V378" s="95">
        <v>0</v>
      </c>
      <c r="W378" s="95">
        <v>0</v>
      </c>
      <c r="X378" s="95">
        <v>0</v>
      </c>
      <c r="Y378" s="95">
        <v>0</v>
      </c>
      <c r="Z378" s="95">
        <v>0</v>
      </c>
      <c r="AA378" s="95">
        <v>0</v>
      </c>
      <c r="AB378" s="95">
        <v>0</v>
      </c>
      <c r="AC378" s="95"/>
      <c r="AD378" s="95"/>
      <c r="AE378" s="95">
        <f t="shared" si="441"/>
        <v>0</v>
      </c>
      <c r="AF378" s="102"/>
      <c r="AG378" s="101"/>
      <c r="AH378" s="99"/>
      <c r="AI378" s="99"/>
      <c r="AJ378" s="99"/>
      <c r="AK378" s="100"/>
      <c r="AL378" s="99">
        <f t="shared" si="338"/>
        <v>0</v>
      </c>
      <c r="AM378" s="98">
        <f t="shared" si="516"/>
        <v>0</v>
      </c>
      <c r="AN378" s="99"/>
      <c r="AO378" s="247">
        <f t="shared" si="339"/>
        <v>0</v>
      </c>
      <c r="AP378" s="232"/>
      <c r="AQ378" s="86">
        <f t="shared" si="454"/>
        <v>0</v>
      </c>
      <c r="AR378" s="99"/>
      <c r="AS378" s="99"/>
      <c r="AT378" s="99"/>
      <c r="AU378" s="99"/>
      <c r="AV378" s="245">
        <f t="shared" si="340"/>
        <v>0</v>
      </c>
      <c r="AW378" s="99">
        <f t="shared" ref="AW378:AW413" si="521">AQ378</f>
        <v>0</v>
      </c>
      <c r="AX378" s="99"/>
      <c r="AY378" s="98">
        <f t="shared" si="341"/>
        <v>0</v>
      </c>
      <c r="AZ378" s="470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</row>
    <row r="379" spans="1:83" s="11" customFormat="1" ht="12" customHeight="1">
      <c r="A379" s="167">
        <v>16502401</v>
      </c>
      <c r="B379" s="196" t="str">
        <f t="shared" si="325"/>
        <v>16502401</v>
      </c>
      <c r="C379" s="94" t="s">
        <v>1226</v>
      </c>
      <c r="D379" s="112" t="str">
        <f t="shared" si="431"/>
        <v>W/C</v>
      </c>
      <c r="E379" s="112"/>
      <c r="F379" s="94"/>
      <c r="G379" s="112"/>
      <c r="H379" s="177" t="str">
        <f t="shared" si="517"/>
        <v/>
      </c>
      <c r="I379" s="177" t="str">
        <f t="shared" si="518"/>
        <v/>
      </c>
      <c r="J379" s="177" t="str">
        <f t="shared" si="519"/>
        <v/>
      </c>
      <c r="K379" s="177" t="str">
        <f t="shared" si="520"/>
        <v/>
      </c>
      <c r="L379" s="177" t="str">
        <f t="shared" si="326"/>
        <v>W/C</v>
      </c>
      <c r="M379" s="177" t="str">
        <f t="shared" si="327"/>
        <v>NO</v>
      </c>
      <c r="N379" s="177" t="str">
        <f t="shared" si="328"/>
        <v>W/C</v>
      </c>
      <c r="O379" s="5"/>
      <c r="P379" s="95">
        <v>0</v>
      </c>
      <c r="Q379" s="95">
        <v>0</v>
      </c>
      <c r="R379" s="95">
        <v>0</v>
      </c>
      <c r="S379" s="95">
        <v>0</v>
      </c>
      <c r="T379" s="95">
        <v>0</v>
      </c>
      <c r="U379" s="95">
        <v>0</v>
      </c>
      <c r="V379" s="95">
        <v>0</v>
      </c>
      <c r="W379" s="95">
        <v>0</v>
      </c>
      <c r="X379" s="95">
        <v>0</v>
      </c>
      <c r="Y379" s="95">
        <v>0</v>
      </c>
      <c r="Z379" s="95">
        <v>0</v>
      </c>
      <c r="AA379" s="95">
        <v>0</v>
      </c>
      <c r="AB379" s="95">
        <v>0</v>
      </c>
      <c r="AC379" s="95"/>
      <c r="AD379" s="95"/>
      <c r="AE379" s="95">
        <f t="shared" si="441"/>
        <v>0</v>
      </c>
      <c r="AF379" s="102"/>
      <c r="AG379" s="101"/>
      <c r="AH379" s="99"/>
      <c r="AI379" s="99"/>
      <c r="AJ379" s="99"/>
      <c r="AK379" s="100"/>
      <c r="AL379" s="99">
        <f t="shared" si="338"/>
        <v>0</v>
      </c>
      <c r="AM379" s="98">
        <f t="shared" si="516"/>
        <v>0</v>
      </c>
      <c r="AN379" s="99"/>
      <c r="AO379" s="247">
        <f t="shared" si="339"/>
        <v>0</v>
      </c>
      <c r="AP379" s="232"/>
      <c r="AQ379" s="86">
        <f t="shared" si="454"/>
        <v>0</v>
      </c>
      <c r="AR379" s="99"/>
      <c r="AS379" s="99"/>
      <c r="AT379" s="99"/>
      <c r="AU379" s="99"/>
      <c r="AV379" s="245">
        <f t="shared" si="340"/>
        <v>0</v>
      </c>
      <c r="AW379" s="99">
        <f t="shared" si="521"/>
        <v>0</v>
      </c>
      <c r="AX379" s="99"/>
      <c r="AY379" s="98">
        <f t="shared" si="341"/>
        <v>0</v>
      </c>
      <c r="AZ379" s="470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</row>
    <row r="380" spans="1:83" s="11" customFormat="1" ht="12" customHeight="1">
      <c r="A380" s="161">
        <v>16502403</v>
      </c>
      <c r="B380" s="108" t="str">
        <f t="shared" si="325"/>
        <v>16502403</v>
      </c>
      <c r="C380" s="108" t="s">
        <v>1107</v>
      </c>
      <c r="D380" s="112" t="str">
        <f t="shared" si="431"/>
        <v>W/C</v>
      </c>
      <c r="E380" s="112"/>
      <c r="F380" s="108"/>
      <c r="G380" s="112"/>
      <c r="H380" s="177" t="str">
        <f t="shared" si="517"/>
        <v/>
      </c>
      <c r="I380" s="177" t="str">
        <f t="shared" si="518"/>
        <v/>
      </c>
      <c r="J380" s="177" t="str">
        <f t="shared" si="519"/>
        <v/>
      </c>
      <c r="K380" s="177" t="str">
        <f t="shared" si="520"/>
        <v/>
      </c>
      <c r="L380" s="177" t="str">
        <f t="shared" si="326"/>
        <v>W/C</v>
      </c>
      <c r="M380" s="177" t="str">
        <f t="shared" si="327"/>
        <v>NO</v>
      </c>
      <c r="N380" s="177" t="str">
        <f t="shared" si="328"/>
        <v>W/C</v>
      </c>
      <c r="O380" s="5"/>
      <c r="P380" s="95">
        <v>62974.8</v>
      </c>
      <c r="Q380" s="95">
        <v>55977.599999999999</v>
      </c>
      <c r="R380" s="95">
        <v>48980.4</v>
      </c>
      <c r="S380" s="95">
        <v>41983.199999999997</v>
      </c>
      <c r="T380" s="95">
        <v>34986</v>
      </c>
      <c r="U380" s="95">
        <v>27988.799999999999</v>
      </c>
      <c r="V380" s="95">
        <v>0</v>
      </c>
      <c r="W380" s="95">
        <v>0</v>
      </c>
      <c r="X380" s="95">
        <v>0</v>
      </c>
      <c r="Y380" s="95">
        <v>0</v>
      </c>
      <c r="Z380" s="95">
        <v>0</v>
      </c>
      <c r="AA380" s="95">
        <v>0</v>
      </c>
      <c r="AB380" s="95">
        <v>0</v>
      </c>
      <c r="AC380" s="95"/>
      <c r="AD380" s="95"/>
      <c r="AE380" s="95">
        <f t="shared" si="441"/>
        <v>20116.95</v>
      </c>
      <c r="AF380" s="102"/>
      <c r="AG380" s="101"/>
      <c r="AH380" s="99"/>
      <c r="AI380" s="99"/>
      <c r="AJ380" s="99"/>
      <c r="AK380" s="100"/>
      <c r="AL380" s="99">
        <f t="shared" si="338"/>
        <v>0</v>
      </c>
      <c r="AM380" s="98">
        <f t="shared" si="516"/>
        <v>20116.95</v>
      </c>
      <c r="AN380" s="99"/>
      <c r="AO380" s="247">
        <f t="shared" si="339"/>
        <v>20116.95</v>
      </c>
      <c r="AP380" s="232"/>
      <c r="AQ380" s="86">
        <f t="shared" si="454"/>
        <v>0</v>
      </c>
      <c r="AR380" s="99"/>
      <c r="AS380" s="99"/>
      <c r="AT380" s="99"/>
      <c r="AU380" s="99"/>
      <c r="AV380" s="245">
        <f t="shared" si="340"/>
        <v>0</v>
      </c>
      <c r="AW380" s="99">
        <f t="shared" si="521"/>
        <v>0</v>
      </c>
      <c r="AX380" s="99"/>
      <c r="AY380" s="98">
        <f t="shared" si="341"/>
        <v>0</v>
      </c>
      <c r="AZ380" s="47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</row>
    <row r="381" spans="1:83" s="11" customFormat="1" ht="12" customHeight="1">
      <c r="A381" s="161">
        <v>16502413</v>
      </c>
      <c r="B381" s="108" t="str">
        <f t="shared" ref="B381:B470" si="522">TEXT(A381,"##")</f>
        <v>16502413</v>
      </c>
      <c r="C381" s="108" t="s">
        <v>1214</v>
      </c>
      <c r="D381" s="112" t="str">
        <f t="shared" si="431"/>
        <v>W/C</v>
      </c>
      <c r="E381" s="112"/>
      <c r="F381" s="108"/>
      <c r="G381" s="112"/>
      <c r="H381" s="177" t="str">
        <f t="shared" si="517"/>
        <v/>
      </c>
      <c r="I381" s="177" t="str">
        <f t="shared" si="518"/>
        <v/>
      </c>
      <c r="J381" s="177" t="str">
        <f t="shared" si="519"/>
        <v/>
      </c>
      <c r="K381" s="177" t="str">
        <f t="shared" si="520"/>
        <v/>
      </c>
      <c r="L381" s="177" t="str">
        <f t="shared" si="326"/>
        <v>W/C</v>
      </c>
      <c r="M381" s="177" t="str">
        <f t="shared" si="327"/>
        <v>NO</v>
      </c>
      <c r="N381" s="177" t="str">
        <f t="shared" si="328"/>
        <v>W/C</v>
      </c>
      <c r="O381" s="5"/>
      <c r="P381" s="95">
        <v>0</v>
      </c>
      <c r="Q381" s="95">
        <v>0</v>
      </c>
      <c r="R381" s="95">
        <v>0</v>
      </c>
      <c r="S381" s="95">
        <v>0</v>
      </c>
      <c r="T381" s="95">
        <v>0</v>
      </c>
      <c r="U381" s="95">
        <v>0</v>
      </c>
      <c r="V381" s="95">
        <v>0</v>
      </c>
      <c r="W381" s="95">
        <v>0</v>
      </c>
      <c r="X381" s="95">
        <v>0</v>
      </c>
      <c r="Y381" s="95">
        <v>0</v>
      </c>
      <c r="Z381" s="95">
        <v>0</v>
      </c>
      <c r="AA381" s="95">
        <v>0</v>
      </c>
      <c r="AB381" s="95">
        <v>0</v>
      </c>
      <c r="AC381" s="95"/>
      <c r="AD381" s="95"/>
      <c r="AE381" s="95">
        <f t="shared" si="441"/>
        <v>0</v>
      </c>
      <c r="AF381" s="102"/>
      <c r="AG381" s="101"/>
      <c r="AH381" s="99"/>
      <c r="AI381" s="99"/>
      <c r="AJ381" s="99"/>
      <c r="AK381" s="100"/>
      <c r="AL381" s="99">
        <f t="shared" si="338"/>
        <v>0</v>
      </c>
      <c r="AM381" s="98">
        <f t="shared" si="516"/>
        <v>0</v>
      </c>
      <c r="AN381" s="99"/>
      <c r="AO381" s="247">
        <f t="shared" si="339"/>
        <v>0</v>
      </c>
      <c r="AP381" s="232"/>
      <c r="AQ381" s="86">
        <f t="shared" si="454"/>
        <v>0</v>
      </c>
      <c r="AR381" s="99"/>
      <c r="AS381" s="99"/>
      <c r="AT381" s="99"/>
      <c r="AU381" s="99"/>
      <c r="AV381" s="245">
        <f t="shared" si="340"/>
        <v>0</v>
      </c>
      <c r="AW381" s="99">
        <f t="shared" si="521"/>
        <v>0</v>
      </c>
      <c r="AX381" s="99"/>
      <c r="AY381" s="98">
        <f t="shared" si="341"/>
        <v>0</v>
      </c>
      <c r="AZ381" s="470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</row>
    <row r="382" spans="1:83" s="11" customFormat="1" ht="12" customHeight="1">
      <c r="A382" s="161">
        <v>16502423</v>
      </c>
      <c r="B382" s="108" t="str">
        <f t="shared" si="522"/>
        <v>16502423</v>
      </c>
      <c r="C382" s="108" t="s">
        <v>1216</v>
      </c>
      <c r="D382" s="112" t="str">
        <f t="shared" si="431"/>
        <v>W/C</v>
      </c>
      <c r="E382" s="112"/>
      <c r="F382" s="108"/>
      <c r="G382" s="112"/>
      <c r="H382" s="177" t="str">
        <f t="shared" si="517"/>
        <v/>
      </c>
      <c r="I382" s="177" t="str">
        <f t="shared" si="518"/>
        <v/>
      </c>
      <c r="J382" s="177" t="str">
        <f t="shared" si="519"/>
        <v/>
      </c>
      <c r="K382" s="177" t="str">
        <f t="shared" si="520"/>
        <v/>
      </c>
      <c r="L382" s="177" t="str">
        <f t="shared" si="326"/>
        <v>W/C</v>
      </c>
      <c r="M382" s="177" t="str">
        <f t="shared" si="327"/>
        <v>NO</v>
      </c>
      <c r="N382" s="177" t="str">
        <f t="shared" si="328"/>
        <v>W/C</v>
      </c>
      <c r="O382" s="5"/>
      <c r="P382" s="95">
        <v>99653.16</v>
      </c>
      <c r="Q382" s="95">
        <v>99653.16</v>
      </c>
      <c r="R382" s="95">
        <v>99653.16</v>
      </c>
      <c r="S382" s="95">
        <v>99653.16</v>
      </c>
      <c r="T382" s="95">
        <v>99653.16</v>
      </c>
      <c r="U382" s="95">
        <v>91348.73</v>
      </c>
      <c r="V382" s="95">
        <v>83044.3</v>
      </c>
      <c r="W382" s="95">
        <v>0</v>
      </c>
      <c r="X382" s="95">
        <v>0</v>
      </c>
      <c r="Y382" s="95">
        <v>0</v>
      </c>
      <c r="Z382" s="95">
        <v>0</v>
      </c>
      <c r="AA382" s="95">
        <v>0</v>
      </c>
      <c r="AB382" s="95">
        <v>0</v>
      </c>
      <c r="AC382" s="95"/>
      <c r="AD382" s="95"/>
      <c r="AE382" s="95">
        <f t="shared" si="441"/>
        <v>51902.6875</v>
      </c>
      <c r="AF382" s="102"/>
      <c r="AG382" s="101"/>
      <c r="AH382" s="99"/>
      <c r="AI382" s="99"/>
      <c r="AJ382" s="99"/>
      <c r="AK382" s="100"/>
      <c r="AL382" s="99">
        <f t="shared" si="338"/>
        <v>0</v>
      </c>
      <c r="AM382" s="98">
        <f t="shared" si="516"/>
        <v>51902.6875</v>
      </c>
      <c r="AN382" s="99"/>
      <c r="AO382" s="247">
        <f t="shared" si="339"/>
        <v>51902.6875</v>
      </c>
      <c r="AP382" s="232"/>
      <c r="AQ382" s="86">
        <f t="shared" si="454"/>
        <v>0</v>
      </c>
      <c r="AR382" s="99"/>
      <c r="AS382" s="99"/>
      <c r="AT382" s="99"/>
      <c r="AU382" s="99"/>
      <c r="AV382" s="245">
        <f t="shared" si="340"/>
        <v>0</v>
      </c>
      <c r="AW382" s="99">
        <f t="shared" si="521"/>
        <v>0</v>
      </c>
      <c r="AX382" s="99"/>
      <c r="AY382" s="98">
        <f t="shared" si="341"/>
        <v>0</v>
      </c>
      <c r="AZ382" s="470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</row>
    <row r="383" spans="1:83" s="11" customFormat="1" ht="12" customHeight="1">
      <c r="A383" s="161">
        <v>16502433</v>
      </c>
      <c r="B383" s="108" t="str">
        <f t="shared" si="522"/>
        <v>16502433</v>
      </c>
      <c r="C383" s="112" t="s">
        <v>1240</v>
      </c>
      <c r="D383" s="112" t="str">
        <f t="shared" si="431"/>
        <v>W/C</v>
      </c>
      <c r="E383" s="112"/>
      <c r="F383" s="112"/>
      <c r="G383" s="112"/>
      <c r="H383" s="177" t="str">
        <f t="shared" si="517"/>
        <v/>
      </c>
      <c r="I383" s="177" t="str">
        <f t="shared" si="518"/>
        <v/>
      </c>
      <c r="J383" s="177" t="str">
        <f t="shared" si="519"/>
        <v/>
      </c>
      <c r="K383" s="177" t="str">
        <f t="shared" si="520"/>
        <v/>
      </c>
      <c r="L383" s="177" t="str">
        <f t="shared" si="326"/>
        <v>W/C</v>
      </c>
      <c r="M383" s="177" t="str">
        <f t="shared" si="327"/>
        <v>NO</v>
      </c>
      <c r="N383" s="177" t="str">
        <f t="shared" si="328"/>
        <v>W/C</v>
      </c>
      <c r="O383" s="5"/>
      <c r="P383" s="95">
        <v>40906.92</v>
      </c>
      <c r="Q383" s="95">
        <v>37498</v>
      </c>
      <c r="R383" s="95">
        <v>34089.08</v>
      </c>
      <c r="S383" s="95">
        <v>30680.16</v>
      </c>
      <c r="T383" s="95">
        <v>27271.24</v>
      </c>
      <c r="U383" s="95">
        <v>23862.32</v>
      </c>
      <c r="V383" s="95">
        <v>0</v>
      </c>
      <c r="W383" s="95">
        <v>0</v>
      </c>
      <c r="X383" s="95">
        <v>0</v>
      </c>
      <c r="Y383" s="95">
        <v>0</v>
      </c>
      <c r="Z383" s="95">
        <v>0</v>
      </c>
      <c r="AA383" s="95">
        <v>0</v>
      </c>
      <c r="AB383" s="95">
        <v>0</v>
      </c>
      <c r="AC383" s="95"/>
      <c r="AD383" s="95"/>
      <c r="AE383" s="95">
        <f t="shared" si="441"/>
        <v>14487.855000000001</v>
      </c>
      <c r="AF383" s="102"/>
      <c r="AG383" s="101"/>
      <c r="AH383" s="99"/>
      <c r="AI383" s="99"/>
      <c r="AJ383" s="99"/>
      <c r="AK383" s="100"/>
      <c r="AL383" s="99">
        <f t="shared" si="338"/>
        <v>0</v>
      </c>
      <c r="AM383" s="98">
        <f t="shared" si="516"/>
        <v>14487.855000000001</v>
      </c>
      <c r="AN383" s="99"/>
      <c r="AO383" s="247">
        <f t="shared" si="339"/>
        <v>14487.855000000001</v>
      </c>
      <c r="AP383" s="232"/>
      <c r="AQ383" s="86">
        <f t="shared" si="454"/>
        <v>0</v>
      </c>
      <c r="AR383" s="99"/>
      <c r="AS383" s="99"/>
      <c r="AT383" s="99"/>
      <c r="AU383" s="99"/>
      <c r="AV383" s="245">
        <f t="shared" si="340"/>
        <v>0</v>
      </c>
      <c r="AW383" s="99">
        <f t="shared" si="521"/>
        <v>0</v>
      </c>
      <c r="AX383" s="99"/>
      <c r="AY383" s="98">
        <f t="shared" si="341"/>
        <v>0</v>
      </c>
      <c r="AZ383" s="470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</row>
    <row r="384" spans="1:83" s="11" customFormat="1" ht="12" customHeight="1">
      <c r="A384" s="161">
        <v>16502453</v>
      </c>
      <c r="B384" s="108" t="str">
        <f t="shared" si="522"/>
        <v>16502453</v>
      </c>
      <c r="C384" s="112" t="s">
        <v>1273</v>
      </c>
      <c r="D384" s="112" t="str">
        <f t="shared" si="431"/>
        <v>W/C</v>
      </c>
      <c r="E384" s="112"/>
      <c r="F384" s="112"/>
      <c r="G384" s="112"/>
      <c r="H384" s="177" t="str">
        <f t="shared" si="517"/>
        <v/>
      </c>
      <c r="I384" s="177" t="str">
        <f t="shared" si="518"/>
        <v/>
      </c>
      <c r="J384" s="177" t="str">
        <f t="shared" si="519"/>
        <v/>
      </c>
      <c r="K384" s="177" t="str">
        <f t="shared" si="520"/>
        <v/>
      </c>
      <c r="L384" s="177" t="str">
        <f t="shared" ref="L384:L473" si="523">IF(VALUE(AM384),"W/C",IF(ISBLANK(AM384),"NO","W/C"))</f>
        <v>W/C</v>
      </c>
      <c r="M384" s="177" t="str">
        <f t="shared" ref="M384:M473" si="524">IF(VALUE(AN384),"W/C",IF(ISBLANK(AN384),"NO","W/C"))</f>
        <v>NO</v>
      </c>
      <c r="N384" s="177" t="str">
        <f t="shared" ref="N384:N473" si="525">IF(OR(CONCATENATE(L384,M384)="NOW/C",CONCATENATE(L384,M384)="W/CNO"),"W/C","")</f>
        <v>W/C</v>
      </c>
      <c r="O384" s="5"/>
      <c r="P384" s="95">
        <v>148920</v>
      </c>
      <c r="Q384" s="95">
        <v>148920</v>
      </c>
      <c r="R384" s="95">
        <v>148920</v>
      </c>
      <c r="S384" s="95">
        <v>136510</v>
      </c>
      <c r="T384" s="95">
        <v>124100</v>
      </c>
      <c r="U384" s="95">
        <v>111690</v>
      </c>
      <c r="V384" s="95">
        <v>0</v>
      </c>
      <c r="W384" s="95">
        <v>0</v>
      </c>
      <c r="X384" s="95">
        <v>0</v>
      </c>
      <c r="Y384" s="95">
        <v>0</v>
      </c>
      <c r="Z384" s="95">
        <v>0</v>
      </c>
      <c r="AA384" s="95">
        <v>0</v>
      </c>
      <c r="AB384" s="95">
        <v>0</v>
      </c>
      <c r="AC384" s="95"/>
      <c r="AD384" s="95"/>
      <c r="AE384" s="95">
        <f t="shared" si="441"/>
        <v>62050</v>
      </c>
      <c r="AF384" s="102"/>
      <c r="AG384" s="101"/>
      <c r="AH384" s="99"/>
      <c r="AI384" s="99"/>
      <c r="AJ384" s="99"/>
      <c r="AK384" s="100"/>
      <c r="AL384" s="99">
        <f t="shared" si="338"/>
        <v>0</v>
      </c>
      <c r="AM384" s="98">
        <f t="shared" si="516"/>
        <v>62050</v>
      </c>
      <c r="AN384" s="99"/>
      <c r="AO384" s="247">
        <f t="shared" si="339"/>
        <v>62050</v>
      </c>
      <c r="AP384" s="232"/>
      <c r="AQ384" s="86">
        <f t="shared" si="454"/>
        <v>0</v>
      </c>
      <c r="AR384" s="99"/>
      <c r="AS384" s="99"/>
      <c r="AT384" s="99"/>
      <c r="AU384" s="99"/>
      <c r="AV384" s="245">
        <f t="shared" si="340"/>
        <v>0</v>
      </c>
      <c r="AW384" s="99">
        <f t="shared" si="521"/>
        <v>0</v>
      </c>
      <c r="AX384" s="99"/>
      <c r="AY384" s="98">
        <f t="shared" si="341"/>
        <v>0</v>
      </c>
      <c r="AZ384" s="470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</row>
    <row r="385" spans="1:83" s="11" customFormat="1" ht="12" customHeight="1">
      <c r="A385" s="161">
        <v>16502443</v>
      </c>
      <c r="B385" s="108" t="str">
        <f t="shared" si="522"/>
        <v>16502443</v>
      </c>
      <c r="C385" s="112" t="s">
        <v>1234</v>
      </c>
      <c r="D385" s="112" t="str">
        <f t="shared" si="431"/>
        <v>W/C</v>
      </c>
      <c r="E385" s="112"/>
      <c r="F385" s="112"/>
      <c r="G385" s="112"/>
      <c r="H385" s="177" t="str">
        <f t="shared" si="517"/>
        <v/>
      </c>
      <c r="I385" s="177" t="str">
        <f t="shared" si="518"/>
        <v/>
      </c>
      <c r="J385" s="177" t="str">
        <f t="shared" si="519"/>
        <v/>
      </c>
      <c r="K385" s="177" t="str">
        <f t="shared" si="520"/>
        <v/>
      </c>
      <c r="L385" s="177" t="str">
        <f t="shared" si="523"/>
        <v>W/C</v>
      </c>
      <c r="M385" s="177" t="str">
        <f t="shared" si="524"/>
        <v>NO</v>
      </c>
      <c r="N385" s="177" t="str">
        <f t="shared" si="525"/>
        <v>W/C</v>
      </c>
      <c r="O385" s="5"/>
      <c r="P385" s="95">
        <v>0</v>
      </c>
      <c r="Q385" s="95">
        <v>0</v>
      </c>
      <c r="R385" s="95">
        <v>0</v>
      </c>
      <c r="S385" s="95">
        <v>0</v>
      </c>
      <c r="T385" s="95">
        <v>0</v>
      </c>
      <c r="U385" s="95">
        <v>0</v>
      </c>
      <c r="V385" s="95">
        <v>0</v>
      </c>
      <c r="W385" s="95">
        <v>0</v>
      </c>
      <c r="X385" s="95">
        <v>0</v>
      </c>
      <c r="Y385" s="95">
        <v>0</v>
      </c>
      <c r="Z385" s="95">
        <v>36602.720000000001</v>
      </c>
      <c r="AA385" s="95">
        <v>36602.720000000001</v>
      </c>
      <c r="AB385" s="95">
        <v>36602.720000000001</v>
      </c>
      <c r="AC385" s="95"/>
      <c r="AD385" s="95"/>
      <c r="AE385" s="95">
        <f t="shared" si="441"/>
        <v>7625.5666666666666</v>
      </c>
      <c r="AF385" s="102"/>
      <c r="AG385" s="101"/>
      <c r="AH385" s="99"/>
      <c r="AI385" s="99"/>
      <c r="AJ385" s="99"/>
      <c r="AK385" s="100"/>
      <c r="AL385" s="99">
        <f t="shared" si="338"/>
        <v>0</v>
      </c>
      <c r="AM385" s="98">
        <f t="shared" si="516"/>
        <v>7625.5666666666666</v>
      </c>
      <c r="AN385" s="99"/>
      <c r="AO385" s="247">
        <f t="shared" si="339"/>
        <v>7625.5666666666666</v>
      </c>
      <c r="AP385" s="232"/>
      <c r="AQ385" s="86">
        <f t="shared" si="454"/>
        <v>36602.720000000001</v>
      </c>
      <c r="AR385" s="99"/>
      <c r="AS385" s="99"/>
      <c r="AT385" s="99"/>
      <c r="AU385" s="99"/>
      <c r="AV385" s="245">
        <f t="shared" si="340"/>
        <v>0</v>
      </c>
      <c r="AW385" s="99">
        <f t="shared" si="521"/>
        <v>36602.720000000001</v>
      </c>
      <c r="AX385" s="99"/>
      <c r="AY385" s="98">
        <f t="shared" si="341"/>
        <v>36602.720000000001</v>
      </c>
      <c r="AZ385" s="470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</row>
    <row r="386" spans="1:83" s="11" customFormat="1" ht="12" customHeight="1">
      <c r="A386" s="161">
        <v>16502463</v>
      </c>
      <c r="B386" s="108" t="str">
        <f t="shared" si="522"/>
        <v>16502463</v>
      </c>
      <c r="C386" s="94" t="s">
        <v>1242</v>
      </c>
      <c r="D386" s="112" t="str">
        <f t="shared" si="431"/>
        <v>W/C</v>
      </c>
      <c r="E386" s="112"/>
      <c r="F386" s="94"/>
      <c r="G386" s="112"/>
      <c r="H386" s="177" t="str">
        <f t="shared" si="517"/>
        <v/>
      </c>
      <c r="I386" s="177" t="str">
        <f t="shared" si="518"/>
        <v/>
      </c>
      <c r="J386" s="177" t="str">
        <f t="shared" si="519"/>
        <v/>
      </c>
      <c r="K386" s="177" t="str">
        <f t="shared" si="520"/>
        <v/>
      </c>
      <c r="L386" s="177" t="str">
        <f t="shared" si="523"/>
        <v>W/C</v>
      </c>
      <c r="M386" s="177" t="str">
        <f t="shared" si="524"/>
        <v>NO</v>
      </c>
      <c r="N386" s="177" t="str">
        <f t="shared" si="525"/>
        <v>W/C</v>
      </c>
      <c r="O386" s="5"/>
      <c r="P386" s="95">
        <v>28317.88</v>
      </c>
      <c r="Q386" s="95">
        <v>14158.93</v>
      </c>
      <c r="R386" s="95">
        <v>0</v>
      </c>
      <c r="S386" s="95">
        <v>155833.32999999999</v>
      </c>
      <c r="T386" s="95">
        <v>141666.66</v>
      </c>
      <c r="U386" s="95">
        <v>127499.99</v>
      </c>
      <c r="V386" s="95">
        <v>0</v>
      </c>
      <c r="W386" s="95">
        <v>0</v>
      </c>
      <c r="X386" s="95">
        <v>0</v>
      </c>
      <c r="Y386" s="95">
        <v>0</v>
      </c>
      <c r="Z386" s="95">
        <v>0</v>
      </c>
      <c r="AA386" s="95">
        <v>0</v>
      </c>
      <c r="AB386" s="95">
        <v>0</v>
      </c>
      <c r="AC386" s="95"/>
      <c r="AD386" s="95"/>
      <c r="AE386" s="95">
        <f t="shared" si="441"/>
        <v>37776.487499999996</v>
      </c>
      <c r="AF386" s="102"/>
      <c r="AG386" s="101"/>
      <c r="AH386" s="99"/>
      <c r="AI386" s="99"/>
      <c r="AJ386" s="99"/>
      <c r="AK386" s="100"/>
      <c r="AL386" s="99">
        <f t="shared" si="338"/>
        <v>0</v>
      </c>
      <c r="AM386" s="98">
        <f t="shared" si="516"/>
        <v>37776.487499999996</v>
      </c>
      <c r="AN386" s="99"/>
      <c r="AO386" s="247">
        <f t="shared" si="339"/>
        <v>37776.487499999996</v>
      </c>
      <c r="AP386" s="232"/>
      <c r="AQ386" s="86">
        <f t="shared" si="454"/>
        <v>0</v>
      </c>
      <c r="AR386" s="99"/>
      <c r="AS386" s="99"/>
      <c r="AT386" s="99"/>
      <c r="AU386" s="99"/>
      <c r="AV386" s="245">
        <f t="shared" si="340"/>
        <v>0</v>
      </c>
      <c r="AW386" s="99">
        <f t="shared" si="521"/>
        <v>0</v>
      </c>
      <c r="AX386" s="99"/>
      <c r="AY386" s="98">
        <f t="shared" si="341"/>
        <v>0</v>
      </c>
      <c r="AZ386" s="470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</row>
    <row r="387" spans="1:83" s="11" customFormat="1" ht="12" customHeight="1">
      <c r="A387" s="161">
        <v>16502473</v>
      </c>
      <c r="B387" s="108" t="str">
        <f t="shared" si="522"/>
        <v>16502473</v>
      </c>
      <c r="C387" s="112" t="s">
        <v>1280</v>
      </c>
      <c r="D387" s="112" t="str">
        <f t="shared" si="431"/>
        <v>W/C</v>
      </c>
      <c r="E387" s="112"/>
      <c r="F387" s="112"/>
      <c r="G387" s="112"/>
      <c r="H387" s="177" t="str">
        <f t="shared" si="517"/>
        <v/>
      </c>
      <c r="I387" s="177" t="str">
        <f t="shared" si="518"/>
        <v/>
      </c>
      <c r="J387" s="177" t="str">
        <f t="shared" si="519"/>
        <v/>
      </c>
      <c r="K387" s="177" t="str">
        <f t="shared" si="520"/>
        <v/>
      </c>
      <c r="L387" s="177" t="str">
        <f t="shared" si="523"/>
        <v>W/C</v>
      </c>
      <c r="M387" s="177" t="str">
        <f t="shared" si="524"/>
        <v>NO</v>
      </c>
      <c r="N387" s="177" t="str">
        <f t="shared" si="525"/>
        <v>W/C</v>
      </c>
      <c r="O387" s="5"/>
      <c r="P387" s="95">
        <v>111390.81</v>
      </c>
      <c r="Q387" s="95">
        <v>311737.02</v>
      </c>
      <c r="R387" s="95">
        <v>125778.9</v>
      </c>
      <c r="S387" s="95">
        <v>0</v>
      </c>
      <c r="T387" s="95">
        <v>0</v>
      </c>
      <c r="U387" s="95">
        <v>0</v>
      </c>
      <c r="V387" s="95">
        <v>0</v>
      </c>
      <c r="W387" s="95">
        <v>0</v>
      </c>
      <c r="X387" s="95">
        <v>0</v>
      </c>
      <c r="Y387" s="95">
        <v>0</v>
      </c>
      <c r="Z387" s="95">
        <v>0</v>
      </c>
      <c r="AA387" s="95">
        <v>0</v>
      </c>
      <c r="AB387" s="95">
        <v>0</v>
      </c>
      <c r="AC387" s="95"/>
      <c r="AD387" s="95"/>
      <c r="AE387" s="95">
        <f t="shared" si="441"/>
        <v>41100.943750000006</v>
      </c>
      <c r="AF387" s="102"/>
      <c r="AG387" s="101"/>
      <c r="AH387" s="99"/>
      <c r="AI387" s="99"/>
      <c r="AJ387" s="99"/>
      <c r="AK387" s="100"/>
      <c r="AL387" s="99">
        <f t="shared" si="338"/>
        <v>0</v>
      </c>
      <c r="AM387" s="98">
        <f t="shared" si="516"/>
        <v>41100.943750000006</v>
      </c>
      <c r="AN387" s="99"/>
      <c r="AO387" s="247">
        <f t="shared" si="339"/>
        <v>41100.943750000006</v>
      </c>
      <c r="AP387" s="232"/>
      <c r="AQ387" s="86">
        <f t="shared" si="454"/>
        <v>0</v>
      </c>
      <c r="AR387" s="99"/>
      <c r="AS387" s="99"/>
      <c r="AT387" s="99"/>
      <c r="AU387" s="99"/>
      <c r="AV387" s="245">
        <f t="shared" si="340"/>
        <v>0</v>
      </c>
      <c r="AW387" s="99">
        <f t="shared" si="521"/>
        <v>0</v>
      </c>
      <c r="AX387" s="99"/>
      <c r="AY387" s="98">
        <f t="shared" si="341"/>
        <v>0</v>
      </c>
      <c r="AZ387" s="470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</row>
    <row r="388" spans="1:83" s="11" customFormat="1" ht="12" customHeight="1">
      <c r="A388" s="167">
        <v>16502483</v>
      </c>
      <c r="B388" s="196" t="str">
        <f t="shared" si="522"/>
        <v>16502483</v>
      </c>
      <c r="C388" s="94" t="s">
        <v>1288</v>
      </c>
      <c r="D388" s="112" t="str">
        <f t="shared" si="431"/>
        <v>W/C</v>
      </c>
      <c r="E388" s="112"/>
      <c r="F388" s="94"/>
      <c r="G388" s="112"/>
      <c r="H388" s="177" t="str">
        <f t="shared" si="517"/>
        <v/>
      </c>
      <c r="I388" s="177" t="str">
        <f t="shared" si="518"/>
        <v/>
      </c>
      <c r="J388" s="177" t="str">
        <f t="shared" si="519"/>
        <v/>
      </c>
      <c r="K388" s="177" t="str">
        <f t="shared" si="520"/>
        <v/>
      </c>
      <c r="L388" s="177" t="str">
        <f t="shared" si="523"/>
        <v>W/C</v>
      </c>
      <c r="M388" s="177" t="str">
        <f t="shared" si="524"/>
        <v>NO</v>
      </c>
      <c r="N388" s="177" t="str">
        <f t="shared" si="525"/>
        <v>W/C</v>
      </c>
      <c r="O388" s="5"/>
      <c r="P388" s="95">
        <v>43249.1</v>
      </c>
      <c r="Q388" s="95">
        <v>37070.65</v>
      </c>
      <c r="R388" s="95">
        <v>30892.2</v>
      </c>
      <c r="S388" s="95">
        <v>24713.75</v>
      </c>
      <c r="T388" s="95">
        <v>18535.3</v>
      </c>
      <c r="U388" s="95">
        <v>12356.85</v>
      </c>
      <c r="V388" s="95">
        <v>0</v>
      </c>
      <c r="W388" s="95">
        <v>0</v>
      </c>
      <c r="X388" s="95">
        <v>0</v>
      </c>
      <c r="Y388" s="95">
        <v>0</v>
      </c>
      <c r="Z388" s="95">
        <v>0</v>
      </c>
      <c r="AA388" s="95">
        <v>0</v>
      </c>
      <c r="AB388" s="95">
        <v>0</v>
      </c>
      <c r="AC388" s="95"/>
      <c r="AD388" s="95"/>
      <c r="AE388" s="95">
        <f t="shared" si="441"/>
        <v>12099.441666666668</v>
      </c>
      <c r="AF388" s="102"/>
      <c r="AG388" s="101"/>
      <c r="AH388" s="99"/>
      <c r="AI388" s="99"/>
      <c r="AJ388" s="99"/>
      <c r="AK388" s="100"/>
      <c r="AL388" s="99">
        <f t="shared" si="338"/>
        <v>0</v>
      </c>
      <c r="AM388" s="98">
        <f t="shared" si="516"/>
        <v>12099.441666666668</v>
      </c>
      <c r="AN388" s="99"/>
      <c r="AO388" s="247">
        <f t="shared" si="339"/>
        <v>12099.441666666668</v>
      </c>
      <c r="AP388" s="232"/>
      <c r="AQ388" s="86">
        <f t="shared" si="454"/>
        <v>0</v>
      </c>
      <c r="AR388" s="99"/>
      <c r="AS388" s="99"/>
      <c r="AT388" s="99"/>
      <c r="AU388" s="99"/>
      <c r="AV388" s="245">
        <f t="shared" si="340"/>
        <v>0</v>
      </c>
      <c r="AW388" s="99">
        <f t="shared" si="521"/>
        <v>0</v>
      </c>
      <c r="AX388" s="99"/>
      <c r="AY388" s="98">
        <f t="shared" si="341"/>
        <v>0</v>
      </c>
      <c r="AZ388" s="470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</row>
    <row r="389" spans="1:83" s="11" customFormat="1" ht="12" customHeight="1">
      <c r="A389" s="345">
        <v>16502493</v>
      </c>
      <c r="B389" s="358" t="str">
        <f t="shared" si="522"/>
        <v>16502493</v>
      </c>
      <c r="C389" s="325" t="s">
        <v>1318</v>
      </c>
      <c r="D389" s="326" t="str">
        <f t="shared" si="431"/>
        <v>W/C</v>
      </c>
      <c r="E389" s="326"/>
      <c r="F389" s="354">
        <v>42842</v>
      </c>
      <c r="G389" s="326"/>
      <c r="H389" s="327" t="str">
        <f t="shared" si="517"/>
        <v/>
      </c>
      <c r="I389" s="327" t="str">
        <f t="shared" si="518"/>
        <v/>
      </c>
      <c r="J389" s="327" t="str">
        <f t="shared" si="519"/>
        <v/>
      </c>
      <c r="K389" s="327" t="str">
        <f t="shared" si="520"/>
        <v/>
      </c>
      <c r="L389" s="327" t="str">
        <f t="shared" si="523"/>
        <v>W/C</v>
      </c>
      <c r="M389" s="327" t="str">
        <f t="shared" si="524"/>
        <v>NO</v>
      </c>
      <c r="N389" s="327" t="str">
        <f t="shared" si="525"/>
        <v>W/C</v>
      </c>
      <c r="O389" s="445"/>
      <c r="P389" s="328">
        <v>374776.94</v>
      </c>
      <c r="Q389" s="328">
        <v>337299.25</v>
      </c>
      <c r="R389" s="328">
        <v>299821.56</v>
      </c>
      <c r="S389" s="328">
        <v>262343.87</v>
      </c>
      <c r="T389" s="328">
        <v>224866.18</v>
      </c>
      <c r="U389" s="328">
        <v>187388.49</v>
      </c>
      <c r="V389" s="328">
        <v>0</v>
      </c>
      <c r="W389" s="328">
        <v>0</v>
      </c>
      <c r="X389" s="328">
        <v>850089.09</v>
      </c>
      <c r="Y389" s="328">
        <v>0</v>
      </c>
      <c r="Z389" s="328">
        <v>850089.09</v>
      </c>
      <c r="AA389" s="328">
        <v>0</v>
      </c>
      <c r="AB389" s="328">
        <v>0</v>
      </c>
      <c r="AC389" s="328"/>
      <c r="AD389" s="328"/>
      <c r="AE389" s="328">
        <f t="shared" si="441"/>
        <v>266607.16666666669</v>
      </c>
      <c r="AF389" s="377"/>
      <c r="AG389" s="329"/>
      <c r="AH389" s="330"/>
      <c r="AI389" s="330"/>
      <c r="AJ389" s="330"/>
      <c r="AK389" s="331"/>
      <c r="AL389" s="330">
        <f t="shared" si="338"/>
        <v>0</v>
      </c>
      <c r="AM389" s="332">
        <f t="shared" si="516"/>
        <v>266607.16666666669</v>
      </c>
      <c r="AN389" s="330"/>
      <c r="AO389" s="333">
        <f t="shared" si="339"/>
        <v>266607.16666666669</v>
      </c>
      <c r="AP389" s="232"/>
      <c r="AQ389" s="334">
        <f t="shared" si="454"/>
        <v>0</v>
      </c>
      <c r="AR389" s="330"/>
      <c r="AS389" s="330"/>
      <c r="AT389" s="330"/>
      <c r="AU389" s="330"/>
      <c r="AV389" s="335">
        <f t="shared" si="340"/>
        <v>0</v>
      </c>
      <c r="AW389" s="330">
        <f t="shared" si="521"/>
        <v>0</v>
      </c>
      <c r="AX389" s="330"/>
      <c r="AY389" s="332">
        <f t="shared" si="341"/>
        <v>0</v>
      </c>
      <c r="AZ389" s="470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</row>
    <row r="390" spans="1:83" s="11" customFormat="1" ht="12" customHeight="1">
      <c r="A390" s="345">
        <v>16502503</v>
      </c>
      <c r="B390" s="358" t="str">
        <f t="shared" si="522"/>
        <v>16502503</v>
      </c>
      <c r="C390" s="360" t="s">
        <v>1341</v>
      </c>
      <c r="D390" s="326" t="str">
        <f t="shared" si="431"/>
        <v>W/C</v>
      </c>
      <c r="E390" s="326"/>
      <c r="F390" s="354">
        <v>42964</v>
      </c>
      <c r="G390" s="326"/>
      <c r="H390" s="327" t="str">
        <f t="shared" si="517"/>
        <v/>
      </c>
      <c r="I390" s="327" t="str">
        <f t="shared" si="518"/>
        <v/>
      </c>
      <c r="J390" s="327" t="str">
        <f t="shared" si="519"/>
        <v/>
      </c>
      <c r="K390" s="327" t="str">
        <f t="shared" si="520"/>
        <v/>
      </c>
      <c r="L390" s="327" t="str">
        <f t="shared" si="523"/>
        <v>W/C</v>
      </c>
      <c r="M390" s="327" t="str">
        <f t="shared" si="524"/>
        <v>NO</v>
      </c>
      <c r="N390" s="327" t="str">
        <f t="shared" si="525"/>
        <v>W/C</v>
      </c>
      <c r="O390" s="445"/>
      <c r="P390" s="328">
        <v>166750.44</v>
      </c>
      <c r="Q390" s="328">
        <v>166750.44</v>
      </c>
      <c r="R390" s="328">
        <v>166750.44</v>
      </c>
      <c r="S390" s="328">
        <v>166750.44</v>
      </c>
      <c r="T390" s="328">
        <v>166750.44</v>
      </c>
      <c r="U390" s="328">
        <v>152854.57</v>
      </c>
      <c r="V390" s="328">
        <v>0</v>
      </c>
      <c r="W390" s="328">
        <v>0</v>
      </c>
      <c r="X390" s="328">
        <v>0</v>
      </c>
      <c r="Y390" s="328">
        <v>0</v>
      </c>
      <c r="Z390" s="328">
        <v>0</v>
      </c>
      <c r="AA390" s="328">
        <v>0</v>
      </c>
      <c r="AB390" s="328">
        <v>0</v>
      </c>
      <c r="AC390" s="328"/>
      <c r="AD390" s="328"/>
      <c r="AE390" s="328">
        <f t="shared" si="441"/>
        <v>75269.295833333337</v>
      </c>
      <c r="AF390" s="377"/>
      <c r="AG390" s="329"/>
      <c r="AH390" s="330"/>
      <c r="AI390" s="330"/>
      <c r="AJ390" s="330"/>
      <c r="AK390" s="331"/>
      <c r="AL390" s="330">
        <f t="shared" si="338"/>
        <v>0</v>
      </c>
      <c r="AM390" s="332">
        <f t="shared" si="516"/>
        <v>75269.295833333337</v>
      </c>
      <c r="AN390" s="330"/>
      <c r="AO390" s="333">
        <f t="shared" si="339"/>
        <v>75269.295833333337</v>
      </c>
      <c r="AP390" s="232"/>
      <c r="AQ390" s="334">
        <f t="shared" si="454"/>
        <v>0</v>
      </c>
      <c r="AR390" s="330"/>
      <c r="AS390" s="330"/>
      <c r="AT390" s="330"/>
      <c r="AU390" s="330"/>
      <c r="AV390" s="335">
        <f t="shared" si="340"/>
        <v>0</v>
      </c>
      <c r="AW390" s="330">
        <f t="shared" si="521"/>
        <v>0</v>
      </c>
      <c r="AX390" s="330"/>
      <c r="AY390" s="332">
        <f t="shared" si="341"/>
        <v>0</v>
      </c>
      <c r="AZ390" s="47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</row>
    <row r="391" spans="1:83" s="11" customFormat="1" ht="12" customHeight="1">
      <c r="A391" s="345">
        <v>16502513</v>
      </c>
      <c r="B391" s="358" t="str">
        <f t="shared" si="522"/>
        <v>16502513</v>
      </c>
      <c r="C391" s="360" t="s">
        <v>1342</v>
      </c>
      <c r="D391" s="326" t="str">
        <f t="shared" si="431"/>
        <v>W/C</v>
      </c>
      <c r="E391" s="326"/>
      <c r="F391" s="354">
        <v>42964</v>
      </c>
      <c r="G391" s="326"/>
      <c r="H391" s="327" t="str">
        <f t="shared" si="517"/>
        <v/>
      </c>
      <c r="I391" s="327" t="str">
        <f t="shared" si="518"/>
        <v/>
      </c>
      <c r="J391" s="327" t="str">
        <f t="shared" si="519"/>
        <v/>
      </c>
      <c r="K391" s="327" t="str">
        <f t="shared" si="520"/>
        <v/>
      </c>
      <c r="L391" s="327" t="str">
        <f t="shared" si="523"/>
        <v>W/C</v>
      </c>
      <c r="M391" s="327" t="str">
        <f t="shared" si="524"/>
        <v>NO</v>
      </c>
      <c r="N391" s="327" t="str">
        <f t="shared" si="525"/>
        <v>W/C</v>
      </c>
      <c r="O391" s="445"/>
      <c r="P391" s="328">
        <v>460360.8</v>
      </c>
      <c r="Q391" s="328">
        <v>460360.8</v>
      </c>
      <c r="R391" s="328">
        <v>460360.8</v>
      </c>
      <c r="S391" s="328">
        <v>460360.8</v>
      </c>
      <c r="T391" s="328">
        <v>460360.8</v>
      </c>
      <c r="U391" s="328">
        <v>425405.47</v>
      </c>
      <c r="V391" s="328">
        <v>0</v>
      </c>
      <c r="W391" s="328">
        <v>0</v>
      </c>
      <c r="X391" s="328">
        <v>0</v>
      </c>
      <c r="Y391" s="328">
        <v>0</v>
      </c>
      <c r="Z391" s="328">
        <v>0</v>
      </c>
      <c r="AA391" s="328">
        <v>0</v>
      </c>
      <c r="AB391" s="328">
        <v>0</v>
      </c>
      <c r="AC391" s="328"/>
      <c r="AD391" s="328"/>
      <c r="AE391" s="328">
        <f t="shared" si="441"/>
        <v>208085.75583333333</v>
      </c>
      <c r="AF391" s="377"/>
      <c r="AG391" s="329"/>
      <c r="AH391" s="330"/>
      <c r="AI391" s="330"/>
      <c r="AJ391" s="330"/>
      <c r="AK391" s="331"/>
      <c r="AL391" s="330">
        <f t="shared" si="338"/>
        <v>0</v>
      </c>
      <c r="AM391" s="332">
        <f t="shared" si="516"/>
        <v>208085.75583333333</v>
      </c>
      <c r="AN391" s="330"/>
      <c r="AO391" s="333">
        <f t="shared" si="339"/>
        <v>208085.75583333333</v>
      </c>
      <c r="AP391" s="232"/>
      <c r="AQ391" s="334">
        <f t="shared" si="454"/>
        <v>0</v>
      </c>
      <c r="AR391" s="330"/>
      <c r="AS391" s="330"/>
      <c r="AT391" s="330"/>
      <c r="AU391" s="330"/>
      <c r="AV391" s="335">
        <f t="shared" si="340"/>
        <v>0</v>
      </c>
      <c r="AW391" s="330">
        <f t="shared" si="521"/>
        <v>0</v>
      </c>
      <c r="AX391" s="330"/>
      <c r="AY391" s="332">
        <f t="shared" si="341"/>
        <v>0</v>
      </c>
      <c r="AZ391" s="470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</row>
    <row r="392" spans="1:83" s="11" customFormat="1" ht="12" customHeight="1">
      <c r="A392" s="345">
        <v>16502523</v>
      </c>
      <c r="B392" s="358" t="str">
        <f t="shared" si="522"/>
        <v>16502523</v>
      </c>
      <c r="C392" s="360" t="s">
        <v>1343</v>
      </c>
      <c r="D392" s="326" t="str">
        <f t="shared" si="431"/>
        <v>W/C</v>
      </c>
      <c r="E392" s="326"/>
      <c r="F392" s="354">
        <v>42964</v>
      </c>
      <c r="G392" s="326"/>
      <c r="H392" s="327" t="str">
        <f t="shared" si="517"/>
        <v/>
      </c>
      <c r="I392" s="327" t="str">
        <f t="shared" si="518"/>
        <v/>
      </c>
      <c r="J392" s="327" t="str">
        <f t="shared" si="519"/>
        <v/>
      </c>
      <c r="K392" s="327" t="str">
        <f t="shared" si="520"/>
        <v/>
      </c>
      <c r="L392" s="327" t="str">
        <f t="shared" si="523"/>
        <v>W/C</v>
      </c>
      <c r="M392" s="327" t="str">
        <f t="shared" si="524"/>
        <v>NO</v>
      </c>
      <c r="N392" s="327" t="str">
        <f t="shared" si="525"/>
        <v>W/C</v>
      </c>
      <c r="O392" s="445"/>
      <c r="P392" s="328">
        <v>570039.56999999995</v>
      </c>
      <c r="Q392" s="328">
        <v>570039.56999999995</v>
      </c>
      <c r="R392" s="328">
        <v>570039.56999999995</v>
      </c>
      <c r="S392" s="328">
        <v>570039.56999999995</v>
      </c>
      <c r="T392" s="328">
        <v>570039.56999999995</v>
      </c>
      <c r="U392" s="328">
        <v>522536.27</v>
      </c>
      <c r="V392" s="328">
        <v>0</v>
      </c>
      <c r="W392" s="328">
        <v>0</v>
      </c>
      <c r="X392" s="328">
        <v>0</v>
      </c>
      <c r="Y392" s="328">
        <v>0</v>
      </c>
      <c r="Z392" s="328">
        <v>0</v>
      </c>
      <c r="AA392" s="328">
        <v>0</v>
      </c>
      <c r="AB392" s="328">
        <v>0</v>
      </c>
      <c r="AC392" s="328"/>
      <c r="AD392" s="328"/>
      <c r="AE392" s="328">
        <f t="shared" si="441"/>
        <v>257309.52791666667</v>
      </c>
      <c r="AF392" s="377"/>
      <c r="AG392" s="329"/>
      <c r="AH392" s="330"/>
      <c r="AI392" s="330"/>
      <c r="AJ392" s="330"/>
      <c r="AK392" s="331"/>
      <c r="AL392" s="330">
        <f t="shared" si="338"/>
        <v>0</v>
      </c>
      <c r="AM392" s="332">
        <f t="shared" si="516"/>
        <v>257309.52791666667</v>
      </c>
      <c r="AN392" s="330"/>
      <c r="AO392" s="333">
        <f t="shared" si="339"/>
        <v>257309.52791666667</v>
      </c>
      <c r="AP392" s="232"/>
      <c r="AQ392" s="334">
        <f t="shared" si="454"/>
        <v>0</v>
      </c>
      <c r="AR392" s="330"/>
      <c r="AS392" s="330"/>
      <c r="AT392" s="330"/>
      <c r="AU392" s="330"/>
      <c r="AV392" s="335">
        <f t="shared" si="340"/>
        <v>0</v>
      </c>
      <c r="AW392" s="330">
        <f t="shared" si="521"/>
        <v>0</v>
      </c>
      <c r="AX392" s="330"/>
      <c r="AY392" s="332">
        <f t="shared" si="341"/>
        <v>0</v>
      </c>
      <c r="AZ392" s="470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</row>
    <row r="393" spans="1:83" s="11" customFormat="1" ht="12" customHeight="1">
      <c r="A393" s="349">
        <v>16502543</v>
      </c>
      <c r="B393" s="349" t="str">
        <f t="shared" si="522"/>
        <v>16502543</v>
      </c>
      <c r="C393" s="361" t="s">
        <v>1478</v>
      </c>
      <c r="D393" s="326" t="str">
        <f t="shared" si="431"/>
        <v>W/C</v>
      </c>
      <c r="E393" s="326"/>
      <c r="F393" s="354">
        <v>43101</v>
      </c>
      <c r="G393" s="326"/>
      <c r="H393" s="327" t="str">
        <f t="shared" si="517"/>
        <v/>
      </c>
      <c r="I393" s="327" t="str">
        <f t="shared" si="518"/>
        <v/>
      </c>
      <c r="J393" s="327" t="str">
        <f t="shared" si="519"/>
        <v/>
      </c>
      <c r="K393" s="327" t="str">
        <f t="shared" si="520"/>
        <v/>
      </c>
      <c r="L393" s="327" t="str">
        <f t="shared" si="523"/>
        <v>W/C</v>
      </c>
      <c r="M393" s="327" t="str">
        <f t="shared" si="524"/>
        <v>NO</v>
      </c>
      <c r="N393" s="327" t="str">
        <f t="shared" si="525"/>
        <v>W/C</v>
      </c>
      <c r="O393" s="445"/>
      <c r="P393" s="328">
        <v>56250</v>
      </c>
      <c r="Q393" s="328">
        <v>50000</v>
      </c>
      <c r="R393" s="328">
        <v>43750</v>
      </c>
      <c r="S393" s="328">
        <v>37500</v>
      </c>
      <c r="T393" s="328">
        <v>31250</v>
      </c>
      <c r="U393" s="328">
        <v>25000</v>
      </c>
      <c r="V393" s="328">
        <v>0</v>
      </c>
      <c r="W393" s="328">
        <v>0</v>
      </c>
      <c r="X393" s="328">
        <v>0</v>
      </c>
      <c r="Y393" s="328">
        <v>0</v>
      </c>
      <c r="Z393" s="328">
        <v>0</v>
      </c>
      <c r="AA393" s="328">
        <v>0</v>
      </c>
      <c r="AB393" s="328">
        <v>0</v>
      </c>
      <c r="AC393" s="328"/>
      <c r="AD393" s="328"/>
      <c r="AE393" s="328">
        <f t="shared" si="441"/>
        <v>17968.75</v>
      </c>
      <c r="AF393" s="377"/>
      <c r="AG393" s="329"/>
      <c r="AH393" s="330"/>
      <c r="AI393" s="330"/>
      <c r="AJ393" s="330"/>
      <c r="AK393" s="331"/>
      <c r="AL393" s="330">
        <f t="shared" si="338"/>
        <v>0</v>
      </c>
      <c r="AM393" s="332">
        <f t="shared" si="516"/>
        <v>17968.75</v>
      </c>
      <c r="AN393" s="330"/>
      <c r="AO393" s="333">
        <f t="shared" si="339"/>
        <v>17968.75</v>
      </c>
      <c r="AP393" s="232"/>
      <c r="AQ393" s="334">
        <f t="shared" si="454"/>
        <v>0</v>
      </c>
      <c r="AR393" s="330"/>
      <c r="AS393" s="330"/>
      <c r="AT393" s="330"/>
      <c r="AU393" s="330"/>
      <c r="AV393" s="335">
        <f t="shared" si="340"/>
        <v>0</v>
      </c>
      <c r="AW393" s="330">
        <f t="shared" si="521"/>
        <v>0</v>
      </c>
      <c r="AX393" s="330"/>
      <c r="AY393" s="332">
        <f t="shared" si="341"/>
        <v>0</v>
      </c>
      <c r="AZ393" s="470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</row>
    <row r="394" spans="1:83" s="11" customFormat="1" ht="12" customHeight="1">
      <c r="A394" s="511">
        <v>16502553</v>
      </c>
      <c r="B394" s="511" t="str">
        <f t="shared" si="522"/>
        <v>16502553</v>
      </c>
      <c r="C394" s="502" t="s">
        <v>1583</v>
      </c>
      <c r="D394" s="480" t="str">
        <f t="shared" si="431"/>
        <v>W/C</v>
      </c>
      <c r="E394" s="480"/>
      <c r="F394" s="499">
        <v>43282</v>
      </c>
      <c r="G394" s="499"/>
      <c r="H394" s="482" t="str">
        <f t="shared" si="517"/>
        <v/>
      </c>
      <c r="I394" s="482" t="str">
        <f t="shared" si="518"/>
        <v/>
      </c>
      <c r="J394" s="482" t="str">
        <f t="shared" si="519"/>
        <v/>
      </c>
      <c r="K394" s="482" t="str">
        <f t="shared" si="520"/>
        <v/>
      </c>
      <c r="L394" s="482" t="str">
        <f t="shared" ref="L394" si="526">IF(VALUE(AM394),"W/C",IF(ISBLANK(AM394),"NO","W/C"))</f>
        <v>W/C</v>
      </c>
      <c r="M394" s="482" t="str">
        <f t="shared" ref="M394" si="527">IF(VALUE(AN394),"W/C",IF(ISBLANK(AN394),"NO","W/C"))</f>
        <v>NO</v>
      </c>
      <c r="N394" s="482" t="str">
        <f t="shared" ref="N394" si="528">IF(OR(CONCATENATE(L394,M394)="NOW/C",CONCATENATE(L394,M394)="W/CNO"),"W/C","")</f>
        <v>W/C</v>
      </c>
      <c r="O394" s="483"/>
      <c r="P394" s="484">
        <v>247414.8</v>
      </c>
      <c r="Q394" s="484">
        <v>247414.8</v>
      </c>
      <c r="R394" s="484">
        <v>247414.8</v>
      </c>
      <c r="S394" s="484">
        <v>247414.8</v>
      </c>
      <c r="T394" s="484">
        <v>247414.8</v>
      </c>
      <c r="U394" s="484">
        <v>247414.8</v>
      </c>
      <c r="V394" s="484">
        <v>0</v>
      </c>
      <c r="W394" s="484">
        <v>0</v>
      </c>
      <c r="X394" s="484">
        <v>0</v>
      </c>
      <c r="Y394" s="484">
        <v>0</v>
      </c>
      <c r="Z394" s="484">
        <v>0</v>
      </c>
      <c r="AA394" s="484">
        <v>0</v>
      </c>
      <c r="AB394" s="484">
        <v>0</v>
      </c>
      <c r="AC394" s="484"/>
      <c r="AD394" s="484"/>
      <c r="AE394" s="484">
        <f t="shared" si="441"/>
        <v>113398.45</v>
      </c>
      <c r="AF394" s="485"/>
      <c r="AG394" s="496"/>
      <c r="AH394" s="487"/>
      <c r="AI394" s="487"/>
      <c r="AJ394" s="487"/>
      <c r="AK394" s="488"/>
      <c r="AL394" s="487">
        <f t="shared" si="338"/>
        <v>0</v>
      </c>
      <c r="AM394" s="489">
        <f t="shared" si="516"/>
        <v>113398.45</v>
      </c>
      <c r="AN394" s="487"/>
      <c r="AO394" s="490">
        <f t="shared" ref="AO394" si="529">AM394+AN394</f>
        <v>113398.45</v>
      </c>
      <c r="AP394" s="232"/>
      <c r="AQ394" s="491">
        <f t="shared" si="454"/>
        <v>0</v>
      </c>
      <c r="AR394" s="487"/>
      <c r="AS394" s="487"/>
      <c r="AT394" s="487"/>
      <c r="AU394" s="487"/>
      <c r="AV394" s="492">
        <f t="shared" ref="AV394" si="530">SUM(AS394:AU394)</f>
        <v>0</v>
      </c>
      <c r="AW394" s="487">
        <f t="shared" ref="AW394" si="531">AQ394</f>
        <v>0</v>
      </c>
      <c r="AX394" s="487"/>
      <c r="AY394" s="489">
        <f t="shared" ref="AY394" si="532">AW394+AX394</f>
        <v>0</v>
      </c>
      <c r="AZ394" s="470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</row>
    <row r="395" spans="1:83" s="11" customFormat="1" ht="12" customHeight="1">
      <c r="A395" s="349">
        <v>16502563</v>
      </c>
      <c r="B395" s="349" t="str">
        <f t="shared" si="522"/>
        <v>16502563</v>
      </c>
      <c r="C395" s="361" t="s">
        <v>1566</v>
      </c>
      <c r="D395" s="326" t="str">
        <f t="shared" si="431"/>
        <v>W/C</v>
      </c>
      <c r="E395" s="326"/>
      <c r="F395" s="400">
        <v>43268</v>
      </c>
      <c r="G395" s="326"/>
      <c r="H395" s="327"/>
      <c r="I395" s="327"/>
      <c r="J395" s="327"/>
      <c r="K395" s="327"/>
      <c r="L395" s="327" t="str">
        <f t="shared" ref="L395:L396" si="533">IF(VALUE(AM395),"W/C",IF(ISBLANK(AM395),"NO","W/C"))</f>
        <v>W/C</v>
      </c>
      <c r="M395" s="327" t="str">
        <f t="shared" ref="M395:M396" si="534">IF(VALUE(AN395),"W/C",IF(ISBLANK(AN395),"NO","W/C"))</f>
        <v>NO</v>
      </c>
      <c r="N395" s="327" t="str">
        <f t="shared" ref="N395:N396" si="535">IF(OR(CONCATENATE(L395,M395)="NOW/C",CONCATENATE(L395,M395)="W/CNO"),"W/C","")</f>
        <v>W/C</v>
      </c>
      <c r="O395" s="445"/>
      <c r="P395" s="328">
        <v>145849.79999999999</v>
      </c>
      <c r="Q395" s="328">
        <v>131264.82</v>
      </c>
      <c r="R395" s="328">
        <v>116679.84</v>
      </c>
      <c r="S395" s="328">
        <v>102094.86</v>
      </c>
      <c r="T395" s="328">
        <v>87509.88</v>
      </c>
      <c r="U395" s="328">
        <v>72924.899999999994</v>
      </c>
      <c r="V395" s="328">
        <v>0</v>
      </c>
      <c r="W395" s="328">
        <v>0</v>
      </c>
      <c r="X395" s="328">
        <v>0</v>
      </c>
      <c r="Y395" s="328">
        <v>0</v>
      </c>
      <c r="Z395" s="328">
        <v>0</v>
      </c>
      <c r="AA395" s="328">
        <v>0</v>
      </c>
      <c r="AB395" s="328">
        <v>0</v>
      </c>
      <c r="AC395" s="328"/>
      <c r="AD395" s="328"/>
      <c r="AE395" s="328">
        <f t="shared" si="441"/>
        <v>48616.600000000006</v>
      </c>
      <c r="AF395" s="377"/>
      <c r="AG395" s="396"/>
      <c r="AH395" s="330"/>
      <c r="AI395" s="330"/>
      <c r="AJ395" s="330"/>
      <c r="AK395" s="331"/>
      <c r="AL395" s="330">
        <f t="shared" si="338"/>
        <v>0</v>
      </c>
      <c r="AM395" s="332">
        <f t="shared" si="516"/>
        <v>48616.600000000006</v>
      </c>
      <c r="AN395" s="330"/>
      <c r="AO395" s="333">
        <f t="shared" si="339"/>
        <v>48616.600000000006</v>
      </c>
      <c r="AP395" s="232"/>
      <c r="AQ395" s="334">
        <f t="shared" si="454"/>
        <v>0</v>
      </c>
      <c r="AR395" s="330"/>
      <c r="AS395" s="330"/>
      <c r="AT395" s="330"/>
      <c r="AU395" s="330"/>
      <c r="AV395" s="335">
        <f t="shared" si="340"/>
        <v>0</v>
      </c>
      <c r="AW395" s="330">
        <f t="shared" ref="AW395" si="536">AQ395</f>
        <v>0</v>
      </c>
      <c r="AX395" s="330"/>
      <c r="AY395" s="332">
        <f t="shared" ref="AY395" si="537">AW395+AX395</f>
        <v>0</v>
      </c>
      <c r="AZ395" s="470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</row>
    <row r="396" spans="1:83" s="11" customFormat="1" ht="12" customHeight="1">
      <c r="A396" s="511">
        <v>16502573</v>
      </c>
      <c r="B396" s="511" t="str">
        <f t="shared" si="522"/>
        <v>16502573</v>
      </c>
      <c r="C396" s="502" t="s">
        <v>1584</v>
      </c>
      <c r="D396" s="480" t="str">
        <f t="shared" si="431"/>
        <v>W/C</v>
      </c>
      <c r="E396" s="480"/>
      <c r="F396" s="499">
        <v>43282</v>
      </c>
      <c r="G396" s="499"/>
      <c r="H396" s="482" t="str">
        <f t="shared" ref="H396:H437" si="538">IF(VALUE(AH396),H$7,IF(ISBLANK(AH396),"",H$7))</f>
        <v/>
      </c>
      <c r="I396" s="482" t="str">
        <f t="shared" ref="I396:I437" si="539">IF(VALUE(AI396),I$7,IF(ISBLANK(AI396),"",I$7))</f>
        <v/>
      </c>
      <c r="J396" s="482" t="str">
        <f t="shared" ref="J396:J437" si="540">IF(VALUE(AJ396),J$7,IF(ISBLANK(AJ396),"",J$7))</f>
        <v/>
      </c>
      <c r="K396" s="482" t="str">
        <f t="shared" ref="K396:K437" si="541">IF(VALUE(AK396),K$7,IF(ISBLANK(AK396),"",K$7))</f>
        <v/>
      </c>
      <c r="L396" s="482" t="str">
        <f t="shared" si="533"/>
        <v>W/C</v>
      </c>
      <c r="M396" s="482" t="str">
        <f t="shared" si="534"/>
        <v>NO</v>
      </c>
      <c r="N396" s="482" t="str">
        <f t="shared" si="535"/>
        <v>W/C</v>
      </c>
      <c r="O396" s="483"/>
      <c r="P396" s="484">
        <v>71701.19</v>
      </c>
      <c r="Q396" s="484">
        <v>57360.95</v>
      </c>
      <c r="R396" s="484">
        <v>43020.71</v>
      </c>
      <c r="S396" s="484">
        <v>28680.47</v>
      </c>
      <c r="T396" s="484">
        <v>14340.23</v>
      </c>
      <c r="U396" s="484">
        <v>172082.87</v>
      </c>
      <c r="V396" s="484">
        <v>0</v>
      </c>
      <c r="W396" s="484">
        <v>0</v>
      </c>
      <c r="X396" s="484">
        <v>0</v>
      </c>
      <c r="Y396" s="484">
        <v>0</v>
      </c>
      <c r="Z396" s="484">
        <v>0</v>
      </c>
      <c r="AA396" s="484">
        <v>0</v>
      </c>
      <c r="AB396" s="484">
        <v>0</v>
      </c>
      <c r="AC396" s="484"/>
      <c r="AD396" s="484"/>
      <c r="AE396" s="484">
        <f t="shared" si="441"/>
        <v>29277.985416666663</v>
      </c>
      <c r="AF396" s="485"/>
      <c r="AG396" s="496"/>
      <c r="AH396" s="487"/>
      <c r="AI396" s="487"/>
      <c r="AJ396" s="487"/>
      <c r="AK396" s="488"/>
      <c r="AL396" s="487">
        <f t="shared" ref="AL396" si="542">SUM(AI396:AK396)</f>
        <v>0</v>
      </c>
      <c r="AM396" s="489">
        <f t="shared" si="516"/>
        <v>29277.985416666663</v>
      </c>
      <c r="AN396" s="487"/>
      <c r="AO396" s="490">
        <f t="shared" ref="AO396" si="543">AM396+AN396</f>
        <v>29277.985416666663</v>
      </c>
      <c r="AP396" s="232"/>
      <c r="AQ396" s="491">
        <f t="shared" si="454"/>
        <v>0</v>
      </c>
      <c r="AR396" s="487"/>
      <c r="AS396" s="487"/>
      <c r="AT396" s="487"/>
      <c r="AU396" s="487"/>
      <c r="AV396" s="492">
        <f t="shared" ref="AV396:AV401" si="544">SUM(AS396:AU396)</f>
        <v>0</v>
      </c>
      <c r="AW396" s="487">
        <f t="shared" ref="AW396" si="545">AQ396</f>
        <v>0</v>
      </c>
      <c r="AX396" s="487"/>
      <c r="AY396" s="489">
        <f t="shared" ref="AY396" si="546">AW396+AX396</f>
        <v>0</v>
      </c>
      <c r="AZ396" s="470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</row>
    <row r="397" spans="1:83" s="11" customFormat="1" ht="12" customHeight="1">
      <c r="A397" s="511">
        <v>16502583</v>
      </c>
      <c r="B397" s="511" t="str">
        <f t="shared" si="522"/>
        <v>16502583</v>
      </c>
      <c r="C397" s="506" t="s">
        <v>1599</v>
      </c>
      <c r="D397" s="480" t="str">
        <f t="shared" si="431"/>
        <v>W/C</v>
      </c>
      <c r="E397" s="480"/>
      <c r="F397" s="499">
        <v>43313</v>
      </c>
      <c r="G397" s="499"/>
      <c r="H397" s="482" t="str">
        <f t="shared" si="538"/>
        <v/>
      </c>
      <c r="I397" s="482" t="str">
        <f t="shared" si="539"/>
        <v/>
      </c>
      <c r="J397" s="482" t="str">
        <f t="shared" si="540"/>
        <v/>
      </c>
      <c r="K397" s="482" t="str">
        <f t="shared" si="541"/>
        <v/>
      </c>
      <c r="L397" s="482" t="str">
        <f t="shared" ref="L397" si="547">IF(VALUE(AM397),"W/C",IF(ISBLANK(AM397),"NO","W/C"))</f>
        <v>W/C</v>
      </c>
      <c r="M397" s="482" t="str">
        <f t="shared" ref="M397" si="548">IF(VALUE(AN397),"W/C",IF(ISBLANK(AN397),"NO","W/C"))</f>
        <v>NO</v>
      </c>
      <c r="N397" s="482" t="str">
        <f t="shared" ref="N397" si="549">IF(OR(CONCATENATE(L397,M397)="NOW/C",CONCATENATE(L397,M397)="W/CNO"),"W/C","")</f>
        <v>W/C</v>
      </c>
      <c r="O397" s="483"/>
      <c r="P397" s="484">
        <v>34865.839999999997</v>
      </c>
      <c r="Q397" s="484">
        <v>34865.839999999997</v>
      </c>
      <c r="R397" s="484">
        <v>34865.839999999997</v>
      </c>
      <c r="S397" s="484">
        <v>34865.839999999997</v>
      </c>
      <c r="T397" s="484">
        <v>34865.839999999997</v>
      </c>
      <c r="U397" s="484">
        <v>34865.839999999997</v>
      </c>
      <c r="V397" s="484">
        <v>0</v>
      </c>
      <c r="W397" s="484">
        <v>0</v>
      </c>
      <c r="X397" s="484">
        <v>0</v>
      </c>
      <c r="Y397" s="484">
        <v>0</v>
      </c>
      <c r="Z397" s="484">
        <v>0</v>
      </c>
      <c r="AA397" s="484">
        <v>0</v>
      </c>
      <c r="AB397" s="484">
        <v>0</v>
      </c>
      <c r="AC397" s="484"/>
      <c r="AD397" s="484"/>
      <c r="AE397" s="484">
        <f t="shared" si="441"/>
        <v>15980.176666666666</v>
      </c>
      <c r="AF397" s="485"/>
      <c r="AG397" s="496"/>
      <c r="AH397" s="487"/>
      <c r="AI397" s="487"/>
      <c r="AJ397" s="487"/>
      <c r="AK397" s="488"/>
      <c r="AL397" s="487">
        <f t="shared" ref="AL397" si="550">SUM(AI397:AK397)</f>
        <v>0</v>
      </c>
      <c r="AM397" s="489">
        <f t="shared" si="516"/>
        <v>15980.176666666666</v>
      </c>
      <c r="AN397" s="487"/>
      <c r="AO397" s="490">
        <f t="shared" ref="AO397" si="551">AM397+AN397</f>
        <v>15980.176666666666</v>
      </c>
      <c r="AP397" s="232"/>
      <c r="AQ397" s="491">
        <f t="shared" si="454"/>
        <v>0</v>
      </c>
      <c r="AR397" s="487"/>
      <c r="AS397" s="487"/>
      <c r="AT397" s="487"/>
      <c r="AU397" s="487"/>
      <c r="AV397" s="492">
        <f t="shared" ref="AV397" si="552">SUM(AS397:AU397)</f>
        <v>0</v>
      </c>
      <c r="AW397" s="487">
        <f t="shared" ref="AW397" si="553">AQ397</f>
        <v>0</v>
      </c>
      <c r="AX397" s="487"/>
      <c r="AY397" s="489">
        <f t="shared" ref="AY397" si="554">AW397+AX397</f>
        <v>0</v>
      </c>
      <c r="AZ397" s="470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</row>
    <row r="398" spans="1:83" s="11" customFormat="1" ht="12" customHeight="1">
      <c r="A398" s="511">
        <v>16502593</v>
      </c>
      <c r="B398" s="511" t="str">
        <f t="shared" si="522"/>
        <v>16502593</v>
      </c>
      <c r="C398" s="506" t="s">
        <v>1702</v>
      </c>
      <c r="D398" s="480" t="str">
        <f t="shared" si="431"/>
        <v>W/C</v>
      </c>
      <c r="E398" s="480"/>
      <c r="F398" s="499">
        <v>43497</v>
      </c>
      <c r="G398" s="499"/>
      <c r="H398" s="482" t="str">
        <f t="shared" si="538"/>
        <v/>
      </c>
      <c r="I398" s="482" t="str">
        <f t="shared" si="539"/>
        <v/>
      </c>
      <c r="J398" s="482" t="str">
        <f t="shared" si="540"/>
        <v/>
      </c>
      <c r="K398" s="482" t="str">
        <f t="shared" si="541"/>
        <v/>
      </c>
      <c r="L398" s="482" t="str">
        <f t="shared" ref="L398" si="555">IF(VALUE(AM398),"W/C",IF(ISBLANK(AM398),"NO","W/C"))</f>
        <v>W/C</v>
      </c>
      <c r="M398" s="482" t="str">
        <f t="shared" ref="M398" si="556">IF(VALUE(AN398),"W/C",IF(ISBLANK(AN398),"NO","W/C"))</f>
        <v>NO</v>
      </c>
      <c r="N398" s="482" t="str">
        <f t="shared" ref="N398" si="557">IF(OR(CONCATENATE(L398,M398)="NOW/C",CONCATENATE(L398,M398)="W/CNO"),"W/C","")</f>
        <v>W/C</v>
      </c>
      <c r="O398" s="483"/>
      <c r="P398" s="484"/>
      <c r="Q398" s="484"/>
      <c r="R398" s="484">
        <v>342426.36</v>
      </c>
      <c r="S398" s="484">
        <v>342426.36</v>
      </c>
      <c r="T398" s="484">
        <v>342426.36</v>
      </c>
      <c r="U398" s="484">
        <v>342426.36</v>
      </c>
      <c r="V398" s="484">
        <v>0</v>
      </c>
      <c r="W398" s="484">
        <v>0</v>
      </c>
      <c r="X398" s="484">
        <v>0</v>
      </c>
      <c r="Y398" s="484">
        <v>0</v>
      </c>
      <c r="Z398" s="484">
        <v>0</v>
      </c>
      <c r="AA398" s="484">
        <v>0</v>
      </c>
      <c r="AB398" s="484">
        <v>0</v>
      </c>
      <c r="AC398" s="484"/>
      <c r="AD398" s="484"/>
      <c r="AE398" s="484">
        <f t="shared" si="441"/>
        <v>114142.12</v>
      </c>
      <c r="AF398" s="485"/>
      <c r="AG398" s="496"/>
      <c r="AH398" s="487"/>
      <c r="AI398" s="487"/>
      <c r="AJ398" s="487"/>
      <c r="AK398" s="488"/>
      <c r="AL398" s="487">
        <f t="shared" ref="AL398" si="558">SUM(AI398:AK398)</f>
        <v>0</v>
      </c>
      <c r="AM398" s="489">
        <f t="shared" ref="AM398" si="559">AE398</f>
        <v>114142.12</v>
      </c>
      <c r="AN398" s="487"/>
      <c r="AO398" s="490">
        <f t="shared" ref="AO398" si="560">AM398+AN398</f>
        <v>114142.12</v>
      </c>
      <c r="AP398" s="232"/>
      <c r="AQ398" s="491">
        <f t="shared" ref="AQ398" si="561">AB398</f>
        <v>0</v>
      </c>
      <c r="AR398" s="487"/>
      <c r="AS398" s="487"/>
      <c r="AT398" s="487"/>
      <c r="AU398" s="487"/>
      <c r="AV398" s="492">
        <f t="shared" ref="AV398" si="562">SUM(AS398:AU398)</f>
        <v>0</v>
      </c>
      <c r="AW398" s="487">
        <f t="shared" ref="AW398" si="563">AQ398</f>
        <v>0</v>
      </c>
      <c r="AX398" s="487"/>
      <c r="AY398" s="489">
        <f t="shared" ref="AY398" si="564">AW398+AX398</f>
        <v>0</v>
      </c>
      <c r="AZ398" s="470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</row>
    <row r="399" spans="1:83" s="11" customFormat="1" ht="12" customHeight="1">
      <c r="A399" s="511">
        <v>16502603</v>
      </c>
      <c r="B399" s="511" t="str">
        <f t="shared" si="522"/>
        <v>16502603</v>
      </c>
      <c r="C399" s="506" t="s">
        <v>1585</v>
      </c>
      <c r="D399" s="480" t="str">
        <f t="shared" ref="D399:D462" si="565">IF(CONCATENATE(H399,I399,J399,K399,N399)= "ERBGRB","CRB",CONCATENATE(H399,I399,J399,K399,N399))</f>
        <v>W/C</v>
      </c>
      <c r="E399" s="480"/>
      <c r="F399" s="499">
        <v>43282</v>
      </c>
      <c r="G399" s="499"/>
      <c r="H399" s="482" t="str">
        <f t="shared" si="538"/>
        <v/>
      </c>
      <c r="I399" s="482" t="str">
        <f t="shared" si="539"/>
        <v/>
      </c>
      <c r="J399" s="482" t="str">
        <f t="shared" si="540"/>
        <v/>
      </c>
      <c r="K399" s="482" t="str">
        <f t="shared" si="541"/>
        <v/>
      </c>
      <c r="L399" s="482" t="str">
        <f t="shared" ref="L399:L401" si="566">IF(VALUE(AM399),"W/C",IF(ISBLANK(AM399),"NO","W/C"))</f>
        <v>W/C</v>
      </c>
      <c r="M399" s="482" t="str">
        <f t="shared" ref="M399:M401" si="567">IF(VALUE(AN399),"W/C",IF(ISBLANK(AN399),"NO","W/C"))</f>
        <v>NO</v>
      </c>
      <c r="N399" s="482" t="str">
        <f t="shared" ref="N399:N401" si="568">IF(OR(CONCATENATE(L399,M399)="NOW/C",CONCATENATE(L399,M399)="W/CNO"),"W/C","")</f>
        <v>W/C</v>
      </c>
      <c r="O399" s="483"/>
      <c r="P399" s="484">
        <v>31680</v>
      </c>
      <c r="Q399" s="484">
        <v>31680</v>
      </c>
      <c r="R399" s="484">
        <v>31680</v>
      </c>
      <c r="S399" s="484">
        <v>31680</v>
      </c>
      <c r="T399" s="484">
        <v>31680</v>
      </c>
      <c r="U399" s="484">
        <v>31680</v>
      </c>
      <c r="V399" s="484">
        <v>0</v>
      </c>
      <c r="W399" s="484">
        <v>0</v>
      </c>
      <c r="X399" s="484">
        <v>0</v>
      </c>
      <c r="Y399" s="484">
        <v>0</v>
      </c>
      <c r="Z399" s="484">
        <v>0</v>
      </c>
      <c r="AA399" s="484">
        <v>0</v>
      </c>
      <c r="AB399" s="484">
        <v>0</v>
      </c>
      <c r="AC399" s="484"/>
      <c r="AD399" s="484"/>
      <c r="AE399" s="484">
        <f t="shared" si="441"/>
        <v>14520</v>
      </c>
      <c r="AF399" s="485"/>
      <c r="AG399" s="496"/>
      <c r="AH399" s="487"/>
      <c r="AI399" s="487"/>
      <c r="AJ399" s="487"/>
      <c r="AK399" s="488"/>
      <c r="AL399" s="487">
        <f t="shared" ref="AL399:AL401" si="569">SUM(AI399:AK399)</f>
        <v>0</v>
      </c>
      <c r="AM399" s="489">
        <f t="shared" si="516"/>
        <v>14520</v>
      </c>
      <c r="AN399" s="487"/>
      <c r="AO399" s="490">
        <f t="shared" ref="AO399:AO401" si="570">AM399+AN399</f>
        <v>14520</v>
      </c>
      <c r="AP399" s="232"/>
      <c r="AQ399" s="491">
        <f t="shared" si="454"/>
        <v>0</v>
      </c>
      <c r="AR399" s="487"/>
      <c r="AS399" s="487"/>
      <c r="AT399" s="487"/>
      <c r="AU399" s="487"/>
      <c r="AV399" s="492">
        <f t="shared" si="544"/>
        <v>0</v>
      </c>
      <c r="AW399" s="487">
        <f t="shared" ref="AW399:AW401" si="571">AQ399</f>
        <v>0</v>
      </c>
      <c r="AX399" s="487"/>
      <c r="AY399" s="489">
        <f t="shared" ref="AY399:AY401" si="572">AW399+AX399</f>
        <v>0</v>
      </c>
      <c r="AZ399" s="470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</row>
    <row r="400" spans="1:83" s="11" customFormat="1" ht="12" customHeight="1">
      <c r="A400" s="511">
        <v>16502613</v>
      </c>
      <c r="B400" s="511" t="str">
        <f t="shared" si="522"/>
        <v>16502613</v>
      </c>
      <c r="C400" s="506" t="s">
        <v>1612</v>
      </c>
      <c r="D400" s="480" t="str">
        <f t="shared" si="565"/>
        <v>W/C</v>
      </c>
      <c r="E400" s="480"/>
      <c r="F400" s="499">
        <v>43344</v>
      </c>
      <c r="G400" s="499"/>
      <c r="H400" s="482" t="str">
        <f t="shared" si="538"/>
        <v/>
      </c>
      <c r="I400" s="482" t="str">
        <f t="shared" si="539"/>
        <v/>
      </c>
      <c r="J400" s="482" t="str">
        <f t="shared" si="540"/>
        <v/>
      </c>
      <c r="K400" s="482" t="str">
        <f t="shared" si="541"/>
        <v/>
      </c>
      <c r="L400" s="482" t="str">
        <f t="shared" ref="L400" si="573">IF(VALUE(AM400),"W/C",IF(ISBLANK(AM400),"NO","W/C"))</f>
        <v>W/C</v>
      </c>
      <c r="M400" s="482" t="str">
        <f t="shared" ref="M400" si="574">IF(VALUE(AN400),"W/C",IF(ISBLANK(AN400),"NO","W/C"))</f>
        <v>NO</v>
      </c>
      <c r="N400" s="482" t="str">
        <f t="shared" ref="N400" si="575">IF(OR(CONCATENATE(L400,M400)="NOW/C",CONCATENATE(L400,M400)="W/CNO"),"W/C","")</f>
        <v>W/C</v>
      </c>
      <c r="O400" s="483"/>
      <c r="P400" s="484">
        <v>36575.040000000001</v>
      </c>
      <c r="Q400" s="484">
        <v>36575.040000000001</v>
      </c>
      <c r="R400" s="484">
        <v>36575.040000000001</v>
      </c>
      <c r="S400" s="484">
        <v>36575.040000000001</v>
      </c>
      <c r="T400" s="484">
        <v>36575.040000000001</v>
      </c>
      <c r="U400" s="484">
        <v>36575.040000000001</v>
      </c>
      <c r="V400" s="484">
        <v>0</v>
      </c>
      <c r="W400" s="484">
        <v>0</v>
      </c>
      <c r="X400" s="484">
        <v>0</v>
      </c>
      <c r="Y400" s="484">
        <v>0</v>
      </c>
      <c r="Z400" s="484">
        <v>0</v>
      </c>
      <c r="AA400" s="484">
        <v>0</v>
      </c>
      <c r="AB400" s="484">
        <v>0</v>
      </c>
      <c r="AC400" s="484"/>
      <c r="AD400" s="484"/>
      <c r="AE400" s="484">
        <f t="shared" si="441"/>
        <v>16763.560000000001</v>
      </c>
      <c r="AF400" s="485"/>
      <c r="AG400" s="496"/>
      <c r="AH400" s="487"/>
      <c r="AI400" s="487"/>
      <c r="AJ400" s="487"/>
      <c r="AK400" s="488"/>
      <c r="AL400" s="487">
        <f t="shared" ref="AL400" si="576">SUM(AI400:AK400)</f>
        <v>0</v>
      </c>
      <c r="AM400" s="489">
        <f t="shared" si="516"/>
        <v>16763.560000000001</v>
      </c>
      <c r="AN400" s="487"/>
      <c r="AO400" s="490">
        <f t="shared" ref="AO400" si="577">AM400+AN400</f>
        <v>16763.560000000001</v>
      </c>
      <c r="AP400" s="232"/>
      <c r="AQ400" s="491">
        <f t="shared" si="454"/>
        <v>0</v>
      </c>
      <c r="AR400" s="487"/>
      <c r="AS400" s="487"/>
      <c r="AT400" s="487"/>
      <c r="AU400" s="487"/>
      <c r="AV400" s="492">
        <f t="shared" ref="AV400" si="578">SUM(AS400:AU400)</f>
        <v>0</v>
      </c>
      <c r="AW400" s="487">
        <f t="shared" ref="AW400" si="579">AQ400</f>
        <v>0</v>
      </c>
      <c r="AX400" s="487"/>
      <c r="AY400" s="489">
        <f t="shared" ref="AY400" si="580">AW400+AX400</f>
        <v>0</v>
      </c>
      <c r="AZ400" s="47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</row>
    <row r="401" spans="1:83" s="11" customFormat="1" ht="12" customHeight="1">
      <c r="A401" s="511">
        <v>16502623</v>
      </c>
      <c r="B401" s="511" t="str">
        <f t="shared" si="522"/>
        <v>16502623</v>
      </c>
      <c r="C401" s="502" t="s">
        <v>1586</v>
      </c>
      <c r="D401" s="480" t="str">
        <f t="shared" si="565"/>
        <v>W/C</v>
      </c>
      <c r="E401" s="480"/>
      <c r="F401" s="499">
        <v>43282</v>
      </c>
      <c r="G401" s="499"/>
      <c r="H401" s="482" t="str">
        <f t="shared" si="538"/>
        <v/>
      </c>
      <c r="I401" s="482" t="str">
        <f t="shared" si="539"/>
        <v/>
      </c>
      <c r="J401" s="482" t="str">
        <f t="shared" si="540"/>
        <v/>
      </c>
      <c r="K401" s="482" t="str">
        <f t="shared" si="541"/>
        <v/>
      </c>
      <c r="L401" s="482" t="str">
        <f t="shared" si="566"/>
        <v>W/C</v>
      </c>
      <c r="M401" s="482" t="str">
        <f t="shared" si="567"/>
        <v>NO</v>
      </c>
      <c r="N401" s="482" t="str">
        <f t="shared" si="568"/>
        <v>W/C</v>
      </c>
      <c r="O401" s="483"/>
      <c r="P401" s="484">
        <v>55506.32</v>
      </c>
      <c r="Q401" s="484">
        <v>46255.27</v>
      </c>
      <c r="R401" s="484">
        <v>37004.22</v>
      </c>
      <c r="S401" s="484">
        <v>27753.17</v>
      </c>
      <c r="T401" s="484">
        <v>18502.12</v>
      </c>
      <c r="U401" s="484">
        <v>9251.07</v>
      </c>
      <c r="V401" s="484">
        <v>0</v>
      </c>
      <c r="W401" s="484">
        <v>0</v>
      </c>
      <c r="X401" s="484">
        <v>0</v>
      </c>
      <c r="Y401" s="484">
        <v>0</v>
      </c>
      <c r="Z401" s="484">
        <v>0</v>
      </c>
      <c r="AA401" s="484">
        <v>0</v>
      </c>
      <c r="AB401" s="484">
        <v>0</v>
      </c>
      <c r="AC401" s="484"/>
      <c r="AD401" s="484"/>
      <c r="AE401" s="484">
        <f t="shared" si="441"/>
        <v>13876.584166666666</v>
      </c>
      <c r="AF401" s="485"/>
      <c r="AG401" s="496"/>
      <c r="AH401" s="487"/>
      <c r="AI401" s="487"/>
      <c r="AJ401" s="487"/>
      <c r="AK401" s="488"/>
      <c r="AL401" s="487">
        <f t="shared" si="569"/>
        <v>0</v>
      </c>
      <c r="AM401" s="489">
        <f t="shared" si="516"/>
        <v>13876.584166666666</v>
      </c>
      <c r="AN401" s="487"/>
      <c r="AO401" s="490">
        <f t="shared" si="570"/>
        <v>13876.584166666666</v>
      </c>
      <c r="AP401" s="232"/>
      <c r="AQ401" s="491">
        <f t="shared" si="454"/>
        <v>0</v>
      </c>
      <c r="AR401" s="487"/>
      <c r="AS401" s="487"/>
      <c r="AT401" s="487"/>
      <c r="AU401" s="487"/>
      <c r="AV401" s="492">
        <f t="shared" si="544"/>
        <v>0</v>
      </c>
      <c r="AW401" s="487">
        <f t="shared" si="571"/>
        <v>0</v>
      </c>
      <c r="AX401" s="487"/>
      <c r="AY401" s="489">
        <f t="shared" si="572"/>
        <v>0</v>
      </c>
      <c r="AZ401" s="470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</row>
    <row r="402" spans="1:83" s="11" customFormat="1" ht="12" customHeight="1">
      <c r="A402" s="511">
        <v>16502643</v>
      </c>
      <c r="B402" s="511" t="str">
        <f t="shared" si="522"/>
        <v>16502643</v>
      </c>
      <c r="C402" s="502" t="s">
        <v>1749</v>
      </c>
      <c r="D402" s="480" t="str">
        <f t="shared" si="565"/>
        <v>W/C</v>
      </c>
      <c r="E402" s="480"/>
      <c r="F402" s="499">
        <v>43586</v>
      </c>
      <c r="G402" s="499"/>
      <c r="H402" s="482" t="str">
        <f t="shared" si="538"/>
        <v/>
      </c>
      <c r="I402" s="482" t="str">
        <f t="shared" si="539"/>
        <v/>
      </c>
      <c r="J402" s="482" t="str">
        <f t="shared" si="540"/>
        <v/>
      </c>
      <c r="K402" s="482" t="str">
        <f t="shared" si="541"/>
        <v/>
      </c>
      <c r="L402" s="482" t="str">
        <f t="shared" ref="L402" si="581">IF(VALUE(AM402),"W/C",IF(ISBLANK(AM402),"NO","W/C"))</f>
        <v>W/C</v>
      </c>
      <c r="M402" s="482" t="str">
        <f t="shared" ref="M402" si="582">IF(VALUE(AN402),"W/C",IF(ISBLANK(AN402),"NO","W/C"))</f>
        <v>NO</v>
      </c>
      <c r="N402" s="482" t="str">
        <f t="shared" ref="N402" si="583">IF(OR(CONCATENATE(L402,M402)="NOW/C",CONCATENATE(L402,M402)="W/CNO"),"W/C","")</f>
        <v>W/C</v>
      </c>
      <c r="O402" s="483"/>
      <c r="P402" s="484"/>
      <c r="Q402" s="484"/>
      <c r="R402" s="484"/>
      <c r="S402" s="484"/>
      <c r="T402" s="484"/>
      <c r="U402" s="484">
        <v>80524</v>
      </c>
      <c r="V402" s="484">
        <v>66432.3</v>
      </c>
      <c r="W402" s="484">
        <v>0</v>
      </c>
      <c r="X402" s="484">
        <v>0</v>
      </c>
      <c r="Y402" s="484">
        <v>0</v>
      </c>
      <c r="Z402" s="484">
        <v>0</v>
      </c>
      <c r="AA402" s="484">
        <v>0</v>
      </c>
      <c r="AB402" s="484">
        <v>0</v>
      </c>
      <c r="AC402" s="484"/>
      <c r="AD402" s="484"/>
      <c r="AE402" s="484">
        <f t="shared" si="441"/>
        <v>12246.358333333332</v>
      </c>
      <c r="AF402" s="485"/>
      <c r="AG402" s="496"/>
      <c r="AH402" s="487"/>
      <c r="AI402" s="487"/>
      <c r="AJ402" s="487"/>
      <c r="AK402" s="488"/>
      <c r="AL402" s="487">
        <f t="shared" ref="AL402" si="584">SUM(AI402:AK402)</f>
        <v>0</v>
      </c>
      <c r="AM402" s="489">
        <f t="shared" ref="AM402" si="585">AE402</f>
        <v>12246.358333333332</v>
      </c>
      <c r="AN402" s="487"/>
      <c r="AO402" s="490">
        <f t="shared" ref="AO402" si="586">AM402+AN402</f>
        <v>12246.358333333332</v>
      </c>
      <c r="AP402" s="232"/>
      <c r="AQ402" s="491">
        <f t="shared" ref="AQ402" si="587">AB402</f>
        <v>0</v>
      </c>
      <c r="AR402" s="487"/>
      <c r="AS402" s="487"/>
      <c r="AT402" s="487"/>
      <c r="AU402" s="487"/>
      <c r="AV402" s="492">
        <f t="shared" ref="AV402" si="588">SUM(AS402:AU402)</f>
        <v>0</v>
      </c>
      <c r="AW402" s="487">
        <f t="shared" ref="AW402" si="589">AQ402</f>
        <v>0</v>
      </c>
      <c r="AX402" s="487"/>
      <c r="AY402" s="489">
        <f t="shared" ref="AY402" si="590">AW402+AX402</f>
        <v>0</v>
      </c>
      <c r="AZ402" s="470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</row>
    <row r="403" spans="1:83" s="11" customFormat="1" ht="12" customHeight="1">
      <c r="A403" s="161">
        <v>16504003</v>
      </c>
      <c r="B403" s="108" t="str">
        <f t="shared" si="522"/>
        <v>16504003</v>
      </c>
      <c r="C403" s="94" t="s">
        <v>1012</v>
      </c>
      <c r="D403" s="112" t="str">
        <f t="shared" si="565"/>
        <v>W/C</v>
      </c>
      <c r="E403" s="112"/>
      <c r="F403" s="94"/>
      <c r="G403" s="112"/>
      <c r="H403" s="177" t="str">
        <f t="shared" si="538"/>
        <v/>
      </c>
      <c r="I403" s="177" t="str">
        <f t="shared" si="539"/>
        <v/>
      </c>
      <c r="J403" s="177" t="str">
        <f t="shared" si="540"/>
        <v/>
      </c>
      <c r="K403" s="177" t="str">
        <f t="shared" si="541"/>
        <v/>
      </c>
      <c r="L403" s="177" t="str">
        <f t="shared" si="523"/>
        <v>W/C</v>
      </c>
      <c r="M403" s="177" t="str">
        <f t="shared" si="524"/>
        <v>NO</v>
      </c>
      <c r="N403" s="177" t="str">
        <f t="shared" si="525"/>
        <v>W/C</v>
      </c>
      <c r="O403"/>
      <c r="P403" s="95">
        <v>0</v>
      </c>
      <c r="Q403" s="95">
        <v>0</v>
      </c>
      <c r="R403" s="95">
        <v>0</v>
      </c>
      <c r="S403" s="95">
        <v>0</v>
      </c>
      <c r="T403" s="95">
        <v>0</v>
      </c>
      <c r="U403" s="95">
        <v>0</v>
      </c>
      <c r="V403" s="95">
        <v>0</v>
      </c>
      <c r="W403" s="95">
        <v>0</v>
      </c>
      <c r="X403" s="95">
        <v>0</v>
      </c>
      <c r="Y403" s="95">
        <v>0</v>
      </c>
      <c r="Z403" s="95">
        <v>0</v>
      </c>
      <c r="AA403" s="95">
        <v>0</v>
      </c>
      <c r="AB403" s="95">
        <v>0</v>
      </c>
      <c r="AC403" s="95"/>
      <c r="AD403" s="95"/>
      <c r="AE403" s="95">
        <f t="shared" si="441"/>
        <v>0</v>
      </c>
      <c r="AF403" s="102"/>
      <c r="AG403" s="101"/>
      <c r="AH403" s="99"/>
      <c r="AI403" s="99"/>
      <c r="AJ403" s="99"/>
      <c r="AK403" s="100"/>
      <c r="AL403" s="99">
        <f t="shared" si="338"/>
        <v>0</v>
      </c>
      <c r="AM403" s="98">
        <f t="shared" si="516"/>
        <v>0</v>
      </c>
      <c r="AN403" s="99"/>
      <c r="AO403" s="247">
        <f t="shared" si="339"/>
        <v>0</v>
      </c>
      <c r="AP403" s="232"/>
      <c r="AQ403" s="86">
        <f t="shared" si="454"/>
        <v>0</v>
      </c>
      <c r="AR403" s="99"/>
      <c r="AS403" s="99"/>
      <c r="AT403" s="99"/>
      <c r="AU403" s="99"/>
      <c r="AV403" s="245">
        <f t="shared" si="340"/>
        <v>0</v>
      </c>
      <c r="AW403" s="99">
        <f t="shared" si="521"/>
        <v>0</v>
      </c>
      <c r="AX403" s="99"/>
      <c r="AY403" s="98">
        <f t="shared" si="341"/>
        <v>0</v>
      </c>
      <c r="AZ403" s="470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</row>
    <row r="404" spans="1:83" s="11" customFormat="1" ht="12" customHeight="1">
      <c r="A404" s="161">
        <v>16504013</v>
      </c>
      <c r="B404" s="108" t="str">
        <f t="shared" si="522"/>
        <v>16504013</v>
      </c>
      <c r="C404" s="94" t="s">
        <v>1039</v>
      </c>
      <c r="D404" s="112" t="str">
        <f t="shared" si="565"/>
        <v>W/C</v>
      </c>
      <c r="E404" s="112"/>
      <c r="F404" s="94"/>
      <c r="G404" s="112"/>
      <c r="H404" s="177" t="str">
        <f t="shared" si="538"/>
        <v/>
      </c>
      <c r="I404" s="177" t="str">
        <f t="shared" si="539"/>
        <v/>
      </c>
      <c r="J404" s="177" t="str">
        <f t="shared" si="540"/>
        <v/>
      </c>
      <c r="K404" s="177" t="str">
        <f t="shared" si="541"/>
        <v/>
      </c>
      <c r="L404" s="177" t="str">
        <f t="shared" si="523"/>
        <v>W/C</v>
      </c>
      <c r="M404" s="177" t="str">
        <f t="shared" si="524"/>
        <v>NO</v>
      </c>
      <c r="N404" s="177" t="str">
        <f t="shared" si="525"/>
        <v>W/C</v>
      </c>
      <c r="O404"/>
      <c r="P404" s="95">
        <v>0</v>
      </c>
      <c r="Q404" s="95">
        <v>0</v>
      </c>
      <c r="R404" s="95">
        <v>0</v>
      </c>
      <c r="S404" s="95">
        <v>0</v>
      </c>
      <c r="T404" s="95">
        <v>0</v>
      </c>
      <c r="U404" s="95">
        <v>0</v>
      </c>
      <c r="V404" s="95">
        <v>0</v>
      </c>
      <c r="W404" s="95">
        <v>0</v>
      </c>
      <c r="X404" s="95">
        <v>0</v>
      </c>
      <c r="Y404" s="95">
        <v>0</v>
      </c>
      <c r="Z404" s="95">
        <v>0</v>
      </c>
      <c r="AA404" s="95">
        <v>0</v>
      </c>
      <c r="AB404" s="95">
        <v>0</v>
      </c>
      <c r="AC404" s="95"/>
      <c r="AD404" s="95"/>
      <c r="AE404" s="95">
        <f t="shared" ref="AE404:AE469" si="591">(P404+AB404+SUM(Q404:AA404)*2)/24</f>
        <v>0</v>
      </c>
      <c r="AF404" s="102"/>
      <c r="AG404" s="101"/>
      <c r="AH404" s="99"/>
      <c r="AI404" s="99"/>
      <c r="AJ404" s="99"/>
      <c r="AK404" s="100"/>
      <c r="AL404" s="99">
        <f t="shared" si="338"/>
        <v>0</v>
      </c>
      <c r="AM404" s="98">
        <f t="shared" si="516"/>
        <v>0</v>
      </c>
      <c r="AN404" s="99"/>
      <c r="AO404" s="247">
        <f t="shared" si="339"/>
        <v>0</v>
      </c>
      <c r="AP404" s="232"/>
      <c r="AQ404" s="86">
        <f t="shared" si="454"/>
        <v>0</v>
      </c>
      <c r="AR404" s="99"/>
      <c r="AS404" s="99"/>
      <c r="AT404" s="99"/>
      <c r="AU404" s="99"/>
      <c r="AV404" s="245">
        <f t="shared" si="340"/>
        <v>0</v>
      </c>
      <c r="AW404" s="99">
        <f t="shared" si="521"/>
        <v>0</v>
      </c>
      <c r="AX404" s="99"/>
      <c r="AY404" s="98">
        <f t="shared" si="341"/>
        <v>0</v>
      </c>
      <c r="AZ404" s="470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</row>
    <row r="405" spans="1:83" s="11" customFormat="1" ht="12" customHeight="1">
      <c r="A405" s="161">
        <v>16504023</v>
      </c>
      <c r="B405" s="108" t="str">
        <f t="shared" si="522"/>
        <v>16504023</v>
      </c>
      <c r="C405" s="94" t="s">
        <v>1274</v>
      </c>
      <c r="D405" s="112" t="str">
        <f t="shared" si="565"/>
        <v>W/C</v>
      </c>
      <c r="E405" s="112"/>
      <c r="F405" s="94"/>
      <c r="G405" s="112"/>
      <c r="H405" s="177" t="str">
        <f t="shared" si="538"/>
        <v/>
      </c>
      <c r="I405" s="177" t="str">
        <f t="shared" si="539"/>
        <v/>
      </c>
      <c r="J405" s="177" t="str">
        <f t="shared" si="540"/>
        <v/>
      </c>
      <c r="K405" s="177" t="str">
        <f t="shared" si="541"/>
        <v/>
      </c>
      <c r="L405" s="177" t="str">
        <f t="shared" si="523"/>
        <v>W/C</v>
      </c>
      <c r="M405" s="177" t="str">
        <f t="shared" si="524"/>
        <v>NO</v>
      </c>
      <c r="N405" s="177" t="str">
        <f t="shared" si="525"/>
        <v>W/C</v>
      </c>
      <c r="O405"/>
      <c r="P405" s="95">
        <v>24820</v>
      </c>
      <c r="Q405" s="95">
        <v>12410</v>
      </c>
      <c r="R405" s="95">
        <v>0</v>
      </c>
      <c r="S405" s="95">
        <v>0</v>
      </c>
      <c r="T405" s="95">
        <v>0</v>
      </c>
      <c r="U405" s="95">
        <v>0</v>
      </c>
      <c r="V405" s="95">
        <v>0</v>
      </c>
      <c r="W405" s="95">
        <v>0</v>
      </c>
      <c r="X405" s="95">
        <v>0</v>
      </c>
      <c r="Y405" s="95">
        <v>0</v>
      </c>
      <c r="Z405" s="95">
        <v>0</v>
      </c>
      <c r="AA405" s="95">
        <v>0</v>
      </c>
      <c r="AB405" s="95">
        <v>0</v>
      </c>
      <c r="AC405" s="95"/>
      <c r="AD405" s="95"/>
      <c r="AE405" s="95">
        <f t="shared" si="591"/>
        <v>2068.3333333333335</v>
      </c>
      <c r="AF405" s="102"/>
      <c r="AG405" s="101"/>
      <c r="AH405" s="99"/>
      <c r="AI405" s="99"/>
      <c r="AJ405" s="99"/>
      <c r="AK405" s="100"/>
      <c r="AL405" s="99">
        <f t="shared" si="338"/>
        <v>0</v>
      </c>
      <c r="AM405" s="98">
        <f t="shared" si="516"/>
        <v>2068.3333333333335</v>
      </c>
      <c r="AN405" s="99"/>
      <c r="AO405" s="247">
        <f t="shared" si="339"/>
        <v>2068.3333333333335</v>
      </c>
      <c r="AP405" s="232"/>
      <c r="AQ405" s="86">
        <f t="shared" si="454"/>
        <v>0</v>
      </c>
      <c r="AR405" s="99"/>
      <c r="AS405" s="99"/>
      <c r="AT405" s="99"/>
      <c r="AU405" s="99"/>
      <c r="AV405" s="245">
        <f t="shared" si="340"/>
        <v>0</v>
      </c>
      <c r="AW405" s="99">
        <f t="shared" si="521"/>
        <v>0</v>
      </c>
      <c r="AX405" s="99"/>
      <c r="AY405" s="98">
        <f t="shared" si="341"/>
        <v>0</v>
      </c>
      <c r="AZ405" s="470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</row>
    <row r="406" spans="1:83" s="11" customFormat="1" ht="12" customHeight="1">
      <c r="A406" s="161">
        <v>16504033</v>
      </c>
      <c r="B406" s="108" t="str">
        <f t="shared" si="522"/>
        <v>16504033</v>
      </c>
      <c r="C406" s="94" t="s">
        <v>1029</v>
      </c>
      <c r="D406" s="112" t="str">
        <f t="shared" si="565"/>
        <v>W/C</v>
      </c>
      <c r="E406" s="112"/>
      <c r="F406" s="94"/>
      <c r="G406" s="112"/>
      <c r="H406" s="177" t="str">
        <f t="shared" si="538"/>
        <v/>
      </c>
      <c r="I406" s="177" t="str">
        <f t="shared" si="539"/>
        <v/>
      </c>
      <c r="J406" s="177" t="str">
        <f t="shared" si="540"/>
        <v/>
      </c>
      <c r="K406" s="177" t="str">
        <f t="shared" si="541"/>
        <v/>
      </c>
      <c r="L406" s="177" t="str">
        <f t="shared" si="523"/>
        <v>W/C</v>
      </c>
      <c r="M406" s="177" t="str">
        <f t="shared" si="524"/>
        <v>NO</v>
      </c>
      <c r="N406" s="177" t="str">
        <f t="shared" si="525"/>
        <v>W/C</v>
      </c>
      <c r="O406"/>
      <c r="P406" s="95">
        <v>0</v>
      </c>
      <c r="Q406" s="95">
        <v>0</v>
      </c>
      <c r="R406" s="95">
        <v>0</v>
      </c>
      <c r="S406" s="95">
        <v>0</v>
      </c>
      <c r="T406" s="95">
        <v>0</v>
      </c>
      <c r="U406" s="95">
        <v>0</v>
      </c>
      <c r="V406" s="95">
        <v>0</v>
      </c>
      <c r="W406" s="95">
        <v>0</v>
      </c>
      <c r="X406" s="95">
        <v>0</v>
      </c>
      <c r="Y406" s="95">
        <v>0</v>
      </c>
      <c r="Z406" s="95">
        <v>0</v>
      </c>
      <c r="AA406" s="95">
        <v>0</v>
      </c>
      <c r="AB406" s="95">
        <v>0</v>
      </c>
      <c r="AC406" s="95"/>
      <c r="AD406" s="95"/>
      <c r="AE406" s="95">
        <f t="shared" si="591"/>
        <v>0</v>
      </c>
      <c r="AF406" s="102"/>
      <c r="AG406" s="101"/>
      <c r="AH406" s="99"/>
      <c r="AI406" s="99"/>
      <c r="AJ406" s="99"/>
      <c r="AK406" s="100"/>
      <c r="AL406" s="99">
        <f t="shared" ref="AL406:AL489" si="592">SUM(AI406:AK406)</f>
        <v>0</v>
      </c>
      <c r="AM406" s="98">
        <f t="shared" si="516"/>
        <v>0</v>
      </c>
      <c r="AN406" s="99"/>
      <c r="AO406" s="247">
        <f t="shared" ref="AO406:AO489" si="593">AM406+AN406</f>
        <v>0</v>
      </c>
      <c r="AP406" s="232"/>
      <c r="AQ406" s="86">
        <f t="shared" si="454"/>
        <v>0</v>
      </c>
      <c r="AR406" s="99"/>
      <c r="AS406" s="99"/>
      <c r="AT406" s="99"/>
      <c r="AU406" s="99"/>
      <c r="AV406" s="245">
        <f t="shared" ref="AV406:AV489" si="594">SUM(AS406:AU406)</f>
        <v>0</v>
      </c>
      <c r="AW406" s="99">
        <f>AQ406</f>
        <v>0</v>
      </c>
      <c r="AX406" s="99"/>
      <c r="AY406" s="98">
        <f t="shared" ref="AY406:AY489" si="595">AW406+AX406</f>
        <v>0</v>
      </c>
      <c r="AZ406" s="470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</row>
    <row r="407" spans="1:83" s="11" customFormat="1" ht="12" customHeight="1">
      <c r="A407" s="161">
        <v>16504043</v>
      </c>
      <c r="B407" s="108" t="str">
        <f t="shared" si="522"/>
        <v>16504043</v>
      </c>
      <c r="C407" s="94" t="s">
        <v>1108</v>
      </c>
      <c r="D407" s="112" t="str">
        <f t="shared" si="565"/>
        <v>W/C</v>
      </c>
      <c r="E407" s="112"/>
      <c r="F407" s="94"/>
      <c r="G407" s="112"/>
      <c r="H407" s="177" t="str">
        <f t="shared" si="538"/>
        <v/>
      </c>
      <c r="I407" s="177" t="str">
        <f t="shared" si="539"/>
        <v/>
      </c>
      <c r="J407" s="177" t="str">
        <f t="shared" si="540"/>
        <v/>
      </c>
      <c r="K407" s="177" t="str">
        <f t="shared" si="541"/>
        <v/>
      </c>
      <c r="L407" s="177" t="str">
        <f t="shared" si="523"/>
        <v>W/C</v>
      </c>
      <c r="M407" s="177" t="str">
        <f t="shared" si="524"/>
        <v>NO</v>
      </c>
      <c r="N407" s="177" t="str">
        <f t="shared" si="525"/>
        <v>W/C</v>
      </c>
      <c r="O407"/>
      <c r="P407" s="95">
        <v>0</v>
      </c>
      <c r="Q407" s="95">
        <v>0</v>
      </c>
      <c r="R407" s="95">
        <v>0</v>
      </c>
      <c r="S407" s="95">
        <v>0</v>
      </c>
      <c r="T407" s="95">
        <v>0</v>
      </c>
      <c r="U407" s="95">
        <v>0</v>
      </c>
      <c r="V407" s="95">
        <v>0</v>
      </c>
      <c r="W407" s="95">
        <v>0</v>
      </c>
      <c r="X407" s="95">
        <v>0</v>
      </c>
      <c r="Y407" s="95">
        <v>0</v>
      </c>
      <c r="Z407" s="95">
        <v>0</v>
      </c>
      <c r="AA407" s="95">
        <v>0</v>
      </c>
      <c r="AB407" s="95">
        <v>0</v>
      </c>
      <c r="AC407" s="95"/>
      <c r="AD407" s="95"/>
      <c r="AE407" s="95">
        <f t="shared" si="591"/>
        <v>0</v>
      </c>
      <c r="AF407" s="102"/>
      <c r="AG407" s="101"/>
      <c r="AH407" s="99"/>
      <c r="AI407" s="99"/>
      <c r="AJ407" s="99"/>
      <c r="AK407" s="100"/>
      <c r="AL407" s="99">
        <f t="shared" si="592"/>
        <v>0</v>
      </c>
      <c r="AM407" s="98">
        <f t="shared" si="516"/>
        <v>0</v>
      </c>
      <c r="AN407" s="99"/>
      <c r="AO407" s="247">
        <f t="shared" si="593"/>
        <v>0</v>
      </c>
      <c r="AP407" s="232"/>
      <c r="AQ407" s="86">
        <f t="shared" si="454"/>
        <v>0</v>
      </c>
      <c r="AR407" s="99"/>
      <c r="AS407" s="99"/>
      <c r="AT407" s="99"/>
      <c r="AU407" s="99"/>
      <c r="AV407" s="245">
        <f t="shared" si="594"/>
        <v>0</v>
      </c>
      <c r="AW407" s="99">
        <f t="shared" si="521"/>
        <v>0</v>
      </c>
      <c r="AX407" s="99"/>
      <c r="AY407" s="98">
        <f t="shared" si="595"/>
        <v>0</v>
      </c>
      <c r="AZ407" s="470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</row>
    <row r="408" spans="1:83" s="11" customFormat="1" ht="12" customHeight="1">
      <c r="A408" s="161">
        <v>16504053</v>
      </c>
      <c r="B408" s="108" t="str">
        <f t="shared" si="522"/>
        <v>16504053</v>
      </c>
      <c r="C408" s="108" t="s">
        <v>1194</v>
      </c>
      <c r="D408" s="112" t="str">
        <f t="shared" si="565"/>
        <v>W/C</v>
      </c>
      <c r="E408" s="112"/>
      <c r="F408" s="108"/>
      <c r="G408" s="112"/>
      <c r="H408" s="177" t="str">
        <f t="shared" si="538"/>
        <v/>
      </c>
      <c r="I408" s="177" t="str">
        <f t="shared" si="539"/>
        <v/>
      </c>
      <c r="J408" s="177" t="str">
        <f t="shared" si="540"/>
        <v/>
      </c>
      <c r="K408" s="177" t="str">
        <f t="shared" si="541"/>
        <v/>
      </c>
      <c r="L408" s="177" t="str">
        <f t="shared" si="523"/>
        <v>W/C</v>
      </c>
      <c r="M408" s="177" t="str">
        <f t="shared" si="524"/>
        <v>NO</v>
      </c>
      <c r="N408" s="177" t="str">
        <f t="shared" si="525"/>
        <v>W/C</v>
      </c>
      <c r="O408"/>
      <c r="P408" s="95">
        <v>0</v>
      </c>
      <c r="Q408" s="95">
        <v>0</v>
      </c>
      <c r="R408" s="95">
        <v>0</v>
      </c>
      <c r="S408" s="95">
        <v>0</v>
      </c>
      <c r="T408" s="95">
        <v>0</v>
      </c>
      <c r="U408" s="95">
        <v>0</v>
      </c>
      <c r="V408" s="95">
        <v>0</v>
      </c>
      <c r="W408" s="95">
        <v>0</v>
      </c>
      <c r="X408" s="95">
        <v>0</v>
      </c>
      <c r="Y408" s="95">
        <v>0</v>
      </c>
      <c r="Z408" s="95">
        <v>0</v>
      </c>
      <c r="AA408" s="95">
        <v>0</v>
      </c>
      <c r="AB408" s="95">
        <v>0</v>
      </c>
      <c r="AC408" s="95"/>
      <c r="AD408" s="95"/>
      <c r="AE408" s="95">
        <f t="shared" si="591"/>
        <v>0</v>
      </c>
      <c r="AF408" s="102"/>
      <c r="AG408" s="101"/>
      <c r="AH408" s="99"/>
      <c r="AI408" s="99"/>
      <c r="AJ408" s="99"/>
      <c r="AK408" s="100"/>
      <c r="AL408" s="99">
        <f t="shared" si="592"/>
        <v>0</v>
      </c>
      <c r="AM408" s="98">
        <f t="shared" si="516"/>
        <v>0</v>
      </c>
      <c r="AN408" s="99"/>
      <c r="AO408" s="247">
        <f t="shared" si="593"/>
        <v>0</v>
      </c>
      <c r="AP408" s="232"/>
      <c r="AQ408" s="86">
        <f t="shared" si="454"/>
        <v>0</v>
      </c>
      <c r="AR408" s="99"/>
      <c r="AS408" s="99"/>
      <c r="AT408" s="99"/>
      <c r="AU408" s="99"/>
      <c r="AV408" s="245">
        <f t="shared" si="594"/>
        <v>0</v>
      </c>
      <c r="AW408" s="99">
        <f t="shared" si="521"/>
        <v>0</v>
      </c>
      <c r="AX408" s="99"/>
      <c r="AY408" s="98">
        <f t="shared" si="595"/>
        <v>0</v>
      </c>
      <c r="AZ408" s="470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</row>
    <row r="409" spans="1:83" s="11" customFormat="1" ht="12" customHeight="1">
      <c r="A409" s="161">
        <v>16504063</v>
      </c>
      <c r="B409" s="108" t="str">
        <f t="shared" si="522"/>
        <v>16504063</v>
      </c>
      <c r="C409" s="94" t="s">
        <v>1217</v>
      </c>
      <c r="D409" s="112" t="str">
        <f t="shared" si="565"/>
        <v>W/C</v>
      </c>
      <c r="E409" s="112"/>
      <c r="F409" s="94"/>
      <c r="G409" s="112"/>
      <c r="H409" s="177" t="str">
        <f t="shared" si="538"/>
        <v/>
      </c>
      <c r="I409" s="177" t="str">
        <f t="shared" si="539"/>
        <v/>
      </c>
      <c r="J409" s="177" t="str">
        <f t="shared" si="540"/>
        <v/>
      </c>
      <c r="K409" s="177" t="str">
        <f t="shared" si="541"/>
        <v/>
      </c>
      <c r="L409" s="177" t="str">
        <f t="shared" si="523"/>
        <v>W/C</v>
      </c>
      <c r="M409" s="177" t="str">
        <f t="shared" si="524"/>
        <v>NO</v>
      </c>
      <c r="N409" s="177" t="str">
        <f t="shared" si="525"/>
        <v>W/C</v>
      </c>
      <c r="O409"/>
      <c r="P409" s="95">
        <v>0</v>
      </c>
      <c r="Q409" s="95">
        <v>0</v>
      </c>
      <c r="R409" s="95">
        <v>0</v>
      </c>
      <c r="S409" s="95">
        <v>0</v>
      </c>
      <c r="T409" s="95">
        <v>0</v>
      </c>
      <c r="U409" s="95">
        <v>0</v>
      </c>
      <c r="V409" s="95">
        <v>0</v>
      </c>
      <c r="W409" s="95">
        <v>0</v>
      </c>
      <c r="X409" s="95">
        <v>0</v>
      </c>
      <c r="Y409" s="95">
        <v>0</v>
      </c>
      <c r="Z409" s="95">
        <v>0</v>
      </c>
      <c r="AA409" s="95">
        <v>0</v>
      </c>
      <c r="AB409" s="95">
        <v>0</v>
      </c>
      <c r="AC409" s="95"/>
      <c r="AD409" s="95"/>
      <c r="AE409" s="95">
        <f t="shared" si="591"/>
        <v>0</v>
      </c>
      <c r="AF409" s="102"/>
      <c r="AG409" s="101"/>
      <c r="AH409" s="99"/>
      <c r="AI409" s="99"/>
      <c r="AJ409" s="99"/>
      <c r="AK409" s="100"/>
      <c r="AL409" s="99">
        <f t="shared" si="592"/>
        <v>0</v>
      </c>
      <c r="AM409" s="98">
        <f t="shared" si="516"/>
        <v>0</v>
      </c>
      <c r="AN409" s="99"/>
      <c r="AO409" s="247">
        <f t="shared" si="593"/>
        <v>0</v>
      </c>
      <c r="AP409" s="232"/>
      <c r="AQ409" s="86">
        <f t="shared" si="454"/>
        <v>0</v>
      </c>
      <c r="AR409" s="99"/>
      <c r="AS409" s="99"/>
      <c r="AT409" s="99"/>
      <c r="AU409" s="99"/>
      <c r="AV409" s="245">
        <f t="shared" si="594"/>
        <v>0</v>
      </c>
      <c r="AW409" s="99">
        <f t="shared" si="521"/>
        <v>0</v>
      </c>
      <c r="AX409" s="99"/>
      <c r="AY409" s="98">
        <f t="shared" si="595"/>
        <v>0</v>
      </c>
      <c r="AZ409" s="470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</row>
    <row r="410" spans="1:83" s="11" customFormat="1" ht="12" customHeight="1">
      <c r="A410" s="161">
        <v>16504073</v>
      </c>
      <c r="B410" s="108" t="str">
        <f t="shared" si="522"/>
        <v>16504073</v>
      </c>
      <c r="C410" s="94" t="s">
        <v>1214</v>
      </c>
      <c r="D410" s="112" t="str">
        <f t="shared" si="565"/>
        <v>W/C</v>
      </c>
      <c r="E410" s="112"/>
      <c r="F410" s="94"/>
      <c r="G410" s="112"/>
      <c r="H410" s="177" t="str">
        <f t="shared" si="538"/>
        <v/>
      </c>
      <c r="I410" s="177" t="str">
        <f t="shared" si="539"/>
        <v/>
      </c>
      <c r="J410" s="177" t="str">
        <f t="shared" si="540"/>
        <v/>
      </c>
      <c r="K410" s="177" t="str">
        <f t="shared" si="541"/>
        <v/>
      </c>
      <c r="L410" s="177" t="str">
        <f t="shared" si="523"/>
        <v>W/C</v>
      </c>
      <c r="M410" s="177" t="str">
        <f t="shared" si="524"/>
        <v>NO</v>
      </c>
      <c r="N410" s="177" t="str">
        <f t="shared" si="525"/>
        <v>W/C</v>
      </c>
      <c r="O410"/>
      <c r="P410" s="95">
        <v>0</v>
      </c>
      <c r="Q410" s="95">
        <v>0</v>
      </c>
      <c r="R410" s="95">
        <v>0</v>
      </c>
      <c r="S410" s="95">
        <v>0</v>
      </c>
      <c r="T410" s="95">
        <v>0</v>
      </c>
      <c r="U410" s="95">
        <v>0</v>
      </c>
      <c r="V410" s="95">
        <v>0</v>
      </c>
      <c r="W410" s="95">
        <v>0</v>
      </c>
      <c r="X410" s="95">
        <v>0</v>
      </c>
      <c r="Y410" s="95">
        <v>0</v>
      </c>
      <c r="Z410" s="95">
        <v>0</v>
      </c>
      <c r="AA410" s="95">
        <v>0</v>
      </c>
      <c r="AB410" s="95">
        <v>0</v>
      </c>
      <c r="AC410" s="95"/>
      <c r="AD410" s="95"/>
      <c r="AE410" s="95">
        <f t="shared" si="591"/>
        <v>0</v>
      </c>
      <c r="AF410" s="102"/>
      <c r="AG410" s="101"/>
      <c r="AH410" s="99"/>
      <c r="AI410" s="99"/>
      <c r="AJ410" s="99"/>
      <c r="AK410" s="100"/>
      <c r="AL410" s="99">
        <f t="shared" si="592"/>
        <v>0</v>
      </c>
      <c r="AM410" s="98">
        <f t="shared" si="516"/>
        <v>0</v>
      </c>
      <c r="AN410" s="99"/>
      <c r="AO410" s="247">
        <f t="shared" si="593"/>
        <v>0</v>
      </c>
      <c r="AP410" s="232"/>
      <c r="AQ410" s="86">
        <f t="shared" si="454"/>
        <v>0</v>
      </c>
      <c r="AR410" s="99"/>
      <c r="AS410" s="99"/>
      <c r="AT410" s="99"/>
      <c r="AU410" s="99"/>
      <c r="AV410" s="245">
        <f t="shared" si="594"/>
        <v>0</v>
      </c>
      <c r="AW410" s="99">
        <f t="shared" si="521"/>
        <v>0</v>
      </c>
      <c r="AX410" s="99"/>
      <c r="AY410" s="98">
        <f t="shared" si="595"/>
        <v>0</v>
      </c>
      <c r="AZ410" s="47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</row>
    <row r="411" spans="1:83" s="11" customFormat="1" ht="12" customHeight="1">
      <c r="A411" s="161">
        <v>16504083</v>
      </c>
      <c r="B411" s="108" t="str">
        <f t="shared" si="522"/>
        <v>16504083</v>
      </c>
      <c r="C411" s="94" t="s">
        <v>1107</v>
      </c>
      <c r="D411" s="112" t="str">
        <f t="shared" si="565"/>
        <v>W/C</v>
      </c>
      <c r="E411" s="112"/>
      <c r="F411" s="94"/>
      <c r="G411" s="112"/>
      <c r="H411" s="177" t="str">
        <f t="shared" si="538"/>
        <v/>
      </c>
      <c r="I411" s="177" t="str">
        <f t="shared" si="539"/>
        <v/>
      </c>
      <c r="J411" s="177" t="str">
        <f t="shared" si="540"/>
        <v/>
      </c>
      <c r="K411" s="177" t="str">
        <f t="shared" si="541"/>
        <v/>
      </c>
      <c r="L411" s="177" t="str">
        <f t="shared" si="523"/>
        <v>W/C</v>
      </c>
      <c r="M411" s="177" t="str">
        <f t="shared" si="524"/>
        <v>NO</v>
      </c>
      <c r="N411" s="177" t="str">
        <f t="shared" si="525"/>
        <v>W/C</v>
      </c>
      <c r="O411"/>
      <c r="P411" s="95">
        <v>0</v>
      </c>
      <c r="Q411" s="95">
        <v>0</v>
      </c>
      <c r="R411" s="95">
        <v>0</v>
      </c>
      <c r="S411" s="95">
        <v>0</v>
      </c>
      <c r="T411" s="95">
        <v>0</v>
      </c>
      <c r="U411" s="95">
        <v>0</v>
      </c>
      <c r="V411" s="95">
        <v>0</v>
      </c>
      <c r="W411" s="95">
        <v>0</v>
      </c>
      <c r="X411" s="95">
        <v>0</v>
      </c>
      <c r="Y411" s="95">
        <v>0</v>
      </c>
      <c r="Z411" s="95">
        <v>0</v>
      </c>
      <c r="AA411" s="95">
        <v>0</v>
      </c>
      <c r="AB411" s="95">
        <v>0</v>
      </c>
      <c r="AC411" s="95"/>
      <c r="AD411" s="95"/>
      <c r="AE411" s="95">
        <f t="shared" si="591"/>
        <v>0</v>
      </c>
      <c r="AF411" s="102"/>
      <c r="AG411" s="101"/>
      <c r="AH411" s="99"/>
      <c r="AI411" s="99"/>
      <c r="AJ411" s="99"/>
      <c r="AK411" s="100"/>
      <c r="AL411" s="99">
        <f t="shared" si="592"/>
        <v>0</v>
      </c>
      <c r="AM411" s="98">
        <f t="shared" si="516"/>
        <v>0</v>
      </c>
      <c r="AN411" s="99"/>
      <c r="AO411" s="247">
        <f t="shared" si="593"/>
        <v>0</v>
      </c>
      <c r="AP411" s="232"/>
      <c r="AQ411" s="86">
        <f t="shared" si="454"/>
        <v>0</v>
      </c>
      <c r="AR411" s="99"/>
      <c r="AS411" s="99"/>
      <c r="AT411" s="99"/>
      <c r="AU411" s="99"/>
      <c r="AV411" s="245">
        <f t="shared" si="594"/>
        <v>0</v>
      </c>
      <c r="AW411" s="99">
        <f t="shared" si="521"/>
        <v>0</v>
      </c>
      <c r="AX411" s="99"/>
      <c r="AY411" s="98">
        <f t="shared" si="595"/>
        <v>0</v>
      </c>
      <c r="AZ411" s="470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</row>
    <row r="412" spans="1:83" s="11" customFormat="1" ht="12" customHeight="1">
      <c r="A412" s="161">
        <v>16504093</v>
      </c>
      <c r="B412" s="108" t="str">
        <f t="shared" si="522"/>
        <v>16504093</v>
      </c>
      <c r="C412" s="94" t="s">
        <v>1222</v>
      </c>
      <c r="D412" s="112" t="str">
        <f t="shared" si="565"/>
        <v>W/C</v>
      </c>
      <c r="E412" s="112"/>
      <c r="F412" s="94"/>
      <c r="G412" s="112"/>
      <c r="H412" s="177" t="str">
        <f t="shared" si="538"/>
        <v/>
      </c>
      <c r="I412" s="177" t="str">
        <f t="shared" si="539"/>
        <v/>
      </c>
      <c r="J412" s="177" t="str">
        <f t="shared" si="540"/>
        <v/>
      </c>
      <c r="K412" s="177" t="str">
        <f t="shared" si="541"/>
        <v/>
      </c>
      <c r="L412" s="177" t="str">
        <f t="shared" si="523"/>
        <v>W/C</v>
      </c>
      <c r="M412" s="177" t="str">
        <f t="shared" si="524"/>
        <v>NO</v>
      </c>
      <c r="N412" s="177" t="str">
        <f t="shared" si="525"/>
        <v>W/C</v>
      </c>
      <c r="O412"/>
      <c r="P412" s="95">
        <v>33217.699999999997</v>
      </c>
      <c r="Q412" s="95">
        <v>24913.27</v>
      </c>
      <c r="R412" s="95">
        <v>16608.84</v>
      </c>
      <c r="S412" s="95">
        <v>8304.41</v>
      </c>
      <c r="T412" s="95">
        <v>8304.41</v>
      </c>
      <c r="U412" s="95">
        <v>0</v>
      </c>
      <c r="V412" s="95">
        <v>0</v>
      </c>
      <c r="W412" s="95">
        <v>0</v>
      </c>
      <c r="X412" s="95">
        <v>0</v>
      </c>
      <c r="Y412" s="95">
        <v>0</v>
      </c>
      <c r="Z412" s="95">
        <v>0</v>
      </c>
      <c r="AA412" s="95">
        <v>0</v>
      </c>
      <c r="AB412" s="95">
        <v>0</v>
      </c>
      <c r="AC412" s="95"/>
      <c r="AD412" s="95"/>
      <c r="AE412" s="95">
        <f t="shared" si="591"/>
        <v>6228.3149999999996</v>
      </c>
      <c r="AF412" s="102"/>
      <c r="AG412" s="101"/>
      <c r="AH412" s="99"/>
      <c r="AI412" s="99"/>
      <c r="AJ412" s="99"/>
      <c r="AK412" s="100"/>
      <c r="AL412" s="99">
        <f t="shared" si="592"/>
        <v>0</v>
      </c>
      <c r="AM412" s="98">
        <f t="shared" si="516"/>
        <v>6228.3149999999996</v>
      </c>
      <c r="AN412" s="99"/>
      <c r="AO412" s="247">
        <f t="shared" si="593"/>
        <v>6228.3149999999996</v>
      </c>
      <c r="AP412" s="232"/>
      <c r="AQ412" s="86">
        <f t="shared" si="454"/>
        <v>0</v>
      </c>
      <c r="AR412" s="99"/>
      <c r="AS412" s="99"/>
      <c r="AT412" s="99"/>
      <c r="AU412" s="99"/>
      <c r="AV412" s="245">
        <f t="shared" si="594"/>
        <v>0</v>
      </c>
      <c r="AW412" s="99">
        <f t="shared" si="521"/>
        <v>0</v>
      </c>
      <c r="AX412" s="99"/>
      <c r="AY412" s="98">
        <f t="shared" si="595"/>
        <v>0</v>
      </c>
      <c r="AZ412" s="470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</row>
    <row r="413" spans="1:83" s="11" customFormat="1" ht="12" customHeight="1">
      <c r="A413" s="161">
        <v>16504101</v>
      </c>
      <c r="B413" s="108" t="str">
        <f t="shared" si="522"/>
        <v>16504101</v>
      </c>
      <c r="C413" s="94" t="s">
        <v>871</v>
      </c>
      <c r="D413" s="112" t="str">
        <f t="shared" si="565"/>
        <v>W/C</v>
      </c>
      <c r="E413" s="112"/>
      <c r="F413" s="94"/>
      <c r="G413" s="112"/>
      <c r="H413" s="177" t="str">
        <f t="shared" si="538"/>
        <v/>
      </c>
      <c r="I413" s="177" t="str">
        <f t="shared" si="539"/>
        <v/>
      </c>
      <c r="J413" s="177" t="str">
        <f t="shared" si="540"/>
        <v/>
      </c>
      <c r="K413" s="177" t="str">
        <f t="shared" si="541"/>
        <v/>
      </c>
      <c r="L413" s="177" t="str">
        <f t="shared" si="523"/>
        <v>W/C</v>
      </c>
      <c r="M413" s="177" t="str">
        <f t="shared" si="524"/>
        <v>NO</v>
      </c>
      <c r="N413" s="177" t="str">
        <f t="shared" si="525"/>
        <v>W/C</v>
      </c>
      <c r="O413" s="5"/>
      <c r="P413" s="95">
        <v>80546.399999999994</v>
      </c>
      <c r="Q413" s="95">
        <v>79732.800000000003</v>
      </c>
      <c r="R413" s="95">
        <v>78919.199999999997</v>
      </c>
      <c r="S413" s="95">
        <v>78105.600000000006</v>
      </c>
      <c r="T413" s="95">
        <v>77292</v>
      </c>
      <c r="U413" s="95">
        <v>0</v>
      </c>
      <c r="V413" s="95">
        <v>0</v>
      </c>
      <c r="W413" s="95">
        <v>0</v>
      </c>
      <c r="X413" s="95">
        <v>0</v>
      </c>
      <c r="Y413" s="95">
        <v>0</v>
      </c>
      <c r="Z413" s="95">
        <v>0</v>
      </c>
      <c r="AA413" s="95">
        <v>0</v>
      </c>
      <c r="AB413" s="95">
        <v>0</v>
      </c>
      <c r="AC413" s="95"/>
      <c r="AD413" s="95"/>
      <c r="AE413" s="95">
        <f t="shared" si="591"/>
        <v>29526.899999999998</v>
      </c>
      <c r="AF413" s="102"/>
      <c r="AG413" s="101"/>
      <c r="AH413" s="99"/>
      <c r="AI413" s="99"/>
      <c r="AJ413" s="99"/>
      <c r="AK413" s="100"/>
      <c r="AL413" s="99">
        <f t="shared" si="592"/>
        <v>0</v>
      </c>
      <c r="AM413" s="98">
        <f t="shared" si="516"/>
        <v>29526.899999999998</v>
      </c>
      <c r="AN413" s="99"/>
      <c r="AO413" s="247">
        <f t="shared" si="593"/>
        <v>29526.899999999998</v>
      </c>
      <c r="AP413" s="232"/>
      <c r="AQ413" s="86">
        <f t="shared" si="454"/>
        <v>0</v>
      </c>
      <c r="AR413" s="99"/>
      <c r="AS413" s="99"/>
      <c r="AT413" s="99"/>
      <c r="AU413" s="99"/>
      <c r="AV413" s="245">
        <f t="shared" si="594"/>
        <v>0</v>
      </c>
      <c r="AW413" s="99">
        <f t="shared" si="521"/>
        <v>0</v>
      </c>
      <c r="AX413" s="99"/>
      <c r="AY413" s="98">
        <f t="shared" si="595"/>
        <v>0</v>
      </c>
      <c r="AZ413" s="470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</row>
    <row r="414" spans="1:83" s="11" customFormat="1" ht="12" customHeight="1">
      <c r="A414" s="161">
        <v>16504112</v>
      </c>
      <c r="B414" s="108" t="str">
        <f t="shared" si="522"/>
        <v>16504112</v>
      </c>
      <c r="C414" s="94" t="s">
        <v>1223</v>
      </c>
      <c r="D414" s="112" t="str">
        <f t="shared" si="565"/>
        <v>Non-Op</v>
      </c>
      <c r="E414" s="112"/>
      <c r="F414" s="94"/>
      <c r="G414" s="112"/>
      <c r="H414" s="177" t="str">
        <f t="shared" si="538"/>
        <v/>
      </c>
      <c r="I414" s="177" t="str">
        <f t="shared" si="539"/>
        <v/>
      </c>
      <c r="J414" s="177" t="str">
        <f t="shared" si="540"/>
        <v/>
      </c>
      <c r="K414" s="177" t="str">
        <f t="shared" si="541"/>
        <v>Non-Op</v>
      </c>
      <c r="L414" s="177" t="str">
        <f t="shared" si="523"/>
        <v>NO</v>
      </c>
      <c r="M414" s="177" t="str">
        <f t="shared" si="524"/>
        <v>NO</v>
      </c>
      <c r="N414" s="177" t="str">
        <f t="shared" si="525"/>
        <v/>
      </c>
      <c r="O414" s="5"/>
      <c r="P414" s="95">
        <v>504400</v>
      </c>
      <c r="Q414" s="95">
        <v>504400</v>
      </c>
      <c r="R414" s="95">
        <v>504400</v>
      </c>
      <c r="S414" s="95">
        <v>326950</v>
      </c>
      <c r="T414" s="95">
        <v>326950</v>
      </c>
      <c r="U414" s="95">
        <v>326950</v>
      </c>
      <c r="V414" s="95">
        <v>603275</v>
      </c>
      <c r="W414" s="95">
        <v>603275</v>
      </c>
      <c r="X414" s="95">
        <v>603275</v>
      </c>
      <c r="Y414" s="95">
        <v>679475</v>
      </c>
      <c r="Z414" s="95">
        <v>679475</v>
      </c>
      <c r="AA414" s="95">
        <v>679475</v>
      </c>
      <c r="AB414" s="95">
        <v>563700</v>
      </c>
      <c r="AC414" s="95"/>
      <c r="AD414" s="95"/>
      <c r="AE414" s="95">
        <f t="shared" si="591"/>
        <v>530995.83333333337</v>
      </c>
      <c r="AF414" s="143"/>
      <c r="AG414" s="105"/>
      <c r="AH414" s="99"/>
      <c r="AI414" s="99"/>
      <c r="AJ414" s="99"/>
      <c r="AK414" s="100">
        <f>AE414</f>
        <v>530995.83333333337</v>
      </c>
      <c r="AL414" s="99">
        <f t="shared" si="592"/>
        <v>530995.83333333337</v>
      </c>
      <c r="AM414" s="98"/>
      <c r="AN414" s="99"/>
      <c r="AO414" s="247">
        <f t="shared" si="593"/>
        <v>0</v>
      </c>
      <c r="AP414" s="232"/>
      <c r="AQ414" s="86">
        <f t="shared" si="454"/>
        <v>563700</v>
      </c>
      <c r="AR414" s="99"/>
      <c r="AS414" s="99"/>
      <c r="AT414" s="99"/>
      <c r="AU414" s="99">
        <f>AQ414</f>
        <v>563700</v>
      </c>
      <c r="AV414" s="245">
        <f t="shared" si="594"/>
        <v>563700</v>
      </c>
      <c r="AW414" s="99"/>
      <c r="AX414" s="99"/>
      <c r="AY414" s="98">
        <f t="shared" si="595"/>
        <v>0</v>
      </c>
      <c r="AZ414" s="470" t="s">
        <v>1673</v>
      </c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</row>
    <row r="415" spans="1:83" s="11" customFormat="1" ht="12" customHeight="1">
      <c r="A415" s="167">
        <v>16504171</v>
      </c>
      <c r="B415" s="196" t="str">
        <f t="shared" si="522"/>
        <v>16504171</v>
      </c>
      <c r="C415" s="94" t="s">
        <v>1209</v>
      </c>
      <c r="D415" s="112" t="str">
        <f t="shared" si="565"/>
        <v>W/C</v>
      </c>
      <c r="E415" s="112"/>
      <c r="F415" s="94"/>
      <c r="G415" s="112"/>
      <c r="H415" s="177" t="str">
        <f t="shared" si="538"/>
        <v/>
      </c>
      <c r="I415" s="177" t="str">
        <f t="shared" si="539"/>
        <v/>
      </c>
      <c r="J415" s="177" t="str">
        <f t="shared" si="540"/>
        <v/>
      </c>
      <c r="K415" s="177" t="str">
        <f t="shared" si="541"/>
        <v/>
      </c>
      <c r="L415" s="177" t="str">
        <f t="shared" si="523"/>
        <v>W/C</v>
      </c>
      <c r="M415" s="177" t="str">
        <f t="shared" si="524"/>
        <v>NO</v>
      </c>
      <c r="N415" s="177" t="str">
        <f t="shared" si="525"/>
        <v>W/C</v>
      </c>
      <c r="O415" s="5"/>
      <c r="P415" s="95">
        <v>2581926.44</v>
      </c>
      <c r="Q415" s="95">
        <v>2581926.44</v>
      </c>
      <c r="R415" s="95">
        <v>2798663.28</v>
      </c>
      <c r="S415" s="95">
        <v>2798663.28</v>
      </c>
      <c r="T415" s="95">
        <v>3132811.28</v>
      </c>
      <c r="U415" s="95">
        <v>3132811.28</v>
      </c>
      <c r="V415" s="95">
        <v>3132811.28</v>
      </c>
      <c r="W415" s="95">
        <v>3403274.86</v>
      </c>
      <c r="X415" s="95">
        <v>3403274.86</v>
      </c>
      <c r="Y415" s="95">
        <v>3403274.86</v>
      </c>
      <c r="Z415" s="95">
        <v>3879205.54</v>
      </c>
      <c r="AA415" s="95">
        <v>3879205.54</v>
      </c>
      <c r="AB415" s="95">
        <v>3879205.54</v>
      </c>
      <c r="AC415" s="95"/>
      <c r="AD415" s="95"/>
      <c r="AE415" s="95">
        <f t="shared" si="591"/>
        <v>3231374.0408333335</v>
      </c>
      <c r="AF415" s="102"/>
      <c r="AG415" s="101"/>
      <c r="AH415" s="99"/>
      <c r="AI415" s="99"/>
      <c r="AJ415" s="99"/>
      <c r="AK415" s="100"/>
      <c r="AL415" s="99">
        <f t="shared" si="592"/>
        <v>0</v>
      </c>
      <c r="AM415" s="98">
        <f t="shared" ref="AM415:AM462" si="596">AE415</f>
        <v>3231374.0408333335</v>
      </c>
      <c r="AN415" s="99"/>
      <c r="AO415" s="247">
        <f t="shared" si="593"/>
        <v>3231374.0408333335</v>
      </c>
      <c r="AP415" s="232"/>
      <c r="AQ415" s="86">
        <f t="shared" si="454"/>
        <v>3879205.54</v>
      </c>
      <c r="AR415" s="99"/>
      <c r="AS415" s="99"/>
      <c r="AT415" s="99"/>
      <c r="AU415" s="99"/>
      <c r="AV415" s="245">
        <f t="shared" si="594"/>
        <v>0</v>
      </c>
      <c r="AW415" s="99">
        <f>AQ415</f>
        <v>3879205.54</v>
      </c>
      <c r="AX415" s="99"/>
      <c r="AY415" s="98">
        <f t="shared" si="595"/>
        <v>3879205.54</v>
      </c>
      <c r="AZ415" s="470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</row>
    <row r="416" spans="1:83" s="11" customFormat="1" ht="12" customHeight="1">
      <c r="A416" s="167">
        <v>16504181</v>
      </c>
      <c r="B416" s="196" t="str">
        <f t="shared" si="522"/>
        <v>16504181</v>
      </c>
      <c r="C416" s="94" t="s">
        <v>1210</v>
      </c>
      <c r="D416" s="112" t="str">
        <f t="shared" si="565"/>
        <v>W/C</v>
      </c>
      <c r="E416" s="112"/>
      <c r="F416" s="94"/>
      <c r="G416" s="112"/>
      <c r="H416" s="177" t="str">
        <f t="shared" si="538"/>
        <v/>
      </c>
      <c r="I416" s="177" t="str">
        <f t="shared" si="539"/>
        <v/>
      </c>
      <c r="J416" s="177" t="str">
        <f t="shared" si="540"/>
        <v/>
      </c>
      <c r="K416" s="177" t="str">
        <f t="shared" si="541"/>
        <v/>
      </c>
      <c r="L416" s="177" t="str">
        <f t="shared" si="523"/>
        <v>W/C</v>
      </c>
      <c r="M416" s="177" t="str">
        <f t="shared" si="524"/>
        <v>NO</v>
      </c>
      <c r="N416" s="177" t="str">
        <f t="shared" si="525"/>
        <v>W/C</v>
      </c>
      <c r="O416" s="5"/>
      <c r="P416" s="95">
        <v>1417089.12</v>
      </c>
      <c r="Q416" s="95">
        <v>1417089.12</v>
      </c>
      <c r="R416" s="95">
        <v>1536056.44</v>
      </c>
      <c r="S416" s="95">
        <v>1536056.44</v>
      </c>
      <c r="T416" s="95">
        <v>1719471.01</v>
      </c>
      <c r="U416" s="95">
        <v>1719471.01</v>
      </c>
      <c r="V416" s="95">
        <v>1719471.01</v>
      </c>
      <c r="W416" s="95">
        <v>1867929.07</v>
      </c>
      <c r="X416" s="95">
        <v>1867929.07</v>
      </c>
      <c r="Y416" s="95">
        <v>1867929.07</v>
      </c>
      <c r="Z416" s="95">
        <v>2129168.4500000002</v>
      </c>
      <c r="AA416" s="95">
        <v>2129168.4500000002</v>
      </c>
      <c r="AB416" s="95">
        <v>2129168.4500000002</v>
      </c>
      <c r="AC416" s="95"/>
      <c r="AD416" s="95"/>
      <c r="AE416" s="95">
        <f t="shared" si="591"/>
        <v>1773572.3270833334</v>
      </c>
      <c r="AF416" s="102"/>
      <c r="AG416" s="101"/>
      <c r="AH416" s="99"/>
      <c r="AI416" s="99"/>
      <c r="AJ416" s="99"/>
      <c r="AK416" s="100"/>
      <c r="AL416" s="99">
        <f t="shared" si="592"/>
        <v>0</v>
      </c>
      <c r="AM416" s="98">
        <f t="shared" si="596"/>
        <v>1773572.3270833334</v>
      </c>
      <c r="AN416" s="99"/>
      <c r="AO416" s="247">
        <f t="shared" si="593"/>
        <v>1773572.3270833334</v>
      </c>
      <c r="AP416" s="232"/>
      <c r="AQ416" s="86">
        <f t="shared" si="454"/>
        <v>2129168.4500000002</v>
      </c>
      <c r="AR416" s="99"/>
      <c r="AS416" s="99"/>
      <c r="AT416" s="99"/>
      <c r="AU416" s="99"/>
      <c r="AV416" s="245">
        <f t="shared" si="594"/>
        <v>0</v>
      </c>
      <c r="AW416" s="99">
        <f t="shared" ref="AW416:AW462" si="597">AQ416</f>
        <v>2129168.4500000002</v>
      </c>
      <c r="AX416" s="99"/>
      <c r="AY416" s="98">
        <f t="shared" si="595"/>
        <v>2129168.4500000002</v>
      </c>
      <c r="AZ416" s="470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</row>
    <row r="417" spans="1:83" s="11" customFormat="1" ht="12" customHeight="1">
      <c r="A417" s="167">
        <v>16504191</v>
      </c>
      <c r="B417" s="196" t="str">
        <f t="shared" si="522"/>
        <v>16504191</v>
      </c>
      <c r="C417" s="94" t="s">
        <v>1211</v>
      </c>
      <c r="D417" s="112" t="str">
        <f t="shared" si="565"/>
        <v>W/C</v>
      </c>
      <c r="E417" s="112"/>
      <c r="F417" s="94"/>
      <c r="G417" s="112"/>
      <c r="H417" s="177" t="str">
        <f t="shared" si="538"/>
        <v/>
      </c>
      <c r="I417" s="177" t="str">
        <f t="shared" si="539"/>
        <v/>
      </c>
      <c r="J417" s="177" t="str">
        <f t="shared" si="540"/>
        <v/>
      </c>
      <c r="K417" s="177" t="str">
        <f t="shared" si="541"/>
        <v/>
      </c>
      <c r="L417" s="177" t="str">
        <f t="shared" si="523"/>
        <v>W/C</v>
      </c>
      <c r="M417" s="177" t="str">
        <f t="shared" si="524"/>
        <v>NO</v>
      </c>
      <c r="N417" s="177" t="str">
        <f t="shared" si="525"/>
        <v>W/C</v>
      </c>
      <c r="O417" s="5"/>
      <c r="P417" s="95">
        <v>41156.81</v>
      </c>
      <c r="Q417" s="95">
        <v>41156.81</v>
      </c>
      <c r="R417" s="95">
        <v>44617.68</v>
      </c>
      <c r="S417" s="95">
        <v>44617.68</v>
      </c>
      <c r="T417" s="95">
        <v>49953.38</v>
      </c>
      <c r="U417" s="95">
        <v>49953.38</v>
      </c>
      <c r="V417" s="95">
        <v>49953.38</v>
      </c>
      <c r="W417" s="95">
        <v>54272.160000000003</v>
      </c>
      <c r="X417" s="95">
        <v>54272.160000000003</v>
      </c>
      <c r="Y417" s="95">
        <v>54272.160000000003</v>
      </c>
      <c r="Z417" s="95">
        <v>61871.85</v>
      </c>
      <c r="AA417" s="95">
        <v>61871.85</v>
      </c>
      <c r="AB417" s="95">
        <v>61871.85</v>
      </c>
      <c r="AC417" s="95"/>
      <c r="AD417" s="95"/>
      <c r="AE417" s="95">
        <f t="shared" si="591"/>
        <v>51527.234999999993</v>
      </c>
      <c r="AF417" s="102"/>
      <c r="AG417" s="101"/>
      <c r="AH417" s="99"/>
      <c r="AI417" s="99"/>
      <c r="AJ417" s="99"/>
      <c r="AK417" s="100"/>
      <c r="AL417" s="99">
        <f t="shared" si="592"/>
        <v>0</v>
      </c>
      <c r="AM417" s="98">
        <f t="shared" si="596"/>
        <v>51527.234999999993</v>
      </c>
      <c r="AN417" s="99"/>
      <c r="AO417" s="247">
        <f t="shared" si="593"/>
        <v>51527.234999999993</v>
      </c>
      <c r="AP417" s="232"/>
      <c r="AQ417" s="86">
        <f t="shared" si="454"/>
        <v>61871.85</v>
      </c>
      <c r="AR417" s="99"/>
      <c r="AS417" s="99"/>
      <c r="AT417" s="99"/>
      <c r="AU417" s="99"/>
      <c r="AV417" s="245">
        <f t="shared" si="594"/>
        <v>0</v>
      </c>
      <c r="AW417" s="99">
        <f t="shared" si="597"/>
        <v>61871.85</v>
      </c>
      <c r="AX417" s="99"/>
      <c r="AY417" s="98">
        <f t="shared" si="595"/>
        <v>61871.85</v>
      </c>
      <c r="AZ417" s="470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</row>
    <row r="418" spans="1:83" s="11" customFormat="1" ht="12" customHeight="1">
      <c r="A418" s="167">
        <v>16504201</v>
      </c>
      <c r="B418" s="196" t="str">
        <f t="shared" si="522"/>
        <v>16504201</v>
      </c>
      <c r="C418" s="112" t="s">
        <v>1283</v>
      </c>
      <c r="D418" s="112" t="str">
        <f t="shared" si="565"/>
        <v>W/C</v>
      </c>
      <c r="E418" s="112"/>
      <c r="F418" s="112"/>
      <c r="G418" s="112"/>
      <c r="H418" s="177" t="str">
        <f t="shared" si="538"/>
        <v/>
      </c>
      <c r="I418" s="177" t="str">
        <f t="shared" si="539"/>
        <v/>
      </c>
      <c r="J418" s="177" t="str">
        <f t="shared" si="540"/>
        <v/>
      </c>
      <c r="K418" s="177" t="str">
        <f t="shared" si="541"/>
        <v/>
      </c>
      <c r="L418" s="177" t="str">
        <f t="shared" si="523"/>
        <v>W/C</v>
      </c>
      <c r="M418" s="177" t="str">
        <f t="shared" si="524"/>
        <v>NO</v>
      </c>
      <c r="N418" s="177" t="str">
        <f t="shared" si="525"/>
        <v>W/C</v>
      </c>
      <c r="O418" s="5"/>
      <c r="P418" s="95">
        <v>33006</v>
      </c>
      <c r="Q418" s="95">
        <v>33006</v>
      </c>
      <c r="R418" s="95">
        <v>33006</v>
      </c>
      <c r="S418" s="95">
        <v>33006</v>
      </c>
      <c r="T418" s="95">
        <v>33006</v>
      </c>
      <c r="U418" s="95">
        <v>33006</v>
      </c>
      <c r="V418" s="95">
        <v>33006</v>
      </c>
      <c r="W418" s="95">
        <v>33006</v>
      </c>
      <c r="X418" s="95">
        <v>33006</v>
      </c>
      <c r="Y418" s="95">
        <v>33006</v>
      </c>
      <c r="Z418" s="95">
        <v>33006</v>
      </c>
      <c r="AA418" s="95">
        <v>33006</v>
      </c>
      <c r="AB418" s="95">
        <v>33006</v>
      </c>
      <c r="AC418" s="95"/>
      <c r="AD418" s="95"/>
      <c r="AE418" s="95">
        <f t="shared" si="591"/>
        <v>33006</v>
      </c>
      <c r="AF418" s="102"/>
      <c r="AG418" s="101"/>
      <c r="AH418" s="99"/>
      <c r="AI418" s="99"/>
      <c r="AJ418" s="99"/>
      <c r="AK418" s="100"/>
      <c r="AL418" s="99">
        <f t="shared" si="592"/>
        <v>0</v>
      </c>
      <c r="AM418" s="98">
        <f t="shared" si="596"/>
        <v>33006</v>
      </c>
      <c r="AN418" s="99"/>
      <c r="AO418" s="247">
        <f t="shared" si="593"/>
        <v>33006</v>
      </c>
      <c r="AP418" s="232"/>
      <c r="AQ418" s="86">
        <f t="shared" si="454"/>
        <v>33006</v>
      </c>
      <c r="AR418" s="99"/>
      <c r="AS418" s="99"/>
      <c r="AT418" s="99"/>
      <c r="AU418" s="99"/>
      <c r="AV418" s="245">
        <f t="shared" si="594"/>
        <v>0</v>
      </c>
      <c r="AW418" s="99">
        <f t="shared" si="597"/>
        <v>33006</v>
      </c>
      <c r="AX418" s="99"/>
      <c r="AY418" s="98">
        <f t="shared" si="595"/>
        <v>33006</v>
      </c>
      <c r="AZ418" s="470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</row>
    <row r="419" spans="1:83" s="11" customFormat="1" ht="12" customHeight="1">
      <c r="A419" s="161">
        <v>16504221</v>
      </c>
      <c r="B419" s="108" t="str">
        <f t="shared" si="522"/>
        <v>16504221</v>
      </c>
      <c r="C419" s="94" t="s">
        <v>1219</v>
      </c>
      <c r="D419" s="112" t="str">
        <f t="shared" si="565"/>
        <v>W/C</v>
      </c>
      <c r="E419" s="112"/>
      <c r="F419" s="94"/>
      <c r="G419" s="112"/>
      <c r="H419" s="177" t="str">
        <f t="shared" si="538"/>
        <v/>
      </c>
      <c r="I419" s="177" t="str">
        <f t="shared" si="539"/>
        <v/>
      </c>
      <c r="J419" s="177" t="str">
        <f t="shared" si="540"/>
        <v/>
      </c>
      <c r="K419" s="177" t="str">
        <f t="shared" si="541"/>
        <v/>
      </c>
      <c r="L419" s="177" t="str">
        <f t="shared" si="523"/>
        <v>W/C</v>
      </c>
      <c r="M419" s="177" t="str">
        <f t="shared" si="524"/>
        <v>NO</v>
      </c>
      <c r="N419" s="177" t="str">
        <f t="shared" si="525"/>
        <v>W/C</v>
      </c>
      <c r="O419"/>
      <c r="P419" s="95">
        <v>171020</v>
      </c>
      <c r="Q419" s="95">
        <v>169762.5</v>
      </c>
      <c r="R419" s="95">
        <v>168505</v>
      </c>
      <c r="S419" s="95">
        <v>167247.5</v>
      </c>
      <c r="T419" s="95">
        <v>165990</v>
      </c>
      <c r="U419" s="95">
        <v>0</v>
      </c>
      <c r="V419" s="95">
        <v>0</v>
      </c>
      <c r="W419" s="95">
        <v>0</v>
      </c>
      <c r="X419" s="95">
        <v>0</v>
      </c>
      <c r="Y419" s="95">
        <v>0</v>
      </c>
      <c r="Z419" s="95">
        <v>0</v>
      </c>
      <c r="AA419" s="95">
        <v>0</v>
      </c>
      <c r="AB419" s="95">
        <v>0</v>
      </c>
      <c r="AC419" s="95"/>
      <c r="AD419" s="95"/>
      <c r="AE419" s="95">
        <f t="shared" si="591"/>
        <v>63084.583333333336</v>
      </c>
      <c r="AF419" s="102"/>
      <c r="AG419" s="101"/>
      <c r="AH419" s="99"/>
      <c r="AI419" s="99"/>
      <c r="AJ419" s="99"/>
      <c r="AK419" s="100"/>
      <c r="AL419" s="99">
        <f t="shared" si="592"/>
        <v>0</v>
      </c>
      <c r="AM419" s="98">
        <f t="shared" si="596"/>
        <v>63084.583333333336</v>
      </c>
      <c r="AN419" s="99"/>
      <c r="AO419" s="247">
        <f t="shared" si="593"/>
        <v>63084.583333333336</v>
      </c>
      <c r="AP419" s="232"/>
      <c r="AQ419" s="86">
        <f t="shared" si="454"/>
        <v>0</v>
      </c>
      <c r="AR419" s="99"/>
      <c r="AS419" s="99"/>
      <c r="AT419" s="99"/>
      <c r="AU419" s="99"/>
      <c r="AV419" s="245">
        <f t="shared" si="594"/>
        <v>0</v>
      </c>
      <c r="AW419" s="99">
        <f t="shared" si="597"/>
        <v>0</v>
      </c>
      <c r="AX419" s="99"/>
      <c r="AY419" s="98">
        <f t="shared" si="595"/>
        <v>0</v>
      </c>
      <c r="AZ419" s="470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</row>
    <row r="420" spans="1:83" s="11" customFormat="1" ht="12" customHeight="1">
      <c r="A420" s="161">
        <v>16504223</v>
      </c>
      <c r="B420" s="108" t="str">
        <f t="shared" si="522"/>
        <v>16504223</v>
      </c>
      <c r="C420" s="112" t="s">
        <v>1241</v>
      </c>
      <c r="D420" s="112" t="str">
        <f t="shared" si="565"/>
        <v>W/C</v>
      </c>
      <c r="E420" s="112"/>
      <c r="F420" s="112"/>
      <c r="G420" s="112"/>
      <c r="H420" s="177" t="str">
        <f t="shared" si="538"/>
        <v/>
      </c>
      <c r="I420" s="177" t="str">
        <f t="shared" si="539"/>
        <v/>
      </c>
      <c r="J420" s="177" t="str">
        <f t="shared" si="540"/>
        <v/>
      </c>
      <c r="K420" s="177" t="str">
        <f t="shared" si="541"/>
        <v/>
      </c>
      <c r="L420" s="177" t="str">
        <f t="shared" si="523"/>
        <v>W/C</v>
      </c>
      <c r="M420" s="177" t="str">
        <f t="shared" si="524"/>
        <v>NO</v>
      </c>
      <c r="N420" s="177" t="str">
        <f t="shared" si="525"/>
        <v>W/C</v>
      </c>
      <c r="O420"/>
      <c r="P420" s="95">
        <v>0</v>
      </c>
      <c r="Q420" s="95">
        <v>0</v>
      </c>
      <c r="R420" s="95">
        <v>0</v>
      </c>
      <c r="S420" s="95">
        <v>0</v>
      </c>
      <c r="T420" s="95">
        <v>0</v>
      </c>
      <c r="U420" s="95">
        <v>0</v>
      </c>
      <c r="V420" s="95">
        <v>0</v>
      </c>
      <c r="W420" s="95">
        <v>0</v>
      </c>
      <c r="X420" s="95">
        <v>0</v>
      </c>
      <c r="Y420" s="95">
        <v>0</v>
      </c>
      <c r="Z420" s="95">
        <v>0</v>
      </c>
      <c r="AA420" s="95">
        <v>0</v>
      </c>
      <c r="AB420" s="95">
        <v>0</v>
      </c>
      <c r="AC420" s="95"/>
      <c r="AD420" s="95"/>
      <c r="AE420" s="95">
        <f t="shared" si="591"/>
        <v>0</v>
      </c>
      <c r="AF420" s="102"/>
      <c r="AG420" s="101"/>
      <c r="AH420" s="99"/>
      <c r="AI420" s="99"/>
      <c r="AJ420" s="99"/>
      <c r="AK420" s="100"/>
      <c r="AL420" s="99">
        <f t="shared" si="592"/>
        <v>0</v>
      </c>
      <c r="AM420" s="98">
        <f t="shared" si="596"/>
        <v>0</v>
      </c>
      <c r="AN420" s="99"/>
      <c r="AO420" s="247">
        <f t="shared" si="593"/>
        <v>0</v>
      </c>
      <c r="AP420" s="232"/>
      <c r="AQ420" s="86">
        <f t="shared" si="454"/>
        <v>0</v>
      </c>
      <c r="AR420" s="99"/>
      <c r="AS420" s="99"/>
      <c r="AT420" s="99"/>
      <c r="AU420" s="99"/>
      <c r="AV420" s="245">
        <f t="shared" si="594"/>
        <v>0</v>
      </c>
      <c r="AW420" s="99">
        <f t="shared" si="597"/>
        <v>0</v>
      </c>
      <c r="AX420" s="99"/>
      <c r="AY420" s="98">
        <f t="shared" si="595"/>
        <v>0</v>
      </c>
      <c r="AZ420" s="47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</row>
    <row r="421" spans="1:83" s="11" customFormat="1" ht="12" customHeight="1">
      <c r="A421" s="161">
        <v>16504231</v>
      </c>
      <c r="B421" s="108" t="str">
        <f t="shared" si="522"/>
        <v>16504231</v>
      </c>
      <c r="C421" s="94" t="s">
        <v>1224</v>
      </c>
      <c r="D421" s="112" t="str">
        <f t="shared" si="565"/>
        <v>W/C</v>
      </c>
      <c r="E421" s="112"/>
      <c r="F421" s="94"/>
      <c r="G421" s="112"/>
      <c r="H421" s="177" t="str">
        <f t="shared" si="538"/>
        <v/>
      </c>
      <c r="I421" s="177" t="str">
        <f t="shared" si="539"/>
        <v/>
      </c>
      <c r="J421" s="177" t="str">
        <f t="shared" si="540"/>
        <v/>
      </c>
      <c r="K421" s="177" t="str">
        <f t="shared" si="541"/>
        <v/>
      </c>
      <c r="L421" s="177" t="str">
        <f t="shared" si="523"/>
        <v>W/C</v>
      </c>
      <c r="M421" s="177" t="str">
        <f t="shared" si="524"/>
        <v>NO</v>
      </c>
      <c r="N421" s="177" t="str">
        <f t="shared" si="525"/>
        <v>W/C</v>
      </c>
      <c r="O421"/>
      <c r="P421" s="95">
        <v>0</v>
      </c>
      <c r="Q421" s="95">
        <v>0</v>
      </c>
      <c r="R421" s="95">
        <v>0</v>
      </c>
      <c r="S421" s="95">
        <v>0</v>
      </c>
      <c r="T421" s="95">
        <v>0</v>
      </c>
      <c r="U421" s="95">
        <v>0</v>
      </c>
      <c r="V421" s="95">
        <v>0</v>
      </c>
      <c r="W421" s="95">
        <v>0</v>
      </c>
      <c r="X421" s="95">
        <v>0</v>
      </c>
      <c r="Y421" s="95">
        <v>0</v>
      </c>
      <c r="Z421" s="95">
        <v>0</v>
      </c>
      <c r="AA421" s="95">
        <v>0</v>
      </c>
      <c r="AB421" s="95">
        <v>0</v>
      </c>
      <c r="AC421" s="95"/>
      <c r="AD421" s="95"/>
      <c r="AE421" s="95">
        <f t="shared" si="591"/>
        <v>0</v>
      </c>
      <c r="AF421" s="102"/>
      <c r="AG421" s="101"/>
      <c r="AH421" s="99"/>
      <c r="AI421" s="99"/>
      <c r="AJ421" s="99"/>
      <c r="AK421" s="100"/>
      <c r="AL421" s="99">
        <f t="shared" si="592"/>
        <v>0</v>
      </c>
      <c r="AM421" s="98">
        <f t="shared" si="596"/>
        <v>0</v>
      </c>
      <c r="AN421" s="99"/>
      <c r="AO421" s="247">
        <f t="shared" si="593"/>
        <v>0</v>
      </c>
      <c r="AP421" s="232"/>
      <c r="AQ421" s="86">
        <f t="shared" si="454"/>
        <v>0</v>
      </c>
      <c r="AR421" s="99"/>
      <c r="AS421" s="99"/>
      <c r="AT421" s="99"/>
      <c r="AU421" s="99"/>
      <c r="AV421" s="245">
        <f t="shared" si="594"/>
        <v>0</v>
      </c>
      <c r="AW421" s="99">
        <f t="shared" si="597"/>
        <v>0</v>
      </c>
      <c r="AX421" s="99"/>
      <c r="AY421" s="98">
        <f t="shared" si="595"/>
        <v>0</v>
      </c>
      <c r="AZ421" s="470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</row>
    <row r="422" spans="1:83" s="11" customFormat="1" ht="12" customHeight="1">
      <c r="A422" s="161">
        <v>16504233</v>
      </c>
      <c r="B422" s="108" t="str">
        <f t="shared" si="522"/>
        <v>16504233</v>
      </c>
      <c r="C422" s="112" t="s">
        <v>1234</v>
      </c>
      <c r="D422" s="112" t="str">
        <f t="shared" si="565"/>
        <v>W/C</v>
      </c>
      <c r="E422" s="112"/>
      <c r="F422" s="112"/>
      <c r="G422" s="112"/>
      <c r="H422" s="177" t="str">
        <f t="shared" si="538"/>
        <v/>
      </c>
      <c r="I422" s="177" t="str">
        <f t="shared" si="539"/>
        <v/>
      </c>
      <c r="J422" s="177" t="str">
        <f t="shared" si="540"/>
        <v/>
      </c>
      <c r="K422" s="177" t="str">
        <f t="shared" si="541"/>
        <v/>
      </c>
      <c r="L422" s="177" t="str">
        <f t="shared" si="523"/>
        <v>W/C</v>
      </c>
      <c r="M422" s="177" t="str">
        <f t="shared" si="524"/>
        <v>NO</v>
      </c>
      <c r="N422" s="177" t="str">
        <f t="shared" si="525"/>
        <v>W/C</v>
      </c>
      <c r="O422"/>
      <c r="P422" s="95">
        <v>0</v>
      </c>
      <c r="Q422" s="95">
        <v>0</v>
      </c>
      <c r="R422" s="95">
        <v>0</v>
      </c>
      <c r="S422" s="95">
        <v>0</v>
      </c>
      <c r="T422" s="95">
        <v>0</v>
      </c>
      <c r="U422" s="95">
        <v>0</v>
      </c>
      <c r="V422" s="95">
        <v>0</v>
      </c>
      <c r="W422" s="95">
        <v>0</v>
      </c>
      <c r="X422" s="95">
        <v>0</v>
      </c>
      <c r="Y422" s="95">
        <v>0</v>
      </c>
      <c r="Z422" s="95">
        <v>0</v>
      </c>
      <c r="AA422" s="95">
        <v>0</v>
      </c>
      <c r="AB422" s="95">
        <v>0</v>
      </c>
      <c r="AC422" s="95"/>
      <c r="AD422" s="95"/>
      <c r="AE422" s="95">
        <f t="shared" si="591"/>
        <v>0</v>
      </c>
      <c r="AF422" s="102"/>
      <c r="AG422" s="101"/>
      <c r="AH422" s="99"/>
      <c r="AI422" s="99"/>
      <c r="AJ422" s="99"/>
      <c r="AK422" s="100"/>
      <c r="AL422" s="99">
        <f t="shared" si="592"/>
        <v>0</v>
      </c>
      <c r="AM422" s="98">
        <f t="shared" si="596"/>
        <v>0</v>
      </c>
      <c r="AN422" s="99"/>
      <c r="AO422" s="247">
        <f t="shared" si="593"/>
        <v>0</v>
      </c>
      <c r="AP422" s="232"/>
      <c r="AQ422" s="86">
        <f t="shared" si="454"/>
        <v>0</v>
      </c>
      <c r="AR422" s="99"/>
      <c r="AS422" s="99"/>
      <c r="AT422" s="99"/>
      <c r="AU422" s="99"/>
      <c r="AV422" s="245">
        <f t="shared" si="594"/>
        <v>0</v>
      </c>
      <c r="AW422" s="99">
        <f t="shared" si="597"/>
        <v>0</v>
      </c>
      <c r="AX422" s="99"/>
      <c r="AY422" s="98">
        <f t="shared" si="595"/>
        <v>0</v>
      </c>
      <c r="AZ422" s="470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</row>
    <row r="423" spans="1:83" s="11" customFormat="1" ht="12" customHeight="1">
      <c r="A423" s="161">
        <v>16504241</v>
      </c>
      <c r="B423" s="108" t="str">
        <f t="shared" si="522"/>
        <v>16504241</v>
      </c>
      <c r="C423" s="94" t="s">
        <v>1225</v>
      </c>
      <c r="D423" s="112" t="str">
        <f t="shared" si="565"/>
        <v>W/C</v>
      </c>
      <c r="E423" s="112"/>
      <c r="F423" s="94"/>
      <c r="G423" s="112"/>
      <c r="H423" s="177" t="str">
        <f t="shared" si="538"/>
        <v/>
      </c>
      <c r="I423" s="177" t="str">
        <f t="shared" si="539"/>
        <v/>
      </c>
      <c r="J423" s="177" t="str">
        <f t="shared" si="540"/>
        <v/>
      </c>
      <c r="K423" s="177" t="str">
        <f t="shared" si="541"/>
        <v/>
      </c>
      <c r="L423" s="177" t="str">
        <f t="shared" si="523"/>
        <v>W/C</v>
      </c>
      <c r="M423" s="177" t="str">
        <f t="shared" si="524"/>
        <v>NO</v>
      </c>
      <c r="N423" s="177" t="str">
        <f t="shared" si="525"/>
        <v>W/C</v>
      </c>
      <c r="O423"/>
      <c r="P423" s="95">
        <v>0</v>
      </c>
      <c r="Q423" s="95">
        <v>0</v>
      </c>
      <c r="R423" s="95">
        <v>0</v>
      </c>
      <c r="S423" s="95">
        <v>0</v>
      </c>
      <c r="T423" s="95">
        <v>0</v>
      </c>
      <c r="U423" s="95">
        <v>0</v>
      </c>
      <c r="V423" s="95">
        <v>0</v>
      </c>
      <c r="W423" s="95">
        <v>0</v>
      </c>
      <c r="X423" s="95">
        <v>0</v>
      </c>
      <c r="Y423" s="95">
        <v>0</v>
      </c>
      <c r="Z423" s="95">
        <v>0</v>
      </c>
      <c r="AA423" s="95">
        <v>0</v>
      </c>
      <c r="AB423" s="95">
        <v>0</v>
      </c>
      <c r="AC423" s="95"/>
      <c r="AD423" s="95"/>
      <c r="AE423" s="95">
        <f t="shared" si="591"/>
        <v>0</v>
      </c>
      <c r="AF423" s="102"/>
      <c r="AG423" s="101"/>
      <c r="AH423" s="99"/>
      <c r="AI423" s="99"/>
      <c r="AJ423" s="99"/>
      <c r="AK423" s="100"/>
      <c r="AL423" s="99">
        <f t="shared" si="592"/>
        <v>0</v>
      </c>
      <c r="AM423" s="98">
        <f t="shared" si="596"/>
        <v>0</v>
      </c>
      <c r="AN423" s="99"/>
      <c r="AO423" s="247">
        <f t="shared" si="593"/>
        <v>0</v>
      </c>
      <c r="AP423" s="232"/>
      <c r="AQ423" s="86">
        <f t="shared" si="454"/>
        <v>0</v>
      </c>
      <c r="AR423" s="99"/>
      <c r="AS423" s="99"/>
      <c r="AT423" s="99"/>
      <c r="AU423" s="99"/>
      <c r="AV423" s="245">
        <f t="shared" si="594"/>
        <v>0</v>
      </c>
      <c r="AW423" s="99">
        <f t="shared" si="597"/>
        <v>0</v>
      </c>
      <c r="AX423" s="99"/>
      <c r="AY423" s="98">
        <f t="shared" si="595"/>
        <v>0</v>
      </c>
      <c r="AZ423" s="470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</row>
    <row r="424" spans="1:83" s="11" customFormat="1" ht="12" customHeight="1">
      <c r="A424" s="345">
        <v>16504243</v>
      </c>
      <c r="B424" s="358" t="str">
        <f t="shared" si="522"/>
        <v>16504243</v>
      </c>
      <c r="C424" s="325" t="s">
        <v>1354</v>
      </c>
      <c r="D424" s="326" t="str">
        <f t="shared" si="565"/>
        <v>W/C</v>
      </c>
      <c r="E424" s="326"/>
      <c r="F424" s="400">
        <v>43025</v>
      </c>
      <c r="G424" s="326"/>
      <c r="H424" s="327" t="str">
        <f t="shared" si="538"/>
        <v/>
      </c>
      <c r="I424" s="327" t="str">
        <f t="shared" si="539"/>
        <v/>
      </c>
      <c r="J424" s="327" t="str">
        <f t="shared" si="540"/>
        <v/>
      </c>
      <c r="K424" s="327" t="str">
        <f t="shared" si="541"/>
        <v/>
      </c>
      <c r="L424" s="327" t="str">
        <f t="shared" si="523"/>
        <v>W/C</v>
      </c>
      <c r="M424" s="327" t="str">
        <f t="shared" si="524"/>
        <v>NO</v>
      </c>
      <c r="N424" s="327" t="str">
        <f t="shared" si="525"/>
        <v>W/C</v>
      </c>
      <c r="O424" s="445"/>
      <c r="P424" s="328">
        <v>49490.83</v>
      </c>
      <c r="Q424" s="328">
        <v>43304.480000000003</v>
      </c>
      <c r="R424" s="328">
        <v>37118.129999999997</v>
      </c>
      <c r="S424" s="328">
        <v>30931.78</v>
      </c>
      <c r="T424" s="328">
        <v>24745.43</v>
      </c>
      <c r="U424" s="328">
        <v>18559.080000000002</v>
      </c>
      <c r="V424" s="328">
        <v>0</v>
      </c>
      <c r="W424" s="328">
        <v>0</v>
      </c>
      <c r="X424" s="328">
        <v>0</v>
      </c>
      <c r="Y424" s="328">
        <v>0</v>
      </c>
      <c r="Z424" s="328">
        <v>0</v>
      </c>
      <c r="AA424" s="328">
        <v>0</v>
      </c>
      <c r="AB424" s="328">
        <v>0</v>
      </c>
      <c r="AC424" s="328"/>
      <c r="AD424" s="328"/>
      <c r="AE424" s="328">
        <f t="shared" si="591"/>
        <v>14950.359583333337</v>
      </c>
      <c r="AF424" s="377"/>
      <c r="AG424" s="329"/>
      <c r="AH424" s="330"/>
      <c r="AI424" s="330"/>
      <c r="AJ424" s="330"/>
      <c r="AK424" s="331"/>
      <c r="AL424" s="330">
        <f t="shared" si="592"/>
        <v>0</v>
      </c>
      <c r="AM424" s="332">
        <f t="shared" si="596"/>
        <v>14950.359583333337</v>
      </c>
      <c r="AN424" s="330"/>
      <c r="AO424" s="333">
        <f t="shared" si="593"/>
        <v>14950.359583333337</v>
      </c>
      <c r="AP424" s="232"/>
      <c r="AQ424" s="334">
        <f t="shared" si="454"/>
        <v>0</v>
      </c>
      <c r="AR424" s="330"/>
      <c r="AS424" s="330"/>
      <c r="AT424" s="330"/>
      <c r="AU424" s="330"/>
      <c r="AV424" s="335">
        <f t="shared" si="594"/>
        <v>0</v>
      </c>
      <c r="AW424" s="330">
        <f t="shared" si="597"/>
        <v>0</v>
      </c>
      <c r="AX424" s="330"/>
      <c r="AY424" s="332">
        <f t="shared" si="595"/>
        <v>0</v>
      </c>
      <c r="AZ424" s="470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</row>
    <row r="425" spans="1:83" s="11" customFormat="1" ht="12" customHeight="1">
      <c r="A425" s="161">
        <v>16504251</v>
      </c>
      <c r="B425" s="108" t="str">
        <f t="shared" si="522"/>
        <v>16504251</v>
      </c>
      <c r="C425" s="94" t="s">
        <v>1226</v>
      </c>
      <c r="D425" s="112" t="str">
        <f t="shared" si="565"/>
        <v>W/C</v>
      </c>
      <c r="E425" s="112"/>
      <c r="F425" s="216"/>
      <c r="G425" s="112"/>
      <c r="H425" s="177" t="str">
        <f t="shared" si="538"/>
        <v/>
      </c>
      <c r="I425" s="177" t="str">
        <f t="shared" si="539"/>
        <v/>
      </c>
      <c r="J425" s="177" t="str">
        <f t="shared" si="540"/>
        <v/>
      </c>
      <c r="K425" s="177" t="str">
        <f t="shared" si="541"/>
        <v/>
      </c>
      <c r="L425" s="177" t="str">
        <f t="shared" si="523"/>
        <v>W/C</v>
      </c>
      <c r="M425" s="177" t="str">
        <f t="shared" si="524"/>
        <v>NO</v>
      </c>
      <c r="N425" s="177" t="str">
        <f t="shared" si="525"/>
        <v>W/C</v>
      </c>
      <c r="O425"/>
      <c r="P425" s="95">
        <v>0</v>
      </c>
      <c r="Q425" s="95">
        <v>0</v>
      </c>
      <c r="R425" s="95">
        <v>0</v>
      </c>
      <c r="S425" s="95">
        <v>0</v>
      </c>
      <c r="T425" s="95">
        <v>0</v>
      </c>
      <c r="U425" s="95">
        <v>0</v>
      </c>
      <c r="V425" s="95">
        <v>0</v>
      </c>
      <c r="W425" s="95">
        <v>0</v>
      </c>
      <c r="X425" s="95">
        <v>0</v>
      </c>
      <c r="Y425" s="95">
        <v>0</v>
      </c>
      <c r="Z425" s="95">
        <v>0</v>
      </c>
      <c r="AA425" s="95">
        <v>0</v>
      </c>
      <c r="AB425" s="95">
        <v>0</v>
      </c>
      <c r="AC425" s="95"/>
      <c r="AD425" s="95"/>
      <c r="AE425" s="95">
        <f t="shared" si="591"/>
        <v>0</v>
      </c>
      <c r="AF425" s="102"/>
      <c r="AG425" s="101"/>
      <c r="AH425" s="99"/>
      <c r="AI425" s="99"/>
      <c r="AJ425" s="99"/>
      <c r="AK425" s="100"/>
      <c r="AL425" s="99">
        <f t="shared" si="592"/>
        <v>0</v>
      </c>
      <c r="AM425" s="98">
        <f t="shared" si="596"/>
        <v>0</v>
      </c>
      <c r="AN425" s="99"/>
      <c r="AO425" s="247">
        <f t="shared" si="593"/>
        <v>0</v>
      </c>
      <c r="AP425" s="232"/>
      <c r="AQ425" s="86">
        <f t="shared" ref="AQ425:AQ498" si="598">AB425</f>
        <v>0</v>
      </c>
      <c r="AR425" s="99"/>
      <c r="AS425" s="99"/>
      <c r="AT425" s="99"/>
      <c r="AU425" s="99"/>
      <c r="AV425" s="245">
        <f t="shared" si="594"/>
        <v>0</v>
      </c>
      <c r="AW425" s="99">
        <f t="shared" si="597"/>
        <v>0</v>
      </c>
      <c r="AX425" s="99"/>
      <c r="AY425" s="98">
        <f t="shared" si="595"/>
        <v>0</v>
      </c>
      <c r="AZ425" s="470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</row>
    <row r="426" spans="1:83" s="11" customFormat="1" ht="12" customHeight="1">
      <c r="A426" s="161">
        <v>16504253</v>
      </c>
      <c r="B426" s="108" t="str">
        <f t="shared" si="522"/>
        <v>16504253</v>
      </c>
      <c r="C426" s="94" t="s">
        <v>1213</v>
      </c>
      <c r="D426" s="112" t="str">
        <f t="shared" si="565"/>
        <v>W/C</v>
      </c>
      <c r="E426" s="112"/>
      <c r="F426" s="216"/>
      <c r="G426" s="112"/>
      <c r="H426" s="177" t="str">
        <f t="shared" si="538"/>
        <v/>
      </c>
      <c r="I426" s="177" t="str">
        <f t="shared" si="539"/>
        <v/>
      </c>
      <c r="J426" s="177" t="str">
        <f t="shared" si="540"/>
        <v/>
      </c>
      <c r="K426" s="177" t="str">
        <f t="shared" si="541"/>
        <v/>
      </c>
      <c r="L426" s="177" t="str">
        <f t="shared" si="523"/>
        <v>W/C</v>
      </c>
      <c r="M426" s="177" t="str">
        <f t="shared" si="524"/>
        <v>NO</v>
      </c>
      <c r="N426" s="177" t="str">
        <f t="shared" si="525"/>
        <v>W/C</v>
      </c>
      <c r="O426"/>
      <c r="P426" s="95">
        <v>0</v>
      </c>
      <c r="Q426" s="95">
        <v>0</v>
      </c>
      <c r="R426" s="95">
        <v>0</v>
      </c>
      <c r="S426" s="95">
        <v>0</v>
      </c>
      <c r="T426" s="95">
        <v>0</v>
      </c>
      <c r="U426" s="95">
        <v>0</v>
      </c>
      <c r="V426" s="95">
        <v>0</v>
      </c>
      <c r="W426" s="95">
        <v>0</v>
      </c>
      <c r="X426" s="95">
        <v>0</v>
      </c>
      <c r="Y426" s="95">
        <v>0</v>
      </c>
      <c r="Z426" s="95">
        <v>0</v>
      </c>
      <c r="AA426" s="95">
        <v>0</v>
      </c>
      <c r="AB426" s="95">
        <v>0</v>
      </c>
      <c r="AC426" s="95"/>
      <c r="AD426" s="95"/>
      <c r="AE426" s="95">
        <f t="shared" si="591"/>
        <v>0</v>
      </c>
      <c r="AF426" s="102"/>
      <c r="AG426" s="101"/>
      <c r="AH426" s="99"/>
      <c r="AI426" s="99"/>
      <c r="AJ426" s="99"/>
      <c r="AK426" s="100"/>
      <c r="AL426" s="99">
        <f t="shared" si="592"/>
        <v>0</v>
      </c>
      <c r="AM426" s="98">
        <f t="shared" si="596"/>
        <v>0</v>
      </c>
      <c r="AN426" s="99"/>
      <c r="AO426" s="247">
        <f t="shared" si="593"/>
        <v>0</v>
      </c>
      <c r="AP426" s="232"/>
      <c r="AQ426" s="86">
        <f t="shared" si="598"/>
        <v>0</v>
      </c>
      <c r="AR426" s="99"/>
      <c r="AS426" s="99"/>
      <c r="AT426" s="99"/>
      <c r="AU426" s="99"/>
      <c r="AV426" s="245">
        <f t="shared" si="594"/>
        <v>0</v>
      </c>
      <c r="AW426" s="99">
        <f t="shared" si="597"/>
        <v>0</v>
      </c>
      <c r="AX426" s="99"/>
      <c r="AY426" s="98">
        <f t="shared" si="595"/>
        <v>0</v>
      </c>
      <c r="AZ426" s="470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</row>
    <row r="427" spans="1:83" s="11" customFormat="1" ht="12" customHeight="1">
      <c r="A427" s="161">
        <v>16504261</v>
      </c>
      <c r="B427" s="108" t="str">
        <f t="shared" si="522"/>
        <v>16504261</v>
      </c>
      <c r="C427" s="94" t="s">
        <v>1227</v>
      </c>
      <c r="D427" s="112" t="str">
        <f t="shared" si="565"/>
        <v>W/C</v>
      </c>
      <c r="E427" s="112"/>
      <c r="F427" s="216"/>
      <c r="G427" s="112"/>
      <c r="H427" s="177" t="str">
        <f t="shared" si="538"/>
        <v/>
      </c>
      <c r="I427" s="177" t="str">
        <f t="shared" si="539"/>
        <v/>
      </c>
      <c r="J427" s="177" t="str">
        <f t="shared" si="540"/>
        <v/>
      </c>
      <c r="K427" s="177" t="str">
        <f t="shared" si="541"/>
        <v/>
      </c>
      <c r="L427" s="177" t="str">
        <f t="shared" si="523"/>
        <v>W/C</v>
      </c>
      <c r="M427" s="177" t="str">
        <f t="shared" si="524"/>
        <v>NO</v>
      </c>
      <c r="N427" s="177" t="str">
        <f t="shared" si="525"/>
        <v>W/C</v>
      </c>
      <c r="O427"/>
      <c r="P427" s="95">
        <v>1613761.45</v>
      </c>
      <c r="Q427" s="95">
        <v>1855448.8</v>
      </c>
      <c r="R427" s="95">
        <v>1855448.8</v>
      </c>
      <c r="S427" s="95">
        <v>1855448.8</v>
      </c>
      <c r="T427" s="95">
        <v>2226619.46</v>
      </c>
      <c r="U427" s="95">
        <v>2226619.46</v>
      </c>
      <c r="V427" s="95">
        <v>2226619.46</v>
      </c>
      <c r="W427" s="95">
        <v>2452732.77</v>
      </c>
      <c r="X427" s="95">
        <v>2452732.77</v>
      </c>
      <c r="Y427" s="95">
        <v>2452732.77</v>
      </c>
      <c r="Z427" s="95">
        <v>2920434.98</v>
      </c>
      <c r="AA427" s="95">
        <v>2920434.98</v>
      </c>
      <c r="AB427" s="95">
        <v>2920434.98</v>
      </c>
      <c r="AC427" s="95"/>
      <c r="AD427" s="95"/>
      <c r="AE427" s="95">
        <f t="shared" si="591"/>
        <v>2309364.2720833332</v>
      </c>
      <c r="AF427" s="102"/>
      <c r="AG427" s="101"/>
      <c r="AH427" s="99"/>
      <c r="AI427" s="99"/>
      <c r="AJ427" s="99"/>
      <c r="AK427" s="100"/>
      <c r="AL427" s="99">
        <f t="shared" si="592"/>
        <v>0</v>
      </c>
      <c r="AM427" s="98">
        <f t="shared" si="596"/>
        <v>2309364.2720833332</v>
      </c>
      <c r="AN427" s="99"/>
      <c r="AO427" s="247">
        <f t="shared" si="593"/>
        <v>2309364.2720833332</v>
      </c>
      <c r="AP427" s="232"/>
      <c r="AQ427" s="86">
        <f t="shared" si="598"/>
        <v>2920434.98</v>
      </c>
      <c r="AR427" s="99"/>
      <c r="AS427" s="99"/>
      <c r="AT427" s="99"/>
      <c r="AU427" s="99"/>
      <c r="AV427" s="245">
        <f t="shared" si="594"/>
        <v>0</v>
      </c>
      <c r="AW427" s="99">
        <f t="shared" si="597"/>
        <v>2920434.98</v>
      </c>
      <c r="AX427" s="99"/>
      <c r="AY427" s="98">
        <f t="shared" si="595"/>
        <v>2920434.98</v>
      </c>
      <c r="AZ427" s="470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</row>
    <row r="428" spans="1:83" s="11" customFormat="1" ht="12" customHeight="1">
      <c r="A428" s="161">
        <v>16504271</v>
      </c>
      <c r="B428" s="108" t="str">
        <f t="shared" si="522"/>
        <v>16504271</v>
      </c>
      <c r="C428" s="94" t="s">
        <v>1228</v>
      </c>
      <c r="D428" s="112" t="str">
        <f t="shared" si="565"/>
        <v>W/C</v>
      </c>
      <c r="E428" s="112"/>
      <c r="F428" s="216"/>
      <c r="G428" s="112"/>
      <c r="H428" s="177" t="str">
        <f t="shared" si="538"/>
        <v/>
      </c>
      <c r="I428" s="177" t="str">
        <f t="shared" si="539"/>
        <v/>
      </c>
      <c r="J428" s="177" t="str">
        <f t="shared" si="540"/>
        <v/>
      </c>
      <c r="K428" s="177" t="str">
        <f t="shared" si="541"/>
        <v/>
      </c>
      <c r="L428" s="177" t="str">
        <f t="shared" si="523"/>
        <v>W/C</v>
      </c>
      <c r="M428" s="177" t="str">
        <f t="shared" si="524"/>
        <v>NO</v>
      </c>
      <c r="N428" s="177" t="str">
        <f t="shared" si="525"/>
        <v>W/C</v>
      </c>
      <c r="O428"/>
      <c r="P428" s="95">
        <v>885797.21</v>
      </c>
      <c r="Q428" s="95">
        <v>1018459.93</v>
      </c>
      <c r="R428" s="95">
        <v>1018459.93</v>
      </c>
      <c r="S428" s="95">
        <v>1018459.93</v>
      </c>
      <c r="T428" s="95">
        <v>1222196.33</v>
      </c>
      <c r="U428" s="95">
        <v>1222196.33</v>
      </c>
      <c r="V428" s="95">
        <v>1222196.33</v>
      </c>
      <c r="W428" s="95">
        <v>1346310.43</v>
      </c>
      <c r="X428" s="95">
        <v>1346310.43</v>
      </c>
      <c r="Y428" s="95">
        <v>1346310.43</v>
      </c>
      <c r="Z428" s="95">
        <v>1603033.19</v>
      </c>
      <c r="AA428" s="95">
        <v>1603033.19</v>
      </c>
      <c r="AB428" s="95">
        <v>1603033.19</v>
      </c>
      <c r="AC428" s="95"/>
      <c r="AD428" s="95"/>
      <c r="AE428" s="95">
        <f t="shared" si="591"/>
        <v>1267615.1375</v>
      </c>
      <c r="AF428" s="102"/>
      <c r="AG428" s="101"/>
      <c r="AH428" s="99"/>
      <c r="AI428" s="99"/>
      <c r="AJ428" s="99"/>
      <c r="AK428" s="100"/>
      <c r="AL428" s="99">
        <f t="shared" si="592"/>
        <v>0</v>
      </c>
      <c r="AM428" s="98">
        <f t="shared" si="596"/>
        <v>1267615.1375</v>
      </c>
      <c r="AN428" s="99"/>
      <c r="AO428" s="247">
        <f t="shared" si="593"/>
        <v>1267615.1375</v>
      </c>
      <c r="AP428" s="232"/>
      <c r="AQ428" s="86">
        <f t="shared" si="598"/>
        <v>1603033.19</v>
      </c>
      <c r="AR428" s="99"/>
      <c r="AS428" s="99"/>
      <c r="AT428" s="99"/>
      <c r="AU428" s="99"/>
      <c r="AV428" s="245">
        <f t="shared" si="594"/>
        <v>0</v>
      </c>
      <c r="AW428" s="99">
        <f t="shared" si="597"/>
        <v>1603033.19</v>
      </c>
      <c r="AX428" s="99"/>
      <c r="AY428" s="98">
        <f t="shared" si="595"/>
        <v>1603033.19</v>
      </c>
      <c r="AZ428" s="470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</row>
    <row r="429" spans="1:83" s="11" customFormat="1" ht="12" customHeight="1">
      <c r="A429" s="161">
        <v>16504273</v>
      </c>
      <c r="B429" s="108" t="str">
        <f t="shared" si="522"/>
        <v>16504273</v>
      </c>
      <c r="C429" s="94" t="s">
        <v>1243</v>
      </c>
      <c r="D429" s="112" t="str">
        <f t="shared" si="565"/>
        <v>W/C</v>
      </c>
      <c r="E429" s="112"/>
      <c r="F429" s="216"/>
      <c r="G429" s="112"/>
      <c r="H429" s="177" t="str">
        <f t="shared" si="538"/>
        <v/>
      </c>
      <c r="I429" s="177" t="str">
        <f t="shared" si="539"/>
        <v/>
      </c>
      <c r="J429" s="177" t="str">
        <f t="shared" si="540"/>
        <v/>
      </c>
      <c r="K429" s="177" t="str">
        <f t="shared" si="541"/>
        <v/>
      </c>
      <c r="L429" s="177" t="str">
        <f t="shared" si="523"/>
        <v>W/C</v>
      </c>
      <c r="M429" s="177" t="str">
        <f t="shared" si="524"/>
        <v>NO</v>
      </c>
      <c r="N429" s="177" t="str">
        <f t="shared" si="525"/>
        <v>W/C</v>
      </c>
      <c r="O429"/>
      <c r="P429" s="95">
        <v>0</v>
      </c>
      <c r="Q429" s="95">
        <v>0</v>
      </c>
      <c r="R429" s="95">
        <v>0</v>
      </c>
      <c r="S429" s="95">
        <v>0</v>
      </c>
      <c r="T429" s="95">
        <v>0</v>
      </c>
      <c r="U429" s="95">
        <v>0</v>
      </c>
      <c r="V429" s="95">
        <v>0</v>
      </c>
      <c r="W429" s="95">
        <v>0</v>
      </c>
      <c r="X429" s="95">
        <v>0</v>
      </c>
      <c r="Y429" s="95">
        <v>0</v>
      </c>
      <c r="Z429" s="95">
        <v>0</v>
      </c>
      <c r="AA429" s="95">
        <v>0</v>
      </c>
      <c r="AB429" s="95">
        <v>0</v>
      </c>
      <c r="AC429" s="95"/>
      <c r="AD429" s="95"/>
      <c r="AE429" s="95">
        <f t="shared" si="591"/>
        <v>0</v>
      </c>
      <c r="AF429" s="102"/>
      <c r="AG429" s="101"/>
      <c r="AH429" s="99"/>
      <c r="AI429" s="99"/>
      <c r="AJ429" s="99"/>
      <c r="AK429" s="100"/>
      <c r="AL429" s="99">
        <f t="shared" si="592"/>
        <v>0</v>
      </c>
      <c r="AM429" s="98">
        <f t="shared" si="596"/>
        <v>0</v>
      </c>
      <c r="AN429" s="99"/>
      <c r="AO429" s="247">
        <f t="shared" si="593"/>
        <v>0</v>
      </c>
      <c r="AP429" s="232"/>
      <c r="AQ429" s="86">
        <f t="shared" si="598"/>
        <v>0</v>
      </c>
      <c r="AR429" s="99"/>
      <c r="AS429" s="99"/>
      <c r="AT429" s="99"/>
      <c r="AU429" s="99"/>
      <c r="AV429" s="245">
        <f t="shared" si="594"/>
        <v>0</v>
      </c>
      <c r="AW429" s="99">
        <f t="shared" si="597"/>
        <v>0</v>
      </c>
      <c r="AX429" s="99"/>
      <c r="AY429" s="98">
        <f t="shared" si="595"/>
        <v>0</v>
      </c>
      <c r="AZ429" s="470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</row>
    <row r="430" spans="1:83" s="11" customFormat="1" ht="12" customHeight="1">
      <c r="A430" s="345">
        <v>16504281</v>
      </c>
      <c r="B430" s="358" t="str">
        <f t="shared" si="522"/>
        <v>16504281</v>
      </c>
      <c r="C430" s="362" t="s">
        <v>1348</v>
      </c>
      <c r="D430" s="326" t="str">
        <f t="shared" si="565"/>
        <v>W/C</v>
      </c>
      <c r="E430" s="326"/>
      <c r="F430" s="339">
        <v>42995</v>
      </c>
      <c r="G430" s="326"/>
      <c r="H430" s="327" t="str">
        <f t="shared" si="538"/>
        <v/>
      </c>
      <c r="I430" s="327" t="str">
        <f t="shared" si="539"/>
        <v/>
      </c>
      <c r="J430" s="327" t="str">
        <f t="shared" si="540"/>
        <v/>
      </c>
      <c r="K430" s="327" t="str">
        <f t="shared" si="541"/>
        <v/>
      </c>
      <c r="L430" s="327" t="str">
        <f t="shared" si="523"/>
        <v>W/C</v>
      </c>
      <c r="M430" s="327" t="str">
        <f t="shared" si="524"/>
        <v>NO</v>
      </c>
      <c r="N430" s="327" t="str">
        <f t="shared" si="525"/>
        <v>W/C</v>
      </c>
      <c r="O430" s="445"/>
      <c r="P430" s="328">
        <v>25768.639999999999</v>
      </c>
      <c r="Q430" s="328">
        <v>29627.919999999998</v>
      </c>
      <c r="R430" s="328">
        <v>29627.919999999998</v>
      </c>
      <c r="S430" s="328">
        <v>29627.919999999998</v>
      </c>
      <c r="T430" s="328">
        <v>35554.79</v>
      </c>
      <c r="U430" s="328">
        <v>35554.79</v>
      </c>
      <c r="V430" s="328">
        <v>35554.79</v>
      </c>
      <c r="W430" s="328">
        <v>39165.379999999997</v>
      </c>
      <c r="X430" s="328">
        <v>39165.379999999997</v>
      </c>
      <c r="Y430" s="328">
        <v>39165.379999999997</v>
      </c>
      <c r="Z430" s="328">
        <v>46633.67</v>
      </c>
      <c r="AA430" s="328">
        <v>46633.67</v>
      </c>
      <c r="AB430" s="328">
        <v>46633.67</v>
      </c>
      <c r="AC430" s="328"/>
      <c r="AD430" s="328"/>
      <c r="AE430" s="328">
        <f t="shared" si="591"/>
        <v>36876.063750000001</v>
      </c>
      <c r="AF430" s="377"/>
      <c r="AG430" s="329"/>
      <c r="AH430" s="330"/>
      <c r="AI430" s="330"/>
      <c r="AJ430" s="330"/>
      <c r="AK430" s="331"/>
      <c r="AL430" s="330">
        <f t="shared" si="592"/>
        <v>0</v>
      </c>
      <c r="AM430" s="332">
        <f t="shared" si="596"/>
        <v>36876.063750000001</v>
      </c>
      <c r="AN430" s="330"/>
      <c r="AO430" s="333">
        <f t="shared" si="593"/>
        <v>36876.063750000001</v>
      </c>
      <c r="AP430" s="232"/>
      <c r="AQ430" s="334">
        <f t="shared" si="598"/>
        <v>46633.67</v>
      </c>
      <c r="AR430" s="330"/>
      <c r="AS430" s="330"/>
      <c r="AT430" s="330"/>
      <c r="AU430" s="330"/>
      <c r="AV430" s="335">
        <f t="shared" si="594"/>
        <v>0</v>
      </c>
      <c r="AW430" s="330">
        <f t="shared" si="597"/>
        <v>46633.67</v>
      </c>
      <c r="AX430" s="330"/>
      <c r="AY430" s="332">
        <f t="shared" si="595"/>
        <v>46633.67</v>
      </c>
      <c r="AZ430" s="47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</row>
    <row r="431" spans="1:83" s="11" customFormat="1" ht="12" customHeight="1">
      <c r="A431" s="167">
        <v>16504283</v>
      </c>
      <c r="B431" s="196" t="str">
        <f t="shared" si="522"/>
        <v>16504283</v>
      </c>
      <c r="C431" s="94" t="s">
        <v>1289</v>
      </c>
      <c r="D431" s="112" t="str">
        <f t="shared" si="565"/>
        <v>W/C</v>
      </c>
      <c r="E431" s="112"/>
      <c r="F431" s="216"/>
      <c r="G431" s="112"/>
      <c r="H431" s="177" t="str">
        <f t="shared" si="538"/>
        <v/>
      </c>
      <c r="I431" s="177" t="str">
        <f t="shared" si="539"/>
        <v/>
      </c>
      <c r="J431" s="177" t="str">
        <f t="shared" si="540"/>
        <v/>
      </c>
      <c r="K431" s="177" t="str">
        <f t="shared" si="541"/>
        <v/>
      </c>
      <c r="L431" s="177" t="str">
        <f t="shared" si="523"/>
        <v>W/C</v>
      </c>
      <c r="M431" s="177" t="str">
        <f t="shared" si="524"/>
        <v>NO</v>
      </c>
      <c r="N431" s="177" t="str">
        <f t="shared" si="525"/>
        <v>W/C</v>
      </c>
      <c r="O431" s="5"/>
      <c r="P431" s="95">
        <v>0</v>
      </c>
      <c r="Q431" s="95">
        <v>0</v>
      </c>
      <c r="R431" s="95">
        <v>0</v>
      </c>
      <c r="S431" s="95">
        <v>0</v>
      </c>
      <c r="T431" s="95">
        <v>0</v>
      </c>
      <c r="U431" s="95">
        <v>0</v>
      </c>
      <c r="V431" s="95">
        <v>0</v>
      </c>
      <c r="W431" s="95">
        <v>0</v>
      </c>
      <c r="X431" s="95">
        <v>0</v>
      </c>
      <c r="Y431" s="95">
        <v>0</v>
      </c>
      <c r="Z431" s="95">
        <v>0</v>
      </c>
      <c r="AA431" s="95">
        <v>0</v>
      </c>
      <c r="AB431" s="95">
        <v>0</v>
      </c>
      <c r="AC431" s="95"/>
      <c r="AD431" s="95"/>
      <c r="AE431" s="95">
        <f t="shared" si="591"/>
        <v>0</v>
      </c>
      <c r="AF431" s="102"/>
      <c r="AG431" s="101"/>
      <c r="AH431" s="99"/>
      <c r="AI431" s="99"/>
      <c r="AJ431" s="99"/>
      <c r="AK431" s="100"/>
      <c r="AL431" s="99">
        <f t="shared" si="592"/>
        <v>0</v>
      </c>
      <c r="AM431" s="98">
        <f t="shared" si="596"/>
        <v>0</v>
      </c>
      <c r="AN431" s="99"/>
      <c r="AO431" s="247">
        <f t="shared" si="593"/>
        <v>0</v>
      </c>
      <c r="AP431" s="232"/>
      <c r="AQ431" s="86">
        <f t="shared" si="598"/>
        <v>0</v>
      </c>
      <c r="AR431" s="99"/>
      <c r="AS431" s="99"/>
      <c r="AT431" s="99"/>
      <c r="AU431" s="99"/>
      <c r="AV431" s="245">
        <f t="shared" si="594"/>
        <v>0</v>
      </c>
      <c r="AW431" s="99">
        <f t="shared" si="597"/>
        <v>0</v>
      </c>
      <c r="AX431" s="99"/>
      <c r="AY431" s="98">
        <f t="shared" si="595"/>
        <v>0</v>
      </c>
      <c r="AZ431" s="470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</row>
    <row r="432" spans="1:83" s="11" customFormat="1" ht="12" customHeight="1">
      <c r="A432" s="345">
        <v>16504293</v>
      </c>
      <c r="B432" s="358" t="str">
        <f t="shared" si="522"/>
        <v>16504293</v>
      </c>
      <c r="C432" s="325" t="s">
        <v>1319</v>
      </c>
      <c r="D432" s="326" t="str">
        <f t="shared" si="565"/>
        <v>W/C</v>
      </c>
      <c r="E432" s="326"/>
      <c r="F432" s="339">
        <v>42842</v>
      </c>
      <c r="G432" s="326"/>
      <c r="H432" s="327" t="str">
        <f t="shared" si="538"/>
        <v/>
      </c>
      <c r="I432" s="327" t="str">
        <f t="shared" si="539"/>
        <v/>
      </c>
      <c r="J432" s="327" t="str">
        <f t="shared" si="540"/>
        <v/>
      </c>
      <c r="K432" s="327" t="str">
        <f t="shared" si="541"/>
        <v/>
      </c>
      <c r="L432" s="327" t="str">
        <f t="shared" si="523"/>
        <v>W/C</v>
      </c>
      <c r="M432" s="327" t="str">
        <f t="shared" si="524"/>
        <v>NO</v>
      </c>
      <c r="N432" s="327" t="str">
        <f t="shared" si="525"/>
        <v>W/C</v>
      </c>
      <c r="O432" s="445"/>
      <c r="P432" s="328">
        <v>0</v>
      </c>
      <c r="Q432" s="328">
        <v>0</v>
      </c>
      <c r="R432" s="328">
        <v>0</v>
      </c>
      <c r="S432" s="328">
        <v>0</v>
      </c>
      <c r="T432" s="328">
        <v>0</v>
      </c>
      <c r="U432" s="328">
        <v>0</v>
      </c>
      <c r="V432" s="328">
        <v>0</v>
      </c>
      <c r="W432" s="328">
        <v>0</v>
      </c>
      <c r="X432" s="328">
        <v>0</v>
      </c>
      <c r="Y432" s="328">
        <v>0</v>
      </c>
      <c r="Z432" s="328">
        <v>0</v>
      </c>
      <c r="AA432" s="328">
        <v>0</v>
      </c>
      <c r="AB432" s="328">
        <v>0</v>
      </c>
      <c r="AC432" s="328"/>
      <c r="AD432" s="328"/>
      <c r="AE432" s="328">
        <f t="shared" si="591"/>
        <v>0</v>
      </c>
      <c r="AF432" s="377"/>
      <c r="AG432" s="329"/>
      <c r="AH432" s="330"/>
      <c r="AI432" s="330"/>
      <c r="AJ432" s="330"/>
      <c r="AK432" s="331"/>
      <c r="AL432" s="330">
        <f t="shared" si="592"/>
        <v>0</v>
      </c>
      <c r="AM432" s="332">
        <f t="shared" si="596"/>
        <v>0</v>
      </c>
      <c r="AN432" s="330"/>
      <c r="AO432" s="333">
        <f t="shared" si="593"/>
        <v>0</v>
      </c>
      <c r="AP432" s="232"/>
      <c r="AQ432" s="334">
        <f t="shared" si="598"/>
        <v>0</v>
      </c>
      <c r="AR432" s="330"/>
      <c r="AS432" s="330"/>
      <c r="AT432" s="330"/>
      <c r="AU432" s="330"/>
      <c r="AV432" s="335">
        <f t="shared" si="594"/>
        <v>0</v>
      </c>
      <c r="AW432" s="330">
        <f t="shared" si="597"/>
        <v>0</v>
      </c>
      <c r="AX432" s="330"/>
      <c r="AY432" s="332">
        <f t="shared" si="595"/>
        <v>0</v>
      </c>
      <c r="AZ432" s="470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</row>
    <row r="433" spans="1:83" s="11" customFormat="1" ht="12" customHeight="1">
      <c r="A433" s="345">
        <v>16504303</v>
      </c>
      <c r="B433" s="358" t="str">
        <f t="shared" si="522"/>
        <v>16504303</v>
      </c>
      <c r="C433" s="360" t="s">
        <v>1344</v>
      </c>
      <c r="D433" s="326" t="str">
        <f t="shared" si="565"/>
        <v>W/C</v>
      </c>
      <c r="E433" s="326"/>
      <c r="F433" s="354">
        <v>42964</v>
      </c>
      <c r="G433" s="326"/>
      <c r="H433" s="327" t="str">
        <f t="shared" si="538"/>
        <v/>
      </c>
      <c r="I433" s="327" t="str">
        <f t="shared" si="539"/>
        <v/>
      </c>
      <c r="J433" s="327" t="str">
        <f t="shared" si="540"/>
        <v/>
      </c>
      <c r="K433" s="327" t="str">
        <f t="shared" si="541"/>
        <v/>
      </c>
      <c r="L433" s="327" t="str">
        <f t="shared" si="523"/>
        <v>W/C</v>
      </c>
      <c r="M433" s="327" t="str">
        <f t="shared" si="524"/>
        <v>NO</v>
      </c>
      <c r="N433" s="327" t="str">
        <f t="shared" si="525"/>
        <v>W/C</v>
      </c>
      <c r="O433" s="445"/>
      <c r="P433" s="328">
        <v>55583.49</v>
      </c>
      <c r="Q433" s="328">
        <v>41687.620000000003</v>
      </c>
      <c r="R433" s="328">
        <v>27791.75</v>
      </c>
      <c r="S433" s="328">
        <v>13895.88</v>
      </c>
      <c r="T433" s="328">
        <v>0</v>
      </c>
      <c r="U433" s="328">
        <v>0</v>
      </c>
      <c r="V433" s="328">
        <v>0</v>
      </c>
      <c r="W433" s="328">
        <v>0</v>
      </c>
      <c r="X433" s="328">
        <v>0</v>
      </c>
      <c r="Y433" s="328">
        <v>0</v>
      </c>
      <c r="Z433" s="328">
        <v>0</v>
      </c>
      <c r="AA433" s="328">
        <v>0</v>
      </c>
      <c r="AB433" s="328">
        <v>0</v>
      </c>
      <c r="AC433" s="328"/>
      <c r="AD433" s="328"/>
      <c r="AE433" s="328">
        <f t="shared" si="591"/>
        <v>9263.9162500000002</v>
      </c>
      <c r="AF433" s="377"/>
      <c r="AG433" s="329"/>
      <c r="AH433" s="330"/>
      <c r="AI433" s="330"/>
      <c r="AJ433" s="330"/>
      <c r="AK433" s="331"/>
      <c r="AL433" s="330">
        <f t="shared" si="592"/>
        <v>0</v>
      </c>
      <c r="AM433" s="332">
        <f t="shared" si="596"/>
        <v>9263.9162500000002</v>
      </c>
      <c r="AN433" s="330"/>
      <c r="AO433" s="333">
        <f t="shared" si="593"/>
        <v>9263.9162500000002</v>
      </c>
      <c r="AP433" s="232"/>
      <c r="AQ433" s="334">
        <f t="shared" si="598"/>
        <v>0</v>
      </c>
      <c r="AR433" s="330"/>
      <c r="AS433" s="330"/>
      <c r="AT433" s="330"/>
      <c r="AU433" s="330"/>
      <c r="AV433" s="335">
        <f t="shared" si="594"/>
        <v>0</v>
      </c>
      <c r="AW433" s="330">
        <f t="shared" si="597"/>
        <v>0</v>
      </c>
      <c r="AX433" s="330"/>
      <c r="AY433" s="332">
        <f t="shared" si="595"/>
        <v>0</v>
      </c>
      <c r="AZ433" s="470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</row>
    <row r="434" spans="1:83" s="11" customFormat="1" ht="12" customHeight="1">
      <c r="A434" s="345">
        <v>16504313</v>
      </c>
      <c r="B434" s="358" t="str">
        <f t="shared" si="522"/>
        <v>16504313</v>
      </c>
      <c r="C434" s="360" t="s">
        <v>1345</v>
      </c>
      <c r="D434" s="326" t="str">
        <f t="shared" si="565"/>
        <v>W/C</v>
      </c>
      <c r="E434" s="326"/>
      <c r="F434" s="339">
        <v>42964</v>
      </c>
      <c r="G434" s="326"/>
      <c r="H434" s="327" t="str">
        <f t="shared" si="538"/>
        <v/>
      </c>
      <c r="I434" s="327" t="str">
        <f t="shared" si="539"/>
        <v/>
      </c>
      <c r="J434" s="327" t="str">
        <f t="shared" si="540"/>
        <v/>
      </c>
      <c r="K434" s="327" t="str">
        <f t="shared" si="541"/>
        <v/>
      </c>
      <c r="L434" s="327" t="str">
        <f t="shared" si="523"/>
        <v>W/C</v>
      </c>
      <c r="M434" s="327" t="str">
        <f t="shared" si="524"/>
        <v>NO</v>
      </c>
      <c r="N434" s="327" t="str">
        <f t="shared" si="525"/>
        <v>W/C</v>
      </c>
      <c r="O434" s="445"/>
      <c r="P434" s="328">
        <v>181044.85</v>
      </c>
      <c r="Q434" s="328">
        <v>142678.98000000001</v>
      </c>
      <c r="R434" s="328">
        <v>103996.31</v>
      </c>
      <c r="S434" s="328">
        <v>65630.44</v>
      </c>
      <c r="T434" s="328">
        <v>27264.55</v>
      </c>
      <c r="U434" s="328">
        <v>23856.48</v>
      </c>
      <c r="V434" s="328">
        <v>0</v>
      </c>
      <c r="W434" s="328">
        <v>0</v>
      </c>
      <c r="X434" s="328">
        <v>0</v>
      </c>
      <c r="Y434" s="328">
        <v>0</v>
      </c>
      <c r="Z434" s="328">
        <v>0</v>
      </c>
      <c r="AA434" s="328">
        <v>0</v>
      </c>
      <c r="AB434" s="328">
        <v>0</v>
      </c>
      <c r="AC434" s="328"/>
      <c r="AD434" s="328"/>
      <c r="AE434" s="328">
        <f t="shared" si="591"/>
        <v>37829.098749999997</v>
      </c>
      <c r="AF434" s="377"/>
      <c r="AG434" s="329"/>
      <c r="AH434" s="330"/>
      <c r="AI434" s="330"/>
      <c r="AJ434" s="330"/>
      <c r="AK434" s="331"/>
      <c r="AL434" s="330">
        <f t="shared" si="592"/>
        <v>0</v>
      </c>
      <c r="AM434" s="332">
        <f t="shared" si="596"/>
        <v>37829.098749999997</v>
      </c>
      <c r="AN434" s="330"/>
      <c r="AO434" s="333">
        <f t="shared" si="593"/>
        <v>37829.098749999997</v>
      </c>
      <c r="AP434" s="232"/>
      <c r="AQ434" s="334">
        <f t="shared" si="598"/>
        <v>0</v>
      </c>
      <c r="AR434" s="330"/>
      <c r="AS434" s="330"/>
      <c r="AT434" s="330"/>
      <c r="AU434" s="330"/>
      <c r="AV434" s="335">
        <f t="shared" si="594"/>
        <v>0</v>
      </c>
      <c r="AW434" s="330">
        <f t="shared" si="597"/>
        <v>0</v>
      </c>
      <c r="AX434" s="330"/>
      <c r="AY434" s="332">
        <f t="shared" si="595"/>
        <v>0</v>
      </c>
      <c r="AZ434" s="470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</row>
    <row r="435" spans="1:83" s="11" customFormat="1" ht="12" customHeight="1">
      <c r="A435" s="345">
        <v>16504323</v>
      </c>
      <c r="B435" s="358" t="str">
        <f t="shared" si="522"/>
        <v>16504323</v>
      </c>
      <c r="C435" s="360" t="s">
        <v>1346</v>
      </c>
      <c r="D435" s="326" t="str">
        <f t="shared" si="565"/>
        <v>W/C</v>
      </c>
      <c r="E435" s="326"/>
      <c r="F435" s="354">
        <v>42964</v>
      </c>
      <c r="G435" s="326"/>
      <c r="H435" s="327" t="str">
        <f t="shared" si="538"/>
        <v/>
      </c>
      <c r="I435" s="327" t="str">
        <f t="shared" si="539"/>
        <v/>
      </c>
      <c r="J435" s="327" t="str">
        <f t="shared" si="540"/>
        <v/>
      </c>
      <c r="K435" s="327" t="str">
        <f t="shared" si="541"/>
        <v/>
      </c>
      <c r="L435" s="327" t="str">
        <f t="shared" si="523"/>
        <v>W/C</v>
      </c>
      <c r="M435" s="327" t="str">
        <f t="shared" si="524"/>
        <v>NO</v>
      </c>
      <c r="N435" s="327" t="str">
        <f t="shared" si="525"/>
        <v>W/C</v>
      </c>
      <c r="O435" s="445"/>
      <c r="P435" s="328">
        <v>190013.14</v>
      </c>
      <c r="Q435" s="328">
        <v>142509.84</v>
      </c>
      <c r="R435" s="328">
        <v>95006.54</v>
      </c>
      <c r="S435" s="328">
        <v>47503.24</v>
      </c>
      <c r="T435" s="328">
        <v>0</v>
      </c>
      <c r="U435" s="328">
        <v>0</v>
      </c>
      <c r="V435" s="328">
        <v>0</v>
      </c>
      <c r="W435" s="328">
        <v>0</v>
      </c>
      <c r="X435" s="328">
        <v>0</v>
      </c>
      <c r="Y435" s="328">
        <v>0</v>
      </c>
      <c r="Z435" s="328">
        <v>0</v>
      </c>
      <c r="AA435" s="328">
        <v>0</v>
      </c>
      <c r="AB435" s="328">
        <v>0</v>
      </c>
      <c r="AC435" s="328"/>
      <c r="AD435" s="328"/>
      <c r="AE435" s="328">
        <f t="shared" si="591"/>
        <v>31668.849166666667</v>
      </c>
      <c r="AF435" s="377"/>
      <c r="AG435" s="329"/>
      <c r="AH435" s="330"/>
      <c r="AI435" s="330"/>
      <c r="AJ435" s="330"/>
      <c r="AK435" s="331"/>
      <c r="AL435" s="330">
        <f t="shared" si="592"/>
        <v>0</v>
      </c>
      <c r="AM435" s="332">
        <f t="shared" si="596"/>
        <v>31668.849166666667</v>
      </c>
      <c r="AN435" s="330"/>
      <c r="AO435" s="333">
        <f t="shared" si="593"/>
        <v>31668.849166666667</v>
      </c>
      <c r="AP435" s="232"/>
      <c r="AQ435" s="334">
        <f t="shared" si="598"/>
        <v>0</v>
      </c>
      <c r="AR435" s="330"/>
      <c r="AS435" s="330"/>
      <c r="AT435" s="330"/>
      <c r="AU435" s="330"/>
      <c r="AV435" s="335">
        <f t="shared" si="594"/>
        <v>0</v>
      </c>
      <c r="AW435" s="330">
        <f t="shared" si="597"/>
        <v>0</v>
      </c>
      <c r="AX435" s="330"/>
      <c r="AY435" s="332">
        <f t="shared" si="595"/>
        <v>0</v>
      </c>
      <c r="AZ435" s="470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</row>
    <row r="436" spans="1:83" s="11" customFormat="1" ht="12" customHeight="1">
      <c r="A436" s="345">
        <v>16504353</v>
      </c>
      <c r="B436" s="358" t="str">
        <f t="shared" si="522"/>
        <v>16504353</v>
      </c>
      <c r="C436" s="360" t="s">
        <v>1393</v>
      </c>
      <c r="D436" s="326" t="str">
        <f t="shared" si="565"/>
        <v>W/C</v>
      </c>
      <c r="E436" s="326"/>
      <c r="F436" s="339">
        <v>43070</v>
      </c>
      <c r="G436" s="326"/>
      <c r="H436" s="327" t="str">
        <f t="shared" si="538"/>
        <v/>
      </c>
      <c r="I436" s="327" t="str">
        <f t="shared" si="539"/>
        <v/>
      </c>
      <c r="J436" s="327" t="str">
        <f t="shared" si="540"/>
        <v/>
      </c>
      <c r="K436" s="327" t="str">
        <f t="shared" si="541"/>
        <v/>
      </c>
      <c r="L436" s="327" t="str">
        <f t="shared" si="523"/>
        <v>W/C</v>
      </c>
      <c r="M436" s="327" t="str">
        <f t="shared" si="524"/>
        <v>NO</v>
      </c>
      <c r="N436" s="327" t="str">
        <f t="shared" si="525"/>
        <v>W/C</v>
      </c>
      <c r="O436" s="445"/>
      <c r="P436" s="328">
        <v>308046.32</v>
      </c>
      <c r="Q436" s="328">
        <v>244827.15</v>
      </c>
      <c r="R436" s="328">
        <v>222570.14</v>
      </c>
      <c r="S436" s="328">
        <v>200313.13</v>
      </c>
      <c r="T436" s="328">
        <v>178056.12</v>
      </c>
      <c r="U436" s="328">
        <v>155799.10999999999</v>
      </c>
      <c r="V436" s="328">
        <v>0</v>
      </c>
      <c r="W436" s="328">
        <v>0</v>
      </c>
      <c r="X436" s="328">
        <v>0</v>
      </c>
      <c r="Y436" s="328">
        <v>0</v>
      </c>
      <c r="Z436" s="328">
        <v>0</v>
      </c>
      <c r="AA436" s="328">
        <v>0</v>
      </c>
      <c r="AB436" s="328">
        <v>0</v>
      </c>
      <c r="AC436" s="328"/>
      <c r="AD436" s="328"/>
      <c r="AE436" s="328">
        <f t="shared" si="591"/>
        <v>96299.067500000005</v>
      </c>
      <c r="AF436" s="377"/>
      <c r="AG436" s="329"/>
      <c r="AH436" s="330"/>
      <c r="AI436" s="330"/>
      <c r="AJ436" s="330"/>
      <c r="AK436" s="331"/>
      <c r="AL436" s="330">
        <f t="shared" si="592"/>
        <v>0</v>
      </c>
      <c r="AM436" s="332">
        <f t="shared" si="596"/>
        <v>96299.067500000005</v>
      </c>
      <c r="AN436" s="330"/>
      <c r="AO436" s="333">
        <f t="shared" si="593"/>
        <v>96299.067500000005</v>
      </c>
      <c r="AP436" s="232"/>
      <c r="AQ436" s="334">
        <f t="shared" si="598"/>
        <v>0</v>
      </c>
      <c r="AR436" s="330"/>
      <c r="AS436" s="330"/>
      <c r="AT436" s="330"/>
      <c r="AU436" s="330"/>
      <c r="AV436" s="335">
        <f t="shared" si="594"/>
        <v>0</v>
      </c>
      <c r="AW436" s="330">
        <f t="shared" si="597"/>
        <v>0</v>
      </c>
      <c r="AX436" s="330"/>
      <c r="AY436" s="332">
        <f t="shared" si="595"/>
        <v>0</v>
      </c>
      <c r="AZ436" s="470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</row>
    <row r="437" spans="1:83" s="11" customFormat="1" ht="12" customHeight="1">
      <c r="A437" s="349">
        <v>16504373</v>
      </c>
      <c r="B437" s="349" t="str">
        <f t="shared" si="522"/>
        <v>16504373</v>
      </c>
      <c r="C437" s="361" t="s">
        <v>1479</v>
      </c>
      <c r="D437" s="326" t="str">
        <f t="shared" si="565"/>
        <v>W/C</v>
      </c>
      <c r="E437" s="326"/>
      <c r="F437" s="354">
        <v>43101</v>
      </c>
      <c r="G437" s="326"/>
      <c r="H437" s="327" t="str">
        <f t="shared" si="538"/>
        <v/>
      </c>
      <c r="I437" s="327" t="str">
        <f t="shared" si="539"/>
        <v/>
      </c>
      <c r="J437" s="327" t="str">
        <f t="shared" si="540"/>
        <v/>
      </c>
      <c r="K437" s="327" t="str">
        <f t="shared" si="541"/>
        <v/>
      </c>
      <c r="L437" s="327" t="str">
        <f t="shared" si="523"/>
        <v>W/C</v>
      </c>
      <c r="M437" s="327" t="str">
        <f t="shared" si="524"/>
        <v>NO</v>
      </c>
      <c r="N437" s="327" t="str">
        <f t="shared" si="525"/>
        <v>W/C</v>
      </c>
      <c r="O437" s="445"/>
      <c r="P437" s="328">
        <v>0</v>
      </c>
      <c r="Q437" s="328">
        <v>0</v>
      </c>
      <c r="R437" s="328">
        <v>0</v>
      </c>
      <c r="S437" s="328">
        <v>0</v>
      </c>
      <c r="T437" s="328">
        <v>0</v>
      </c>
      <c r="U437" s="328">
        <v>0</v>
      </c>
      <c r="V437" s="328">
        <v>0</v>
      </c>
      <c r="W437" s="328">
        <v>0</v>
      </c>
      <c r="X437" s="328">
        <v>0</v>
      </c>
      <c r="Y437" s="328">
        <v>0</v>
      </c>
      <c r="Z437" s="328">
        <v>0</v>
      </c>
      <c r="AA437" s="328">
        <v>0</v>
      </c>
      <c r="AB437" s="328">
        <v>0</v>
      </c>
      <c r="AC437" s="328"/>
      <c r="AD437" s="328"/>
      <c r="AE437" s="328">
        <f t="shared" si="591"/>
        <v>0</v>
      </c>
      <c r="AF437" s="377"/>
      <c r="AG437" s="329"/>
      <c r="AH437" s="330"/>
      <c r="AI437" s="330"/>
      <c r="AJ437" s="330"/>
      <c r="AK437" s="331"/>
      <c r="AL437" s="330">
        <f t="shared" si="592"/>
        <v>0</v>
      </c>
      <c r="AM437" s="332">
        <f t="shared" si="596"/>
        <v>0</v>
      </c>
      <c r="AN437" s="330"/>
      <c r="AO437" s="333">
        <f t="shared" si="593"/>
        <v>0</v>
      </c>
      <c r="AP437" s="232"/>
      <c r="AQ437" s="334">
        <f t="shared" si="598"/>
        <v>0</v>
      </c>
      <c r="AR437" s="330"/>
      <c r="AS437" s="330"/>
      <c r="AT437" s="330"/>
      <c r="AU437" s="330"/>
      <c r="AV437" s="335">
        <f t="shared" si="594"/>
        <v>0</v>
      </c>
      <c r="AW437" s="330">
        <f t="shared" si="597"/>
        <v>0</v>
      </c>
      <c r="AX437" s="330"/>
      <c r="AY437" s="332">
        <f t="shared" si="595"/>
        <v>0</v>
      </c>
      <c r="AZ437" s="470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</row>
    <row r="438" spans="1:83" s="11" customFormat="1" ht="12" customHeight="1">
      <c r="A438" s="349">
        <v>16504383</v>
      </c>
      <c r="B438" s="349" t="str">
        <f t="shared" si="522"/>
        <v>16504383</v>
      </c>
      <c r="C438" s="363" t="s">
        <v>1532</v>
      </c>
      <c r="D438" s="326" t="str">
        <f t="shared" si="565"/>
        <v>W/C</v>
      </c>
      <c r="E438" s="326"/>
      <c r="F438" s="354">
        <v>43221</v>
      </c>
      <c r="G438" s="326"/>
      <c r="H438" s="327"/>
      <c r="I438" s="327"/>
      <c r="J438" s="327"/>
      <c r="K438" s="327"/>
      <c r="L438" s="327" t="str">
        <f t="shared" ref="L438" si="599">IF(VALUE(AM438),"W/C",IF(ISBLANK(AM438),"NO","W/C"))</f>
        <v>W/C</v>
      </c>
      <c r="M438" s="327" t="str">
        <f t="shared" ref="M438" si="600">IF(VALUE(AN438),"W/C",IF(ISBLANK(AN438),"NO","W/C"))</f>
        <v>NO</v>
      </c>
      <c r="N438" s="327" t="str">
        <f t="shared" ref="N438" si="601">IF(OR(CONCATENATE(L438,M438)="NOW/C",CONCATENATE(L438,M438)="W/CNO"),"W/C","")</f>
        <v>W/C</v>
      </c>
      <c r="O438" s="445"/>
      <c r="P438" s="328">
        <v>258395.61</v>
      </c>
      <c r="Q438" s="328">
        <v>241169.23</v>
      </c>
      <c r="R438" s="328">
        <v>223942.85</v>
      </c>
      <c r="S438" s="328">
        <v>206716.47</v>
      </c>
      <c r="T438" s="328">
        <v>189490.09</v>
      </c>
      <c r="U438" s="328">
        <v>172263.71</v>
      </c>
      <c r="V438" s="328">
        <v>0</v>
      </c>
      <c r="W438" s="328">
        <v>0</v>
      </c>
      <c r="X438" s="328">
        <v>0</v>
      </c>
      <c r="Y438" s="328">
        <v>0</v>
      </c>
      <c r="Z438" s="328">
        <v>0</v>
      </c>
      <c r="AA438" s="328">
        <v>0</v>
      </c>
      <c r="AB438" s="328">
        <v>0</v>
      </c>
      <c r="AC438" s="328"/>
      <c r="AD438" s="328"/>
      <c r="AE438" s="328">
        <f t="shared" si="591"/>
        <v>96898.346250000002</v>
      </c>
      <c r="AF438" s="377"/>
      <c r="AG438" s="329"/>
      <c r="AH438" s="330"/>
      <c r="AI438" s="330"/>
      <c r="AJ438" s="330"/>
      <c r="AK438" s="331"/>
      <c r="AL438" s="330">
        <f t="shared" si="592"/>
        <v>0</v>
      </c>
      <c r="AM438" s="332">
        <f t="shared" si="596"/>
        <v>96898.346250000002</v>
      </c>
      <c r="AN438" s="330"/>
      <c r="AO438" s="333">
        <f t="shared" ref="AO438" si="602">AM438+AN438</f>
        <v>96898.346250000002</v>
      </c>
      <c r="AP438" s="232"/>
      <c r="AQ438" s="334">
        <f t="shared" si="598"/>
        <v>0</v>
      </c>
      <c r="AR438" s="330"/>
      <c r="AS438" s="330"/>
      <c r="AT438" s="330"/>
      <c r="AU438" s="330"/>
      <c r="AV438" s="335">
        <f t="shared" si="594"/>
        <v>0</v>
      </c>
      <c r="AW438" s="330">
        <f t="shared" ref="AW438" si="603">AQ438</f>
        <v>0</v>
      </c>
      <c r="AX438" s="330"/>
      <c r="AY438" s="332">
        <f t="shared" ref="AY438" si="604">AW438+AX438</f>
        <v>0</v>
      </c>
      <c r="AZ438" s="470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</row>
    <row r="439" spans="1:83" s="11" customFormat="1" ht="12" customHeight="1">
      <c r="A439" s="511">
        <v>16504393</v>
      </c>
      <c r="B439" s="511" t="str">
        <f t="shared" si="522"/>
        <v>16504393</v>
      </c>
      <c r="C439" s="502" t="s">
        <v>1587</v>
      </c>
      <c r="D439" s="480" t="str">
        <f t="shared" si="565"/>
        <v>W/C</v>
      </c>
      <c r="E439" s="480"/>
      <c r="F439" s="499">
        <v>43282</v>
      </c>
      <c r="G439" s="480"/>
      <c r="H439" s="482"/>
      <c r="I439" s="482"/>
      <c r="J439" s="482"/>
      <c r="K439" s="482"/>
      <c r="L439" s="482" t="str">
        <f t="shared" ref="L439" si="605">IF(VALUE(AM439),"W/C",IF(ISBLANK(AM439),"NO","W/C"))</f>
        <v>W/C</v>
      </c>
      <c r="M439" s="482" t="str">
        <f t="shared" ref="M439" si="606">IF(VALUE(AN439),"W/C",IF(ISBLANK(AN439),"NO","W/C"))</f>
        <v>NO</v>
      </c>
      <c r="N439" s="482" t="str">
        <f t="shared" ref="N439" si="607">IF(OR(CONCATENATE(L439,M439)="NOW/C",CONCATENATE(L439,M439)="W/CNO"),"W/C","")</f>
        <v>W/C</v>
      </c>
      <c r="O439" s="483"/>
      <c r="P439" s="484">
        <v>185561.1</v>
      </c>
      <c r="Q439" s="484">
        <v>164943.20000000001</v>
      </c>
      <c r="R439" s="484">
        <v>144325.29999999999</v>
      </c>
      <c r="S439" s="484">
        <v>123707.4</v>
      </c>
      <c r="T439" s="484">
        <v>103089.5</v>
      </c>
      <c r="U439" s="484">
        <v>82471.600000000006</v>
      </c>
      <c r="V439" s="484">
        <v>0</v>
      </c>
      <c r="W439" s="484">
        <v>0</v>
      </c>
      <c r="X439" s="484">
        <v>0</v>
      </c>
      <c r="Y439" s="484">
        <v>0</v>
      </c>
      <c r="Z439" s="484">
        <v>0</v>
      </c>
      <c r="AA439" s="484">
        <v>0</v>
      </c>
      <c r="AB439" s="484">
        <v>0</v>
      </c>
      <c r="AC439" s="484"/>
      <c r="AD439" s="484"/>
      <c r="AE439" s="484">
        <f t="shared" si="591"/>
        <v>59276.462500000001</v>
      </c>
      <c r="AF439" s="485"/>
      <c r="AG439" s="496"/>
      <c r="AH439" s="487"/>
      <c r="AI439" s="487"/>
      <c r="AJ439" s="487"/>
      <c r="AK439" s="488"/>
      <c r="AL439" s="487">
        <f t="shared" ref="AL439" si="608">SUM(AI439:AK439)</f>
        <v>0</v>
      </c>
      <c r="AM439" s="489">
        <f t="shared" si="596"/>
        <v>59276.462500000001</v>
      </c>
      <c r="AN439" s="487"/>
      <c r="AO439" s="490">
        <f t="shared" ref="AO439" si="609">AM439+AN439</f>
        <v>59276.462500000001</v>
      </c>
      <c r="AP439" s="232"/>
      <c r="AQ439" s="491">
        <f t="shared" si="598"/>
        <v>0</v>
      </c>
      <c r="AR439" s="487"/>
      <c r="AS439" s="487"/>
      <c r="AT439" s="487"/>
      <c r="AU439" s="487"/>
      <c r="AV439" s="492">
        <f t="shared" ref="AV439" si="610">SUM(AS439:AU439)</f>
        <v>0</v>
      </c>
      <c r="AW439" s="487">
        <f t="shared" ref="AW439" si="611">AQ439</f>
        <v>0</v>
      </c>
      <c r="AX439" s="487"/>
      <c r="AY439" s="489">
        <f t="shared" ref="AY439" si="612">AW439+AX439</f>
        <v>0</v>
      </c>
      <c r="AZ439" s="470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</row>
    <row r="440" spans="1:83" s="11" customFormat="1" ht="12" customHeight="1">
      <c r="A440" s="349">
        <v>16504403</v>
      </c>
      <c r="B440" s="349" t="str">
        <f t="shared" si="522"/>
        <v>16504403</v>
      </c>
      <c r="C440" s="363" t="s">
        <v>1567</v>
      </c>
      <c r="D440" s="326" t="str">
        <f t="shared" si="565"/>
        <v>W/C</v>
      </c>
      <c r="E440" s="326"/>
      <c r="F440" s="354">
        <v>43252</v>
      </c>
      <c r="G440" s="326"/>
      <c r="H440" s="327"/>
      <c r="I440" s="327"/>
      <c r="J440" s="327"/>
      <c r="K440" s="327"/>
      <c r="L440" s="327" t="str">
        <f t="shared" ref="L440" si="613">IF(VALUE(AM440),"W/C",IF(ISBLANK(AM440),"NO","W/C"))</f>
        <v>W/C</v>
      </c>
      <c r="M440" s="327" t="str">
        <f t="shared" ref="M440" si="614">IF(VALUE(AN440),"W/C",IF(ISBLANK(AN440),"NO","W/C"))</f>
        <v>NO</v>
      </c>
      <c r="N440" s="327" t="str">
        <f t="shared" ref="N440" si="615">IF(OR(CONCATENATE(L440,M440)="NOW/C",CONCATENATE(L440,M440)="W/CNO"),"W/C","")</f>
        <v>W/C</v>
      </c>
      <c r="O440" s="445"/>
      <c r="P440" s="328">
        <v>0</v>
      </c>
      <c r="Q440" s="328">
        <v>0</v>
      </c>
      <c r="R440" s="328">
        <v>0</v>
      </c>
      <c r="S440" s="328">
        <v>0</v>
      </c>
      <c r="T440" s="328">
        <v>0</v>
      </c>
      <c r="U440" s="328">
        <v>0</v>
      </c>
      <c r="V440" s="328">
        <v>0</v>
      </c>
      <c r="W440" s="328">
        <v>0</v>
      </c>
      <c r="X440" s="328">
        <v>0</v>
      </c>
      <c r="Y440" s="328">
        <v>0</v>
      </c>
      <c r="Z440" s="328">
        <v>0</v>
      </c>
      <c r="AA440" s="328">
        <v>0</v>
      </c>
      <c r="AB440" s="328">
        <v>0</v>
      </c>
      <c r="AC440" s="328"/>
      <c r="AD440" s="328"/>
      <c r="AE440" s="328">
        <f t="shared" si="591"/>
        <v>0</v>
      </c>
      <c r="AF440" s="377"/>
      <c r="AG440" s="396"/>
      <c r="AH440" s="330"/>
      <c r="AI440" s="330"/>
      <c r="AJ440" s="330"/>
      <c r="AK440" s="331"/>
      <c r="AL440" s="330">
        <f t="shared" ref="AL440:AL443" si="616">SUM(AI440:AK440)</f>
        <v>0</v>
      </c>
      <c r="AM440" s="332">
        <f t="shared" si="596"/>
        <v>0</v>
      </c>
      <c r="AN440" s="330"/>
      <c r="AO440" s="333">
        <f t="shared" ref="AO440" si="617">AM440+AN440</f>
        <v>0</v>
      </c>
      <c r="AP440" s="232"/>
      <c r="AQ440" s="334">
        <f t="shared" si="598"/>
        <v>0</v>
      </c>
      <c r="AR440" s="330"/>
      <c r="AS440" s="330"/>
      <c r="AT440" s="330"/>
      <c r="AU440" s="330"/>
      <c r="AV440" s="335">
        <f t="shared" ref="AV440" si="618">SUM(AS440:AU440)</f>
        <v>0</v>
      </c>
      <c r="AW440" s="330">
        <f t="shared" ref="AW440" si="619">AQ440</f>
        <v>0</v>
      </c>
      <c r="AX440" s="330"/>
      <c r="AY440" s="332">
        <f t="shared" ref="AY440:AY443" si="620">AW440+AX440</f>
        <v>0</v>
      </c>
      <c r="AZ440" s="47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</row>
    <row r="441" spans="1:83" s="11" customFormat="1" ht="12" customHeight="1">
      <c r="A441" s="511">
        <v>16504413</v>
      </c>
      <c r="B441" s="511" t="str">
        <f t="shared" si="522"/>
        <v>16504413</v>
      </c>
      <c r="C441" s="506" t="s">
        <v>1600</v>
      </c>
      <c r="D441" s="480" t="str">
        <f t="shared" si="565"/>
        <v>W/C</v>
      </c>
      <c r="E441" s="480"/>
      <c r="F441" s="499">
        <v>43313</v>
      </c>
      <c r="G441" s="480"/>
      <c r="H441" s="482"/>
      <c r="I441" s="482"/>
      <c r="J441" s="482"/>
      <c r="K441" s="482"/>
      <c r="L441" s="482" t="str">
        <f t="shared" ref="L441" si="621">IF(VALUE(AM441),"W/C",IF(ISBLANK(AM441),"NO","W/C"))</f>
        <v>W/C</v>
      </c>
      <c r="M441" s="482" t="str">
        <f t="shared" ref="M441" si="622">IF(VALUE(AN441),"W/C",IF(ISBLANK(AN441),"NO","W/C"))</f>
        <v>NO</v>
      </c>
      <c r="N441" s="482" t="str">
        <f t="shared" ref="N441" si="623">IF(OR(CONCATENATE(L441,M441)="NOW/C",CONCATENATE(L441,M441)="W/CNO"),"W/C","")</f>
        <v>W/C</v>
      </c>
      <c r="O441" s="483"/>
      <c r="P441" s="484">
        <v>52298.720000000001</v>
      </c>
      <c r="Q441" s="484">
        <v>49393.23</v>
      </c>
      <c r="R441" s="484">
        <v>46487.74</v>
      </c>
      <c r="S441" s="484">
        <v>43582.25</v>
      </c>
      <c r="T441" s="484">
        <v>40676.76</v>
      </c>
      <c r="U441" s="484">
        <v>37771.269999999997</v>
      </c>
      <c r="V441" s="484">
        <v>0</v>
      </c>
      <c r="W441" s="484">
        <v>0</v>
      </c>
      <c r="X441" s="484">
        <v>0</v>
      </c>
      <c r="Y441" s="484">
        <v>0</v>
      </c>
      <c r="Z441" s="484">
        <v>0</v>
      </c>
      <c r="AA441" s="484">
        <v>0</v>
      </c>
      <c r="AB441" s="484">
        <v>0</v>
      </c>
      <c r="AC441" s="484"/>
      <c r="AD441" s="484"/>
      <c r="AE441" s="484">
        <f t="shared" si="591"/>
        <v>20338.384166666667</v>
      </c>
      <c r="AF441" s="485"/>
      <c r="AG441" s="496"/>
      <c r="AH441" s="487"/>
      <c r="AI441" s="487"/>
      <c r="AJ441" s="487"/>
      <c r="AK441" s="488"/>
      <c r="AL441" s="487">
        <f t="shared" ref="AL441" si="624">SUM(AI441:AK441)</f>
        <v>0</v>
      </c>
      <c r="AM441" s="489">
        <f t="shared" si="596"/>
        <v>20338.384166666667</v>
      </c>
      <c r="AN441" s="487"/>
      <c r="AO441" s="490">
        <f t="shared" ref="AO441" si="625">AM441+AN441</f>
        <v>20338.384166666667</v>
      </c>
      <c r="AP441" s="232"/>
      <c r="AQ441" s="491">
        <f t="shared" si="598"/>
        <v>0</v>
      </c>
      <c r="AR441" s="487"/>
      <c r="AS441" s="487"/>
      <c r="AT441" s="487"/>
      <c r="AU441" s="487"/>
      <c r="AV441" s="492">
        <f t="shared" ref="AV441" si="626">SUM(AS441:AU441)</f>
        <v>0</v>
      </c>
      <c r="AW441" s="487">
        <f t="shared" ref="AW441" si="627">AQ441</f>
        <v>0</v>
      </c>
      <c r="AX441" s="487"/>
      <c r="AY441" s="489">
        <f t="shared" ref="AY441" si="628">AW441+AX441</f>
        <v>0</v>
      </c>
      <c r="AZ441" s="470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</row>
    <row r="442" spans="1:83" s="11" customFormat="1" ht="12" customHeight="1">
      <c r="A442" s="349">
        <v>16504433</v>
      </c>
      <c r="B442" s="349" t="s">
        <v>1568</v>
      </c>
      <c r="C442" s="363" t="s">
        <v>1568</v>
      </c>
      <c r="D442" s="326" t="str">
        <f t="shared" si="565"/>
        <v>W/C</v>
      </c>
      <c r="E442" s="326"/>
      <c r="F442" s="354">
        <v>43252</v>
      </c>
      <c r="G442" s="326"/>
      <c r="H442" s="327"/>
      <c r="I442" s="327"/>
      <c r="J442" s="327"/>
      <c r="K442" s="327"/>
      <c r="L442" s="327" t="str">
        <f t="shared" ref="L442" si="629">IF(VALUE(AM442),"W/C",IF(ISBLANK(AM442),"NO","W/C"))</f>
        <v>W/C</v>
      </c>
      <c r="M442" s="327" t="str">
        <f t="shared" ref="M442" si="630">IF(VALUE(AN442),"W/C",IF(ISBLANK(AN442),"NO","W/C"))</f>
        <v>NO</v>
      </c>
      <c r="N442" s="327" t="str">
        <f t="shared" ref="N442" si="631">IF(OR(CONCATENATE(L442,M442)="NOW/C",CONCATENATE(L442,M442)="W/CNO"),"W/C","")</f>
        <v>W/C</v>
      </c>
      <c r="O442" s="445"/>
      <c r="P442" s="328">
        <v>0</v>
      </c>
      <c r="Q442" s="328">
        <v>0</v>
      </c>
      <c r="R442" s="328">
        <v>0</v>
      </c>
      <c r="S442" s="328">
        <v>0</v>
      </c>
      <c r="T442" s="328">
        <v>0</v>
      </c>
      <c r="U442" s="328">
        <v>0</v>
      </c>
      <c r="V442" s="328">
        <v>0</v>
      </c>
      <c r="W442" s="328">
        <v>0</v>
      </c>
      <c r="X442" s="328">
        <v>0</v>
      </c>
      <c r="Y442" s="328">
        <v>0</v>
      </c>
      <c r="Z442" s="328">
        <v>0</v>
      </c>
      <c r="AA442" s="328">
        <v>0</v>
      </c>
      <c r="AB442" s="328">
        <v>0</v>
      </c>
      <c r="AC442" s="328"/>
      <c r="AD442" s="328"/>
      <c r="AE442" s="328">
        <f t="shared" si="591"/>
        <v>0</v>
      </c>
      <c r="AF442" s="377"/>
      <c r="AG442" s="396"/>
      <c r="AH442" s="330"/>
      <c r="AI442" s="330"/>
      <c r="AJ442" s="330"/>
      <c r="AK442" s="331"/>
      <c r="AL442" s="330">
        <f t="shared" si="616"/>
        <v>0</v>
      </c>
      <c r="AM442" s="332">
        <f t="shared" si="596"/>
        <v>0</v>
      </c>
      <c r="AN442" s="330"/>
      <c r="AO442" s="333">
        <f t="shared" ref="AO442:AO443" si="632">AM442+AN442</f>
        <v>0</v>
      </c>
      <c r="AP442" s="232"/>
      <c r="AQ442" s="334">
        <f t="shared" si="598"/>
        <v>0</v>
      </c>
      <c r="AR442" s="330"/>
      <c r="AS442" s="330"/>
      <c r="AT442" s="330"/>
      <c r="AU442" s="330"/>
      <c r="AV442" s="335">
        <f t="shared" ref="AV442:AV443" si="633">AP442</f>
        <v>0</v>
      </c>
      <c r="AW442" s="330">
        <f t="shared" ref="AW442:AW443" si="634">AQ442</f>
        <v>0</v>
      </c>
      <c r="AX442" s="330"/>
      <c r="AY442" s="332">
        <f t="shared" si="620"/>
        <v>0</v>
      </c>
      <c r="AZ442" s="470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</row>
    <row r="443" spans="1:83" s="11" customFormat="1" ht="12" customHeight="1">
      <c r="A443" s="349">
        <v>16504443</v>
      </c>
      <c r="B443" s="349" t="s">
        <v>1569</v>
      </c>
      <c r="C443" s="363" t="s">
        <v>1569</v>
      </c>
      <c r="D443" s="326" t="str">
        <f t="shared" si="565"/>
        <v>W/C</v>
      </c>
      <c r="E443" s="326"/>
      <c r="F443" s="354">
        <v>43252</v>
      </c>
      <c r="G443" s="326"/>
      <c r="H443" s="327"/>
      <c r="I443" s="327"/>
      <c r="J443" s="327"/>
      <c r="K443" s="327"/>
      <c r="L443" s="327" t="str">
        <f t="shared" ref="L443:L444" si="635">IF(VALUE(AM443),"W/C",IF(ISBLANK(AM443),"NO","W/C"))</f>
        <v>W/C</v>
      </c>
      <c r="M443" s="327" t="str">
        <f t="shared" ref="M443:M444" si="636">IF(VALUE(AN443),"W/C",IF(ISBLANK(AN443),"NO","W/C"))</f>
        <v>NO</v>
      </c>
      <c r="N443" s="327" t="str">
        <f t="shared" ref="N443:N444" si="637">IF(OR(CONCATENATE(L443,M443)="NOW/C",CONCATENATE(L443,M443)="W/CNO"),"W/C","")</f>
        <v>W/C</v>
      </c>
      <c r="O443" s="445"/>
      <c r="P443" s="328">
        <v>39600</v>
      </c>
      <c r="Q443" s="328">
        <v>36960</v>
      </c>
      <c r="R443" s="328">
        <v>34636.800000000003</v>
      </c>
      <c r="S443" s="328">
        <v>31996.799999999999</v>
      </c>
      <c r="T443" s="328">
        <v>29356.799999999999</v>
      </c>
      <c r="U443" s="328">
        <v>26716.799999999999</v>
      </c>
      <c r="V443" s="328">
        <v>0</v>
      </c>
      <c r="W443" s="328">
        <v>0</v>
      </c>
      <c r="X443" s="328">
        <v>0</v>
      </c>
      <c r="Y443" s="328">
        <v>0</v>
      </c>
      <c r="Z443" s="328">
        <v>0</v>
      </c>
      <c r="AA443" s="328">
        <v>0</v>
      </c>
      <c r="AB443" s="328">
        <v>0</v>
      </c>
      <c r="AC443" s="328"/>
      <c r="AD443" s="328"/>
      <c r="AE443" s="328">
        <f t="shared" si="591"/>
        <v>14955.599999999999</v>
      </c>
      <c r="AF443" s="377"/>
      <c r="AG443" s="396"/>
      <c r="AH443" s="330"/>
      <c r="AI443" s="330"/>
      <c r="AJ443" s="330"/>
      <c r="AK443" s="331"/>
      <c r="AL443" s="330">
        <f t="shared" si="616"/>
        <v>0</v>
      </c>
      <c r="AM443" s="332">
        <f t="shared" si="596"/>
        <v>14955.599999999999</v>
      </c>
      <c r="AN443" s="330"/>
      <c r="AO443" s="333">
        <f t="shared" si="632"/>
        <v>14955.599999999999</v>
      </c>
      <c r="AP443" s="232"/>
      <c r="AQ443" s="334">
        <f t="shared" si="598"/>
        <v>0</v>
      </c>
      <c r="AR443" s="330"/>
      <c r="AS443" s="330"/>
      <c r="AT443" s="330"/>
      <c r="AU443" s="330"/>
      <c r="AV443" s="335">
        <f t="shared" si="633"/>
        <v>0</v>
      </c>
      <c r="AW443" s="330">
        <f t="shared" si="634"/>
        <v>0</v>
      </c>
      <c r="AX443" s="330"/>
      <c r="AY443" s="332">
        <f t="shared" si="620"/>
        <v>0</v>
      </c>
      <c r="AZ443" s="470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</row>
    <row r="444" spans="1:83" s="11" customFormat="1" ht="12" customHeight="1">
      <c r="A444" s="511">
        <v>16504453</v>
      </c>
      <c r="B444" s="511" t="str">
        <f t="shared" si="522"/>
        <v>16504453</v>
      </c>
      <c r="C444" s="479" t="s">
        <v>1601</v>
      </c>
      <c r="D444" s="480" t="str">
        <f t="shared" si="565"/>
        <v>W/C</v>
      </c>
      <c r="E444" s="480"/>
      <c r="F444" s="499">
        <v>43313</v>
      </c>
      <c r="G444" s="480"/>
      <c r="H444" s="482"/>
      <c r="I444" s="482"/>
      <c r="J444" s="482"/>
      <c r="K444" s="482"/>
      <c r="L444" s="482" t="str">
        <f t="shared" si="635"/>
        <v>W/C</v>
      </c>
      <c r="M444" s="482" t="str">
        <f t="shared" si="636"/>
        <v>NO</v>
      </c>
      <c r="N444" s="482" t="str">
        <f t="shared" si="637"/>
        <v>W/C</v>
      </c>
      <c r="O444" s="483"/>
      <c r="P444" s="484">
        <v>54862.45</v>
      </c>
      <c r="Q444" s="484">
        <v>51814.53</v>
      </c>
      <c r="R444" s="484">
        <v>48766.61</v>
      </c>
      <c r="S444" s="484">
        <v>45718.69</v>
      </c>
      <c r="T444" s="484">
        <v>42670.77</v>
      </c>
      <c r="U444" s="484">
        <v>39622.85</v>
      </c>
      <c r="V444" s="484">
        <v>0</v>
      </c>
      <c r="W444" s="484">
        <v>0</v>
      </c>
      <c r="X444" s="484">
        <v>0</v>
      </c>
      <c r="Y444" s="484">
        <v>0</v>
      </c>
      <c r="Z444" s="484">
        <v>0</v>
      </c>
      <c r="AA444" s="484">
        <v>0</v>
      </c>
      <c r="AB444" s="484">
        <v>0</v>
      </c>
      <c r="AC444" s="484"/>
      <c r="AD444" s="484"/>
      <c r="AE444" s="484">
        <f t="shared" si="591"/>
        <v>21335.389583333334</v>
      </c>
      <c r="AF444" s="485"/>
      <c r="AG444" s="496"/>
      <c r="AH444" s="487"/>
      <c r="AI444" s="487"/>
      <c r="AJ444" s="487"/>
      <c r="AK444" s="488"/>
      <c r="AL444" s="487">
        <f t="shared" ref="AL444" si="638">SUM(AI444:AK444)</f>
        <v>0</v>
      </c>
      <c r="AM444" s="489">
        <f t="shared" si="596"/>
        <v>21335.389583333334</v>
      </c>
      <c r="AN444" s="487"/>
      <c r="AO444" s="490">
        <f t="shared" ref="AO444" si="639">AM444+AN444</f>
        <v>21335.389583333334</v>
      </c>
      <c r="AP444" s="232"/>
      <c r="AQ444" s="491">
        <f t="shared" si="598"/>
        <v>0</v>
      </c>
      <c r="AR444" s="487"/>
      <c r="AS444" s="487"/>
      <c r="AT444" s="487"/>
      <c r="AU444" s="487"/>
      <c r="AV444" s="492">
        <f t="shared" ref="AV444" si="640">AP444</f>
        <v>0</v>
      </c>
      <c r="AW444" s="487">
        <f t="shared" ref="AW444" si="641">AQ444</f>
        <v>0</v>
      </c>
      <c r="AX444" s="487"/>
      <c r="AY444" s="489">
        <f t="shared" ref="AY444" si="642">AW444+AX444</f>
        <v>0</v>
      </c>
      <c r="AZ444" s="470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</row>
    <row r="445" spans="1:83" s="11" customFormat="1" ht="12" customHeight="1">
      <c r="A445" s="511">
        <v>16504463</v>
      </c>
      <c r="B445" s="511" t="str">
        <f t="shared" si="522"/>
        <v>16504463</v>
      </c>
      <c r="C445" s="479" t="s">
        <v>1613</v>
      </c>
      <c r="D445" s="480" t="str">
        <f t="shared" si="565"/>
        <v>W/C</v>
      </c>
      <c r="E445" s="480"/>
      <c r="F445" s="499">
        <v>43344</v>
      </c>
      <c r="G445" s="480"/>
      <c r="H445" s="482"/>
      <c r="I445" s="482"/>
      <c r="J445" s="482"/>
      <c r="K445" s="482"/>
      <c r="L445" s="482" t="str">
        <f t="shared" ref="L445" si="643">IF(VALUE(AM445),"W/C",IF(ISBLANK(AM445),"NO","W/C"))</f>
        <v>W/C</v>
      </c>
      <c r="M445" s="482" t="str">
        <f t="shared" ref="M445" si="644">IF(VALUE(AN445),"W/C",IF(ISBLANK(AN445),"NO","W/C"))</f>
        <v>NO</v>
      </c>
      <c r="N445" s="482" t="str">
        <f t="shared" ref="N445" si="645">IF(OR(CONCATENATE(L445,M445)="NOW/C",CONCATENATE(L445,M445)="W/CNO"),"W/C","")</f>
        <v>W/C</v>
      </c>
      <c r="O445" s="483"/>
      <c r="P445" s="484">
        <v>1488398.01</v>
      </c>
      <c r="Q445" s="484">
        <v>1410061.27</v>
      </c>
      <c r="R445" s="484">
        <v>1331724.53</v>
      </c>
      <c r="S445" s="484">
        <v>1312617.8400000001</v>
      </c>
      <c r="T445" s="484">
        <v>1227699.99</v>
      </c>
      <c r="U445" s="484">
        <v>1142782.1399999999</v>
      </c>
      <c r="V445" s="484">
        <v>0</v>
      </c>
      <c r="W445" s="484">
        <v>0</v>
      </c>
      <c r="X445" s="484">
        <v>0</v>
      </c>
      <c r="Y445" s="484">
        <v>0</v>
      </c>
      <c r="Z445" s="484">
        <v>0</v>
      </c>
      <c r="AA445" s="484">
        <v>0</v>
      </c>
      <c r="AB445" s="484">
        <v>0</v>
      </c>
      <c r="AC445" s="484"/>
      <c r="AD445" s="484"/>
      <c r="AE445" s="484">
        <f t="shared" si="591"/>
        <v>597423.73124999995</v>
      </c>
      <c r="AF445" s="485"/>
      <c r="AG445" s="496"/>
      <c r="AH445" s="487"/>
      <c r="AI445" s="487"/>
      <c r="AJ445" s="487"/>
      <c r="AK445" s="488"/>
      <c r="AL445" s="487">
        <f t="shared" ref="AL445" si="646">SUM(AI445:AK445)</f>
        <v>0</v>
      </c>
      <c r="AM445" s="489">
        <f t="shared" si="596"/>
        <v>597423.73124999995</v>
      </c>
      <c r="AN445" s="487"/>
      <c r="AO445" s="490">
        <f t="shared" ref="AO445" si="647">AM445+AN445</f>
        <v>597423.73124999995</v>
      </c>
      <c r="AP445" s="232"/>
      <c r="AQ445" s="491">
        <f t="shared" si="598"/>
        <v>0</v>
      </c>
      <c r="AR445" s="487"/>
      <c r="AS445" s="487"/>
      <c r="AT445" s="487"/>
      <c r="AU445" s="487"/>
      <c r="AV445" s="492">
        <f t="shared" ref="AV445" si="648">AP445</f>
        <v>0</v>
      </c>
      <c r="AW445" s="487">
        <f t="shared" ref="AW445" si="649">AQ445</f>
        <v>0</v>
      </c>
      <c r="AX445" s="487"/>
      <c r="AY445" s="489">
        <f t="shared" ref="AY445" si="650">AW445+AX445</f>
        <v>0</v>
      </c>
      <c r="AZ445" s="470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</row>
    <row r="446" spans="1:83" s="11" customFormat="1" ht="12" customHeight="1">
      <c r="A446" s="511">
        <v>16504483</v>
      </c>
      <c r="B446" s="511" t="str">
        <f t="shared" si="522"/>
        <v>16504483</v>
      </c>
      <c r="C446" s="479" t="s">
        <v>1685</v>
      </c>
      <c r="D446" s="480" t="str">
        <f t="shared" si="565"/>
        <v>W/C</v>
      </c>
      <c r="E446" s="480"/>
      <c r="F446" s="499">
        <v>43466</v>
      </c>
      <c r="G446" s="480"/>
      <c r="H446" s="482"/>
      <c r="I446" s="482"/>
      <c r="J446" s="482"/>
      <c r="K446" s="482"/>
      <c r="L446" s="482" t="str">
        <f t="shared" ref="L446" si="651">IF(VALUE(AM446),"W/C",IF(ISBLANK(AM446),"NO","W/C"))</f>
        <v>W/C</v>
      </c>
      <c r="M446" s="482" t="str">
        <f t="shared" ref="M446" si="652">IF(VALUE(AN446),"W/C",IF(ISBLANK(AN446),"NO","W/C"))</f>
        <v>NO</v>
      </c>
      <c r="N446" s="482" t="str">
        <f t="shared" ref="N446" si="653">IF(OR(CONCATENATE(L446,M446)="NOW/C",CONCATENATE(L446,M446)="W/CNO"),"W/C","")</f>
        <v>W/C</v>
      </c>
      <c r="O446" s="483"/>
      <c r="P446" s="484"/>
      <c r="Q446" s="484">
        <v>180619.78</v>
      </c>
      <c r="R446" s="484">
        <v>110378.7</v>
      </c>
      <c r="S446" s="484">
        <v>105361.48</v>
      </c>
      <c r="T446" s="484">
        <v>100344.26</v>
      </c>
      <c r="U446" s="484">
        <v>95327.039999999994</v>
      </c>
      <c r="V446" s="484">
        <v>0</v>
      </c>
      <c r="W446" s="484">
        <v>0</v>
      </c>
      <c r="X446" s="484">
        <v>0</v>
      </c>
      <c r="Y446" s="484">
        <v>0</v>
      </c>
      <c r="Z446" s="484">
        <v>0</v>
      </c>
      <c r="AA446" s="484">
        <v>0</v>
      </c>
      <c r="AB446" s="484">
        <v>0</v>
      </c>
      <c r="AC446" s="484"/>
      <c r="AD446" s="484"/>
      <c r="AE446" s="484">
        <f t="shared" si="591"/>
        <v>49335.938333333332</v>
      </c>
      <c r="AF446" s="485"/>
      <c r="AG446" s="496"/>
      <c r="AH446" s="487"/>
      <c r="AI446" s="487"/>
      <c r="AJ446" s="487"/>
      <c r="AK446" s="488"/>
      <c r="AL446" s="487">
        <f t="shared" ref="AL446" si="654">SUM(AI446:AK446)</f>
        <v>0</v>
      </c>
      <c r="AM446" s="489">
        <f t="shared" ref="AM446" si="655">AE446</f>
        <v>49335.938333333332</v>
      </c>
      <c r="AN446" s="487"/>
      <c r="AO446" s="490">
        <f t="shared" ref="AO446" si="656">AM446+AN446</f>
        <v>49335.938333333332</v>
      </c>
      <c r="AP446" s="232"/>
      <c r="AQ446" s="491">
        <f t="shared" ref="AQ446" si="657">AB446</f>
        <v>0</v>
      </c>
      <c r="AR446" s="487"/>
      <c r="AS446" s="487"/>
      <c r="AT446" s="487"/>
      <c r="AU446" s="487"/>
      <c r="AV446" s="492">
        <f t="shared" ref="AV446" si="658">AP446</f>
        <v>0</v>
      </c>
      <c r="AW446" s="487">
        <f t="shared" ref="AW446" si="659">AQ446</f>
        <v>0</v>
      </c>
      <c r="AX446" s="487"/>
      <c r="AY446" s="489">
        <f t="shared" ref="AY446" si="660">AW446+AX446</f>
        <v>0</v>
      </c>
      <c r="AZ446" s="470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</row>
    <row r="447" spans="1:83" s="11" customFormat="1" ht="12" customHeight="1">
      <c r="A447" s="511">
        <v>16504493</v>
      </c>
      <c r="B447" s="511" t="str">
        <f t="shared" si="522"/>
        <v>16504493</v>
      </c>
      <c r="C447" s="479" t="s">
        <v>1703</v>
      </c>
      <c r="D447" s="480" t="str">
        <f t="shared" si="565"/>
        <v>W/C</v>
      </c>
      <c r="E447" s="480"/>
      <c r="F447" s="499">
        <v>43497</v>
      </c>
      <c r="G447" s="480"/>
      <c r="H447" s="482"/>
      <c r="I447" s="482"/>
      <c r="J447" s="482"/>
      <c r="K447" s="482"/>
      <c r="L447" s="482" t="str">
        <f t="shared" ref="L447" si="661">IF(VALUE(AM447),"W/C",IF(ISBLANK(AM447),"NO","W/C"))</f>
        <v>W/C</v>
      </c>
      <c r="M447" s="482" t="str">
        <f t="shared" ref="M447" si="662">IF(VALUE(AN447),"W/C",IF(ISBLANK(AN447),"NO","W/C"))</f>
        <v>NO</v>
      </c>
      <c r="N447" s="482" t="str">
        <f t="shared" ref="N447" si="663">IF(OR(CONCATENATE(L447,M447)="NOW/C",CONCATENATE(L447,M447)="W/CNO"),"W/C","")</f>
        <v>W/C</v>
      </c>
      <c r="O447" s="483"/>
      <c r="P447" s="484"/>
      <c r="Q447" s="484"/>
      <c r="R447" s="484">
        <v>110616.84</v>
      </c>
      <c r="S447" s="484">
        <v>106205.7</v>
      </c>
      <c r="T447" s="484">
        <v>101794.56</v>
      </c>
      <c r="U447" s="484">
        <v>97383.42</v>
      </c>
      <c r="V447" s="484">
        <v>0</v>
      </c>
      <c r="W447" s="484">
        <v>0</v>
      </c>
      <c r="X447" s="484">
        <v>0</v>
      </c>
      <c r="Y447" s="484">
        <v>0</v>
      </c>
      <c r="Z447" s="484">
        <v>0</v>
      </c>
      <c r="AA447" s="484">
        <v>0</v>
      </c>
      <c r="AB447" s="484">
        <v>0</v>
      </c>
      <c r="AC447" s="484"/>
      <c r="AD447" s="484"/>
      <c r="AE447" s="484">
        <f t="shared" si="591"/>
        <v>34666.71</v>
      </c>
      <c r="AF447" s="485"/>
      <c r="AG447" s="496"/>
      <c r="AH447" s="487"/>
      <c r="AI447" s="487"/>
      <c r="AJ447" s="487"/>
      <c r="AK447" s="488"/>
      <c r="AL447" s="487">
        <f t="shared" ref="AL447" si="664">SUM(AI447:AK447)</f>
        <v>0</v>
      </c>
      <c r="AM447" s="489">
        <f t="shared" ref="AM447" si="665">AE447</f>
        <v>34666.71</v>
      </c>
      <c r="AN447" s="487"/>
      <c r="AO447" s="490">
        <f t="shared" ref="AO447" si="666">AM447+AN447</f>
        <v>34666.71</v>
      </c>
      <c r="AP447" s="232"/>
      <c r="AQ447" s="491">
        <f t="shared" ref="AQ447" si="667">AB447</f>
        <v>0</v>
      </c>
      <c r="AR447" s="487"/>
      <c r="AS447" s="487"/>
      <c r="AT447" s="487"/>
      <c r="AU447" s="487"/>
      <c r="AV447" s="492">
        <f t="shared" ref="AV447" si="668">AP447</f>
        <v>0</v>
      </c>
      <c r="AW447" s="487">
        <f t="shared" ref="AW447" si="669">AQ447</f>
        <v>0</v>
      </c>
      <c r="AX447" s="487"/>
      <c r="AY447" s="489">
        <f t="shared" ref="AY447" si="670">AW447+AX447</f>
        <v>0</v>
      </c>
      <c r="AZ447" s="470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</row>
    <row r="448" spans="1:83" s="11" customFormat="1" ht="12" customHeight="1">
      <c r="A448" s="511">
        <v>16504503</v>
      </c>
      <c r="B448" s="511" t="str">
        <f t="shared" si="522"/>
        <v>16504503</v>
      </c>
      <c r="C448" s="479" t="s">
        <v>1686</v>
      </c>
      <c r="D448" s="480" t="str">
        <f t="shared" si="565"/>
        <v>W/C</v>
      </c>
      <c r="E448" s="480"/>
      <c r="F448" s="499">
        <v>43466</v>
      </c>
      <c r="G448" s="480"/>
      <c r="H448" s="482"/>
      <c r="I448" s="482"/>
      <c r="J448" s="482"/>
      <c r="K448" s="482"/>
      <c r="L448" s="482" t="str">
        <f t="shared" ref="L448" si="671">IF(VALUE(AM448),"W/C",IF(ISBLANK(AM448),"NO","W/C"))</f>
        <v>W/C</v>
      </c>
      <c r="M448" s="482" t="str">
        <f t="shared" ref="M448" si="672">IF(VALUE(AN448),"W/C",IF(ISBLANK(AN448),"NO","W/C"))</f>
        <v>NO</v>
      </c>
      <c r="N448" s="482" t="str">
        <f t="shared" ref="N448" si="673">IF(OR(CONCATENATE(L448,M448)="NOW/C",CONCATENATE(L448,M448)="W/CNO"),"W/C","")</f>
        <v>W/C</v>
      </c>
      <c r="O448" s="483"/>
      <c r="P448" s="484"/>
      <c r="Q448" s="484">
        <v>172246.23</v>
      </c>
      <c r="R448" s="484">
        <v>164757.26</v>
      </c>
      <c r="S448" s="484">
        <v>157268.29</v>
      </c>
      <c r="T448" s="484">
        <v>149779.32</v>
      </c>
      <c r="U448" s="484">
        <v>142290.35</v>
      </c>
      <c r="V448" s="484">
        <v>0</v>
      </c>
      <c r="W448" s="484">
        <v>0</v>
      </c>
      <c r="X448" s="484">
        <v>0</v>
      </c>
      <c r="Y448" s="484">
        <v>0</v>
      </c>
      <c r="Z448" s="484">
        <v>0</v>
      </c>
      <c r="AA448" s="484">
        <v>0</v>
      </c>
      <c r="AB448" s="484">
        <v>0</v>
      </c>
      <c r="AC448" s="484"/>
      <c r="AD448" s="484"/>
      <c r="AE448" s="484">
        <f t="shared" si="591"/>
        <v>65528.45416666667</v>
      </c>
      <c r="AF448" s="485"/>
      <c r="AG448" s="496"/>
      <c r="AH448" s="487"/>
      <c r="AI448" s="487"/>
      <c r="AJ448" s="487"/>
      <c r="AK448" s="488"/>
      <c r="AL448" s="487">
        <f t="shared" ref="AL448" si="674">SUM(AI448:AK448)</f>
        <v>0</v>
      </c>
      <c r="AM448" s="489">
        <f t="shared" ref="AM448" si="675">AE448</f>
        <v>65528.45416666667</v>
      </c>
      <c r="AN448" s="487"/>
      <c r="AO448" s="490">
        <f t="shared" ref="AO448" si="676">AM448+AN448</f>
        <v>65528.45416666667</v>
      </c>
      <c r="AP448" s="232"/>
      <c r="AQ448" s="491">
        <f t="shared" ref="AQ448" si="677">AB448</f>
        <v>0</v>
      </c>
      <c r="AR448" s="487"/>
      <c r="AS448" s="487"/>
      <c r="AT448" s="487"/>
      <c r="AU448" s="487"/>
      <c r="AV448" s="492">
        <f t="shared" ref="AV448" si="678">AP448</f>
        <v>0</v>
      </c>
      <c r="AW448" s="487">
        <f t="shared" ref="AW448" si="679">AQ448</f>
        <v>0</v>
      </c>
      <c r="AX448" s="487"/>
      <c r="AY448" s="489">
        <f t="shared" ref="AY448" si="680">AW448+AX448</f>
        <v>0</v>
      </c>
      <c r="AZ448" s="470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</row>
    <row r="449" spans="1:83" s="11" customFormat="1" ht="12" customHeight="1">
      <c r="A449" s="511">
        <v>16504523</v>
      </c>
      <c r="B449" s="511" t="str">
        <f t="shared" si="522"/>
        <v>16504523</v>
      </c>
      <c r="C449" s="479" t="s">
        <v>1707</v>
      </c>
      <c r="D449" s="480" t="str">
        <f t="shared" si="565"/>
        <v>W/C</v>
      </c>
      <c r="E449" s="480"/>
      <c r="F449" s="499">
        <v>43525</v>
      </c>
      <c r="G449" s="480"/>
      <c r="H449" s="482"/>
      <c r="I449" s="482"/>
      <c r="J449" s="482"/>
      <c r="K449" s="482"/>
      <c r="L449" s="482" t="str">
        <f t="shared" ref="L449" si="681">IF(VALUE(AM449),"W/C",IF(ISBLANK(AM449),"NO","W/C"))</f>
        <v>W/C</v>
      </c>
      <c r="M449" s="482" t="str">
        <f t="shared" ref="M449" si="682">IF(VALUE(AN449),"W/C",IF(ISBLANK(AN449),"NO","W/C"))</f>
        <v>NO</v>
      </c>
      <c r="N449" s="482" t="str">
        <f t="shared" ref="N449" si="683">IF(OR(CONCATENATE(L449,M449)="NOW/C",CONCATENATE(L449,M449)="W/CNO"),"W/C","")</f>
        <v>W/C</v>
      </c>
      <c r="O449" s="483"/>
      <c r="P449" s="484"/>
      <c r="Q449" s="484"/>
      <c r="R449" s="484"/>
      <c r="S449" s="484">
        <v>575079.26</v>
      </c>
      <c r="T449" s="484">
        <v>556744.46</v>
      </c>
      <c r="U449" s="484">
        <v>-18334.8</v>
      </c>
      <c r="V449" s="484">
        <v>556744.46</v>
      </c>
      <c r="W449" s="484">
        <v>0</v>
      </c>
      <c r="X449" s="484">
        <v>0</v>
      </c>
      <c r="Y449" s="484">
        <v>0</v>
      </c>
      <c r="Z449" s="484">
        <v>0</v>
      </c>
      <c r="AA449" s="484">
        <v>0</v>
      </c>
      <c r="AB449" s="484">
        <v>0</v>
      </c>
      <c r="AC449" s="484"/>
      <c r="AD449" s="484"/>
      <c r="AE449" s="484">
        <f t="shared" si="591"/>
        <v>139186.11499999999</v>
      </c>
      <c r="AF449" s="485"/>
      <c r="AG449" s="496"/>
      <c r="AH449" s="487"/>
      <c r="AI449" s="487"/>
      <c r="AJ449" s="487"/>
      <c r="AK449" s="488"/>
      <c r="AL449" s="487">
        <f t="shared" ref="AL449" si="684">SUM(AI449:AK449)</f>
        <v>0</v>
      </c>
      <c r="AM449" s="489">
        <f t="shared" ref="AM449" si="685">AE449</f>
        <v>139186.11499999999</v>
      </c>
      <c r="AN449" s="487"/>
      <c r="AO449" s="490">
        <f t="shared" ref="AO449" si="686">AM449+AN449</f>
        <v>139186.11499999999</v>
      </c>
      <c r="AP449" s="232"/>
      <c r="AQ449" s="491">
        <f t="shared" ref="AQ449" si="687">AB449</f>
        <v>0</v>
      </c>
      <c r="AR449" s="487"/>
      <c r="AS449" s="487"/>
      <c r="AT449" s="487"/>
      <c r="AU449" s="487"/>
      <c r="AV449" s="492">
        <f t="shared" ref="AV449" si="688">AP449</f>
        <v>0</v>
      </c>
      <c r="AW449" s="487">
        <f t="shared" ref="AW449" si="689">AQ449</f>
        <v>0</v>
      </c>
      <c r="AX449" s="487"/>
      <c r="AY449" s="489">
        <f t="shared" ref="AY449" si="690">AW449+AX449</f>
        <v>0</v>
      </c>
      <c r="AZ449" s="470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</row>
    <row r="450" spans="1:83" s="11" customFormat="1" ht="12" customHeight="1">
      <c r="A450" s="511">
        <v>16504543</v>
      </c>
      <c r="B450" s="511" t="str">
        <f t="shared" ref="B450" si="691">TEXT(A450,"##")</f>
        <v>16504543</v>
      </c>
      <c r="C450" s="479" t="s">
        <v>1817</v>
      </c>
      <c r="D450" s="480" t="str">
        <f t="shared" si="565"/>
        <v>W/C</v>
      </c>
      <c r="E450" s="480"/>
      <c r="F450" s="499">
        <v>43739</v>
      </c>
      <c r="G450" s="480"/>
      <c r="H450" s="482"/>
      <c r="I450" s="482"/>
      <c r="J450" s="482"/>
      <c r="K450" s="482"/>
      <c r="L450" s="482" t="str">
        <f t="shared" ref="L450" si="692">IF(VALUE(AM450),"W/C",IF(ISBLANK(AM450),"NO","W/C"))</f>
        <v>W/C</v>
      </c>
      <c r="M450" s="482" t="str">
        <f t="shared" ref="M450" si="693">IF(VALUE(AN450),"W/C",IF(ISBLANK(AN450),"NO","W/C"))</f>
        <v>NO</v>
      </c>
      <c r="N450" s="482" t="str">
        <f t="shared" ref="N450" si="694">IF(OR(CONCATENATE(L450,M450)="NOW/C",CONCATENATE(L450,M450)="W/CNO"),"W/C","")</f>
        <v>W/C</v>
      </c>
      <c r="O450" s="483"/>
      <c r="P450" s="484"/>
      <c r="Q450" s="484"/>
      <c r="R450" s="484"/>
      <c r="S450" s="484"/>
      <c r="T450" s="484"/>
      <c r="U450" s="484"/>
      <c r="V450" s="484"/>
      <c r="W450" s="484"/>
      <c r="X450" s="484"/>
      <c r="Y450" s="484"/>
      <c r="Z450" s="484">
        <v>154317.98000000001</v>
      </c>
      <c r="AA450" s="484">
        <v>147608.5</v>
      </c>
      <c r="AB450" s="484">
        <v>140899.01999999999</v>
      </c>
      <c r="AC450" s="484"/>
      <c r="AD450" s="484"/>
      <c r="AE450" s="484">
        <f t="shared" ref="AE450" si="695">(P450+AB450+SUM(Q450:AA450)*2)/24</f>
        <v>31031.3325</v>
      </c>
      <c r="AF450" s="485"/>
      <c r="AG450" s="496"/>
      <c r="AH450" s="487"/>
      <c r="AI450" s="487"/>
      <c r="AJ450" s="487"/>
      <c r="AK450" s="488"/>
      <c r="AL450" s="487">
        <f t="shared" ref="AL450" si="696">SUM(AI450:AK450)</f>
        <v>0</v>
      </c>
      <c r="AM450" s="489">
        <f t="shared" ref="AM450" si="697">AE450</f>
        <v>31031.3325</v>
      </c>
      <c r="AN450" s="487"/>
      <c r="AO450" s="490">
        <f t="shared" ref="AO450" si="698">AM450+AN450</f>
        <v>31031.3325</v>
      </c>
      <c r="AP450" s="232"/>
      <c r="AQ450" s="491">
        <f t="shared" ref="AQ450" si="699">AB450</f>
        <v>140899.01999999999</v>
      </c>
      <c r="AR450" s="487"/>
      <c r="AS450" s="487"/>
      <c r="AT450" s="487"/>
      <c r="AU450" s="487"/>
      <c r="AV450" s="492">
        <f t="shared" ref="AV450" si="700">AP450</f>
        <v>0</v>
      </c>
      <c r="AW450" s="487">
        <f t="shared" ref="AW450" si="701">AQ450</f>
        <v>140899.01999999999</v>
      </c>
      <c r="AX450" s="487"/>
      <c r="AY450" s="489">
        <f t="shared" ref="AY450" si="702">AW450+AX450</f>
        <v>140899.01999999999</v>
      </c>
      <c r="AZ450" s="47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</row>
    <row r="451" spans="1:83" s="11" customFormat="1" ht="12" customHeight="1">
      <c r="A451" s="511">
        <v>16504553</v>
      </c>
      <c r="B451" s="511" t="str">
        <f t="shared" si="522"/>
        <v>16504553</v>
      </c>
      <c r="C451" s="479" t="s">
        <v>1771</v>
      </c>
      <c r="D451" s="480" t="str">
        <f t="shared" si="565"/>
        <v>W/C</v>
      </c>
      <c r="E451" s="480"/>
      <c r="F451" s="499">
        <v>43617</v>
      </c>
      <c r="G451" s="480"/>
      <c r="H451" s="482"/>
      <c r="I451" s="482"/>
      <c r="J451" s="482"/>
      <c r="K451" s="482"/>
      <c r="L451" s="482" t="str">
        <f t="shared" ref="L451" si="703">IF(VALUE(AM451),"W/C",IF(ISBLANK(AM451),"NO","W/C"))</f>
        <v>W/C</v>
      </c>
      <c r="M451" s="482" t="str">
        <f t="shared" ref="M451" si="704">IF(VALUE(AN451),"W/C",IF(ISBLANK(AN451),"NO","W/C"))</f>
        <v>NO</v>
      </c>
      <c r="N451" s="482" t="str">
        <f t="shared" ref="N451" si="705">IF(OR(CONCATENATE(L451,M451)="NOW/C",CONCATENATE(L451,M451)="W/CNO"),"W/C","")</f>
        <v>W/C</v>
      </c>
      <c r="O451" s="483"/>
      <c r="P451" s="484"/>
      <c r="Q451" s="484"/>
      <c r="R451" s="484"/>
      <c r="S451" s="484"/>
      <c r="T451" s="484"/>
      <c r="U451" s="484"/>
      <c r="V451" s="484">
        <v>3123281.93</v>
      </c>
      <c r="W451" s="484">
        <v>2875221</v>
      </c>
      <c r="X451" s="484">
        <v>2630207.9900000002</v>
      </c>
      <c r="Y451" s="484">
        <v>2702013.11</v>
      </c>
      <c r="Z451" s="484">
        <v>2683496.86</v>
      </c>
      <c r="AA451" s="484">
        <v>2589369.65</v>
      </c>
      <c r="AB451" s="484">
        <v>2411090.66</v>
      </c>
      <c r="AC451" s="484"/>
      <c r="AD451" s="484"/>
      <c r="AE451" s="484">
        <f t="shared" si="591"/>
        <v>1484094.655833333</v>
      </c>
      <c r="AF451" s="485"/>
      <c r="AG451" s="496"/>
      <c r="AH451" s="487"/>
      <c r="AI451" s="487"/>
      <c r="AJ451" s="487"/>
      <c r="AK451" s="488"/>
      <c r="AL451" s="487">
        <f t="shared" ref="AL451" si="706">SUM(AI451:AK451)</f>
        <v>0</v>
      </c>
      <c r="AM451" s="489">
        <f t="shared" ref="AM451" si="707">AE451</f>
        <v>1484094.655833333</v>
      </c>
      <c r="AN451" s="487"/>
      <c r="AO451" s="490">
        <f t="shared" ref="AO451" si="708">AM451+AN451</f>
        <v>1484094.655833333</v>
      </c>
      <c r="AP451" s="232"/>
      <c r="AQ451" s="491">
        <f t="shared" ref="AQ451" si="709">AB451</f>
        <v>2411090.66</v>
      </c>
      <c r="AR451" s="487"/>
      <c r="AS451" s="487"/>
      <c r="AT451" s="487"/>
      <c r="AU451" s="487"/>
      <c r="AV451" s="492">
        <f t="shared" ref="AV451" si="710">AP451</f>
        <v>0</v>
      </c>
      <c r="AW451" s="487">
        <f t="shared" ref="AW451" si="711">AQ451</f>
        <v>2411090.66</v>
      </c>
      <c r="AX451" s="487"/>
      <c r="AY451" s="489">
        <f t="shared" ref="AY451" si="712">AW451+AX451</f>
        <v>2411090.66</v>
      </c>
      <c r="AZ451" s="470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</row>
    <row r="452" spans="1:83" s="11" customFormat="1" ht="12" customHeight="1">
      <c r="A452" s="511">
        <v>16504573</v>
      </c>
      <c r="B452" s="511" t="str">
        <f t="shared" si="522"/>
        <v>16504573</v>
      </c>
      <c r="C452" s="479" t="s">
        <v>1750</v>
      </c>
      <c r="D452" s="480" t="str">
        <f t="shared" si="565"/>
        <v>W/C</v>
      </c>
      <c r="E452" s="480"/>
      <c r="F452" s="499">
        <v>43586</v>
      </c>
      <c r="G452" s="480"/>
      <c r="H452" s="482"/>
      <c r="I452" s="482"/>
      <c r="J452" s="482"/>
      <c r="K452" s="482"/>
      <c r="L452" s="482" t="str">
        <f t="shared" ref="L452" si="713">IF(VALUE(AM452),"W/C",IF(ISBLANK(AM452),"NO","W/C"))</f>
        <v>W/C</v>
      </c>
      <c r="M452" s="482" t="str">
        <f t="shared" ref="M452" si="714">IF(VALUE(AN452),"W/C",IF(ISBLANK(AN452),"NO","W/C"))</f>
        <v>NO</v>
      </c>
      <c r="N452" s="482" t="str">
        <f t="shared" ref="N452" si="715">IF(OR(CONCATENATE(L452,M452)="NOW/C",CONCATENATE(L452,M452)="W/CNO"),"W/C","")</f>
        <v>W/C</v>
      </c>
      <c r="O452" s="483"/>
      <c r="P452" s="484"/>
      <c r="Q452" s="484"/>
      <c r="R452" s="484"/>
      <c r="S452" s="484"/>
      <c r="T452" s="484"/>
      <c r="U452" s="484">
        <v>240611.8</v>
      </c>
      <c r="V452" s="484">
        <v>240611.8</v>
      </c>
      <c r="W452" s="484">
        <v>236469.6</v>
      </c>
      <c r="X452" s="484">
        <v>234398.5</v>
      </c>
      <c r="Y452" s="484">
        <v>232327.4</v>
      </c>
      <c r="Z452" s="484">
        <v>230256.3</v>
      </c>
      <c r="AA452" s="484">
        <v>228185.2</v>
      </c>
      <c r="AB452" s="484">
        <v>226114.1</v>
      </c>
      <c r="AC452" s="484"/>
      <c r="AD452" s="484"/>
      <c r="AE452" s="484">
        <f t="shared" si="591"/>
        <v>146326.47083333333</v>
      </c>
      <c r="AF452" s="485"/>
      <c r="AG452" s="496"/>
      <c r="AH452" s="487"/>
      <c r="AI452" s="487"/>
      <c r="AJ452" s="487"/>
      <c r="AK452" s="488"/>
      <c r="AL452" s="487">
        <f t="shared" ref="AL452" si="716">SUM(AI452:AK452)</f>
        <v>0</v>
      </c>
      <c r="AM452" s="489">
        <f t="shared" ref="AM452" si="717">AE452</f>
        <v>146326.47083333333</v>
      </c>
      <c r="AN452" s="487"/>
      <c r="AO452" s="490">
        <f t="shared" ref="AO452" si="718">AM452+AN452</f>
        <v>146326.47083333333</v>
      </c>
      <c r="AP452" s="232"/>
      <c r="AQ452" s="491">
        <f t="shared" ref="AQ452" si="719">AB452</f>
        <v>226114.1</v>
      </c>
      <c r="AR452" s="487"/>
      <c r="AS452" s="487"/>
      <c r="AT452" s="487"/>
      <c r="AU452" s="487"/>
      <c r="AV452" s="492">
        <f t="shared" ref="AV452" si="720">AP452</f>
        <v>0</v>
      </c>
      <c r="AW452" s="487">
        <f t="shared" ref="AW452" si="721">AQ452</f>
        <v>226114.1</v>
      </c>
      <c r="AX452" s="487"/>
      <c r="AY452" s="489">
        <f t="shared" ref="AY452" si="722">AW452+AX452</f>
        <v>226114.1</v>
      </c>
      <c r="AZ452" s="470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</row>
    <row r="453" spans="1:83" s="11" customFormat="1" ht="12" customHeight="1">
      <c r="A453" s="161">
        <v>16580001</v>
      </c>
      <c r="B453" s="108" t="str">
        <f t="shared" si="522"/>
        <v>16580001</v>
      </c>
      <c r="C453" s="94" t="s">
        <v>1229</v>
      </c>
      <c r="D453" s="112" t="str">
        <f t="shared" si="565"/>
        <v>W/C</v>
      </c>
      <c r="E453" s="112"/>
      <c r="F453" s="94"/>
      <c r="G453" s="112"/>
      <c r="H453" s="177" t="str">
        <f t="shared" ref="H453:H462" si="723">IF(VALUE(AH453),H$7,IF(ISBLANK(AH453),"",H$7))</f>
        <v/>
      </c>
      <c r="I453" s="177" t="str">
        <f t="shared" ref="I453:I462" si="724">IF(VALUE(AI453),I$7,IF(ISBLANK(AI453),"",I$7))</f>
        <v/>
      </c>
      <c r="J453" s="177" t="str">
        <f t="shared" ref="J453:J462" si="725">IF(VALUE(AJ453),J$7,IF(ISBLANK(AJ453),"",J$7))</f>
        <v/>
      </c>
      <c r="K453" s="177" t="str">
        <f t="shared" ref="K453:K462" si="726">IF(VALUE(AK453),K$7,IF(ISBLANK(AK453),"",K$7))</f>
        <v/>
      </c>
      <c r="L453" s="177" t="str">
        <f t="shared" si="523"/>
        <v>W/C</v>
      </c>
      <c r="M453" s="177" t="str">
        <f t="shared" si="524"/>
        <v>NO</v>
      </c>
      <c r="N453" s="177" t="str">
        <f t="shared" si="525"/>
        <v>W/C</v>
      </c>
      <c r="O453"/>
      <c r="P453" s="95">
        <v>-6850072.0700000003</v>
      </c>
      <c r="Q453" s="95">
        <v>-6850072.0700000003</v>
      </c>
      <c r="R453" s="95">
        <v>-6850072.0700000003</v>
      </c>
      <c r="S453" s="95">
        <v>-7561233.1500000004</v>
      </c>
      <c r="T453" s="95">
        <v>-7561233.1500000004</v>
      </c>
      <c r="U453" s="95">
        <v>-7561233.1500000004</v>
      </c>
      <c r="V453" s="95">
        <v>-8419612.25</v>
      </c>
      <c r="W453" s="95">
        <v>-8419612.25</v>
      </c>
      <c r="X453" s="95">
        <v>-8419612.25</v>
      </c>
      <c r="Y453" s="95">
        <v>-9272890.6699999999</v>
      </c>
      <c r="Z453" s="95">
        <v>-9196690.6699999999</v>
      </c>
      <c r="AA453" s="95">
        <v>-9196690.6699999999</v>
      </c>
      <c r="AB453" s="95">
        <v>-10673353.68</v>
      </c>
      <c r="AC453" s="95"/>
      <c r="AD453" s="95"/>
      <c r="AE453" s="95">
        <f t="shared" si="591"/>
        <v>-8172555.4354166659</v>
      </c>
      <c r="AF453" s="102"/>
      <c r="AG453" s="101"/>
      <c r="AH453" s="99"/>
      <c r="AI453" s="99"/>
      <c r="AJ453" s="99"/>
      <c r="AK453" s="100"/>
      <c r="AL453" s="99">
        <f t="shared" si="592"/>
        <v>0</v>
      </c>
      <c r="AM453" s="98">
        <f t="shared" si="596"/>
        <v>-8172555.4354166659</v>
      </c>
      <c r="AN453" s="99"/>
      <c r="AO453" s="247">
        <f t="shared" si="593"/>
        <v>-8172555.4354166659</v>
      </c>
      <c r="AP453" s="232"/>
      <c r="AQ453" s="86">
        <f t="shared" si="598"/>
        <v>-10673353.68</v>
      </c>
      <c r="AR453" s="99"/>
      <c r="AS453" s="99"/>
      <c r="AT453" s="99"/>
      <c r="AU453" s="99"/>
      <c r="AV453" s="245">
        <f t="shared" si="594"/>
        <v>0</v>
      </c>
      <c r="AW453" s="99">
        <f t="shared" si="597"/>
        <v>-10673353.68</v>
      </c>
      <c r="AX453" s="99"/>
      <c r="AY453" s="98">
        <f t="shared" si="595"/>
        <v>-10673353.68</v>
      </c>
      <c r="AZ453" s="470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</row>
    <row r="454" spans="1:83" s="11" customFormat="1" ht="12" customHeight="1">
      <c r="A454" s="161">
        <v>16580002</v>
      </c>
      <c r="B454" s="108" t="str">
        <f t="shared" si="522"/>
        <v>16580002</v>
      </c>
      <c r="C454" s="94" t="s">
        <v>1230</v>
      </c>
      <c r="D454" s="112" t="str">
        <f t="shared" si="565"/>
        <v>W/C</v>
      </c>
      <c r="E454" s="112"/>
      <c r="F454" s="94"/>
      <c r="G454" s="112"/>
      <c r="H454" s="177" t="str">
        <f t="shared" si="723"/>
        <v/>
      </c>
      <c r="I454" s="177" t="str">
        <f t="shared" si="724"/>
        <v/>
      </c>
      <c r="J454" s="177" t="str">
        <f t="shared" si="725"/>
        <v/>
      </c>
      <c r="K454" s="177" t="str">
        <f t="shared" si="726"/>
        <v/>
      </c>
      <c r="L454" s="177" t="str">
        <f t="shared" si="523"/>
        <v>W/C</v>
      </c>
      <c r="M454" s="177" t="str">
        <f t="shared" si="524"/>
        <v>NO</v>
      </c>
      <c r="N454" s="177" t="str">
        <f t="shared" si="525"/>
        <v>W/C</v>
      </c>
      <c r="O454"/>
      <c r="P454" s="95">
        <v>-504400</v>
      </c>
      <c r="Q454" s="95">
        <v>-504400</v>
      </c>
      <c r="R454" s="95">
        <v>-504400</v>
      </c>
      <c r="S454" s="95">
        <v>-326950</v>
      </c>
      <c r="T454" s="95">
        <v>-326950</v>
      </c>
      <c r="U454" s="95">
        <v>-326950</v>
      </c>
      <c r="V454" s="95">
        <v>-603275</v>
      </c>
      <c r="W454" s="95">
        <v>-603275</v>
      </c>
      <c r="X454" s="95">
        <v>-603275</v>
      </c>
      <c r="Y454" s="95">
        <v>-603275</v>
      </c>
      <c r="Z454" s="95">
        <v>-679475</v>
      </c>
      <c r="AA454" s="95">
        <v>-679475</v>
      </c>
      <c r="AB454" s="95">
        <v>-563700</v>
      </c>
      <c r="AC454" s="95"/>
      <c r="AD454" s="95"/>
      <c r="AE454" s="95">
        <f t="shared" si="591"/>
        <v>-524645.83333333337</v>
      </c>
      <c r="AF454" s="102"/>
      <c r="AG454" s="101"/>
      <c r="AH454" s="99"/>
      <c r="AI454" s="99"/>
      <c r="AJ454" s="99"/>
      <c r="AK454" s="100"/>
      <c r="AL454" s="99">
        <f t="shared" si="592"/>
        <v>0</v>
      </c>
      <c r="AM454" s="98">
        <f t="shared" si="596"/>
        <v>-524645.83333333337</v>
      </c>
      <c r="AN454" s="99"/>
      <c r="AO454" s="247">
        <f t="shared" si="593"/>
        <v>-524645.83333333337</v>
      </c>
      <c r="AP454" s="232"/>
      <c r="AQ454" s="86">
        <f t="shared" si="598"/>
        <v>-563700</v>
      </c>
      <c r="AR454" s="99"/>
      <c r="AS454" s="99"/>
      <c r="AT454" s="99"/>
      <c r="AU454" s="99"/>
      <c r="AV454" s="245">
        <f t="shared" si="594"/>
        <v>0</v>
      </c>
      <c r="AW454" s="99">
        <f t="shared" si="597"/>
        <v>-563700</v>
      </c>
      <c r="AX454" s="99"/>
      <c r="AY454" s="98">
        <f t="shared" si="595"/>
        <v>-563700</v>
      </c>
      <c r="AZ454" s="470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</row>
    <row r="455" spans="1:83" s="11" customFormat="1" ht="12" customHeight="1">
      <c r="A455" s="161">
        <v>16580003</v>
      </c>
      <c r="B455" s="108" t="str">
        <f t="shared" si="522"/>
        <v>16580003</v>
      </c>
      <c r="C455" s="94" t="s">
        <v>1231</v>
      </c>
      <c r="D455" s="112" t="str">
        <f t="shared" si="565"/>
        <v>W/C</v>
      </c>
      <c r="E455" s="112"/>
      <c r="F455" s="94"/>
      <c r="G455" s="112"/>
      <c r="H455" s="177" t="str">
        <f t="shared" si="723"/>
        <v/>
      </c>
      <c r="I455" s="177" t="str">
        <f t="shared" si="724"/>
        <v/>
      </c>
      <c r="J455" s="177" t="str">
        <f t="shared" si="725"/>
        <v/>
      </c>
      <c r="K455" s="177" t="str">
        <f t="shared" si="726"/>
        <v/>
      </c>
      <c r="L455" s="177" t="str">
        <f t="shared" si="523"/>
        <v>W/C</v>
      </c>
      <c r="M455" s="177" t="str">
        <f t="shared" si="524"/>
        <v>NO</v>
      </c>
      <c r="N455" s="177" t="str">
        <f t="shared" si="525"/>
        <v>W/C</v>
      </c>
      <c r="O455"/>
      <c r="P455" s="95">
        <v>-2921331.59</v>
      </c>
      <c r="Q455" s="95">
        <v>-2921331.59</v>
      </c>
      <c r="R455" s="95">
        <v>-2921331.59</v>
      </c>
      <c r="S455" s="95">
        <v>-3074833.06</v>
      </c>
      <c r="T455" s="95">
        <v>-3074833.06</v>
      </c>
      <c r="U455" s="95">
        <v>-3074833.06</v>
      </c>
      <c r="V455" s="95">
        <v>-3680026.39</v>
      </c>
      <c r="W455" s="95">
        <v>-3680026.39</v>
      </c>
      <c r="X455" s="95">
        <v>-3680026.39</v>
      </c>
      <c r="Y455" s="95">
        <v>0</v>
      </c>
      <c r="Z455" s="95">
        <v>0</v>
      </c>
      <c r="AA455" s="95">
        <v>0</v>
      </c>
      <c r="AB455" s="95">
        <v>0</v>
      </c>
      <c r="AC455" s="95"/>
      <c r="AD455" s="95"/>
      <c r="AE455" s="95">
        <f t="shared" si="591"/>
        <v>-2297325.6104166671</v>
      </c>
      <c r="AF455" s="102"/>
      <c r="AG455" s="101"/>
      <c r="AH455" s="99"/>
      <c r="AI455" s="99"/>
      <c r="AJ455" s="99"/>
      <c r="AK455" s="100"/>
      <c r="AL455" s="99">
        <f t="shared" si="592"/>
        <v>0</v>
      </c>
      <c r="AM455" s="98">
        <f t="shared" si="596"/>
        <v>-2297325.6104166671</v>
      </c>
      <c r="AN455" s="99"/>
      <c r="AO455" s="247">
        <f t="shared" si="593"/>
        <v>-2297325.6104166671</v>
      </c>
      <c r="AP455" s="232"/>
      <c r="AQ455" s="86">
        <f t="shared" si="598"/>
        <v>0</v>
      </c>
      <c r="AR455" s="99"/>
      <c r="AS455" s="99"/>
      <c r="AT455" s="99"/>
      <c r="AU455" s="99"/>
      <c r="AV455" s="245">
        <f t="shared" si="594"/>
        <v>0</v>
      </c>
      <c r="AW455" s="99">
        <f t="shared" si="597"/>
        <v>0</v>
      </c>
      <c r="AX455" s="99"/>
      <c r="AY455" s="98">
        <f t="shared" si="595"/>
        <v>0</v>
      </c>
      <c r="AZ455" s="470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</row>
    <row r="456" spans="1:83" s="11" customFormat="1" ht="12" customHeight="1">
      <c r="A456" s="161">
        <v>16590001</v>
      </c>
      <c r="B456" s="108" t="str">
        <f t="shared" si="522"/>
        <v>16590001</v>
      </c>
      <c r="C456" s="94" t="s">
        <v>1229</v>
      </c>
      <c r="D456" s="112" t="str">
        <f t="shared" si="565"/>
        <v>W/C</v>
      </c>
      <c r="E456" s="112"/>
      <c r="F456" s="94"/>
      <c r="G456" s="112"/>
      <c r="H456" s="177" t="str">
        <f t="shared" si="723"/>
        <v/>
      </c>
      <c r="I456" s="177" t="str">
        <f t="shared" si="724"/>
        <v/>
      </c>
      <c r="J456" s="177" t="str">
        <f t="shared" si="725"/>
        <v/>
      </c>
      <c r="K456" s="177" t="str">
        <f t="shared" si="726"/>
        <v/>
      </c>
      <c r="L456" s="177" t="str">
        <f t="shared" si="523"/>
        <v>W/C</v>
      </c>
      <c r="M456" s="177" t="str">
        <f t="shared" si="524"/>
        <v>NO</v>
      </c>
      <c r="N456" s="177" t="str">
        <f t="shared" si="525"/>
        <v>W/C</v>
      </c>
      <c r="O456"/>
      <c r="P456" s="95">
        <v>6850072.0700000003</v>
      </c>
      <c r="Q456" s="95">
        <v>6850072.0700000003</v>
      </c>
      <c r="R456" s="95">
        <v>6850072.0700000003</v>
      </c>
      <c r="S456" s="95">
        <v>7561233.1500000004</v>
      </c>
      <c r="T456" s="95">
        <v>7561233.1500000004</v>
      </c>
      <c r="U456" s="95">
        <v>7561233.1500000004</v>
      </c>
      <c r="V456" s="95">
        <v>8419612.25</v>
      </c>
      <c r="W456" s="95">
        <v>8419612.25</v>
      </c>
      <c r="X456" s="95">
        <v>8419612.25</v>
      </c>
      <c r="Y456" s="95">
        <v>9272890.6699999999</v>
      </c>
      <c r="Z456" s="95">
        <v>9196690.6699999999</v>
      </c>
      <c r="AA456" s="95">
        <v>9196690.6699999999</v>
      </c>
      <c r="AB456" s="95">
        <v>10673353.68</v>
      </c>
      <c r="AC456" s="95"/>
      <c r="AD456" s="95"/>
      <c r="AE456" s="95">
        <f t="shared" si="591"/>
        <v>8172555.4354166659</v>
      </c>
      <c r="AF456" s="102"/>
      <c r="AG456" s="101"/>
      <c r="AH456" s="99"/>
      <c r="AI456" s="99"/>
      <c r="AJ456" s="99"/>
      <c r="AK456" s="100"/>
      <c r="AL456" s="99">
        <f t="shared" si="592"/>
        <v>0</v>
      </c>
      <c r="AM456" s="98">
        <f t="shared" si="596"/>
        <v>8172555.4354166659</v>
      </c>
      <c r="AN456" s="99"/>
      <c r="AO456" s="247">
        <f t="shared" si="593"/>
        <v>8172555.4354166659</v>
      </c>
      <c r="AP456" s="232"/>
      <c r="AQ456" s="86">
        <f t="shared" si="598"/>
        <v>10673353.68</v>
      </c>
      <c r="AR456" s="99"/>
      <c r="AS456" s="99"/>
      <c r="AT456" s="99"/>
      <c r="AU456" s="99"/>
      <c r="AV456" s="245">
        <f t="shared" si="594"/>
        <v>0</v>
      </c>
      <c r="AW456" s="99">
        <f t="shared" si="597"/>
        <v>10673353.68</v>
      </c>
      <c r="AX456" s="99"/>
      <c r="AY456" s="98">
        <f t="shared" si="595"/>
        <v>10673353.68</v>
      </c>
      <c r="AZ456" s="470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</row>
    <row r="457" spans="1:83" s="11" customFormat="1" ht="12" customHeight="1">
      <c r="A457" s="161">
        <v>16590002</v>
      </c>
      <c r="B457" s="108" t="str">
        <f t="shared" si="522"/>
        <v>16590002</v>
      </c>
      <c r="C457" s="94" t="s">
        <v>1232</v>
      </c>
      <c r="D457" s="112" t="str">
        <f t="shared" si="565"/>
        <v>W/C</v>
      </c>
      <c r="E457" s="112"/>
      <c r="F457" s="94"/>
      <c r="G457" s="112"/>
      <c r="H457" s="177" t="str">
        <f t="shared" si="723"/>
        <v/>
      </c>
      <c r="I457" s="177" t="str">
        <f t="shared" si="724"/>
        <v/>
      </c>
      <c r="J457" s="177" t="str">
        <f t="shared" si="725"/>
        <v/>
      </c>
      <c r="K457" s="177" t="str">
        <f t="shared" si="726"/>
        <v/>
      </c>
      <c r="L457" s="177" t="str">
        <f t="shared" si="523"/>
        <v>W/C</v>
      </c>
      <c r="M457" s="177" t="str">
        <f t="shared" si="524"/>
        <v>NO</v>
      </c>
      <c r="N457" s="177" t="str">
        <f t="shared" si="525"/>
        <v>W/C</v>
      </c>
      <c r="O457"/>
      <c r="P457" s="95">
        <v>504400</v>
      </c>
      <c r="Q457" s="95">
        <v>504400</v>
      </c>
      <c r="R457" s="95">
        <v>504400</v>
      </c>
      <c r="S457" s="95">
        <v>326950</v>
      </c>
      <c r="T457" s="95">
        <v>326950</v>
      </c>
      <c r="U457" s="95">
        <v>326950</v>
      </c>
      <c r="V457" s="95">
        <v>603275</v>
      </c>
      <c r="W457" s="95">
        <v>603275</v>
      </c>
      <c r="X457" s="95">
        <v>603275</v>
      </c>
      <c r="Y457" s="95">
        <v>603275</v>
      </c>
      <c r="Z457" s="95">
        <v>679475</v>
      </c>
      <c r="AA457" s="95">
        <v>679475</v>
      </c>
      <c r="AB457" s="95">
        <v>563700</v>
      </c>
      <c r="AC457" s="95"/>
      <c r="AD457" s="95"/>
      <c r="AE457" s="95">
        <f t="shared" si="591"/>
        <v>524645.83333333337</v>
      </c>
      <c r="AF457" s="102"/>
      <c r="AG457" s="101"/>
      <c r="AH457" s="99"/>
      <c r="AI457" s="99"/>
      <c r="AJ457" s="99"/>
      <c r="AK457" s="100"/>
      <c r="AL457" s="99">
        <f t="shared" si="592"/>
        <v>0</v>
      </c>
      <c r="AM457" s="98">
        <f t="shared" si="596"/>
        <v>524645.83333333337</v>
      </c>
      <c r="AN457" s="99"/>
      <c r="AO457" s="247">
        <f t="shared" si="593"/>
        <v>524645.83333333337</v>
      </c>
      <c r="AP457" s="232"/>
      <c r="AQ457" s="86">
        <f t="shared" si="598"/>
        <v>563700</v>
      </c>
      <c r="AR457" s="99"/>
      <c r="AS457" s="99"/>
      <c r="AT457" s="99"/>
      <c r="AU457" s="99"/>
      <c r="AV457" s="245">
        <f t="shared" si="594"/>
        <v>0</v>
      </c>
      <c r="AW457" s="99">
        <f t="shared" si="597"/>
        <v>563700</v>
      </c>
      <c r="AX457" s="99"/>
      <c r="AY457" s="98">
        <f t="shared" si="595"/>
        <v>563700</v>
      </c>
      <c r="AZ457" s="470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</row>
    <row r="458" spans="1:83" s="11" customFormat="1" ht="12" customHeight="1">
      <c r="A458" s="161">
        <v>16590003</v>
      </c>
      <c r="B458" s="108" t="str">
        <f t="shared" si="522"/>
        <v>16590003</v>
      </c>
      <c r="C458" s="94" t="s">
        <v>1231</v>
      </c>
      <c r="D458" s="112" t="str">
        <f t="shared" si="565"/>
        <v>W/C</v>
      </c>
      <c r="E458" s="112"/>
      <c r="F458" s="94"/>
      <c r="G458" s="112"/>
      <c r="H458" s="177" t="str">
        <f t="shared" si="723"/>
        <v/>
      </c>
      <c r="I458" s="177" t="str">
        <f t="shared" si="724"/>
        <v/>
      </c>
      <c r="J458" s="177" t="str">
        <f t="shared" si="725"/>
        <v/>
      </c>
      <c r="K458" s="177" t="str">
        <f t="shared" si="726"/>
        <v/>
      </c>
      <c r="L458" s="177" t="str">
        <f t="shared" si="523"/>
        <v>W/C</v>
      </c>
      <c r="M458" s="177" t="str">
        <f t="shared" si="524"/>
        <v>NO</v>
      </c>
      <c r="N458" s="177" t="str">
        <f t="shared" si="525"/>
        <v>W/C</v>
      </c>
      <c r="O458"/>
      <c r="P458" s="95">
        <v>2921331.59</v>
      </c>
      <c r="Q458" s="95">
        <v>2921331.59</v>
      </c>
      <c r="R458" s="95">
        <v>2921331.59</v>
      </c>
      <c r="S458" s="95">
        <v>3074833.06</v>
      </c>
      <c r="T458" s="95">
        <v>3074833.06</v>
      </c>
      <c r="U458" s="95">
        <v>3074833.06</v>
      </c>
      <c r="V458" s="95">
        <v>3680026.39</v>
      </c>
      <c r="W458" s="95">
        <v>3680026.39</v>
      </c>
      <c r="X458" s="95">
        <v>3680026.39</v>
      </c>
      <c r="Y458" s="95">
        <v>0</v>
      </c>
      <c r="Z458" s="95">
        <v>0</v>
      </c>
      <c r="AA458" s="95">
        <v>0</v>
      </c>
      <c r="AB458" s="95">
        <v>0</v>
      </c>
      <c r="AC458" s="95"/>
      <c r="AD458" s="95"/>
      <c r="AE458" s="95">
        <f t="shared" si="591"/>
        <v>2297325.6104166671</v>
      </c>
      <c r="AF458" s="102"/>
      <c r="AG458" s="101"/>
      <c r="AH458" s="99"/>
      <c r="AI458" s="99"/>
      <c r="AJ458" s="99"/>
      <c r="AK458" s="100"/>
      <c r="AL458" s="99">
        <f t="shared" si="592"/>
        <v>0</v>
      </c>
      <c r="AM458" s="98">
        <f t="shared" si="596"/>
        <v>2297325.6104166671</v>
      </c>
      <c r="AN458" s="99"/>
      <c r="AO458" s="247">
        <f t="shared" si="593"/>
        <v>2297325.6104166671</v>
      </c>
      <c r="AP458" s="232"/>
      <c r="AQ458" s="86">
        <f t="shared" si="598"/>
        <v>0</v>
      </c>
      <c r="AR458" s="99"/>
      <c r="AS458" s="99"/>
      <c r="AT458" s="99"/>
      <c r="AU458" s="99"/>
      <c r="AV458" s="245">
        <f t="shared" si="594"/>
        <v>0</v>
      </c>
      <c r="AW458" s="99">
        <f t="shared" si="597"/>
        <v>0</v>
      </c>
      <c r="AX458" s="99"/>
      <c r="AY458" s="98">
        <f t="shared" si="595"/>
        <v>0</v>
      </c>
      <c r="AZ458" s="470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</row>
    <row r="459" spans="1:83" s="11" customFormat="1" ht="12" customHeight="1">
      <c r="A459" s="161">
        <v>17300001</v>
      </c>
      <c r="B459" s="108" t="str">
        <f t="shared" si="522"/>
        <v>17300001</v>
      </c>
      <c r="C459" s="94" t="s">
        <v>839</v>
      </c>
      <c r="D459" s="112" t="str">
        <f t="shared" si="565"/>
        <v>W/C</v>
      </c>
      <c r="E459" s="112"/>
      <c r="F459" s="94"/>
      <c r="G459" s="112"/>
      <c r="H459" s="177" t="str">
        <f t="shared" si="723"/>
        <v/>
      </c>
      <c r="I459" s="177" t="str">
        <f t="shared" si="724"/>
        <v/>
      </c>
      <c r="J459" s="177" t="str">
        <f t="shared" si="725"/>
        <v/>
      </c>
      <c r="K459" s="177" t="str">
        <f t="shared" si="726"/>
        <v/>
      </c>
      <c r="L459" s="177" t="str">
        <f t="shared" si="523"/>
        <v>W/C</v>
      </c>
      <c r="M459" s="177" t="str">
        <f t="shared" si="524"/>
        <v>NO</v>
      </c>
      <c r="N459" s="177" t="str">
        <f t="shared" si="525"/>
        <v>W/C</v>
      </c>
      <c r="O459"/>
      <c r="P459" s="95">
        <v>141358420.38999999</v>
      </c>
      <c r="Q459" s="95">
        <v>147292114.09999999</v>
      </c>
      <c r="R459" s="95">
        <v>149098184.27000001</v>
      </c>
      <c r="S459" s="95">
        <v>130264432.29000001</v>
      </c>
      <c r="T459" s="95">
        <v>120978735.84999999</v>
      </c>
      <c r="U459" s="95">
        <v>110652524.67</v>
      </c>
      <c r="V459" s="95">
        <v>109346985.84999999</v>
      </c>
      <c r="W459" s="95">
        <v>109793147.81</v>
      </c>
      <c r="X459" s="95">
        <v>122022962.14</v>
      </c>
      <c r="Y459" s="95">
        <v>116635978.17</v>
      </c>
      <c r="Z459" s="95">
        <v>134433265.66</v>
      </c>
      <c r="AA459" s="95">
        <v>148498644.87</v>
      </c>
      <c r="AB459" s="95">
        <v>157629864.38999999</v>
      </c>
      <c r="AC459" s="95"/>
      <c r="AD459" s="95"/>
      <c r="AE459" s="95">
        <f t="shared" si="591"/>
        <v>129042593.17249997</v>
      </c>
      <c r="AF459" s="102"/>
      <c r="AG459" s="101"/>
      <c r="AH459" s="99"/>
      <c r="AI459" s="99"/>
      <c r="AJ459" s="99"/>
      <c r="AK459" s="100"/>
      <c r="AL459" s="99">
        <f t="shared" si="592"/>
        <v>0</v>
      </c>
      <c r="AM459" s="98">
        <f t="shared" si="596"/>
        <v>129042593.17249997</v>
      </c>
      <c r="AN459" s="99"/>
      <c r="AO459" s="247">
        <f t="shared" si="593"/>
        <v>129042593.17249997</v>
      </c>
      <c r="AP459" s="232"/>
      <c r="AQ459" s="86">
        <f t="shared" si="598"/>
        <v>157629864.38999999</v>
      </c>
      <c r="AR459" s="99"/>
      <c r="AS459" s="99"/>
      <c r="AT459" s="99"/>
      <c r="AU459" s="99"/>
      <c r="AV459" s="245">
        <f t="shared" si="594"/>
        <v>0</v>
      </c>
      <c r="AW459" s="99">
        <f t="shared" si="597"/>
        <v>157629864.38999999</v>
      </c>
      <c r="AX459" s="99"/>
      <c r="AY459" s="98">
        <f t="shared" si="595"/>
        <v>157629864.38999999</v>
      </c>
      <c r="AZ459" s="470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</row>
    <row r="460" spans="1:83" s="11" customFormat="1" ht="12" customHeight="1">
      <c r="A460" s="161">
        <v>17300002</v>
      </c>
      <c r="B460" s="108" t="str">
        <f t="shared" si="522"/>
        <v>17300002</v>
      </c>
      <c r="C460" s="94" t="s">
        <v>600</v>
      </c>
      <c r="D460" s="112" t="str">
        <f t="shared" si="565"/>
        <v>W/C</v>
      </c>
      <c r="E460" s="112"/>
      <c r="F460" s="94"/>
      <c r="G460" s="112"/>
      <c r="H460" s="177" t="str">
        <f t="shared" si="723"/>
        <v/>
      </c>
      <c r="I460" s="177" t="str">
        <f t="shared" si="724"/>
        <v/>
      </c>
      <c r="J460" s="177" t="str">
        <f t="shared" si="725"/>
        <v/>
      </c>
      <c r="K460" s="177" t="str">
        <f t="shared" si="726"/>
        <v/>
      </c>
      <c r="L460" s="177" t="str">
        <f t="shared" si="523"/>
        <v>W/C</v>
      </c>
      <c r="M460" s="177" t="str">
        <f t="shared" si="524"/>
        <v>NO</v>
      </c>
      <c r="N460" s="177" t="str">
        <f t="shared" si="525"/>
        <v>W/C</v>
      </c>
      <c r="O460"/>
      <c r="P460" s="95">
        <v>63926684.789999999</v>
      </c>
      <c r="Q460" s="95">
        <v>63165563.100000001</v>
      </c>
      <c r="R460" s="95">
        <v>66721259.049999997</v>
      </c>
      <c r="S460" s="95">
        <v>46175766.649999999</v>
      </c>
      <c r="T460" s="95">
        <v>40739437.490000002</v>
      </c>
      <c r="U460" s="95">
        <v>31344237.489999998</v>
      </c>
      <c r="V460" s="95">
        <v>26038191.010000002</v>
      </c>
      <c r="W460" s="95">
        <v>22920935.66</v>
      </c>
      <c r="X460" s="95">
        <v>23329331.739999998</v>
      </c>
      <c r="Y460" s="95">
        <v>28437330.489999998</v>
      </c>
      <c r="Z460" s="95">
        <v>47000644.039999999</v>
      </c>
      <c r="AA460" s="95">
        <v>64523448.450000003</v>
      </c>
      <c r="AB460" s="95">
        <v>67026629.93</v>
      </c>
      <c r="AC460" s="95"/>
      <c r="AD460" s="95"/>
      <c r="AE460" s="95">
        <f t="shared" si="591"/>
        <v>43822733.544166677</v>
      </c>
      <c r="AF460" s="102"/>
      <c r="AG460" s="101"/>
      <c r="AH460" s="99"/>
      <c r="AI460" s="99"/>
      <c r="AJ460" s="99"/>
      <c r="AK460" s="100"/>
      <c r="AL460" s="99">
        <f t="shared" si="592"/>
        <v>0</v>
      </c>
      <c r="AM460" s="98">
        <f t="shared" si="596"/>
        <v>43822733.544166677</v>
      </c>
      <c r="AN460" s="99"/>
      <c r="AO460" s="247">
        <f t="shared" si="593"/>
        <v>43822733.544166677</v>
      </c>
      <c r="AP460" s="232"/>
      <c r="AQ460" s="86">
        <f t="shared" si="598"/>
        <v>67026629.93</v>
      </c>
      <c r="AR460" s="99"/>
      <c r="AS460" s="99"/>
      <c r="AT460" s="99"/>
      <c r="AU460" s="99"/>
      <c r="AV460" s="245">
        <f t="shared" si="594"/>
        <v>0</v>
      </c>
      <c r="AW460" s="99">
        <f t="shared" si="597"/>
        <v>67026629.93</v>
      </c>
      <c r="AX460" s="99"/>
      <c r="AY460" s="98">
        <f t="shared" si="595"/>
        <v>67026629.93</v>
      </c>
      <c r="AZ460" s="47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</row>
    <row r="461" spans="1:83" s="11" customFormat="1" ht="12" customHeight="1">
      <c r="A461" s="161">
        <v>17400001</v>
      </c>
      <c r="B461" s="108" t="str">
        <f t="shared" si="522"/>
        <v>17400001</v>
      </c>
      <c r="C461" s="94" t="s">
        <v>601</v>
      </c>
      <c r="D461" s="112" t="str">
        <f t="shared" si="565"/>
        <v>W/C</v>
      </c>
      <c r="E461" s="112"/>
      <c r="F461" s="94"/>
      <c r="G461" s="112"/>
      <c r="H461" s="177" t="str">
        <f t="shared" si="723"/>
        <v/>
      </c>
      <c r="I461" s="177" t="str">
        <f t="shared" si="724"/>
        <v/>
      </c>
      <c r="J461" s="177" t="str">
        <f t="shared" si="725"/>
        <v/>
      </c>
      <c r="K461" s="177" t="str">
        <f t="shared" si="726"/>
        <v/>
      </c>
      <c r="L461" s="177" t="str">
        <f t="shared" si="523"/>
        <v>W/C</v>
      </c>
      <c r="M461" s="177" t="str">
        <f t="shared" si="524"/>
        <v>NO</v>
      </c>
      <c r="N461" s="177" t="str">
        <f t="shared" si="525"/>
        <v>W/C</v>
      </c>
      <c r="O461"/>
      <c r="P461" s="95">
        <v>0</v>
      </c>
      <c r="Q461" s="95">
        <v>0</v>
      </c>
      <c r="R461" s="95">
        <v>0</v>
      </c>
      <c r="S461" s="95">
        <v>0</v>
      </c>
      <c r="T461" s="95">
        <v>0</v>
      </c>
      <c r="U461" s="95">
        <v>0</v>
      </c>
      <c r="V461" s="95">
        <v>0</v>
      </c>
      <c r="W461" s="95">
        <v>0</v>
      </c>
      <c r="X461" s="95">
        <v>0</v>
      </c>
      <c r="Y461" s="95">
        <v>5699477.2699999996</v>
      </c>
      <c r="Z461" s="95">
        <v>5699477.2699999996</v>
      </c>
      <c r="AA461" s="95">
        <v>5311874.47</v>
      </c>
      <c r="AB461" s="95">
        <v>0</v>
      </c>
      <c r="AC461" s="95"/>
      <c r="AD461" s="95"/>
      <c r="AE461" s="95">
        <f t="shared" si="591"/>
        <v>1392569.0841666665</v>
      </c>
      <c r="AF461" s="102"/>
      <c r="AG461" s="101"/>
      <c r="AH461" s="99"/>
      <c r="AI461" s="99"/>
      <c r="AJ461" s="99"/>
      <c r="AK461" s="100"/>
      <c r="AL461" s="99">
        <f t="shared" si="592"/>
        <v>0</v>
      </c>
      <c r="AM461" s="98">
        <f t="shared" si="596"/>
        <v>1392569.0841666665</v>
      </c>
      <c r="AN461" s="99"/>
      <c r="AO461" s="247">
        <f t="shared" si="593"/>
        <v>1392569.0841666665</v>
      </c>
      <c r="AP461" s="232"/>
      <c r="AQ461" s="86">
        <f t="shared" si="598"/>
        <v>0</v>
      </c>
      <c r="AR461" s="99"/>
      <c r="AS461" s="99"/>
      <c r="AT461" s="99"/>
      <c r="AU461" s="99"/>
      <c r="AV461" s="245">
        <f t="shared" si="594"/>
        <v>0</v>
      </c>
      <c r="AW461" s="99">
        <f t="shared" si="597"/>
        <v>0</v>
      </c>
      <c r="AX461" s="99"/>
      <c r="AY461" s="98">
        <f t="shared" si="595"/>
        <v>0</v>
      </c>
      <c r="AZ461" s="470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</row>
    <row r="462" spans="1:83" s="11" customFormat="1" ht="12" customHeight="1">
      <c r="A462" s="345">
        <v>17400011</v>
      </c>
      <c r="B462" s="358" t="str">
        <f t="shared" si="522"/>
        <v>17400011</v>
      </c>
      <c r="C462" s="325" t="s">
        <v>1337</v>
      </c>
      <c r="D462" s="326" t="str">
        <f t="shared" si="565"/>
        <v>W/C</v>
      </c>
      <c r="E462" s="326"/>
      <c r="F462" s="354">
        <v>42933</v>
      </c>
      <c r="G462" s="326"/>
      <c r="H462" s="327" t="str">
        <f t="shared" si="723"/>
        <v/>
      </c>
      <c r="I462" s="327" t="str">
        <f t="shared" si="724"/>
        <v/>
      </c>
      <c r="J462" s="327" t="str">
        <f t="shared" si="725"/>
        <v/>
      </c>
      <c r="K462" s="327" t="str">
        <f t="shared" si="726"/>
        <v/>
      </c>
      <c r="L462" s="327" t="str">
        <f t="shared" si="523"/>
        <v>W/C</v>
      </c>
      <c r="M462" s="327" t="str">
        <f t="shared" si="524"/>
        <v>NO</v>
      </c>
      <c r="N462" s="327" t="str">
        <f t="shared" si="525"/>
        <v>W/C</v>
      </c>
      <c r="O462" s="445"/>
      <c r="P462" s="328">
        <v>0</v>
      </c>
      <c r="Q462" s="328">
        <v>0</v>
      </c>
      <c r="R462" s="328">
        <v>0</v>
      </c>
      <c r="S462" s="328">
        <v>0</v>
      </c>
      <c r="T462" s="328">
        <v>0</v>
      </c>
      <c r="U462" s="328">
        <v>0</v>
      </c>
      <c r="V462" s="328">
        <v>0</v>
      </c>
      <c r="W462" s="328">
        <v>0</v>
      </c>
      <c r="X462" s="328">
        <v>0</v>
      </c>
      <c r="Y462" s="328">
        <v>0</v>
      </c>
      <c r="Z462" s="328">
        <v>0</v>
      </c>
      <c r="AA462" s="328">
        <v>0</v>
      </c>
      <c r="AB462" s="328">
        <v>0</v>
      </c>
      <c r="AC462" s="328"/>
      <c r="AD462" s="328"/>
      <c r="AE462" s="328">
        <f t="shared" si="591"/>
        <v>0</v>
      </c>
      <c r="AF462" s="377"/>
      <c r="AG462" s="329"/>
      <c r="AH462" s="330"/>
      <c r="AI462" s="330"/>
      <c r="AJ462" s="330"/>
      <c r="AK462" s="331"/>
      <c r="AL462" s="330">
        <f t="shared" si="592"/>
        <v>0</v>
      </c>
      <c r="AM462" s="332">
        <f t="shared" si="596"/>
        <v>0</v>
      </c>
      <c r="AN462" s="330"/>
      <c r="AO462" s="333">
        <f t="shared" si="593"/>
        <v>0</v>
      </c>
      <c r="AP462" s="232"/>
      <c r="AQ462" s="334">
        <f t="shared" si="598"/>
        <v>0</v>
      </c>
      <c r="AR462" s="330"/>
      <c r="AS462" s="330"/>
      <c r="AT462" s="330"/>
      <c r="AU462" s="330"/>
      <c r="AV462" s="335">
        <f t="shared" si="594"/>
        <v>0</v>
      </c>
      <c r="AW462" s="330">
        <f t="shared" si="597"/>
        <v>0</v>
      </c>
      <c r="AX462" s="330"/>
      <c r="AY462" s="332">
        <f t="shared" si="595"/>
        <v>0</v>
      </c>
      <c r="AZ462" s="470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</row>
    <row r="463" spans="1:83" s="11" customFormat="1" ht="12" customHeight="1">
      <c r="A463" s="511">
        <v>17400021</v>
      </c>
      <c r="B463" s="511" t="str">
        <f t="shared" si="522"/>
        <v>17400021</v>
      </c>
      <c r="C463" s="479" t="s">
        <v>1772</v>
      </c>
      <c r="D463" s="480" t="str">
        <f t="shared" ref="D463:D529" si="727">IF(CONCATENATE(H463,I463,J463,K463,N463)= "ERBGRB","CRB",CONCATENATE(H463,I463,J463,K463,N463))</f>
        <v>W/C</v>
      </c>
      <c r="E463" s="480"/>
      <c r="F463" s="499">
        <v>43617</v>
      </c>
      <c r="G463" s="480"/>
      <c r="H463" s="482"/>
      <c r="I463" s="482"/>
      <c r="J463" s="482"/>
      <c r="K463" s="482"/>
      <c r="L463" s="482" t="str">
        <f t="shared" si="523"/>
        <v>W/C</v>
      </c>
      <c r="M463" s="482" t="str">
        <f t="shared" si="524"/>
        <v>NO</v>
      </c>
      <c r="N463" s="482" t="str">
        <f t="shared" si="525"/>
        <v>W/C</v>
      </c>
      <c r="O463" s="483"/>
      <c r="P463" s="484"/>
      <c r="Q463" s="484"/>
      <c r="R463" s="484"/>
      <c r="S463" s="484"/>
      <c r="T463" s="484"/>
      <c r="U463" s="484"/>
      <c r="V463" s="484">
        <v>363640.91</v>
      </c>
      <c r="W463" s="484">
        <v>424247.73</v>
      </c>
      <c r="X463" s="484">
        <v>484854.55</v>
      </c>
      <c r="Y463" s="484">
        <v>545461.37</v>
      </c>
      <c r="Z463" s="484">
        <v>606068.18999999994</v>
      </c>
      <c r="AA463" s="484">
        <v>666675.01</v>
      </c>
      <c r="AB463" s="484">
        <v>727281.83</v>
      </c>
      <c r="AC463" s="484"/>
      <c r="AD463" s="484"/>
      <c r="AE463" s="484">
        <f t="shared" si="591"/>
        <v>287882.38958333334</v>
      </c>
      <c r="AF463" s="485"/>
      <c r="AG463" s="496"/>
      <c r="AH463" s="487"/>
      <c r="AI463" s="487"/>
      <c r="AJ463" s="487"/>
      <c r="AK463" s="488"/>
      <c r="AL463" s="487">
        <f t="shared" ref="AL463" si="728">SUM(AI463:AK463)</f>
        <v>0</v>
      </c>
      <c r="AM463" s="489">
        <f t="shared" ref="AM463" si="729">AE463</f>
        <v>287882.38958333334</v>
      </c>
      <c r="AN463" s="487"/>
      <c r="AO463" s="490">
        <f t="shared" ref="AO463:AO464" si="730">AM463+AN463</f>
        <v>287882.38958333334</v>
      </c>
      <c r="AP463" s="232"/>
      <c r="AQ463" s="491">
        <f t="shared" ref="AQ463:AQ464" si="731">AB463</f>
        <v>727281.83</v>
      </c>
      <c r="AR463" s="487"/>
      <c r="AS463" s="487"/>
      <c r="AT463" s="487"/>
      <c r="AU463" s="487"/>
      <c r="AV463" s="492">
        <f t="shared" ref="AV463:AV464" si="732">SUM(AS463:AU463)</f>
        <v>0</v>
      </c>
      <c r="AW463" s="487">
        <f t="shared" ref="AW463" si="733">AQ463</f>
        <v>727281.83</v>
      </c>
      <c r="AX463" s="487"/>
      <c r="AY463" s="489">
        <f t="shared" ref="AY463:AY464" si="734">AW463+AX463</f>
        <v>727281.83</v>
      </c>
      <c r="AZ463" s="470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</row>
    <row r="464" spans="1:83" s="11" customFormat="1" ht="12" customHeight="1">
      <c r="A464" s="511">
        <v>17400031</v>
      </c>
      <c r="B464" s="511" t="str">
        <f t="shared" ref="B464" si="735">TEXT(A464,"##")</f>
        <v>17400031</v>
      </c>
      <c r="C464" s="589" t="s">
        <v>1837</v>
      </c>
      <c r="D464" s="568" t="str">
        <f t="shared" si="727"/>
        <v>Non-Op</v>
      </c>
      <c r="E464" s="480"/>
      <c r="F464" s="499">
        <v>43800</v>
      </c>
      <c r="G464" s="480"/>
      <c r="H464" s="570" t="str">
        <f t="shared" ref="H464" si="736">IF(VALUE(AH464),H$7,IF(ISBLANK(AH464),"",H$7))</f>
        <v/>
      </c>
      <c r="I464" s="570" t="str">
        <f t="shared" ref="I464" si="737">IF(VALUE(AI464),I$7,IF(ISBLANK(AI464),"",I$7))</f>
        <v/>
      </c>
      <c r="J464" s="570" t="str">
        <f t="shared" ref="J464" si="738">IF(VALUE(AJ464),J$7,IF(ISBLANK(AJ464),"",J$7))</f>
        <v/>
      </c>
      <c r="K464" s="570" t="str">
        <f t="shared" ref="K464" si="739">IF(VALUE(AK464),K$7,IF(ISBLANK(AK464),"",K$7))</f>
        <v>Non-Op</v>
      </c>
      <c r="L464" s="570" t="str">
        <f t="shared" ref="L464" si="740">IF(VALUE(AM464),"W/C",IF(ISBLANK(AM464),"NO","W/C"))</f>
        <v>NO</v>
      </c>
      <c r="M464" s="570" t="str">
        <f t="shared" ref="M464" si="741">IF(VALUE(AN464),"W/C",IF(ISBLANK(AN464),"NO","W/C"))</f>
        <v>NO</v>
      </c>
      <c r="N464" s="570" t="str">
        <f t="shared" ref="N464" si="742">IF(OR(CONCATENATE(L464,M464)="NOW/C",CONCATENATE(L464,M464)="W/CNO"),"W/C","")</f>
        <v/>
      </c>
      <c r="O464" s="483"/>
      <c r="P464" s="484"/>
      <c r="Q464" s="484"/>
      <c r="R464" s="484"/>
      <c r="S464" s="484"/>
      <c r="T464" s="484"/>
      <c r="U464" s="484"/>
      <c r="V464" s="484"/>
      <c r="W464" s="484"/>
      <c r="X464" s="484"/>
      <c r="Y464" s="484"/>
      <c r="Z464" s="484"/>
      <c r="AA464" s="484"/>
      <c r="AB464" s="562">
        <v>578874</v>
      </c>
      <c r="AC464" s="562"/>
      <c r="AD464" s="562"/>
      <c r="AE464" s="562">
        <f t="shared" ref="AE464" si="743">(P464+AB464+SUM(Q464:AA464)*2)/24</f>
        <v>24119.75</v>
      </c>
      <c r="AF464" s="485"/>
      <c r="AG464" s="496"/>
      <c r="AH464" s="487"/>
      <c r="AI464" s="487"/>
      <c r="AJ464" s="487"/>
      <c r="AK464" s="573">
        <f>AE464</f>
        <v>24119.75</v>
      </c>
      <c r="AL464" s="564">
        <f t="shared" ref="AL464" si="744">SUM(AI464:AK464)</f>
        <v>24119.75</v>
      </c>
      <c r="AM464" s="565"/>
      <c r="AN464" s="564"/>
      <c r="AO464" s="574">
        <f t="shared" si="730"/>
        <v>0</v>
      </c>
      <c r="AP464" s="232"/>
      <c r="AQ464" s="575">
        <f t="shared" si="731"/>
        <v>578874</v>
      </c>
      <c r="AR464" s="564"/>
      <c r="AS464" s="564"/>
      <c r="AT464" s="564"/>
      <c r="AU464" s="564">
        <f>AQ464</f>
        <v>578874</v>
      </c>
      <c r="AV464" s="580">
        <f t="shared" si="732"/>
        <v>578874</v>
      </c>
      <c r="AW464" s="564"/>
      <c r="AX464" s="564"/>
      <c r="AY464" s="565">
        <f t="shared" si="734"/>
        <v>0</v>
      </c>
      <c r="AZ464" s="470" t="s">
        <v>1671</v>
      </c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</row>
    <row r="465" spans="1:83" s="11" customFormat="1" ht="12" customHeight="1">
      <c r="A465" s="161">
        <v>17500001</v>
      </c>
      <c r="B465" s="108" t="str">
        <f t="shared" si="522"/>
        <v>17500001</v>
      </c>
      <c r="C465" s="94" t="s">
        <v>889</v>
      </c>
      <c r="D465" s="112" t="str">
        <f t="shared" si="727"/>
        <v>Non-Op</v>
      </c>
      <c r="E465" s="112"/>
      <c r="F465" s="94"/>
      <c r="G465" s="112"/>
      <c r="H465" s="177" t="str">
        <f t="shared" ref="H465:H476" si="745">IF(VALUE(AH465),H$7,IF(ISBLANK(AH465),"",H$7))</f>
        <v/>
      </c>
      <c r="I465" s="177" t="str">
        <f t="shared" ref="I465:I476" si="746">IF(VALUE(AI465),I$7,IF(ISBLANK(AI465),"",I$7))</f>
        <v/>
      </c>
      <c r="J465" s="177" t="str">
        <f t="shared" ref="J465:J476" si="747">IF(VALUE(AJ465),J$7,IF(ISBLANK(AJ465),"",J$7))</f>
        <v/>
      </c>
      <c r="K465" s="177" t="str">
        <f t="shared" ref="K465:K476" si="748">IF(VALUE(AK465),K$7,IF(ISBLANK(AK465),"",K$7))</f>
        <v>Non-Op</v>
      </c>
      <c r="L465" s="177" t="str">
        <f t="shared" si="523"/>
        <v>NO</v>
      </c>
      <c r="M465" s="177" t="str">
        <f t="shared" si="524"/>
        <v>NO</v>
      </c>
      <c r="N465" s="177" t="str">
        <f t="shared" si="525"/>
        <v/>
      </c>
      <c r="O465"/>
      <c r="P465" s="95">
        <v>32040885</v>
      </c>
      <c r="Q465" s="95">
        <v>23530532.789999999</v>
      </c>
      <c r="R465" s="95">
        <v>81518650.079999998</v>
      </c>
      <c r="S465" s="95">
        <v>35280075.729999997</v>
      </c>
      <c r="T465" s="95">
        <v>24138646.239999998</v>
      </c>
      <c r="U465" s="95">
        <v>19660965.68</v>
      </c>
      <c r="V465" s="95">
        <v>16849990.5</v>
      </c>
      <c r="W465" s="95">
        <v>10345108.720000001</v>
      </c>
      <c r="X465" s="95">
        <v>5937822.54</v>
      </c>
      <c r="Y465" s="95">
        <v>8379544.8600000003</v>
      </c>
      <c r="Z465" s="95">
        <v>9649329.3599999994</v>
      </c>
      <c r="AA465" s="95">
        <v>23599911.170000002</v>
      </c>
      <c r="AB465" s="95">
        <v>15399281.35</v>
      </c>
      <c r="AC465" s="95"/>
      <c r="AD465" s="95"/>
      <c r="AE465" s="95">
        <f t="shared" si="591"/>
        <v>23550888.403750002</v>
      </c>
      <c r="AF465" s="102"/>
      <c r="AG465" s="101"/>
      <c r="AH465" s="99"/>
      <c r="AI465" s="99"/>
      <c r="AJ465" s="99"/>
      <c r="AK465" s="100">
        <f>AE465</f>
        <v>23550888.403750002</v>
      </c>
      <c r="AL465" s="99">
        <f t="shared" si="592"/>
        <v>23550888.403750002</v>
      </c>
      <c r="AM465" s="98"/>
      <c r="AN465" s="99"/>
      <c r="AO465" s="247">
        <f t="shared" si="593"/>
        <v>0</v>
      </c>
      <c r="AP465" s="232"/>
      <c r="AQ465" s="86">
        <f t="shared" si="598"/>
        <v>15399281.35</v>
      </c>
      <c r="AR465" s="99"/>
      <c r="AS465" s="99"/>
      <c r="AT465" s="99"/>
      <c r="AU465" s="99">
        <f>AQ465</f>
        <v>15399281.35</v>
      </c>
      <c r="AV465" s="245">
        <f t="shared" si="594"/>
        <v>15399281.35</v>
      </c>
      <c r="AW465" s="99"/>
      <c r="AX465" s="99"/>
      <c r="AY465" s="98">
        <f t="shared" si="595"/>
        <v>0</v>
      </c>
      <c r="AZ465" s="470" t="s">
        <v>1674</v>
      </c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</row>
    <row r="466" spans="1:83" s="11" customFormat="1" ht="12" customHeight="1">
      <c r="A466" s="161">
        <v>17500002</v>
      </c>
      <c r="B466" s="108" t="str">
        <f t="shared" si="522"/>
        <v>17500002</v>
      </c>
      <c r="C466" s="94" t="s">
        <v>885</v>
      </c>
      <c r="D466" s="112" t="str">
        <f t="shared" si="727"/>
        <v>Non-Op</v>
      </c>
      <c r="E466" s="112"/>
      <c r="F466" s="94"/>
      <c r="G466" s="112"/>
      <c r="H466" s="177" t="str">
        <f t="shared" si="745"/>
        <v/>
      </c>
      <c r="I466" s="177" t="str">
        <f t="shared" si="746"/>
        <v/>
      </c>
      <c r="J466" s="177" t="str">
        <f t="shared" si="747"/>
        <v/>
      </c>
      <c r="K466" s="177" t="str">
        <f t="shared" si="748"/>
        <v>Non-Op</v>
      </c>
      <c r="L466" s="177" t="str">
        <f t="shared" si="523"/>
        <v>NO</v>
      </c>
      <c r="M466" s="177" t="str">
        <f t="shared" si="524"/>
        <v>NO</v>
      </c>
      <c r="N466" s="177" t="str">
        <f t="shared" si="525"/>
        <v/>
      </c>
      <c r="O466"/>
      <c r="P466" s="95">
        <v>14465981.050000001</v>
      </c>
      <c r="Q466" s="95">
        <v>13053643.75</v>
      </c>
      <c r="R466" s="95">
        <v>33823481.399999999</v>
      </c>
      <c r="S466" s="95">
        <v>17629508.329999998</v>
      </c>
      <c r="T466" s="95">
        <v>13517653.140000001</v>
      </c>
      <c r="U466" s="95">
        <v>9263984.2799999993</v>
      </c>
      <c r="V466" s="95">
        <v>6675259.3899999997</v>
      </c>
      <c r="W466" s="95">
        <v>5330667.33</v>
      </c>
      <c r="X466" s="95">
        <v>4097522.9</v>
      </c>
      <c r="Y466" s="95">
        <v>5767234.4800000004</v>
      </c>
      <c r="Z466" s="95">
        <v>9420133.5899999999</v>
      </c>
      <c r="AA466" s="95">
        <v>17180181.359999999</v>
      </c>
      <c r="AB466" s="95">
        <v>8226743.6799999997</v>
      </c>
      <c r="AC466" s="95"/>
      <c r="AD466" s="95"/>
      <c r="AE466" s="95">
        <f t="shared" si="591"/>
        <v>12258802.692916669</v>
      </c>
      <c r="AF466" s="102"/>
      <c r="AG466" s="101"/>
      <c r="AH466" s="99"/>
      <c r="AI466" s="99"/>
      <c r="AJ466" s="99"/>
      <c r="AK466" s="100">
        <f>AE466</f>
        <v>12258802.692916669</v>
      </c>
      <c r="AL466" s="99">
        <f t="shared" si="592"/>
        <v>12258802.692916669</v>
      </c>
      <c r="AM466" s="98"/>
      <c r="AN466" s="99"/>
      <c r="AO466" s="247">
        <f t="shared" si="593"/>
        <v>0</v>
      </c>
      <c r="AP466" s="232"/>
      <c r="AQ466" s="86">
        <f t="shared" si="598"/>
        <v>8226743.6799999997</v>
      </c>
      <c r="AR466" s="99"/>
      <c r="AS466" s="99"/>
      <c r="AT466" s="99"/>
      <c r="AU466" s="99">
        <f>AQ466</f>
        <v>8226743.6799999997</v>
      </c>
      <c r="AV466" s="245">
        <f t="shared" si="594"/>
        <v>8226743.6799999997</v>
      </c>
      <c r="AW466" s="99"/>
      <c r="AX466" s="99"/>
      <c r="AY466" s="98">
        <f t="shared" si="595"/>
        <v>0</v>
      </c>
      <c r="AZ466" s="470" t="s">
        <v>1673</v>
      </c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</row>
    <row r="467" spans="1:83" s="11" customFormat="1" ht="12" customHeight="1">
      <c r="A467" s="161">
        <v>17500011</v>
      </c>
      <c r="B467" s="108" t="str">
        <f t="shared" si="522"/>
        <v>17500011</v>
      </c>
      <c r="C467" s="94" t="s">
        <v>890</v>
      </c>
      <c r="D467" s="112" t="str">
        <f t="shared" si="727"/>
        <v>Non-Op</v>
      </c>
      <c r="E467" s="112"/>
      <c r="F467" s="94"/>
      <c r="G467" s="112"/>
      <c r="H467" s="177" t="str">
        <f t="shared" si="745"/>
        <v/>
      </c>
      <c r="I467" s="177" t="str">
        <f t="shared" si="746"/>
        <v/>
      </c>
      <c r="J467" s="177" t="str">
        <f t="shared" si="747"/>
        <v/>
      </c>
      <c r="K467" s="177" t="str">
        <f t="shared" si="748"/>
        <v>Non-Op</v>
      </c>
      <c r="L467" s="177" t="str">
        <f t="shared" si="523"/>
        <v>NO</v>
      </c>
      <c r="M467" s="177" t="str">
        <f t="shared" si="524"/>
        <v>NO</v>
      </c>
      <c r="N467" s="177" t="str">
        <f t="shared" si="525"/>
        <v/>
      </c>
      <c r="O467"/>
      <c r="P467" s="95">
        <v>1245988.95</v>
      </c>
      <c r="Q467" s="95">
        <v>753269.26</v>
      </c>
      <c r="R467" s="95">
        <v>1303138.67</v>
      </c>
      <c r="S467" s="95">
        <v>2447746.13</v>
      </c>
      <c r="T467" s="95">
        <v>2047186.15</v>
      </c>
      <c r="U467" s="95">
        <v>1980295.42</v>
      </c>
      <c r="V467" s="95">
        <v>1625881.77</v>
      </c>
      <c r="W467" s="95">
        <v>1053258.48</v>
      </c>
      <c r="X467" s="95">
        <v>788353.87</v>
      </c>
      <c r="Y467" s="95">
        <v>1103039.79</v>
      </c>
      <c r="Z467" s="95">
        <v>3846945.94</v>
      </c>
      <c r="AA467" s="95">
        <v>6731385.0700000003</v>
      </c>
      <c r="AB467" s="95">
        <v>4533590.37</v>
      </c>
      <c r="AC467" s="95"/>
      <c r="AD467" s="95"/>
      <c r="AE467" s="95">
        <f t="shared" si="591"/>
        <v>2214190.8508333336</v>
      </c>
      <c r="AF467" s="102"/>
      <c r="AG467" s="101"/>
      <c r="AH467" s="99"/>
      <c r="AI467" s="99"/>
      <c r="AJ467" s="99"/>
      <c r="AK467" s="100">
        <f>AE467</f>
        <v>2214190.8508333336</v>
      </c>
      <c r="AL467" s="99">
        <f t="shared" si="592"/>
        <v>2214190.8508333336</v>
      </c>
      <c r="AM467" s="98"/>
      <c r="AN467" s="99"/>
      <c r="AO467" s="247">
        <f t="shared" si="593"/>
        <v>0</v>
      </c>
      <c r="AP467" s="232"/>
      <c r="AQ467" s="86">
        <f t="shared" si="598"/>
        <v>4533590.37</v>
      </c>
      <c r="AR467" s="99"/>
      <c r="AS467" s="99"/>
      <c r="AT467" s="99"/>
      <c r="AU467" s="99">
        <f>AQ467</f>
        <v>4533590.37</v>
      </c>
      <c r="AV467" s="245">
        <f t="shared" si="594"/>
        <v>4533590.37</v>
      </c>
      <c r="AW467" s="99"/>
      <c r="AX467" s="99"/>
      <c r="AY467" s="98">
        <f t="shared" si="595"/>
        <v>0</v>
      </c>
      <c r="AZ467" s="470" t="s">
        <v>1674</v>
      </c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</row>
    <row r="468" spans="1:83" s="11" customFormat="1" ht="12" customHeight="1">
      <c r="A468" s="161">
        <v>17500012</v>
      </c>
      <c r="B468" s="108" t="str">
        <f t="shared" si="522"/>
        <v>17500012</v>
      </c>
      <c r="C468" s="94" t="s">
        <v>886</v>
      </c>
      <c r="D468" s="112" t="str">
        <f t="shared" si="727"/>
        <v>Non-Op</v>
      </c>
      <c r="E468" s="112"/>
      <c r="F468" s="94"/>
      <c r="G468" s="112"/>
      <c r="H468" s="177" t="str">
        <f t="shared" si="745"/>
        <v/>
      </c>
      <c r="I468" s="177" t="str">
        <f t="shared" si="746"/>
        <v/>
      </c>
      <c r="J468" s="177" t="str">
        <f t="shared" si="747"/>
        <v/>
      </c>
      <c r="K468" s="177" t="str">
        <f t="shared" si="748"/>
        <v>Non-Op</v>
      </c>
      <c r="L468" s="177" t="str">
        <f t="shared" si="523"/>
        <v>NO</v>
      </c>
      <c r="M468" s="177" t="str">
        <f t="shared" si="524"/>
        <v>NO</v>
      </c>
      <c r="N468" s="177" t="str">
        <f t="shared" si="525"/>
        <v/>
      </c>
      <c r="O468"/>
      <c r="P468" s="95">
        <v>1266370.44</v>
      </c>
      <c r="Q468" s="95">
        <v>1738938.05</v>
      </c>
      <c r="R468" s="95">
        <v>2015877.55</v>
      </c>
      <c r="S468" s="95">
        <v>2276833.31</v>
      </c>
      <c r="T468" s="95">
        <v>2370904.83</v>
      </c>
      <c r="U468" s="95">
        <v>1792499.87</v>
      </c>
      <c r="V468" s="95">
        <v>1622791.92</v>
      </c>
      <c r="W468" s="95">
        <v>1453247.52</v>
      </c>
      <c r="X468" s="95">
        <v>1210810.74</v>
      </c>
      <c r="Y468" s="95">
        <v>1191477.78</v>
      </c>
      <c r="Z468" s="95">
        <v>1694526.94</v>
      </c>
      <c r="AA468" s="95">
        <v>3112478.76</v>
      </c>
      <c r="AB468" s="95">
        <v>3147570.65</v>
      </c>
      <c r="AC468" s="95"/>
      <c r="AD468" s="95"/>
      <c r="AE468" s="95">
        <f t="shared" si="591"/>
        <v>1890613.1512499999</v>
      </c>
      <c r="AF468" s="102"/>
      <c r="AG468" s="101"/>
      <c r="AH468" s="99"/>
      <c r="AI468" s="99"/>
      <c r="AJ468" s="99"/>
      <c r="AK468" s="100">
        <f>AE468</f>
        <v>1890613.1512499999</v>
      </c>
      <c r="AL468" s="99">
        <f t="shared" si="592"/>
        <v>1890613.1512499999</v>
      </c>
      <c r="AM468" s="98"/>
      <c r="AN468" s="99"/>
      <c r="AO468" s="247">
        <f t="shared" si="593"/>
        <v>0</v>
      </c>
      <c r="AP468" s="232"/>
      <c r="AQ468" s="86">
        <f t="shared" si="598"/>
        <v>3147570.65</v>
      </c>
      <c r="AR468" s="99"/>
      <c r="AS468" s="99"/>
      <c r="AT468" s="99"/>
      <c r="AU468" s="99">
        <f>AQ468</f>
        <v>3147570.65</v>
      </c>
      <c r="AV468" s="245">
        <f t="shared" si="594"/>
        <v>3147570.65</v>
      </c>
      <c r="AW468" s="99"/>
      <c r="AX468" s="99"/>
      <c r="AY468" s="98">
        <f t="shared" si="595"/>
        <v>0</v>
      </c>
      <c r="AZ468" s="470" t="s">
        <v>1673</v>
      </c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</row>
    <row r="469" spans="1:83" s="11" customFormat="1" ht="12" customHeight="1">
      <c r="A469" s="161">
        <v>18100003</v>
      </c>
      <c r="B469" s="108" t="str">
        <f t="shared" si="522"/>
        <v>18100003</v>
      </c>
      <c r="C469" s="94" t="s">
        <v>542</v>
      </c>
      <c r="D469" s="112" t="str">
        <f t="shared" si="727"/>
        <v>AIC</v>
      </c>
      <c r="E469" s="112"/>
      <c r="F469" s="94"/>
      <c r="G469" s="112"/>
      <c r="H469" s="177" t="str">
        <f t="shared" si="745"/>
        <v>AIC</v>
      </c>
      <c r="I469" s="177" t="str">
        <f t="shared" si="746"/>
        <v/>
      </c>
      <c r="J469" s="177" t="str">
        <f t="shared" si="747"/>
        <v/>
      </c>
      <c r="K469" s="177" t="str">
        <f t="shared" si="748"/>
        <v/>
      </c>
      <c r="L469" s="177" t="str">
        <f t="shared" si="523"/>
        <v>NO</v>
      </c>
      <c r="M469" s="177" t="str">
        <f t="shared" si="524"/>
        <v>NO</v>
      </c>
      <c r="N469" s="177" t="str">
        <f t="shared" si="525"/>
        <v/>
      </c>
      <c r="O469"/>
      <c r="P469" s="95">
        <v>0</v>
      </c>
      <c r="Q469" s="95">
        <v>0</v>
      </c>
      <c r="R469" s="95">
        <v>0</v>
      </c>
      <c r="S469" s="95">
        <v>0</v>
      </c>
      <c r="T469" s="95">
        <v>0</v>
      </c>
      <c r="U469" s="95">
        <v>0</v>
      </c>
      <c r="V469" s="95">
        <v>0</v>
      </c>
      <c r="W469" s="95">
        <v>0</v>
      </c>
      <c r="X469" s="95">
        <v>0</v>
      </c>
      <c r="Y469" s="95">
        <v>0</v>
      </c>
      <c r="Z469" s="95">
        <v>0</v>
      </c>
      <c r="AA469" s="95">
        <v>0</v>
      </c>
      <c r="AB469" s="95">
        <v>0</v>
      </c>
      <c r="AC469" s="95"/>
      <c r="AD469" s="95"/>
      <c r="AE469" s="95">
        <f t="shared" si="591"/>
        <v>0</v>
      </c>
      <c r="AF469" s="102"/>
      <c r="AG469" s="101"/>
      <c r="AH469" s="99">
        <f t="shared" ref="AH469:AH493" si="749">AE469</f>
        <v>0</v>
      </c>
      <c r="AI469" s="99"/>
      <c r="AJ469" s="99"/>
      <c r="AK469" s="100"/>
      <c r="AL469" s="99">
        <f t="shared" si="592"/>
        <v>0</v>
      </c>
      <c r="AM469" s="98"/>
      <c r="AN469" s="99"/>
      <c r="AO469" s="247">
        <f t="shared" si="593"/>
        <v>0</v>
      </c>
      <c r="AP469" s="232"/>
      <c r="AQ469" s="86">
        <f t="shared" si="598"/>
        <v>0</v>
      </c>
      <c r="AR469" s="99">
        <f t="shared" ref="AR469:AR493" si="750">AQ469</f>
        <v>0</v>
      </c>
      <c r="AS469" s="99"/>
      <c r="AT469" s="99"/>
      <c r="AU469" s="99"/>
      <c r="AV469" s="245">
        <f t="shared" si="594"/>
        <v>0</v>
      </c>
      <c r="AW469" s="99"/>
      <c r="AX469" s="99"/>
      <c r="AY469" s="98">
        <f t="shared" si="595"/>
        <v>0</v>
      </c>
      <c r="AZ469" s="470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</row>
    <row r="470" spans="1:83" s="11" customFormat="1" ht="12" customHeight="1">
      <c r="A470" s="161">
        <v>18100093</v>
      </c>
      <c r="B470" s="108" t="str">
        <f t="shared" si="522"/>
        <v>18100093</v>
      </c>
      <c r="C470" s="94" t="s">
        <v>307</v>
      </c>
      <c r="D470" s="112" t="str">
        <f t="shared" si="727"/>
        <v>AIC</v>
      </c>
      <c r="E470" s="112"/>
      <c r="F470" s="94"/>
      <c r="G470" s="112"/>
      <c r="H470" s="177" t="str">
        <f t="shared" si="745"/>
        <v>AIC</v>
      </c>
      <c r="I470" s="177" t="str">
        <f t="shared" si="746"/>
        <v/>
      </c>
      <c r="J470" s="177" t="str">
        <f t="shared" si="747"/>
        <v/>
      </c>
      <c r="K470" s="177" t="str">
        <f t="shared" si="748"/>
        <v/>
      </c>
      <c r="L470" s="177" t="str">
        <f t="shared" si="523"/>
        <v>NO</v>
      </c>
      <c r="M470" s="177" t="str">
        <f t="shared" si="524"/>
        <v>NO</v>
      </c>
      <c r="N470" s="177" t="str">
        <f t="shared" si="525"/>
        <v/>
      </c>
      <c r="O470"/>
      <c r="P470" s="95">
        <v>30890.720000000001</v>
      </c>
      <c r="Q470" s="95">
        <v>30518.55</v>
      </c>
      <c r="R470" s="95">
        <v>30146.38</v>
      </c>
      <c r="S470" s="95">
        <v>29774.21</v>
      </c>
      <c r="T470" s="95">
        <v>29402.04</v>
      </c>
      <c r="U470" s="95">
        <v>29029.87</v>
      </c>
      <c r="V470" s="95">
        <v>28657.7</v>
      </c>
      <c r="W470" s="95">
        <v>28285.53</v>
      </c>
      <c r="X470" s="95">
        <v>27913.360000000001</v>
      </c>
      <c r="Y470" s="95">
        <v>27541.19</v>
      </c>
      <c r="Z470" s="95">
        <v>27169.02</v>
      </c>
      <c r="AA470" s="95">
        <v>26796.85</v>
      </c>
      <c r="AB470" s="95">
        <v>26424.68</v>
      </c>
      <c r="AC470" s="95"/>
      <c r="AD470" s="95"/>
      <c r="AE470" s="95">
        <f t="shared" ref="AE470:AE536" si="751">(P470+AB470+SUM(Q470:AA470)*2)/24</f>
        <v>28657.7</v>
      </c>
      <c r="AF470" s="102"/>
      <c r="AG470" s="101"/>
      <c r="AH470" s="99">
        <f t="shared" si="749"/>
        <v>28657.7</v>
      </c>
      <c r="AI470" s="99"/>
      <c r="AJ470" s="99"/>
      <c r="AK470" s="100"/>
      <c r="AL470" s="99">
        <f t="shared" si="592"/>
        <v>0</v>
      </c>
      <c r="AM470" s="98"/>
      <c r="AN470" s="99"/>
      <c r="AO470" s="247">
        <f t="shared" si="593"/>
        <v>0</v>
      </c>
      <c r="AP470" s="232"/>
      <c r="AQ470" s="86">
        <f t="shared" si="598"/>
        <v>26424.68</v>
      </c>
      <c r="AR470" s="99">
        <f t="shared" si="750"/>
        <v>26424.68</v>
      </c>
      <c r="AS470" s="99"/>
      <c r="AT470" s="99"/>
      <c r="AU470" s="99"/>
      <c r="AV470" s="245">
        <f t="shared" si="594"/>
        <v>0</v>
      </c>
      <c r="AW470" s="99"/>
      <c r="AX470" s="99"/>
      <c r="AY470" s="98">
        <f t="shared" si="595"/>
        <v>0</v>
      </c>
      <c r="AZ470" s="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</row>
    <row r="471" spans="1:83" s="11" customFormat="1" ht="12" customHeight="1">
      <c r="A471" s="161">
        <v>18100203</v>
      </c>
      <c r="B471" s="108" t="str">
        <f t="shared" ref="B471:B540" si="752">TEXT(A471,"##")</f>
        <v>18100203</v>
      </c>
      <c r="C471" s="94" t="s">
        <v>292</v>
      </c>
      <c r="D471" s="112" t="str">
        <f t="shared" si="727"/>
        <v>AIC</v>
      </c>
      <c r="E471" s="112"/>
      <c r="F471" s="94"/>
      <c r="G471" s="112"/>
      <c r="H471" s="177" t="str">
        <f t="shared" si="745"/>
        <v>AIC</v>
      </c>
      <c r="I471" s="177" t="str">
        <f t="shared" si="746"/>
        <v/>
      </c>
      <c r="J471" s="177" t="str">
        <f t="shared" si="747"/>
        <v/>
      </c>
      <c r="K471" s="177" t="str">
        <f t="shared" si="748"/>
        <v/>
      </c>
      <c r="L471" s="177" t="str">
        <f t="shared" si="523"/>
        <v>NO</v>
      </c>
      <c r="M471" s="177" t="str">
        <f t="shared" si="524"/>
        <v>NO</v>
      </c>
      <c r="N471" s="177" t="str">
        <f t="shared" si="525"/>
        <v/>
      </c>
      <c r="O471"/>
      <c r="P471" s="95">
        <v>1346444.3</v>
      </c>
      <c r="Q471" s="95">
        <v>1339609.55</v>
      </c>
      <c r="R471" s="95">
        <v>1332774.8</v>
      </c>
      <c r="S471" s="95">
        <v>1325940.05</v>
      </c>
      <c r="T471" s="95">
        <v>1319105.3</v>
      </c>
      <c r="U471" s="95">
        <v>1312270.55</v>
      </c>
      <c r="V471" s="95">
        <v>1305435.8</v>
      </c>
      <c r="W471" s="95">
        <v>1298601.05</v>
      </c>
      <c r="X471" s="95">
        <v>1291766.3</v>
      </c>
      <c r="Y471" s="95">
        <v>1284931.55</v>
      </c>
      <c r="Z471" s="95">
        <v>1278096.8</v>
      </c>
      <c r="AA471" s="95">
        <v>1271262.05</v>
      </c>
      <c r="AB471" s="95">
        <v>1264427.3</v>
      </c>
      <c r="AC471" s="95"/>
      <c r="AD471" s="95"/>
      <c r="AE471" s="95">
        <f t="shared" si="751"/>
        <v>1305435.8000000003</v>
      </c>
      <c r="AF471" s="102"/>
      <c r="AG471" s="101"/>
      <c r="AH471" s="99">
        <f t="shared" si="749"/>
        <v>1305435.8000000003</v>
      </c>
      <c r="AI471" s="99"/>
      <c r="AJ471" s="99"/>
      <c r="AK471" s="100"/>
      <c r="AL471" s="99">
        <f t="shared" si="592"/>
        <v>0</v>
      </c>
      <c r="AM471" s="98"/>
      <c r="AN471" s="99"/>
      <c r="AO471" s="247">
        <f t="shared" si="593"/>
        <v>0</v>
      </c>
      <c r="AP471" s="232"/>
      <c r="AQ471" s="86">
        <f t="shared" si="598"/>
        <v>1264427.3</v>
      </c>
      <c r="AR471" s="99">
        <f t="shared" si="750"/>
        <v>1264427.3</v>
      </c>
      <c r="AS471" s="99"/>
      <c r="AT471" s="99"/>
      <c r="AU471" s="99"/>
      <c r="AV471" s="245">
        <f t="shared" si="594"/>
        <v>0</v>
      </c>
      <c r="AW471" s="99"/>
      <c r="AX471" s="99"/>
      <c r="AY471" s="98">
        <f t="shared" si="595"/>
        <v>0</v>
      </c>
      <c r="AZ471" s="470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</row>
    <row r="472" spans="1:83" s="11" customFormat="1" ht="12" customHeight="1">
      <c r="A472" s="161">
        <v>18100213</v>
      </c>
      <c r="B472" s="108" t="str">
        <f t="shared" si="752"/>
        <v>18100213</v>
      </c>
      <c r="C472" s="94" t="s">
        <v>1157</v>
      </c>
      <c r="D472" s="112" t="str">
        <f t="shared" si="727"/>
        <v>AIC</v>
      </c>
      <c r="E472" s="112"/>
      <c r="F472" s="94"/>
      <c r="G472" s="112"/>
      <c r="H472" s="177" t="str">
        <f t="shared" si="745"/>
        <v>AIC</v>
      </c>
      <c r="I472" s="177" t="str">
        <f t="shared" si="746"/>
        <v/>
      </c>
      <c r="J472" s="177" t="str">
        <f t="shared" si="747"/>
        <v/>
      </c>
      <c r="K472" s="177" t="str">
        <f t="shared" si="748"/>
        <v/>
      </c>
      <c r="L472" s="177" t="str">
        <f t="shared" si="523"/>
        <v>NO</v>
      </c>
      <c r="M472" s="177" t="str">
        <f t="shared" si="524"/>
        <v>NO</v>
      </c>
      <c r="N472" s="177" t="str">
        <f t="shared" si="525"/>
        <v/>
      </c>
      <c r="O472"/>
      <c r="P472" s="95">
        <v>4065325.46</v>
      </c>
      <c r="Q472" s="95">
        <v>4052460.51</v>
      </c>
      <c r="R472" s="95">
        <v>4039595.56</v>
      </c>
      <c r="S472" s="95">
        <v>4026730.61</v>
      </c>
      <c r="T472" s="95">
        <v>4013865.66</v>
      </c>
      <c r="U472" s="95">
        <v>4001000.71</v>
      </c>
      <c r="V472" s="95">
        <v>3988135.76</v>
      </c>
      <c r="W472" s="95">
        <v>3975270.81</v>
      </c>
      <c r="X472" s="95">
        <v>3962405.86</v>
      </c>
      <c r="Y472" s="95">
        <v>3949540.91</v>
      </c>
      <c r="Z472" s="95">
        <v>3936675.96</v>
      </c>
      <c r="AA472" s="95">
        <v>3923811.01</v>
      </c>
      <c r="AB472" s="95">
        <v>3910946.06</v>
      </c>
      <c r="AC472" s="95"/>
      <c r="AD472" s="95"/>
      <c r="AE472" s="95">
        <f t="shared" si="751"/>
        <v>3988135.76</v>
      </c>
      <c r="AF472" s="102"/>
      <c r="AG472" s="101"/>
      <c r="AH472" s="99">
        <f t="shared" si="749"/>
        <v>3988135.76</v>
      </c>
      <c r="AI472" s="99"/>
      <c r="AJ472" s="99"/>
      <c r="AK472" s="100"/>
      <c r="AL472" s="99">
        <f t="shared" si="592"/>
        <v>0</v>
      </c>
      <c r="AM472" s="98"/>
      <c r="AN472" s="99"/>
      <c r="AO472" s="247">
        <f t="shared" si="593"/>
        <v>0</v>
      </c>
      <c r="AP472" s="232"/>
      <c r="AQ472" s="86">
        <f t="shared" si="598"/>
        <v>3910946.06</v>
      </c>
      <c r="AR472" s="99">
        <f t="shared" si="750"/>
        <v>3910946.06</v>
      </c>
      <c r="AS472" s="99"/>
      <c r="AT472" s="99"/>
      <c r="AU472" s="99"/>
      <c r="AV472" s="245">
        <f t="shared" si="594"/>
        <v>0</v>
      </c>
      <c r="AW472" s="99"/>
      <c r="AX472" s="99"/>
      <c r="AY472" s="98">
        <f t="shared" si="595"/>
        <v>0</v>
      </c>
      <c r="AZ472" s="470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</row>
    <row r="473" spans="1:83" s="11" customFormat="1" ht="12" customHeight="1">
      <c r="A473" s="161">
        <v>18100223</v>
      </c>
      <c r="B473" s="108" t="str">
        <f t="shared" si="752"/>
        <v>18100223</v>
      </c>
      <c r="C473" s="94" t="s">
        <v>968</v>
      </c>
      <c r="D473" s="112" t="str">
        <f t="shared" si="727"/>
        <v>AIC</v>
      </c>
      <c r="E473" s="112"/>
      <c r="F473" s="94"/>
      <c r="G473" s="112"/>
      <c r="H473" s="177" t="str">
        <f t="shared" si="745"/>
        <v>AIC</v>
      </c>
      <c r="I473" s="177" t="str">
        <f t="shared" si="746"/>
        <v/>
      </c>
      <c r="J473" s="177" t="str">
        <f t="shared" si="747"/>
        <v/>
      </c>
      <c r="K473" s="177" t="str">
        <f t="shared" si="748"/>
        <v/>
      </c>
      <c r="L473" s="177" t="str">
        <f t="shared" si="523"/>
        <v>NO</v>
      </c>
      <c r="M473" s="177" t="str">
        <f t="shared" si="524"/>
        <v>NO</v>
      </c>
      <c r="N473" s="177" t="str">
        <f t="shared" si="525"/>
        <v/>
      </c>
      <c r="O473"/>
      <c r="P473" s="95">
        <v>1006471.12</v>
      </c>
      <c r="Q473" s="95">
        <v>999577.48</v>
      </c>
      <c r="R473" s="95">
        <v>992683.84</v>
      </c>
      <c r="S473" s="95">
        <v>985790.2</v>
      </c>
      <c r="T473" s="95">
        <v>978896.56</v>
      </c>
      <c r="U473" s="95">
        <v>972002.92</v>
      </c>
      <c r="V473" s="95">
        <v>965109.28</v>
      </c>
      <c r="W473" s="95">
        <v>958215.64</v>
      </c>
      <c r="X473" s="95">
        <v>951322</v>
      </c>
      <c r="Y473" s="95">
        <v>944428.36</v>
      </c>
      <c r="Z473" s="95">
        <v>937534.72</v>
      </c>
      <c r="AA473" s="95">
        <v>930641.08</v>
      </c>
      <c r="AB473" s="95">
        <v>923747.44</v>
      </c>
      <c r="AC473" s="95"/>
      <c r="AD473" s="95"/>
      <c r="AE473" s="95">
        <f t="shared" si="751"/>
        <v>965109.27999999991</v>
      </c>
      <c r="AF473" s="102"/>
      <c r="AG473" s="101"/>
      <c r="AH473" s="99">
        <f t="shared" si="749"/>
        <v>965109.27999999991</v>
      </c>
      <c r="AI473" s="99"/>
      <c r="AJ473" s="99"/>
      <c r="AK473" s="100"/>
      <c r="AL473" s="99">
        <f t="shared" si="592"/>
        <v>0</v>
      </c>
      <c r="AM473" s="98"/>
      <c r="AN473" s="99"/>
      <c r="AO473" s="247">
        <f t="shared" si="593"/>
        <v>0</v>
      </c>
      <c r="AP473" s="232"/>
      <c r="AQ473" s="86">
        <f t="shared" si="598"/>
        <v>923747.44</v>
      </c>
      <c r="AR473" s="99">
        <f t="shared" si="750"/>
        <v>923747.44</v>
      </c>
      <c r="AS473" s="99"/>
      <c r="AT473" s="99"/>
      <c r="AU473" s="99"/>
      <c r="AV473" s="245">
        <f t="shared" si="594"/>
        <v>0</v>
      </c>
      <c r="AW473" s="99"/>
      <c r="AX473" s="99"/>
      <c r="AY473" s="98">
        <f t="shared" si="595"/>
        <v>0</v>
      </c>
      <c r="AZ473" s="470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</row>
    <row r="474" spans="1:83" s="11" customFormat="1" ht="12" customHeight="1">
      <c r="A474" s="161">
        <v>18100233</v>
      </c>
      <c r="B474" s="108" t="str">
        <f t="shared" si="752"/>
        <v>18100233</v>
      </c>
      <c r="C474" s="94" t="s">
        <v>973</v>
      </c>
      <c r="D474" s="112" t="str">
        <f t="shared" si="727"/>
        <v>AIC</v>
      </c>
      <c r="E474" s="112"/>
      <c r="F474" s="94"/>
      <c r="G474" s="112"/>
      <c r="H474" s="177" t="str">
        <f t="shared" si="745"/>
        <v>AIC</v>
      </c>
      <c r="I474" s="177" t="str">
        <f t="shared" si="746"/>
        <v/>
      </c>
      <c r="J474" s="177" t="str">
        <f t="shared" si="747"/>
        <v/>
      </c>
      <c r="K474" s="177" t="str">
        <f t="shared" si="748"/>
        <v/>
      </c>
      <c r="L474" s="177" t="str">
        <f t="shared" ref="L474:L543" si="753">IF(VALUE(AM474),"W/C",IF(ISBLANK(AM474),"NO","W/C"))</f>
        <v>NO</v>
      </c>
      <c r="M474" s="177" t="str">
        <f t="shared" ref="M474:M543" si="754">IF(VALUE(AN474),"W/C",IF(ISBLANK(AN474),"NO","W/C"))</f>
        <v>NO</v>
      </c>
      <c r="N474" s="177" t="str">
        <f t="shared" ref="N474:N543" si="755">IF(OR(CONCATENATE(L474,M474)="NOW/C",CONCATENATE(L474,M474)="W/CNO"),"W/C","")</f>
        <v/>
      </c>
      <c r="O474"/>
      <c r="P474" s="95">
        <v>170087.63</v>
      </c>
      <c r="Q474" s="95">
        <v>168922.64</v>
      </c>
      <c r="R474" s="95">
        <v>167757.65</v>
      </c>
      <c r="S474" s="95">
        <v>166592.66</v>
      </c>
      <c r="T474" s="95">
        <v>165427.67000000001</v>
      </c>
      <c r="U474" s="95">
        <v>164262.68</v>
      </c>
      <c r="V474" s="95">
        <v>163097.69</v>
      </c>
      <c r="W474" s="95">
        <v>161932.70000000001</v>
      </c>
      <c r="X474" s="95">
        <v>160767.71</v>
      </c>
      <c r="Y474" s="95">
        <v>159602.72</v>
      </c>
      <c r="Z474" s="95">
        <v>158437.73000000001</v>
      </c>
      <c r="AA474" s="95">
        <v>157272.74</v>
      </c>
      <c r="AB474" s="95">
        <v>156107.75</v>
      </c>
      <c r="AC474" s="95"/>
      <c r="AD474" s="95"/>
      <c r="AE474" s="95">
        <f t="shared" si="751"/>
        <v>163097.68999999997</v>
      </c>
      <c r="AF474" s="102"/>
      <c r="AG474" s="101"/>
      <c r="AH474" s="99">
        <f t="shared" si="749"/>
        <v>163097.68999999997</v>
      </c>
      <c r="AI474" s="99"/>
      <c r="AJ474" s="99"/>
      <c r="AK474" s="100"/>
      <c r="AL474" s="99">
        <f t="shared" si="592"/>
        <v>0</v>
      </c>
      <c r="AM474" s="98"/>
      <c r="AN474" s="99"/>
      <c r="AO474" s="247">
        <f t="shared" si="593"/>
        <v>0</v>
      </c>
      <c r="AP474" s="232"/>
      <c r="AQ474" s="86">
        <f t="shared" si="598"/>
        <v>156107.75</v>
      </c>
      <c r="AR474" s="99">
        <f t="shared" si="750"/>
        <v>156107.75</v>
      </c>
      <c r="AS474" s="99"/>
      <c r="AT474" s="99"/>
      <c r="AU474" s="99"/>
      <c r="AV474" s="245">
        <f t="shared" si="594"/>
        <v>0</v>
      </c>
      <c r="AW474" s="99"/>
      <c r="AX474" s="99"/>
      <c r="AY474" s="98">
        <f t="shared" si="595"/>
        <v>0</v>
      </c>
      <c r="AZ474" s="470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</row>
    <row r="475" spans="1:83" s="11" customFormat="1" ht="12" customHeight="1">
      <c r="A475" s="161">
        <v>18100473</v>
      </c>
      <c r="B475" s="108" t="str">
        <f t="shared" si="752"/>
        <v>18100473</v>
      </c>
      <c r="C475" s="94" t="s">
        <v>290</v>
      </c>
      <c r="D475" s="112" t="str">
        <f t="shared" si="727"/>
        <v>AIC</v>
      </c>
      <c r="E475" s="112"/>
      <c r="F475" s="94"/>
      <c r="G475" s="112"/>
      <c r="H475" s="177" t="str">
        <f t="shared" si="745"/>
        <v>AIC</v>
      </c>
      <c r="I475" s="177" t="str">
        <f t="shared" si="746"/>
        <v/>
      </c>
      <c r="J475" s="177" t="str">
        <f t="shared" si="747"/>
        <v/>
      </c>
      <c r="K475" s="177" t="str">
        <f t="shared" si="748"/>
        <v/>
      </c>
      <c r="L475" s="177" t="str">
        <f t="shared" si="753"/>
        <v>NO</v>
      </c>
      <c r="M475" s="177" t="str">
        <f t="shared" si="754"/>
        <v>NO</v>
      </c>
      <c r="N475" s="177" t="str">
        <f t="shared" si="755"/>
        <v/>
      </c>
      <c r="O475"/>
      <c r="P475" s="95">
        <v>902150.28</v>
      </c>
      <c r="Q475" s="95">
        <v>893718.96</v>
      </c>
      <c r="R475" s="95">
        <v>885287.64</v>
      </c>
      <c r="S475" s="95">
        <v>876856.31999999995</v>
      </c>
      <c r="T475" s="95">
        <v>868425</v>
      </c>
      <c r="U475" s="95">
        <v>859993.68</v>
      </c>
      <c r="V475" s="95">
        <v>851562.36</v>
      </c>
      <c r="W475" s="95">
        <v>843131.04</v>
      </c>
      <c r="X475" s="95">
        <v>834699.72</v>
      </c>
      <c r="Y475" s="95">
        <v>826268.4</v>
      </c>
      <c r="Z475" s="95">
        <v>817837.08</v>
      </c>
      <c r="AA475" s="95">
        <v>809405.76</v>
      </c>
      <c r="AB475" s="95">
        <v>800974.44</v>
      </c>
      <c r="AC475" s="95"/>
      <c r="AD475" s="95"/>
      <c r="AE475" s="95">
        <f t="shared" si="751"/>
        <v>851562.35999999987</v>
      </c>
      <c r="AF475" s="102"/>
      <c r="AG475" s="101"/>
      <c r="AH475" s="99">
        <f t="shared" si="749"/>
        <v>851562.35999999987</v>
      </c>
      <c r="AI475" s="99"/>
      <c r="AJ475" s="99"/>
      <c r="AK475" s="100"/>
      <c r="AL475" s="99">
        <f t="shared" si="592"/>
        <v>0</v>
      </c>
      <c r="AM475" s="98"/>
      <c r="AN475" s="99"/>
      <c r="AO475" s="247">
        <f t="shared" si="593"/>
        <v>0</v>
      </c>
      <c r="AP475" s="232"/>
      <c r="AQ475" s="86">
        <f t="shared" si="598"/>
        <v>800974.44</v>
      </c>
      <c r="AR475" s="99">
        <f t="shared" si="750"/>
        <v>800974.44</v>
      </c>
      <c r="AS475" s="99"/>
      <c r="AT475" s="99"/>
      <c r="AU475" s="99"/>
      <c r="AV475" s="245">
        <f t="shared" si="594"/>
        <v>0</v>
      </c>
      <c r="AW475" s="99"/>
      <c r="AX475" s="99"/>
      <c r="AY475" s="98">
        <f t="shared" si="595"/>
        <v>0</v>
      </c>
      <c r="AZ475" s="470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</row>
    <row r="476" spans="1:83" s="11" customFormat="1" ht="12" customHeight="1">
      <c r="A476" s="161">
        <v>18100493</v>
      </c>
      <c r="B476" s="108" t="str">
        <f t="shared" si="752"/>
        <v>18100493</v>
      </c>
      <c r="C476" s="94" t="s">
        <v>257</v>
      </c>
      <c r="D476" s="112" t="str">
        <f t="shared" si="727"/>
        <v>AIC</v>
      </c>
      <c r="E476" s="112"/>
      <c r="F476" s="94"/>
      <c r="G476" s="112"/>
      <c r="H476" s="177" t="str">
        <f t="shared" si="745"/>
        <v>AIC</v>
      </c>
      <c r="I476" s="177" t="str">
        <f t="shared" si="746"/>
        <v/>
      </c>
      <c r="J476" s="177" t="str">
        <f t="shared" si="747"/>
        <v/>
      </c>
      <c r="K476" s="177" t="str">
        <f t="shared" si="748"/>
        <v/>
      </c>
      <c r="L476" s="177" t="str">
        <f t="shared" si="753"/>
        <v>NO</v>
      </c>
      <c r="M476" s="177" t="str">
        <f t="shared" si="754"/>
        <v>NO</v>
      </c>
      <c r="N476" s="177" t="str">
        <f t="shared" si="755"/>
        <v/>
      </c>
      <c r="O476"/>
      <c r="P476" s="95">
        <v>324446.45</v>
      </c>
      <c r="Q476" s="95">
        <v>321793.58</v>
      </c>
      <c r="R476" s="95">
        <v>319140.71000000002</v>
      </c>
      <c r="S476" s="95">
        <v>316487.84000000003</v>
      </c>
      <c r="T476" s="95">
        <v>313834.96999999997</v>
      </c>
      <c r="U476" s="95">
        <v>311182.09999999998</v>
      </c>
      <c r="V476" s="95">
        <v>308529.23</v>
      </c>
      <c r="W476" s="95">
        <v>305876.36</v>
      </c>
      <c r="X476" s="95">
        <v>303223.49</v>
      </c>
      <c r="Y476" s="95">
        <v>300570.62</v>
      </c>
      <c r="Z476" s="95">
        <v>297917.75</v>
      </c>
      <c r="AA476" s="95">
        <v>295264.88</v>
      </c>
      <c r="AB476" s="95">
        <v>292612.01</v>
      </c>
      <c r="AC476" s="95"/>
      <c r="AD476" s="95"/>
      <c r="AE476" s="95">
        <f t="shared" si="751"/>
        <v>308529.23000000004</v>
      </c>
      <c r="AF476" s="102"/>
      <c r="AG476" s="101"/>
      <c r="AH476" s="99">
        <f t="shared" si="749"/>
        <v>308529.23000000004</v>
      </c>
      <c r="AI476" s="99"/>
      <c r="AJ476" s="99"/>
      <c r="AK476" s="100"/>
      <c r="AL476" s="99">
        <f t="shared" si="592"/>
        <v>0</v>
      </c>
      <c r="AM476" s="98"/>
      <c r="AN476" s="99"/>
      <c r="AO476" s="247">
        <f t="shared" si="593"/>
        <v>0</v>
      </c>
      <c r="AP476" s="232"/>
      <c r="AQ476" s="86">
        <f t="shared" si="598"/>
        <v>292612.01</v>
      </c>
      <c r="AR476" s="99">
        <f t="shared" si="750"/>
        <v>292612.01</v>
      </c>
      <c r="AS476" s="99"/>
      <c r="AT476" s="99"/>
      <c r="AU476" s="99"/>
      <c r="AV476" s="245">
        <f t="shared" si="594"/>
        <v>0</v>
      </c>
      <c r="AW476" s="99"/>
      <c r="AX476" s="99"/>
      <c r="AY476" s="98">
        <f t="shared" si="595"/>
        <v>0</v>
      </c>
      <c r="AZ476" s="470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</row>
    <row r="477" spans="1:83" s="11" customFormat="1" ht="12" customHeight="1">
      <c r="A477" s="336" t="s">
        <v>1576</v>
      </c>
      <c r="B477" s="358" t="str">
        <f t="shared" si="752"/>
        <v>18100633</v>
      </c>
      <c r="C477" s="325" t="s">
        <v>1570</v>
      </c>
      <c r="D477" s="326" t="str">
        <f t="shared" si="727"/>
        <v>AIC</v>
      </c>
      <c r="E477" s="326"/>
      <c r="F477" s="354">
        <v>43268</v>
      </c>
      <c r="G477" s="326"/>
      <c r="H477" s="327" t="str">
        <f t="shared" ref="H477:H509" si="756">IF(VALUE(AH477),H$7,IF(ISBLANK(AH477),"",H$7))</f>
        <v>AIC</v>
      </c>
      <c r="I477" s="327"/>
      <c r="J477" s="327"/>
      <c r="K477" s="327"/>
      <c r="L477" s="327" t="str">
        <f t="shared" ref="L477" si="757">IF(VALUE(AM477),"W/C",IF(ISBLANK(AM477),"NO","W/C"))</f>
        <v>NO</v>
      </c>
      <c r="M477" s="327" t="str">
        <f t="shared" ref="M477" si="758">IF(VALUE(AN477),"W/C",IF(ISBLANK(AN477),"NO","W/C"))</f>
        <v>NO</v>
      </c>
      <c r="N477" s="327" t="str">
        <f t="shared" ref="N477" si="759">IF(OR(CONCATENATE(L477,M477)="NOW/C",CONCATENATE(L477,M477)="W/CNO"),"W/C","")</f>
        <v/>
      </c>
      <c r="O477" s="445"/>
      <c r="P477" s="328">
        <v>1405715.18</v>
      </c>
      <c r="Q477" s="328">
        <v>1401732.98</v>
      </c>
      <c r="R477" s="328">
        <v>1397750.78</v>
      </c>
      <c r="S477" s="328">
        <v>1393768.58</v>
      </c>
      <c r="T477" s="328">
        <v>1389786.38</v>
      </c>
      <c r="U477" s="328">
        <v>1385804.18</v>
      </c>
      <c r="V477" s="328">
        <v>1381821.98</v>
      </c>
      <c r="W477" s="328">
        <v>1377839.78</v>
      </c>
      <c r="X477" s="328">
        <v>1373857.58</v>
      </c>
      <c r="Y477" s="328">
        <v>1369875.38</v>
      </c>
      <c r="Z477" s="328">
        <v>1365893.18</v>
      </c>
      <c r="AA477" s="328">
        <v>1376484.87</v>
      </c>
      <c r="AB477" s="328">
        <v>1372460.06</v>
      </c>
      <c r="AC477" s="328"/>
      <c r="AD477" s="328"/>
      <c r="AE477" s="328">
        <f t="shared" si="751"/>
        <v>1383641.9408333332</v>
      </c>
      <c r="AF477" s="377"/>
      <c r="AG477" s="396"/>
      <c r="AH477" s="330">
        <f t="shared" si="749"/>
        <v>1383641.9408333332</v>
      </c>
      <c r="AI477" s="330"/>
      <c r="AJ477" s="330"/>
      <c r="AK477" s="331"/>
      <c r="AL477" s="330">
        <f t="shared" si="592"/>
        <v>0</v>
      </c>
      <c r="AM477" s="332"/>
      <c r="AN477" s="330"/>
      <c r="AO477" s="333">
        <f t="shared" si="593"/>
        <v>0</v>
      </c>
      <c r="AP477" s="232"/>
      <c r="AQ477" s="334">
        <f t="shared" si="598"/>
        <v>1372460.06</v>
      </c>
      <c r="AR477" s="330">
        <f t="shared" ref="AR477" si="760">AQ477</f>
        <v>1372460.06</v>
      </c>
      <c r="AS477" s="330"/>
      <c r="AT477" s="330"/>
      <c r="AU477" s="330"/>
      <c r="AV477" s="335">
        <f>SUM(AS477:AU477)</f>
        <v>0</v>
      </c>
      <c r="AW477" s="330"/>
      <c r="AX477" s="330"/>
      <c r="AY477" s="332">
        <f t="shared" si="595"/>
        <v>0</v>
      </c>
      <c r="AZ477" s="470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</row>
    <row r="478" spans="1:83" s="11" customFormat="1" ht="12" customHeight="1">
      <c r="A478" s="579">
        <v>18100643</v>
      </c>
      <c r="B478" s="577" t="str">
        <f t="shared" si="752"/>
        <v>18100643</v>
      </c>
      <c r="C478" s="569" t="s">
        <v>1799</v>
      </c>
      <c r="D478" s="568" t="str">
        <f t="shared" si="727"/>
        <v>AIC</v>
      </c>
      <c r="E478" s="568"/>
      <c r="F478" s="578">
        <v>43678</v>
      </c>
      <c r="G478" s="568"/>
      <c r="H478" s="570" t="str">
        <f t="shared" ref="H478" si="761">IF(VALUE(AH478),H$7,IF(ISBLANK(AH478),"",H$7))</f>
        <v>AIC</v>
      </c>
      <c r="I478" s="570"/>
      <c r="J478" s="570"/>
      <c r="K478" s="570"/>
      <c r="L478" s="570" t="str">
        <f t="shared" ref="L478" si="762">IF(VALUE(AM478),"W/C",IF(ISBLANK(AM478),"NO","W/C"))</f>
        <v>NO</v>
      </c>
      <c r="M478" s="570" t="str">
        <f t="shared" ref="M478" si="763">IF(VALUE(AN478),"W/C",IF(ISBLANK(AN478),"NO","W/C"))</f>
        <v>NO</v>
      </c>
      <c r="N478" s="570" t="str">
        <f t="shared" ref="N478" si="764">IF(OR(CONCATENATE(L478,M478)="NOW/C",CONCATENATE(L478,M478)="W/CNO"),"W/C","")</f>
        <v/>
      </c>
      <c r="O478" s="561"/>
      <c r="P478" s="562"/>
      <c r="Q478" s="562"/>
      <c r="R478" s="562"/>
      <c r="S478" s="562"/>
      <c r="T478" s="562"/>
      <c r="U478" s="562"/>
      <c r="V478" s="562"/>
      <c r="W478" s="562"/>
      <c r="X478" s="562">
        <v>3926562.5</v>
      </c>
      <c r="Y478" s="562">
        <v>1069394.54</v>
      </c>
      <c r="Z478" s="562">
        <v>1024345.74</v>
      </c>
      <c r="AA478" s="562">
        <v>1178253.1499999999</v>
      </c>
      <c r="AB478" s="562">
        <v>1175330.6599999999</v>
      </c>
      <c r="AC478" s="562"/>
      <c r="AD478" s="562"/>
      <c r="AE478" s="562">
        <f t="shared" ref="AE478" si="765">(P478+AB478+SUM(Q478:AA478)*2)/24</f>
        <v>648851.77166666661</v>
      </c>
      <c r="AF478" s="571"/>
      <c r="AG478" s="572"/>
      <c r="AH478" s="564">
        <f t="shared" si="749"/>
        <v>648851.77166666661</v>
      </c>
      <c r="AI478" s="564"/>
      <c r="AJ478" s="564"/>
      <c r="AK478" s="573"/>
      <c r="AL478" s="564">
        <f t="shared" si="592"/>
        <v>0</v>
      </c>
      <c r="AM478" s="565"/>
      <c r="AN478" s="564"/>
      <c r="AO478" s="574">
        <f t="shared" ref="AO478" si="766">AM478+AN478</f>
        <v>0</v>
      </c>
      <c r="AP478" s="232"/>
      <c r="AQ478" s="575">
        <f t="shared" ref="AQ478" si="767">AB478</f>
        <v>1175330.6599999999</v>
      </c>
      <c r="AR478" s="564">
        <f t="shared" ref="AR478" si="768">AQ478</f>
        <v>1175330.6599999999</v>
      </c>
      <c r="AS478" s="564"/>
      <c r="AT478" s="564"/>
      <c r="AU478" s="564"/>
      <c r="AV478" s="580">
        <f>SUM(AS478:AU478)</f>
        <v>0</v>
      </c>
      <c r="AW478" s="564"/>
      <c r="AX478" s="564"/>
      <c r="AY478" s="565">
        <f t="shared" ref="AY478" si="769">AW478+AX478</f>
        <v>0</v>
      </c>
      <c r="AZ478" s="470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</row>
    <row r="479" spans="1:83" s="11" customFormat="1" ht="12" customHeight="1">
      <c r="A479" s="161">
        <v>18100663</v>
      </c>
      <c r="B479" s="108" t="str">
        <f t="shared" si="752"/>
        <v>18100663</v>
      </c>
      <c r="C479" s="94" t="s">
        <v>925</v>
      </c>
      <c r="D479" s="112" t="str">
        <f t="shared" si="727"/>
        <v>AIC</v>
      </c>
      <c r="E479" s="112"/>
      <c r="F479" s="94"/>
      <c r="G479" s="112"/>
      <c r="H479" s="177" t="str">
        <f t="shared" si="756"/>
        <v>AIC</v>
      </c>
      <c r="I479" s="177" t="str">
        <f t="shared" ref="I479:I510" si="770">IF(VALUE(AI479),I$7,IF(ISBLANK(AI479),"",I$7))</f>
        <v/>
      </c>
      <c r="J479" s="177" t="str">
        <f t="shared" ref="J479:J510" si="771">IF(VALUE(AJ479),J$7,IF(ISBLANK(AJ479),"",J$7))</f>
        <v/>
      </c>
      <c r="K479" s="177" t="str">
        <f t="shared" ref="K479:K510" si="772">IF(VALUE(AK479),K$7,IF(ISBLANK(AK479),"",K$7))</f>
        <v/>
      </c>
      <c r="L479" s="177" t="str">
        <f t="shared" si="753"/>
        <v>NO</v>
      </c>
      <c r="M479" s="177" t="str">
        <f t="shared" si="754"/>
        <v>NO</v>
      </c>
      <c r="N479" s="177" t="str">
        <f t="shared" si="755"/>
        <v/>
      </c>
      <c r="O479"/>
      <c r="P479" s="95">
        <v>238441.62</v>
      </c>
      <c r="Q479" s="95">
        <v>233258.11</v>
      </c>
      <c r="R479" s="95">
        <v>228074.6</v>
      </c>
      <c r="S479" s="95">
        <v>222891.09</v>
      </c>
      <c r="T479" s="95">
        <v>217707.58</v>
      </c>
      <c r="U479" s="95">
        <v>212524.07</v>
      </c>
      <c r="V479" s="95">
        <v>207340.56</v>
      </c>
      <c r="W479" s="95">
        <v>202157.05</v>
      </c>
      <c r="X479" s="95">
        <v>196973.54</v>
      </c>
      <c r="Y479" s="95">
        <v>191790.03</v>
      </c>
      <c r="Z479" s="95">
        <v>186606.52</v>
      </c>
      <c r="AA479" s="95">
        <v>181423.01</v>
      </c>
      <c r="AB479" s="95">
        <v>176239.5</v>
      </c>
      <c r="AC479" s="95"/>
      <c r="AD479" s="95"/>
      <c r="AE479" s="95">
        <f t="shared" si="751"/>
        <v>207340.56000000003</v>
      </c>
      <c r="AF479" s="102"/>
      <c r="AG479" s="101"/>
      <c r="AH479" s="99">
        <f t="shared" si="749"/>
        <v>207340.56000000003</v>
      </c>
      <c r="AI479" s="99"/>
      <c r="AJ479" s="99"/>
      <c r="AK479" s="100"/>
      <c r="AL479" s="99">
        <f t="shared" si="592"/>
        <v>0</v>
      </c>
      <c r="AM479" s="98"/>
      <c r="AN479" s="99"/>
      <c r="AO479" s="247">
        <f t="shared" si="593"/>
        <v>0</v>
      </c>
      <c r="AP479" s="232"/>
      <c r="AQ479" s="86">
        <f t="shared" si="598"/>
        <v>176239.5</v>
      </c>
      <c r="AR479" s="99">
        <f t="shared" si="750"/>
        <v>176239.5</v>
      </c>
      <c r="AS479" s="99"/>
      <c r="AT479" s="99"/>
      <c r="AU479" s="99"/>
      <c r="AV479" s="245">
        <f t="shared" si="594"/>
        <v>0</v>
      </c>
      <c r="AW479" s="99"/>
      <c r="AX479" s="99"/>
      <c r="AY479" s="98">
        <f t="shared" si="595"/>
        <v>0</v>
      </c>
      <c r="AZ479" s="470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</row>
    <row r="480" spans="1:83" s="11" customFormat="1" ht="12" customHeight="1">
      <c r="A480" s="161">
        <v>18100673</v>
      </c>
      <c r="B480" s="108" t="str">
        <f t="shared" si="752"/>
        <v>18100673</v>
      </c>
      <c r="C480" s="94" t="s">
        <v>937</v>
      </c>
      <c r="D480" s="112" t="str">
        <f t="shared" si="727"/>
        <v>AIC</v>
      </c>
      <c r="E480" s="112"/>
      <c r="F480" s="94"/>
      <c r="G480" s="112"/>
      <c r="H480" s="177" t="str">
        <f t="shared" si="756"/>
        <v>AIC</v>
      </c>
      <c r="I480" s="177" t="str">
        <f t="shared" si="770"/>
        <v/>
      </c>
      <c r="J480" s="177" t="str">
        <f t="shared" si="771"/>
        <v/>
      </c>
      <c r="K480" s="177" t="str">
        <f t="shared" si="772"/>
        <v/>
      </c>
      <c r="L480" s="177" t="str">
        <f t="shared" si="753"/>
        <v>NO</v>
      </c>
      <c r="M480" s="177" t="str">
        <f t="shared" si="754"/>
        <v>NO</v>
      </c>
      <c r="N480" s="177" t="str">
        <f t="shared" si="755"/>
        <v/>
      </c>
      <c r="O480"/>
      <c r="P480" s="95">
        <v>472148.49</v>
      </c>
      <c r="Q480" s="95">
        <v>461937.05</v>
      </c>
      <c r="R480" s="95">
        <v>451725.61</v>
      </c>
      <c r="S480" s="95">
        <v>441514.17</v>
      </c>
      <c r="T480" s="95">
        <v>431302.73</v>
      </c>
      <c r="U480" s="95">
        <v>421091.29</v>
      </c>
      <c r="V480" s="95">
        <v>410879.85</v>
      </c>
      <c r="W480" s="95">
        <v>400668.41</v>
      </c>
      <c r="X480" s="95">
        <v>390456.97</v>
      </c>
      <c r="Y480" s="95">
        <v>380245.53</v>
      </c>
      <c r="Z480" s="95">
        <v>370034.09</v>
      </c>
      <c r="AA480" s="95">
        <v>359822.65</v>
      </c>
      <c r="AB480" s="95">
        <v>349611.21</v>
      </c>
      <c r="AC480" s="95"/>
      <c r="AD480" s="95"/>
      <c r="AE480" s="95">
        <f t="shared" si="751"/>
        <v>410879.85000000003</v>
      </c>
      <c r="AF480" s="102"/>
      <c r="AG480" s="101"/>
      <c r="AH480" s="99">
        <f t="shared" si="749"/>
        <v>410879.85000000003</v>
      </c>
      <c r="AI480" s="99"/>
      <c r="AJ480" s="99"/>
      <c r="AK480" s="100"/>
      <c r="AL480" s="99">
        <f t="shared" si="592"/>
        <v>0</v>
      </c>
      <c r="AM480" s="98"/>
      <c r="AN480" s="99"/>
      <c r="AO480" s="247">
        <f t="shared" si="593"/>
        <v>0</v>
      </c>
      <c r="AP480" s="232"/>
      <c r="AQ480" s="86">
        <f t="shared" si="598"/>
        <v>349611.21</v>
      </c>
      <c r="AR480" s="99">
        <f t="shared" si="750"/>
        <v>349611.21</v>
      </c>
      <c r="AS480" s="99"/>
      <c r="AT480" s="99"/>
      <c r="AU480" s="99"/>
      <c r="AV480" s="245">
        <f t="shared" si="594"/>
        <v>0</v>
      </c>
      <c r="AW480" s="99"/>
      <c r="AX480" s="99"/>
      <c r="AY480" s="98">
        <f t="shared" si="595"/>
        <v>0</v>
      </c>
      <c r="AZ480" s="47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</row>
    <row r="481" spans="1:83" s="11" customFormat="1" ht="12" customHeight="1">
      <c r="A481" s="336">
        <v>18100683</v>
      </c>
      <c r="B481" s="358" t="str">
        <f t="shared" si="752"/>
        <v>18100683</v>
      </c>
      <c r="C481" s="325" t="s">
        <v>1395</v>
      </c>
      <c r="D481" s="326" t="str">
        <f t="shared" si="727"/>
        <v>AIC</v>
      </c>
      <c r="E481" s="326"/>
      <c r="F481" s="339">
        <v>43040</v>
      </c>
      <c r="G481" s="326"/>
      <c r="H481" s="327" t="str">
        <f t="shared" si="756"/>
        <v>AIC</v>
      </c>
      <c r="I481" s="327" t="str">
        <f t="shared" si="770"/>
        <v/>
      </c>
      <c r="J481" s="327" t="str">
        <f t="shared" si="771"/>
        <v/>
      </c>
      <c r="K481" s="327" t="str">
        <f t="shared" si="772"/>
        <v/>
      </c>
      <c r="L481" s="327" t="str">
        <f t="shared" si="753"/>
        <v>NO</v>
      </c>
      <c r="M481" s="327" t="str">
        <f t="shared" si="754"/>
        <v>NO</v>
      </c>
      <c r="N481" s="327" t="str">
        <f t="shared" si="755"/>
        <v/>
      </c>
      <c r="O481" s="445"/>
      <c r="P481" s="328">
        <v>2160272.7000000002</v>
      </c>
      <c r="Q481" s="328">
        <v>2113310.25</v>
      </c>
      <c r="R481" s="328">
        <v>2066347.8</v>
      </c>
      <c r="S481" s="328">
        <v>2019385.35</v>
      </c>
      <c r="T481" s="328">
        <v>1972422.9</v>
      </c>
      <c r="U481" s="328">
        <v>1925460.45</v>
      </c>
      <c r="V481" s="328">
        <v>1878498</v>
      </c>
      <c r="W481" s="328">
        <v>1831535.55</v>
      </c>
      <c r="X481" s="328">
        <v>1784573.1</v>
      </c>
      <c r="Y481" s="328">
        <v>2287881.64</v>
      </c>
      <c r="Z481" s="328">
        <v>2280378.75</v>
      </c>
      <c r="AA481" s="328">
        <v>2232870.86</v>
      </c>
      <c r="AB481" s="328">
        <v>2188496.36</v>
      </c>
      <c r="AC481" s="328"/>
      <c r="AD481" s="328"/>
      <c r="AE481" s="328">
        <f t="shared" si="751"/>
        <v>2047254.0983333334</v>
      </c>
      <c r="AF481" s="377"/>
      <c r="AG481" s="329"/>
      <c r="AH481" s="330">
        <f t="shared" si="749"/>
        <v>2047254.0983333334</v>
      </c>
      <c r="AI481" s="330"/>
      <c r="AJ481" s="330"/>
      <c r="AK481" s="331"/>
      <c r="AL481" s="330">
        <f t="shared" si="592"/>
        <v>0</v>
      </c>
      <c r="AM481" s="332"/>
      <c r="AN481" s="330"/>
      <c r="AO481" s="333">
        <f t="shared" si="593"/>
        <v>0</v>
      </c>
      <c r="AP481" s="232"/>
      <c r="AQ481" s="334">
        <f t="shared" si="598"/>
        <v>2188496.36</v>
      </c>
      <c r="AR481" s="330">
        <f t="shared" si="750"/>
        <v>2188496.36</v>
      </c>
      <c r="AS481" s="330"/>
      <c r="AT481" s="330"/>
      <c r="AU481" s="330"/>
      <c r="AV481" s="335">
        <f t="shared" si="594"/>
        <v>0</v>
      </c>
      <c r="AW481" s="330"/>
      <c r="AX481" s="330"/>
      <c r="AY481" s="332">
        <f t="shared" si="595"/>
        <v>0</v>
      </c>
      <c r="AZ481" s="470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</row>
    <row r="482" spans="1:83" s="11" customFormat="1" ht="12" customHeight="1">
      <c r="A482" s="161">
        <v>18100923</v>
      </c>
      <c r="B482" s="108" t="str">
        <f t="shared" si="752"/>
        <v>18100923</v>
      </c>
      <c r="C482" s="94" t="s">
        <v>804</v>
      </c>
      <c r="D482" s="112" t="str">
        <f t="shared" si="727"/>
        <v>AIC</v>
      </c>
      <c r="E482" s="112"/>
      <c r="F482" s="94"/>
      <c r="G482" s="112"/>
      <c r="H482" s="177" t="str">
        <f t="shared" si="756"/>
        <v>AIC</v>
      </c>
      <c r="I482" s="177" t="str">
        <f t="shared" si="770"/>
        <v/>
      </c>
      <c r="J482" s="177" t="str">
        <f t="shared" si="771"/>
        <v/>
      </c>
      <c r="K482" s="177" t="str">
        <f t="shared" si="772"/>
        <v/>
      </c>
      <c r="L482" s="177" t="str">
        <f t="shared" si="753"/>
        <v>NO</v>
      </c>
      <c r="M482" s="177" t="str">
        <f t="shared" si="754"/>
        <v>NO</v>
      </c>
      <c r="N482" s="177" t="str">
        <f t="shared" si="755"/>
        <v/>
      </c>
      <c r="O482"/>
      <c r="P482" s="95">
        <v>1980442.52</v>
      </c>
      <c r="Q482" s="95">
        <v>1973214.63</v>
      </c>
      <c r="R482" s="95">
        <v>1965986.74</v>
      </c>
      <c r="S482" s="95">
        <v>1958758.85</v>
      </c>
      <c r="T482" s="95">
        <v>1951530.96</v>
      </c>
      <c r="U482" s="95">
        <v>1944303.07</v>
      </c>
      <c r="V482" s="95">
        <v>1937075.18</v>
      </c>
      <c r="W482" s="95">
        <v>1929847.29</v>
      </c>
      <c r="X482" s="95">
        <v>1922619.4</v>
      </c>
      <c r="Y482" s="95">
        <v>1915391.51</v>
      </c>
      <c r="Z482" s="95">
        <v>1908163.62</v>
      </c>
      <c r="AA482" s="95">
        <v>1900935.73</v>
      </c>
      <c r="AB482" s="95">
        <v>1893707.84</v>
      </c>
      <c r="AC482" s="95"/>
      <c r="AD482" s="95"/>
      <c r="AE482" s="95">
        <f t="shared" si="751"/>
        <v>1937075.18</v>
      </c>
      <c r="AF482" s="102"/>
      <c r="AG482" s="101"/>
      <c r="AH482" s="99">
        <f t="shared" si="749"/>
        <v>1937075.18</v>
      </c>
      <c r="AI482" s="99"/>
      <c r="AJ482" s="99"/>
      <c r="AK482" s="100"/>
      <c r="AL482" s="99">
        <f t="shared" si="592"/>
        <v>0</v>
      </c>
      <c r="AM482" s="98"/>
      <c r="AN482" s="99"/>
      <c r="AO482" s="247">
        <f t="shared" si="593"/>
        <v>0</v>
      </c>
      <c r="AP482" s="232"/>
      <c r="AQ482" s="86">
        <f t="shared" si="598"/>
        <v>1893707.84</v>
      </c>
      <c r="AR482" s="99">
        <f t="shared" si="750"/>
        <v>1893707.84</v>
      </c>
      <c r="AS482" s="99"/>
      <c r="AT482" s="99"/>
      <c r="AU482" s="99"/>
      <c r="AV482" s="245">
        <f t="shared" si="594"/>
        <v>0</v>
      </c>
      <c r="AW482" s="99"/>
      <c r="AX482" s="99"/>
      <c r="AY482" s="98">
        <f t="shared" si="595"/>
        <v>0</v>
      </c>
      <c r="AZ482" s="470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</row>
    <row r="483" spans="1:83" s="11" customFormat="1" ht="12" customHeight="1">
      <c r="A483" s="161">
        <v>18100933</v>
      </c>
      <c r="B483" s="108" t="str">
        <f t="shared" si="752"/>
        <v>18100933</v>
      </c>
      <c r="C483" s="94" t="s">
        <v>805</v>
      </c>
      <c r="D483" s="112" t="str">
        <f t="shared" si="727"/>
        <v>AIC</v>
      </c>
      <c r="E483" s="112"/>
      <c r="F483" s="94"/>
      <c r="G483" s="112"/>
      <c r="H483" s="177" t="str">
        <f t="shared" si="756"/>
        <v>AIC</v>
      </c>
      <c r="I483" s="177" t="str">
        <f t="shared" si="770"/>
        <v/>
      </c>
      <c r="J483" s="177" t="str">
        <f t="shared" si="771"/>
        <v/>
      </c>
      <c r="K483" s="177" t="str">
        <f t="shared" si="772"/>
        <v/>
      </c>
      <c r="L483" s="177" t="str">
        <f t="shared" si="753"/>
        <v>NO</v>
      </c>
      <c r="M483" s="177" t="str">
        <f t="shared" si="754"/>
        <v>NO</v>
      </c>
      <c r="N483" s="177" t="str">
        <f t="shared" si="755"/>
        <v/>
      </c>
      <c r="O483"/>
      <c r="P483" s="95">
        <v>420380.9</v>
      </c>
      <c r="Q483" s="95">
        <v>419313.94</v>
      </c>
      <c r="R483" s="95">
        <v>418246.98</v>
      </c>
      <c r="S483" s="95">
        <v>417180.02</v>
      </c>
      <c r="T483" s="95">
        <v>416113.06</v>
      </c>
      <c r="U483" s="95">
        <v>415046.1</v>
      </c>
      <c r="V483" s="95">
        <v>413979.14</v>
      </c>
      <c r="W483" s="95">
        <v>412912.18</v>
      </c>
      <c r="X483" s="95">
        <v>411845.22</v>
      </c>
      <c r="Y483" s="95">
        <v>410778.26</v>
      </c>
      <c r="Z483" s="95">
        <v>409711.3</v>
      </c>
      <c r="AA483" s="95">
        <v>408644.34</v>
      </c>
      <c r="AB483" s="95">
        <v>407577.38</v>
      </c>
      <c r="AC483" s="95"/>
      <c r="AD483" s="95"/>
      <c r="AE483" s="95">
        <f t="shared" si="751"/>
        <v>413979.13999999996</v>
      </c>
      <c r="AF483" s="102"/>
      <c r="AG483" s="101"/>
      <c r="AH483" s="99">
        <f t="shared" si="749"/>
        <v>413979.13999999996</v>
      </c>
      <c r="AI483" s="99"/>
      <c r="AJ483" s="99"/>
      <c r="AK483" s="100"/>
      <c r="AL483" s="99">
        <f t="shared" si="592"/>
        <v>0</v>
      </c>
      <c r="AM483" s="98"/>
      <c r="AN483" s="99"/>
      <c r="AO483" s="247">
        <f t="shared" si="593"/>
        <v>0</v>
      </c>
      <c r="AP483" s="232"/>
      <c r="AQ483" s="86">
        <f t="shared" si="598"/>
        <v>407577.38</v>
      </c>
      <c r="AR483" s="99">
        <f t="shared" si="750"/>
        <v>407577.38</v>
      </c>
      <c r="AS483" s="99"/>
      <c r="AT483" s="99"/>
      <c r="AU483" s="99"/>
      <c r="AV483" s="245">
        <f t="shared" si="594"/>
        <v>0</v>
      </c>
      <c r="AW483" s="99"/>
      <c r="AX483" s="99"/>
      <c r="AY483" s="98">
        <f t="shared" si="595"/>
        <v>0</v>
      </c>
      <c r="AZ483" s="470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</row>
    <row r="484" spans="1:83" s="11" customFormat="1" ht="12" customHeight="1">
      <c r="A484" s="167">
        <v>18100993</v>
      </c>
      <c r="B484" s="196" t="str">
        <f t="shared" si="752"/>
        <v>18100993</v>
      </c>
      <c r="C484" s="94" t="s">
        <v>644</v>
      </c>
      <c r="D484" s="112" t="str">
        <f t="shared" si="727"/>
        <v>AIC</v>
      </c>
      <c r="E484" s="112"/>
      <c r="F484" s="94"/>
      <c r="G484" s="112"/>
      <c r="H484" s="177" t="str">
        <f t="shared" si="756"/>
        <v>AIC</v>
      </c>
      <c r="I484" s="177" t="str">
        <f t="shared" si="770"/>
        <v/>
      </c>
      <c r="J484" s="177" t="str">
        <f t="shared" si="771"/>
        <v/>
      </c>
      <c r="K484" s="177" t="str">
        <f t="shared" si="772"/>
        <v/>
      </c>
      <c r="L484" s="177" t="str">
        <f t="shared" si="753"/>
        <v>NO</v>
      </c>
      <c r="M484" s="177" t="str">
        <f t="shared" si="754"/>
        <v>NO</v>
      </c>
      <c r="N484" s="177" t="str">
        <f t="shared" si="755"/>
        <v/>
      </c>
      <c r="O484" s="5"/>
      <c r="P484" s="95">
        <v>0</v>
      </c>
      <c r="Q484" s="95">
        <v>0</v>
      </c>
      <c r="R484" s="95">
        <v>0</v>
      </c>
      <c r="S484" s="95">
        <v>0</v>
      </c>
      <c r="T484" s="95">
        <v>0</v>
      </c>
      <c r="U484" s="95">
        <v>0</v>
      </c>
      <c r="V484" s="95">
        <v>0</v>
      </c>
      <c r="W484" s="95">
        <v>0</v>
      </c>
      <c r="X484" s="95">
        <v>0</v>
      </c>
      <c r="Y484" s="95">
        <v>0</v>
      </c>
      <c r="Z484" s="95">
        <v>0</v>
      </c>
      <c r="AA484" s="95">
        <v>0</v>
      </c>
      <c r="AB484" s="95">
        <v>0</v>
      </c>
      <c r="AC484" s="95"/>
      <c r="AD484" s="95"/>
      <c r="AE484" s="95">
        <f t="shared" si="751"/>
        <v>0</v>
      </c>
      <c r="AF484" s="102"/>
      <c r="AG484" s="101"/>
      <c r="AH484" s="99">
        <f t="shared" si="749"/>
        <v>0</v>
      </c>
      <c r="AI484" s="99"/>
      <c r="AJ484" s="99"/>
      <c r="AK484" s="100"/>
      <c r="AL484" s="99">
        <f t="shared" si="592"/>
        <v>0</v>
      </c>
      <c r="AM484" s="98"/>
      <c r="AN484" s="99"/>
      <c r="AO484" s="247">
        <f t="shared" si="593"/>
        <v>0</v>
      </c>
      <c r="AP484" s="232"/>
      <c r="AQ484" s="86">
        <f t="shared" si="598"/>
        <v>0</v>
      </c>
      <c r="AR484" s="99">
        <f t="shared" si="750"/>
        <v>0</v>
      </c>
      <c r="AS484" s="99"/>
      <c r="AT484" s="99"/>
      <c r="AU484" s="99"/>
      <c r="AV484" s="245">
        <f t="shared" si="594"/>
        <v>0</v>
      </c>
      <c r="AW484" s="99"/>
      <c r="AX484" s="99"/>
      <c r="AY484" s="98">
        <f t="shared" si="595"/>
        <v>0</v>
      </c>
      <c r="AZ484" s="470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</row>
    <row r="485" spans="1:83" s="11" customFormat="1" ht="12" customHeight="1">
      <c r="A485" s="161">
        <v>18101023</v>
      </c>
      <c r="B485" s="108" t="str">
        <f t="shared" si="752"/>
        <v>18101023</v>
      </c>
      <c r="C485" s="94" t="s">
        <v>334</v>
      </c>
      <c r="D485" s="112" t="str">
        <f t="shared" si="727"/>
        <v>AIC</v>
      </c>
      <c r="E485" s="112"/>
      <c r="F485" s="94"/>
      <c r="G485" s="112"/>
      <c r="H485" s="177" t="str">
        <f t="shared" si="756"/>
        <v>AIC</v>
      </c>
      <c r="I485" s="177" t="str">
        <f t="shared" si="770"/>
        <v/>
      </c>
      <c r="J485" s="177" t="str">
        <f t="shared" si="771"/>
        <v/>
      </c>
      <c r="K485" s="177" t="str">
        <f t="shared" si="772"/>
        <v/>
      </c>
      <c r="L485" s="177" t="str">
        <f t="shared" si="753"/>
        <v>NO</v>
      </c>
      <c r="M485" s="177" t="str">
        <f t="shared" si="754"/>
        <v>NO</v>
      </c>
      <c r="N485" s="177" t="str">
        <f t="shared" si="755"/>
        <v/>
      </c>
      <c r="O485"/>
      <c r="P485" s="95">
        <v>1478468.92</v>
      </c>
      <c r="Q485" s="95">
        <v>1471418.04</v>
      </c>
      <c r="R485" s="95">
        <v>1464367.16</v>
      </c>
      <c r="S485" s="95">
        <v>1457316.28</v>
      </c>
      <c r="T485" s="95">
        <v>1450265.4</v>
      </c>
      <c r="U485" s="95">
        <v>1443214.52</v>
      </c>
      <c r="V485" s="95">
        <v>1436163.64</v>
      </c>
      <c r="W485" s="95">
        <v>1429112.76</v>
      </c>
      <c r="X485" s="95">
        <v>1422061.88</v>
      </c>
      <c r="Y485" s="95">
        <v>1415011</v>
      </c>
      <c r="Z485" s="95">
        <v>1407960.12</v>
      </c>
      <c r="AA485" s="95">
        <v>1400909.24</v>
      </c>
      <c r="AB485" s="95">
        <v>1393858.36</v>
      </c>
      <c r="AC485" s="95"/>
      <c r="AD485" s="95"/>
      <c r="AE485" s="95">
        <f t="shared" si="751"/>
        <v>1436163.64</v>
      </c>
      <c r="AF485" s="102"/>
      <c r="AG485" s="101"/>
      <c r="AH485" s="99">
        <f t="shared" si="749"/>
        <v>1436163.64</v>
      </c>
      <c r="AI485" s="99"/>
      <c r="AJ485" s="99"/>
      <c r="AK485" s="100"/>
      <c r="AL485" s="99">
        <f t="shared" si="592"/>
        <v>0</v>
      </c>
      <c r="AM485" s="98"/>
      <c r="AN485" s="99"/>
      <c r="AO485" s="247">
        <f t="shared" si="593"/>
        <v>0</v>
      </c>
      <c r="AP485" s="232"/>
      <c r="AQ485" s="86">
        <f t="shared" si="598"/>
        <v>1393858.36</v>
      </c>
      <c r="AR485" s="99">
        <f t="shared" si="750"/>
        <v>1393858.36</v>
      </c>
      <c r="AS485" s="99"/>
      <c r="AT485" s="99"/>
      <c r="AU485" s="99"/>
      <c r="AV485" s="245">
        <f t="shared" si="594"/>
        <v>0</v>
      </c>
      <c r="AW485" s="99"/>
      <c r="AX485" s="99"/>
      <c r="AY485" s="98">
        <f t="shared" si="595"/>
        <v>0</v>
      </c>
      <c r="AZ485" s="470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</row>
    <row r="486" spans="1:83" s="11" customFormat="1" ht="12" customHeight="1">
      <c r="A486" s="161">
        <v>18101033</v>
      </c>
      <c r="B486" s="108" t="str">
        <f t="shared" si="752"/>
        <v>18101033</v>
      </c>
      <c r="C486" s="94" t="s">
        <v>186</v>
      </c>
      <c r="D486" s="112" t="str">
        <f t="shared" si="727"/>
        <v>AIC</v>
      </c>
      <c r="E486" s="112"/>
      <c r="F486" s="94"/>
      <c r="G486" s="112"/>
      <c r="H486" s="177" t="str">
        <f t="shared" si="756"/>
        <v>AIC</v>
      </c>
      <c r="I486" s="177" t="str">
        <f t="shared" si="770"/>
        <v/>
      </c>
      <c r="J486" s="177" t="str">
        <f t="shared" si="771"/>
        <v/>
      </c>
      <c r="K486" s="177" t="str">
        <f t="shared" si="772"/>
        <v/>
      </c>
      <c r="L486" s="177" t="str">
        <f t="shared" si="753"/>
        <v>NO</v>
      </c>
      <c r="M486" s="177" t="str">
        <f t="shared" si="754"/>
        <v>NO</v>
      </c>
      <c r="N486" s="177" t="str">
        <f t="shared" si="755"/>
        <v/>
      </c>
      <c r="O486"/>
      <c r="P486" s="95">
        <v>1742927.83</v>
      </c>
      <c r="Q486" s="95">
        <v>1734932.75</v>
      </c>
      <c r="R486" s="95">
        <v>1726937.67</v>
      </c>
      <c r="S486" s="95">
        <v>1718942.59</v>
      </c>
      <c r="T486" s="95">
        <v>1710947.51</v>
      </c>
      <c r="U486" s="95">
        <v>1702952.43</v>
      </c>
      <c r="V486" s="95">
        <v>1694957.35</v>
      </c>
      <c r="W486" s="95">
        <v>1686962.27</v>
      </c>
      <c r="X486" s="95">
        <v>1678967.19</v>
      </c>
      <c r="Y486" s="95">
        <v>1670972.11</v>
      </c>
      <c r="Z486" s="95">
        <v>1662977.03</v>
      </c>
      <c r="AA486" s="95">
        <v>1654981.95</v>
      </c>
      <c r="AB486" s="95">
        <v>1646986.87</v>
      </c>
      <c r="AC486" s="95"/>
      <c r="AD486" s="95"/>
      <c r="AE486" s="95">
        <f t="shared" si="751"/>
        <v>1694957.3499999999</v>
      </c>
      <c r="AF486" s="102"/>
      <c r="AG486" s="101"/>
      <c r="AH486" s="99">
        <f t="shared" si="749"/>
        <v>1694957.3499999999</v>
      </c>
      <c r="AI486" s="99"/>
      <c r="AJ486" s="99"/>
      <c r="AK486" s="100"/>
      <c r="AL486" s="99">
        <f t="shared" si="592"/>
        <v>0</v>
      </c>
      <c r="AM486" s="98"/>
      <c r="AN486" s="99"/>
      <c r="AO486" s="247">
        <f t="shared" si="593"/>
        <v>0</v>
      </c>
      <c r="AP486" s="232"/>
      <c r="AQ486" s="86">
        <f t="shared" si="598"/>
        <v>1646986.87</v>
      </c>
      <c r="AR486" s="99">
        <f t="shared" si="750"/>
        <v>1646986.87</v>
      </c>
      <c r="AS486" s="99"/>
      <c r="AT486" s="99"/>
      <c r="AU486" s="99"/>
      <c r="AV486" s="245">
        <f t="shared" si="594"/>
        <v>0</v>
      </c>
      <c r="AW486" s="99"/>
      <c r="AX486" s="99"/>
      <c r="AY486" s="98">
        <f t="shared" si="595"/>
        <v>0</v>
      </c>
      <c r="AZ486" s="470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</row>
    <row r="487" spans="1:83" s="11" customFormat="1" ht="12" customHeight="1">
      <c r="A487" s="169">
        <v>18101053</v>
      </c>
      <c r="B487" s="198" t="str">
        <f t="shared" si="752"/>
        <v>18101053</v>
      </c>
      <c r="C487" s="113" t="s">
        <v>662</v>
      </c>
      <c r="D487" s="112" t="str">
        <f t="shared" si="727"/>
        <v>AIC</v>
      </c>
      <c r="E487" s="112"/>
      <c r="F487" s="110"/>
      <c r="G487" s="112"/>
      <c r="H487" s="177" t="str">
        <f t="shared" si="756"/>
        <v>AIC</v>
      </c>
      <c r="I487" s="177" t="str">
        <f t="shared" si="770"/>
        <v/>
      </c>
      <c r="J487" s="177" t="str">
        <f t="shared" si="771"/>
        <v/>
      </c>
      <c r="K487" s="177" t="str">
        <f t="shared" si="772"/>
        <v/>
      </c>
      <c r="L487" s="177" t="str">
        <f t="shared" si="753"/>
        <v>NO</v>
      </c>
      <c r="M487" s="177" t="str">
        <f t="shared" si="754"/>
        <v>NO</v>
      </c>
      <c r="N487" s="177" t="str">
        <f t="shared" si="755"/>
        <v/>
      </c>
      <c r="O487"/>
      <c r="P487" s="95">
        <v>0</v>
      </c>
      <c r="Q487" s="95">
        <v>0</v>
      </c>
      <c r="R487" s="95">
        <v>0</v>
      </c>
      <c r="S487" s="95">
        <v>0</v>
      </c>
      <c r="T487" s="95">
        <v>0</v>
      </c>
      <c r="U487" s="95">
        <v>0</v>
      </c>
      <c r="V487" s="95">
        <v>0</v>
      </c>
      <c r="W487" s="95">
        <v>0</v>
      </c>
      <c r="X487" s="95">
        <v>0</v>
      </c>
      <c r="Y487" s="95">
        <v>0</v>
      </c>
      <c r="Z487" s="95">
        <v>0</v>
      </c>
      <c r="AA487" s="95">
        <v>0</v>
      </c>
      <c r="AB487" s="95">
        <v>0</v>
      </c>
      <c r="AC487" s="95"/>
      <c r="AD487" s="95"/>
      <c r="AE487" s="95">
        <f t="shared" si="751"/>
        <v>0</v>
      </c>
      <c r="AF487" s="102"/>
      <c r="AG487" s="101"/>
      <c r="AH487" s="99">
        <f t="shared" si="749"/>
        <v>0</v>
      </c>
      <c r="AI487" s="99"/>
      <c r="AJ487" s="99"/>
      <c r="AK487" s="100"/>
      <c r="AL487" s="99">
        <f t="shared" si="592"/>
        <v>0</v>
      </c>
      <c r="AM487" s="98"/>
      <c r="AN487" s="99"/>
      <c r="AO487" s="247">
        <f t="shared" si="593"/>
        <v>0</v>
      </c>
      <c r="AP487" s="232"/>
      <c r="AQ487" s="86">
        <f t="shared" si="598"/>
        <v>0</v>
      </c>
      <c r="AR487" s="99">
        <f t="shared" si="750"/>
        <v>0</v>
      </c>
      <c r="AS487" s="99"/>
      <c r="AT487" s="99"/>
      <c r="AU487" s="99"/>
      <c r="AV487" s="245">
        <f t="shared" si="594"/>
        <v>0</v>
      </c>
      <c r="AW487" s="99"/>
      <c r="AX487" s="99"/>
      <c r="AY487" s="98">
        <f t="shared" si="595"/>
        <v>0</v>
      </c>
      <c r="AZ487" s="470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</row>
    <row r="488" spans="1:83" s="11" customFormat="1" ht="12" customHeight="1">
      <c r="A488" s="162">
        <v>18101083</v>
      </c>
      <c r="B488" s="193" t="str">
        <f t="shared" si="752"/>
        <v>18101083</v>
      </c>
      <c r="C488" s="104" t="s">
        <v>362</v>
      </c>
      <c r="D488" s="112" t="str">
        <f t="shared" si="727"/>
        <v>AIC</v>
      </c>
      <c r="E488" s="112"/>
      <c r="F488" s="104"/>
      <c r="G488" s="112"/>
      <c r="H488" s="177" t="str">
        <f t="shared" si="756"/>
        <v>AIC</v>
      </c>
      <c r="I488" s="177" t="str">
        <f t="shared" si="770"/>
        <v/>
      </c>
      <c r="J488" s="177" t="str">
        <f t="shared" si="771"/>
        <v/>
      </c>
      <c r="K488" s="177" t="str">
        <f t="shared" si="772"/>
        <v/>
      </c>
      <c r="L488" s="177" t="str">
        <f t="shared" si="753"/>
        <v>NO</v>
      </c>
      <c r="M488" s="177" t="str">
        <f t="shared" si="754"/>
        <v>NO</v>
      </c>
      <c r="N488" s="177" t="str">
        <f t="shared" si="755"/>
        <v/>
      </c>
      <c r="O488"/>
      <c r="P488" s="95">
        <v>0</v>
      </c>
      <c r="Q488" s="95">
        <v>0</v>
      </c>
      <c r="R488" s="95">
        <v>0</v>
      </c>
      <c r="S488" s="95">
        <v>0</v>
      </c>
      <c r="T488" s="95">
        <v>0</v>
      </c>
      <c r="U488" s="95">
        <v>0</v>
      </c>
      <c r="V488" s="95">
        <v>0</v>
      </c>
      <c r="W488" s="95">
        <v>0</v>
      </c>
      <c r="X488" s="95">
        <v>0</v>
      </c>
      <c r="Y488" s="95">
        <v>0</v>
      </c>
      <c r="Z488" s="95">
        <v>0</v>
      </c>
      <c r="AA488" s="95">
        <v>0</v>
      </c>
      <c r="AB488" s="95">
        <v>0</v>
      </c>
      <c r="AC488" s="95"/>
      <c r="AD488" s="95"/>
      <c r="AE488" s="95">
        <f t="shared" si="751"/>
        <v>0</v>
      </c>
      <c r="AF488" s="102"/>
      <c r="AG488" s="101"/>
      <c r="AH488" s="99">
        <f t="shared" si="749"/>
        <v>0</v>
      </c>
      <c r="AI488" s="99"/>
      <c r="AJ488" s="99"/>
      <c r="AK488" s="100"/>
      <c r="AL488" s="99">
        <f t="shared" si="592"/>
        <v>0</v>
      </c>
      <c r="AM488" s="98"/>
      <c r="AN488" s="99"/>
      <c r="AO488" s="247">
        <f t="shared" si="593"/>
        <v>0</v>
      </c>
      <c r="AP488" s="232"/>
      <c r="AQ488" s="86">
        <f t="shared" si="598"/>
        <v>0</v>
      </c>
      <c r="AR488" s="99">
        <f t="shared" si="750"/>
        <v>0</v>
      </c>
      <c r="AS488" s="99"/>
      <c r="AT488" s="99"/>
      <c r="AU488" s="99"/>
      <c r="AV488" s="245">
        <f t="shared" si="594"/>
        <v>0</v>
      </c>
      <c r="AW488" s="99"/>
      <c r="AX488" s="99"/>
      <c r="AY488" s="98">
        <f t="shared" si="595"/>
        <v>0</v>
      </c>
      <c r="AZ488" s="470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</row>
    <row r="489" spans="1:83" s="11" customFormat="1" ht="12" customHeight="1">
      <c r="A489" s="162">
        <v>18101093</v>
      </c>
      <c r="B489" s="193" t="str">
        <f t="shared" si="752"/>
        <v>18101093</v>
      </c>
      <c r="C489" s="104" t="s">
        <v>363</v>
      </c>
      <c r="D489" s="112" t="str">
        <f t="shared" si="727"/>
        <v>AIC</v>
      </c>
      <c r="E489" s="112"/>
      <c r="F489" s="104"/>
      <c r="G489" s="112"/>
      <c r="H489" s="177" t="str">
        <f t="shared" si="756"/>
        <v>AIC</v>
      </c>
      <c r="I489" s="177" t="str">
        <f t="shared" si="770"/>
        <v/>
      </c>
      <c r="J489" s="177" t="str">
        <f t="shared" si="771"/>
        <v/>
      </c>
      <c r="K489" s="177" t="str">
        <f t="shared" si="772"/>
        <v/>
      </c>
      <c r="L489" s="177" t="str">
        <f t="shared" si="753"/>
        <v>NO</v>
      </c>
      <c r="M489" s="177" t="str">
        <f t="shared" si="754"/>
        <v>NO</v>
      </c>
      <c r="N489" s="177" t="str">
        <f t="shared" si="755"/>
        <v/>
      </c>
      <c r="O489"/>
      <c r="P489" s="95">
        <v>0</v>
      </c>
      <c r="Q489" s="95">
        <v>0</v>
      </c>
      <c r="R489" s="95">
        <v>0</v>
      </c>
      <c r="S489" s="95">
        <v>0</v>
      </c>
      <c r="T489" s="95">
        <v>0</v>
      </c>
      <c r="U489" s="95">
        <v>0</v>
      </c>
      <c r="V489" s="95">
        <v>0</v>
      </c>
      <c r="W489" s="95">
        <v>0</v>
      </c>
      <c r="X489" s="95">
        <v>0</v>
      </c>
      <c r="Y489" s="95">
        <v>0</v>
      </c>
      <c r="Z489" s="95">
        <v>0</v>
      </c>
      <c r="AA489" s="95">
        <v>0</v>
      </c>
      <c r="AB489" s="95">
        <v>0</v>
      </c>
      <c r="AC489" s="95"/>
      <c r="AD489" s="95"/>
      <c r="AE489" s="95">
        <f t="shared" si="751"/>
        <v>0</v>
      </c>
      <c r="AF489" s="102"/>
      <c r="AG489" s="101"/>
      <c r="AH489" s="99">
        <f t="shared" si="749"/>
        <v>0</v>
      </c>
      <c r="AI489" s="99"/>
      <c r="AJ489" s="99"/>
      <c r="AK489" s="100"/>
      <c r="AL489" s="99">
        <f t="shared" si="592"/>
        <v>0</v>
      </c>
      <c r="AM489" s="98"/>
      <c r="AN489" s="99"/>
      <c r="AO489" s="247">
        <f t="shared" si="593"/>
        <v>0</v>
      </c>
      <c r="AP489" s="232"/>
      <c r="AQ489" s="86">
        <f t="shared" si="598"/>
        <v>0</v>
      </c>
      <c r="AR489" s="99">
        <f t="shared" si="750"/>
        <v>0</v>
      </c>
      <c r="AS489" s="99"/>
      <c r="AT489" s="99"/>
      <c r="AU489" s="99"/>
      <c r="AV489" s="245">
        <f t="shared" si="594"/>
        <v>0</v>
      </c>
      <c r="AW489" s="99"/>
      <c r="AX489" s="99"/>
      <c r="AY489" s="98">
        <f t="shared" si="595"/>
        <v>0</v>
      </c>
      <c r="AZ489" s="470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</row>
    <row r="490" spans="1:83" s="11" customFormat="1" ht="12" customHeight="1">
      <c r="A490" s="161">
        <v>18101113</v>
      </c>
      <c r="B490" s="108" t="str">
        <f t="shared" si="752"/>
        <v>18101113</v>
      </c>
      <c r="C490" s="94" t="s">
        <v>562</v>
      </c>
      <c r="D490" s="112" t="str">
        <f t="shared" si="727"/>
        <v>AIC</v>
      </c>
      <c r="E490" s="112"/>
      <c r="F490" s="94"/>
      <c r="G490" s="112"/>
      <c r="H490" s="177" t="str">
        <f t="shared" si="756"/>
        <v>AIC</v>
      </c>
      <c r="I490" s="177" t="str">
        <f t="shared" si="770"/>
        <v/>
      </c>
      <c r="J490" s="177" t="str">
        <f t="shared" si="771"/>
        <v/>
      </c>
      <c r="K490" s="177" t="str">
        <f t="shared" si="772"/>
        <v/>
      </c>
      <c r="L490" s="177" t="str">
        <f t="shared" si="753"/>
        <v>NO</v>
      </c>
      <c r="M490" s="177" t="str">
        <f t="shared" si="754"/>
        <v>NO</v>
      </c>
      <c r="N490" s="177" t="str">
        <f t="shared" si="755"/>
        <v/>
      </c>
      <c r="O490"/>
      <c r="P490" s="95">
        <v>2453589.5099999998</v>
      </c>
      <c r="Q490" s="95">
        <v>2443696.0099999998</v>
      </c>
      <c r="R490" s="95">
        <v>2433802.5099999998</v>
      </c>
      <c r="S490" s="95">
        <v>2423909.0099999998</v>
      </c>
      <c r="T490" s="95">
        <v>2414015.5099999998</v>
      </c>
      <c r="U490" s="95">
        <v>2404122.0099999998</v>
      </c>
      <c r="V490" s="95">
        <v>2394228.5099999998</v>
      </c>
      <c r="W490" s="95">
        <v>2384335.0099999998</v>
      </c>
      <c r="X490" s="95">
        <v>2374441.5099999998</v>
      </c>
      <c r="Y490" s="95">
        <v>2364548.0099999998</v>
      </c>
      <c r="Z490" s="95">
        <v>2354654.5099999998</v>
      </c>
      <c r="AA490" s="95">
        <v>2344761.0099999998</v>
      </c>
      <c r="AB490" s="95">
        <v>2334867.5099999998</v>
      </c>
      <c r="AC490" s="95"/>
      <c r="AD490" s="95"/>
      <c r="AE490" s="95">
        <f t="shared" si="751"/>
        <v>2394228.5099999993</v>
      </c>
      <c r="AF490" s="102"/>
      <c r="AG490" s="101"/>
      <c r="AH490" s="99">
        <f t="shared" si="749"/>
        <v>2394228.5099999993</v>
      </c>
      <c r="AI490" s="99"/>
      <c r="AJ490" s="99"/>
      <c r="AK490" s="100"/>
      <c r="AL490" s="99">
        <f t="shared" ref="AL490:AL557" si="773">SUM(AI490:AK490)</f>
        <v>0</v>
      </c>
      <c r="AM490" s="98"/>
      <c r="AN490" s="99"/>
      <c r="AO490" s="247">
        <f t="shared" ref="AO490:AO557" si="774">AM490+AN490</f>
        <v>0</v>
      </c>
      <c r="AP490" s="232"/>
      <c r="AQ490" s="86">
        <f t="shared" si="598"/>
        <v>2334867.5099999998</v>
      </c>
      <c r="AR490" s="99">
        <f t="shared" si="750"/>
        <v>2334867.5099999998</v>
      </c>
      <c r="AS490" s="99"/>
      <c r="AT490" s="99"/>
      <c r="AU490" s="99"/>
      <c r="AV490" s="245">
        <f t="shared" ref="AV490:AV557" si="775">SUM(AS490:AU490)</f>
        <v>0</v>
      </c>
      <c r="AW490" s="99"/>
      <c r="AX490" s="99"/>
      <c r="AY490" s="98">
        <f t="shared" ref="AY490:AY557" si="776">AW490+AX490</f>
        <v>0</v>
      </c>
      <c r="AZ490" s="47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</row>
    <row r="491" spans="1:83" s="11" customFormat="1" ht="12" customHeight="1">
      <c r="A491" s="161">
        <v>18101123</v>
      </c>
      <c r="B491" s="108" t="str">
        <f t="shared" si="752"/>
        <v>18101123</v>
      </c>
      <c r="C491" s="112" t="s">
        <v>1377</v>
      </c>
      <c r="D491" s="112" t="str">
        <f t="shared" si="727"/>
        <v>AIC</v>
      </c>
      <c r="E491" s="112"/>
      <c r="F491" s="112"/>
      <c r="G491" s="112"/>
      <c r="H491" s="177" t="str">
        <f t="shared" si="756"/>
        <v>AIC</v>
      </c>
      <c r="I491" s="177" t="str">
        <f t="shared" si="770"/>
        <v/>
      </c>
      <c r="J491" s="177" t="str">
        <f t="shared" si="771"/>
        <v/>
      </c>
      <c r="K491" s="177" t="str">
        <f t="shared" si="772"/>
        <v/>
      </c>
      <c r="L491" s="177" t="str">
        <f t="shared" si="753"/>
        <v>NO</v>
      </c>
      <c r="M491" s="177" t="str">
        <f t="shared" si="754"/>
        <v>NO</v>
      </c>
      <c r="N491" s="177" t="str">
        <f t="shared" si="755"/>
        <v/>
      </c>
      <c r="O491"/>
      <c r="P491" s="95">
        <v>2388439.0099999998</v>
      </c>
      <c r="Q491" s="95">
        <v>2379035.71</v>
      </c>
      <c r="R491" s="95">
        <v>2369632.41</v>
      </c>
      <c r="S491" s="95">
        <v>2360229.11</v>
      </c>
      <c r="T491" s="95">
        <v>2350825.81</v>
      </c>
      <c r="U491" s="95">
        <v>2341422.5099999998</v>
      </c>
      <c r="V491" s="95">
        <v>2332019.21</v>
      </c>
      <c r="W491" s="95">
        <v>2322615.91</v>
      </c>
      <c r="X491" s="95">
        <v>2313212.61</v>
      </c>
      <c r="Y491" s="95">
        <v>2303809.31</v>
      </c>
      <c r="Z491" s="95">
        <v>2294406.0099999998</v>
      </c>
      <c r="AA491" s="95">
        <v>2285002.71</v>
      </c>
      <c r="AB491" s="95">
        <v>2275599.41</v>
      </c>
      <c r="AC491" s="95"/>
      <c r="AD491" s="95"/>
      <c r="AE491" s="95">
        <f t="shared" si="751"/>
        <v>2332019.2100000004</v>
      </c>
      <c r="AF491" s="102"/>
      <c r="AG491" s="101"/>
      <c r="AH491" s="99">
        <f t="shared" si="749"/>
        <v>2332019.2100000004</v>
      </c>
      <c r="AI491" s="99"/>
      <c r="AJ491" s="99"/>
      <c r="AK491" s="100"/>
      <c r="AL491" s="99">
        <f t="shared" si="773"/>
        <v>0</v>
      </c>
      <c r="AM491" s="98"/>
      <c r="AN491" s="99"/>
      <c r="AO491" s="247">
        <f t="shared" si="774"/>
        <v>0</v>
      </c>
      <c r="AP491" s="232"/>
      <c r="AQ491" s="86">
        <f t="shared" si="598"/>
        <v>2275599.41</v>
      </c>
      <c r="AR491" s="99">
        <f t="shared" si="750"/>
        <v>2275599.41</v>
      </c>
      <c r="AS491" s="99"/>
      <c r="AT491" s="99"/>
      <c r="AU491" s="99"/>
      <c r="AV491" s="245">
        <f t="shared" si="775"/>
        <v>0</v>
      </c>
      <c r="AW491" s="99"/>
      <c r="AX491" s="99"/>
      <c r="AY491" s="98">
        <f t="shared" si="776"/>
        <v>0</v>
      </c>
      <c r="AZ491" s="470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</row>
    <row r="492" spans="1:83" s="11" customFormat="1" ht="12" customHeight="1">
      <c r="A492" s="161">
        <v>18101133</v>
      </c>
      <c r="B492" s="108" t="str">
        <f t="shared" si="752"/>
        <v>18101133</v>
      </c>
      <c r="C492" s="112" t="s">
        <v>716</v>
      </c>
      <c r="D492" s="112" t="str">
        <f t="shared" si="727"/>
        <v>AIC</v>
      </c>
      <c r="E492" s="112"/>
      <c r="F492" s="112"/>
      <c r="G492" s="112"/>
      <c r="H492" s="177" t="str">
        <f t="shared" si="756"/>
        <v>AIC</v>
      </c>
      <c r="I492" s="177" t="str">
        <f t="shared" si="770"/>
        <v/>
      </c>
      <c r="J492" s="177" t="str">
        <f t="shared" si="771"/>
        <v/>
      </c>
      <c r="K492" s="177" t="str">
        <f t="shared" si="772"/>
        <v/>
      </c>
      <c r="L492" s="177" t="str">
        <f t="shared" si="753"/>
        <v>NO</v>
      </c>
      <c r="M492" s="177" t="str">
        <f t="shared" si="754"/>
        <v>NO</v>
      </c>
      <c r="N492" s="177" t="str">
        <f t="shared" si="755"/>
        <v/>
      </c>
      <c r="O492"/>
      <c r="P492" s="95">
        <v>1855351.72</v>
      </c>
      <c r="Q492" s="95">
        <v>1848188.2</v>
      </c>
      <c r="R492" s="95">
        <v>1841024.68</v>
      </c>
      <c r="S492" s="95">
        <v>1833861.16</v>
      </c>
      <c r="T492" s="95">
        <v>1826697.64</v>
      </c>
      <c r="U492" s="95">
        <v>1819534.12</v>
      </c>
      <c r="V492" s="95">
        <v>1812370.6</v>
      </c>
      <c r="W492" s="95">
        <v>1805207.08</v>
      </c>
      <c r="X492" s="95">
        <v>1798043.56</v>
      </c>
      <c r="Y492" s="95">
        <v>1790880.04</v>
      </c>
      <c r="Z492" s="95">
        <v>1783716.52</v>
      </c>
      <c r="AA492" s="95">
        <v>1776553</v>
      </c>
      <c r="AB492" s="95">
        <v>1769389.48</v>
      </c>
      <c r="AC492" s="95"/>
      <c r="AD492" s="95"/>
      <c r="AE492" s="95">
        <f t="shared" si="751"/>
        <v>1812370.6000000003</v>
      </c>
      <c r="AF492" s="102"/>
      <c r="AG492" s="101"/>
      <c r="AH492" s="99">
        <f t="shared" si="749"/>
        <v>1812370.6000000003</v>
      </c>
      <c r="AI492" s="99"/>
      <c r="AJ492" s="99"/>
      <c r="AK492" s="100"/>
      <c r="AL492" s="99">
        <f t="shared" si="773"/>
        <v>0</v>
      </c>
      <c r="AM492" s="98"/>
      <c r="AN492" s="99"/>
      <c r="AO492" s="247">
        <f t="shared" si="774"/>
        <v>0</v>
      </c>
      <c r="AP492" s="232"/>
      <c r="AQ492" s="86">
        <f t="shared" si="598"/>
        <v>1769389.48</v>
      </c>
      <c r="AR492" s="99">
        <f t="shared" si="750"/>
        <v>1769389.48</v>
      </c>
      <c r="AS492" s="99"/>
      <c r="AT492" s="99"/>
      <c r="AU492" s="99"/>
      <c r="AV492" s="245">
        <f t="shared" si="775"/>
        <v>0</v>
      </c>
      <c r="AW492" s="99"/>
      <c r="AX492" s="99"/>
      <c r="AY492" s="98">
        <f t="shared" si="776"/>
        <v>0</v>
      </c>
      <c r="AZ492" s="470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</row>
    <row r="493" spans="1:83" s="11" customFormat="1" ht="12" customHeight="1">
      <c r="A493" s="161">
        <v>18101143</v>
      </c>
      <c r="B493" s="108" t="str">
        <f t="shared" si="752"/>
        <v>18101143</v>
      </c>
      <c r="C493" s="112" t="s">
        <v>1378</v>
      </c>
      <c r="D493" s="112" t="str">
        <f t="shared" si="727"/>
        <v>AIC</v>
      </c>
      <c r="E493" s="112"/>
      <c r="F493" s="112"/>
      <c r="G493" s="112"/>
      <c r="H493" s="177" t="str">
        <f t="shared" si="756"/>
        <v>AIC</v>
      </c>
      <c r="I493" s="177" t="str">
        <f t="shared" si="770"/>
        <v/>
      </c>
      <c r="J493" s="177" t="str">
        <f t="shared" si="771"/>
        <v/>
      </c>
      <c r="K493" s="177" t="str">
        <f t="shared" si="772"/>
        <v/>
      </c>
      <c r="L493" s="177" t="str">
        <f t="shared" si="753"/>
        <v>NO</v>
      </c>
      <c r="M493" s="177" t="str">
        <f t="shared" si="754"/>
        <v>NO</v>
      </c>
      <c r="N493" s="177" t="str">
        <f t="shared" si="755"/>
        <v/>
      </c>
      <c r="O493"/>
      <c r="P493" s="95">
        <v>2285406.33</v>
      </c>
      <c r="Q493" s="95">
        <v>2276901.2000000002</v>
      </c>
      <c r="R493" s="95">
        <v>2268396.0699999998</v>
      </c>
      <c r="S493" s="95">
        <v>2259890.94</v>
      </c>
      <c r="T493" s="95">
        <v>2251385.81</v>
      </c>
      <c r="U493" s="95">
        <v>2242880.6800000002</v>
      </c>
      <c r="V493" s="95">
        <v>2234375.5499999998</v>
      </c>
      <c r="W493" s="95">
        <v>2225870.42</v>
      </c>
      <c r="X493" s="95">
        <v>2217365.29</v>
      </c>
      <c r="Y493" s="95">
        <v>2208860.1600000001</v>
      </c>
      <c r="Z493" s="95">
        <v>2200355.0299999998</v>
      </c>
      <c r="AA493" s="95">
        <v>2191849.9</v>
      </c>
      <c r="AB493" s="95">
        <v>2183344.77</v>
      </c>
      <c r="AC493" s="95"/>
      <c r="AD493" s="95"/>
      <c r="AE493" s="95">
        <f t="shared" si="751"/>
        <v>2234375.5500000003</v>
      </c>
      <c r="AF493" s="102"/>
      <c r="AG493" s="101"/>
      <c r="AH493" s="99">
        <f t="shared" si="749"/>
        <v>2234375.5500000003</v>
      </c>
      <c r="AI493" s="99"/>
      <c r="AJ493" s="99"/>
      <c r="AK493" s="100"/>
      <c r="AL493" s="99">
        <f t="shared" si="773"/>
        <v>0</v>
      </c>
      <c r="AM493" s="98"/>
      <c r="AN493" s="99"/>
      <c r="AO493" s="247">
        <f t="shared" si="774"/>
        <v>0</v>
      </c>
      <c r="AP493" s="232"/>
      <c r="AQ493" s="86">
        <f t="shared" si="598"/>
        <v>2183344.77</v>
      </c>
      <c r="AR493" s="99">
        <f t="shared" si="750"/>
        <v>2183344.77</v>
      </c>
      <c r="AS493" s="99"/>
      <c r="AT493" s="99"/>
      <c r="AU493" s="99"/>
      <c r="AV493" s="245">
        <f t="shared" si="775"/>
        <v>0</v>
      </c>
      <c r="AW493" s="99"/>
      <c r="AX493" s="99"/>
      <c r="AY493" s="98">
        <f t="shared" si="776"/>
        <v>0</v>
      </c>
      <c r="AZ493" s="470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</row>
    <row r="494" spans="1:83" s="118" customFormat="1" ht="12" customHeight="1">
      <c r="A494" s="170">
        <v>18210231</v>
      </c>
      <c r="B494" s="199" t="str">
        <f t="shared" si="752"/>
        <v>18210231</v>
      </c>
      <c r="C494" s="114" t="s">
        <v>619</v>
      </c>
      <c r="D494" s="112" t="str">
        <f t="shared" si="727"/>
        <v>W/C</v>
      </c>
      <c r="E494" s="112"/>
      <c r="F494" s="114"/>
      <c r="G494" s="112"/>
      <c r="H494" s="177" t="str">
        <f t="shared" si="756"/>
        <v/>
      </c>
      <c r="I494" s="177" t="str">
        <f t="shared" si="770"/>
        <v/>
      </c>
      <c r="J494" s="177" t="str">
        <f t="shared" si="771"/>
        <v/>
      </c>
      <c r="K494" s="177" t="str">
        <f t="shared" si="772"/>
        <v/>
      </c>
      <c r="L494" s="177" t="str">
        <f t="shared" si="753"/>
        <v>W/C</v>
      </c>
      <c r="M494" s="177" t="str">
        <f t="shared" si="754"/>
        <v>NO</v>
      </c>
      <c r="N494" s="177" t="str">
        <f t="shared" si="755"/>
        <v>W/C</v>
      </c>
      <c r="O494"/>
      <c r="P494" s="95">
        <v>0</v>
      </c>
      <c r="Q494" s="95">
        <v>0</v>
      </c>
      <c r="R494" s="95">
        <v>0</v>
      </c>
      <c r="S494" s="95">
        <v>0</v>
      </c>
      <c r="T494" s="95">
        <v>0</v>
      </c>
      <c r="U494" s="95">
        <v>0</v>
      </c>
      <c r="V494" s="95">
        <v>0</v>
      </c>
      <c r="W494" s="95">
        <v>0</v>
      </c>
      <c r="X494" s="95">
        <v>0</v>
      </c>
      <c r="Y494" s="95">
        <v>0</v>
      </c>
      <c r="Z494" s="95">
        <v>0</v>
      </c>
      <c r="AA494" s="95">
        <v>0</v>
      </c>
      <c r="AB494" s="95">
        <v>0</v>
      </c>
      <c r="AC494" s="95"/>
      <c r="AD494" s="95"/>
      <c r="AE494" s="95">
        <f t="shared" si="751"/>
        <v>0</v>
      </c>
      <c r="AF494" s="102"/>
      <c r="AG494" s="101"/>
      <c r="AH494" s="116"/>
      <c r="AI494" s="116"/>
      <c r="AJ494" s="116"/>
      <c r="AK494" s="117"/>
      <c r="AL494" s="99">
        <f t="shared" si="773"/>
        <v>0</v>
      </c>
      <c r="AM494" s="115">
        <f t="shared" ref="AM494:AM502" si="777">AE494</f>
        <v>0</v>
      </c>
      <c r="AN494" s="116"/>
      <c r="AO494" s="247">
        <f t="shared" si="774"/>
        <v>0</v>
      </c>
      <c r="AP494" s="232"/>
      <c r="AQ494" s="86">
        <f t="shared" si="598"/>
        <v>0</v>
      </c>
      <c r="AR494" s="116"/>
      <c r="AS494" s="116"/>
      <c r="AT494" s="116"/>
      <c r="AU494" s="116"/>
      <c r="AV494" s="245">
        <f t="shared" si="775"/>
        <v>0</v>
      </c>
      <c r="AW494" s="243">
        <f>AQ494</f>
        <v>0</v>
      </c>
      <c r="AX494" s="116"/>
      <c r="AY494" s="98">
        <f t="shared" si="776"/>
        <v>0</v>
      </c>
      <c r="AZ494" s="470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</row>
    <row r="495" spans="1:83" s="118" customFormat="1" ht="12" customHeight="1">
      <c r="A495" s="170">
        <v>18210261</v>
      </c>
      <c r="B495" s="199" t="str">
        <f t="shared" si="752"/>
        <v>18210261</v>
      </c>
      <c r="C495" s="114" t="s">
        <v>732</v>
      </c>
      <c r="D495" s="112" t="str">
        <f t="shared" si="727"/>
        <v>W/C</v>
      </c>
      <c r="E495" s="112"/>
      <c r="F495" s="114"/>
      <c r="G495" s="112"/>
      <c r="H495" s="177" t="str">
        <f t="shared" si="756"/>
        <v/>
      </c>
      <c r="I495" s="177" t="str">
        <f t="shared" si="770"/>
        <v/>
      </c>
      <c r="J495" s="177" t="str">
        <f t="shared" si="771"/>
        <v/>
      </c>
      <c r="K495" s="177" t="str">
        <f t="shared" si="772"/>
        <v/>
      </c>
      <c r="L495" s="177" t="str">
        <f t="shared" si="753"/>
        <v>W/C</v>
      </c>
      <c r="M495" s="177" t="str">
        <f t="shared" si="754"/>
        <v>NO</v>
      </c>
      <c r="N495" s="177" t="str">
        <f t="shared" si="755"/>
        <v>W/C</v>
      </c>
      <c r="O495"/>
      <c r="P495" s="95">
        <v>0</v>
      </c>
      <c r="Q495" s="95">
        <v>0</v>
      </c>
      <c r="R495" s="95">
        <v>0</v>
      </c>
      <c r="S495" s="95">
        <v>0</v>
      </c>
      <c r="T495" s="95">
        <v>0</v>
      </c>
      <c r="U495" s="95">
        <v>0</v>
      </c>
      <c r="V495" s="95">
        <v>0</v>
      </c>
      <c r="W495" s="95">
        <v>0</v>
      </c>
      <c r="X495" s="95">
        <v>0</v>
      </c>
      <c r="Y495" s="95">
        <v>0</v>
      </c>
      <c r="Z495" s="95">
        <v>0</v>
      </c>
      <c r="AA495" s="95">
        <v>0</v>
      </c>
      <c r="AB495" s="95">
        <v>0</v>
      </c>
      <c r="AC495" s="95"/>
      <c r="AD495" s="95"/>
      <c r="AE495" s="95">
        <f t="shared" si="751"/>
        <v>0</v>
      </c>
      <c r="AF495" s="102"/>
      <c r="AG495" s="101"/>
      <c r="AH495" s="116"/>
      <c r="AI495" s="116"/>
      <c r="AJ495" s="116"/>
      <c r="AK495" s="117"/>
      <c r="AL495" s="99">
        <f t="shared" si="773"/>
        <v>0</v>
      </c>
      <c r="AM495" s="115">
        <f t="shared" si="777"/>
        <v>0</v>
      </c>
      <c r="AN495" s="116"/>
      <c r="AO495" s="247">
        <f t="shared" si="774"/>
        <v>0</v>
      </c>
      <c r="AP495" s="232"/>
      <c r="AQ495" s="86">
        <f t="shared" si="598"/>
        <v>0</v>
      </c>
      <c r="AR495" s="116"/>
      <c r="AS495" s="116"/>
      <c r="AT495" s="116"/>
      <c r="AU495" s="116"/>
      <c r="AV495" s="245">
        <f t="shared" si="775"/>
        <v>0</v>
      </c>
      <c r="AW495" s="243">
        <f t="shared" ref="AW495:AW502" si="778">AQ495</f>
        <v>0</v>
      </c>
      <c r="AX495" s="116"/>
      <c r="AY495" s="98">
        <f t="shared" si="776"/>
        <v>0</v>
      </c>
      <c r="AZ495" s="470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</row>
    <row r="496" spans="1:83" s="118" customFormat="1" ht="12" customHeight="1">
      <c r="A496" s="170">
        <v>18210281</v>
      </c>
      <c r="B496" s="199" t="str">
        <f t="shared" si="752"/>
        <v>18210281</v>
      </c>
      <c r="C496" s="114" t="s">
        <v>816</v>
      </c>
      <c r="D496" s="112" t="str">
        <f t="shared" si="727"/>
        <v>W/C</v>
      </c>
      <c r="E496" s="112"/>
      <c r="F496" s="114"/>
      <c r="G496" s="112"/>
      <c r="H496" s="177" t="str">
        <f t="shared" si="756"/>
        <v/>
      </c>
      <c r="I496" s="177" t="str">
        <f t="shared" si="770"/>
        <v/>
      </c>
      <c r="J496" s="177" t="str">
        <f t="shared" si="771"/>
        <v/>
      </c>
      <c r="K496" s="177" t="str">
        <f t="shared" si="772"/>
        <v/>
      </c>
      <c r="L496" s="177" t="str">
        <f t="shared" si="753"/>
        <v>W/C</v>
      </c>
      <c r="M496" s="177" t="str">
        <f t="shared" si="754"/>
        <v>NO</v>
      </c>
      <c r="N496" s="177" t="str">
        <f t="shared" si="755"/>
        <v>W/C</v>
      </c>
      <c r="O496"/>
      <c r="P496" s="95">
        <v>45531108.810000002</v>
      </c>
      <c r="Q496" s="95">
        <v>44775993.810000002</v>
      </c>
      <c r="R496" s="95">
        <v>44020878.810000002</v>
      </c>
      <c r="S496" s="95">
        <v>43265763.810000002</v>
      </c>
      <c r="T496" s="95">
        <v>42510648.810000002</v>
      </c>
      <c r="U496" s="95">
        <v>41755533.810000002</v>
      </c>
      <c r="V496" s="95">
        <v>41000418.810000002</v>
      </c>
      <c r="W496" s="95">
        <v>40245303.810000002</v>
      </c>
      <c r="X496" s="95">
        <v>39490188.810000002</v>
      </c>
      <c r="Y496" s="95">
        <v>38735073.810000002</v>
      </c>
      <c r="Z496" s="95">
        <v>37979958.810000002</v>
      </c>
      <c r="AA496" s="95">
        <v>37224843.810000002</v>
      </c>
      <c r="AB496" s="95">
        <v>36469728.810000002</v>
      </c>
      <c r="AC496" s="95"/>
      <c r="AD496" s="95"/>
      <c r="AE496" s="95">
        <f t="shared" si="751"/>
        <v>41000418.810000002</v>
      </c>
      <c r="AF496" s="102"/>
      <c r="AG496" s="101"/>
      <c r="AH496" s="116"/>
      <c r="AI496" s="116"/>
      <c r="AJ496" s="116"/>
      <c r="AK496" s="117"/>
      <c r="AL496" s="99">
        <f t="shared" si="773"/>
        <v>0</v>
      </c>
      <c r="AM496" s="115">
        <f t="shared" si="777"/>
        <v>41000418.810000002</v>
      </c>
      <c r="AN496" s="116"/>
      <c r="AO496" s="247">
        <f t="shared" si="774"/>
        <v>41000418.810000002</v>
      </c>
      <c r="AP496" s="232"/>
      <c r="AQ496" s="86">
        <f t="shared" si="598"/>
        <v>36469728.810000002</v>
      </c>
      <c r="AR496" s="116"/>
      <c r="AS496" s="116"/>
      <c r="AT496" s="116"/>
      <c r="AU496" s="116"/>
      <c r="AV496" s="245">
        <f t="shared" si="775"/>
        <v>0</v>
      </c>
      <c r="AW496" s="243">
        <f t="shared" si="778"/>
        <v>36469728.810000002</v>
      </c>
      <c r="AX496" s="116"/>
      <c r="AY496" s="98">
        <f t="shared" si="776"/>
        <v>36469728.810000002</v>
      </c>
      <c r="AZ496" s="470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</row>
    <row r="497" spans="1:83" s="118" customFormat="1" ht="12" customHeight="1">
      <c r="A497" s="170">
        <v>18210291</v>
      </c>
      <c r="B497" s="199" t="str">
        <f t="shared" si="752"/>
        <v>18210291</v>
      </c>
      <c r="C497" s="114" t="s">
        <v>854</v>
      </c>
      <c r="D497" s="112" t="str">
        <f t="shared" si="727"/>
        <v>W/C</v>
      </c>
      <c r="E497" s="112"/>
      <c r="F497" s="114"/>
      <c r="G497" s="112"/>
      <c r="H497" s="177" t="str">
        <f t="shared" si="756"/>
        <v/>
      </c>
      <c r="I497" s="177" t="str">
        <f t="shared" si="770"/>
        <v/>
      </c>
      <c r="J497" s="177" t="str">
        <f t="shared" si="771"/>
        <v/>
      </c>
      <c r="K497" s="177" t="str">
        <f t="shared" si="772"/>
        <v/>
      </c>
      <c r="L497" s="177" t="str">
        <f t="shared" si="753"/>
        <v>W/C</v>
      </c>
      <c r="M497" s="177" t="str">
        <f t="shared" si="754"/>
        <v>NO</v>
      </c>
      <c r="N497" s="177" t="str">
        <f t="shared" si="755"/>
        <v>W/C</v>
      </c>
      <c r="O497"/>
      <c r="P497" s="95">
        <v>0</v>
      </c>
      <c r="Q497" s="95">
        <v>0</v>
      </c>
      <c r="R497" s="95">
        <v>0</v>
      </c>
      <c r="S497" s="95">
        <v>0</v>
      </c>
      <c r="T497" s="95">
        <v>0</v>
      </c>
      <c r="U497" s="95">
        <v>0</v>
      </c>
      <c r="V497" s="95">
        <v>0</v>
      </c>
      <c r="W497" s="95">
        <v>0</v>
      </c>
      <c r="X497" s="95">
        <v>0</v>
      </c>
      <c r="Y497" s="95">
        <v>0</v>
      </c>
      <c r="Z497" s="95">
        <v>0</v>
      </c>
      <c r="AA497" s="95">
        <v>0</v>
      </c>
      <c r="AB497" s="95">
        <v>0</v>
      </c>
      <c r="AC497" s="95"/>
      <c r="AD497" s="95"/>
      <c r="AE497" s="95">
        <f t="shared" si="751"/>
        <v>0</v>
      </c>
      <c r="AF497" s="102"/>
      <c r="AG497" s="101"/>
      <c r="AH497" s="116"/>
      <c r="AI497" s="116"/>
      <c r="AJ497" s="116"/>
      <c r="AK497" s="117"/>
      <c r="AL497" s="99">
        <f t="shared" si="773"/>
        <v>0</v>
      </c>
      <c r="AM497" s="115">
        <f t="shared" si="777"/>
        <v>0</v>
      </c>
      <c r="AN497" s="116"/>
      <c r="AO497" s="247">
        <f t="shared" si="774"/>
        <v>0</v>
      </c>
      <c r="AP497" s="232"/>
      <c r="AQ497" s="86">
        <f t="shared" si="598"/>
        <v>0</v>
      </c>
      <c r="AR497" s="116"/>
      <c r="AS497" s="116"/>
      <c r="AT497" s="116"/>
      <c r="AU497" s="116"/>
      <c r="AV497" s="245">
        <f t="shared" si="775"/>
        <v>0</v>
      </c>
      <c r="AW497" s="243">
        <f t="shared" si="778"/>
        <v>0</v>
      </c>
      <c r="AX497" s="116"/>
      <c r="AY497" s="98">
        <f t="shared" si="776"/>
        <v>0</v>
      </c>
      <c r="AZ497" s="470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</row>
    <row r="498" spans="1:83" s="118" customFormat="1" ht="12" customHeight="1">
      <c r="A498" s="170">
        <v>18210301</v>
      </c>
      <c r="B498" s="199" t="str">
        <f t="shared" si="752"/>
        <v>18210301</v>
      </c>
      <c r="C498" s="114" t="s">
        <v>1109</v>
      </c>
      <c r="D498" s="112" t="str">
        <f t="shared" si="727"/>
        <v>W/C</v>
      </c>
      <c r="E498" s="112"/>
      <c r="F498" s="114"/>
      <c r="G498" s="112"/>
      <c r="H498" s="177" t="str">
        <f t="shared" si="756"/>
        <v/>
      </c>
      <c r="I498" s="177" t="str">
        <f t="shared" si="770"/>
        <v/>
      </c>
      <c r="J498" s="177" t="str">
        <f t="shared" si="771"/>
        <v/>
      </c>
      <c r="K498" s="177" t="str">
        <f t="shared" si="772"/>
        <v/>
      </c>
      <c r="L498" s="177" t="str">
        <f t="shared" si="753"/>
        <v>W/C</v>
      </c>
      <c r="M498" s="177" t="str">
        <f t="shared" si="754"/>
        <v>NO</v>
      </c>
      <c r="N498" s="177" t="str">
        <f t="shared" si="755"/>
        <v>W/C</v>
      </c>
      <c r="O498"/>
      <c r="P498" s="95">
        <v>1406043.66</v>
      </c>
      <c r="Q498" s="95">
        <v>50915.66</v>
      </c>
      <c r="R498" s="95">
        <v>-1304212.3400000001</v>
      </c>
      <c r="S498" s="95">
        <v>0</v>
      </c>
      <c r="T498" s="95">
        <v>0</v>
      </c>
      <c r="U498" s="95">
        <v>0</v>
      </c>
      <c r="V498" s="95">
        <v>0</v>
      </c>
      <c r="W498" s="95">
        <v>0</v>
      </c>
      <c r="X498" s="95">
        <v>0</v>
      </c>
      <c r="Y498" s="95">
        <v>0</v>
      </c>
      <c r="Z498" s="95">
        <v>0</v>
      </c>
      <c r="AA498" s="95">
        <v>0</v>
      </c>
      <c r="AB498" s="95">
        <v>0</v>
      </c>
      <c r="AC498" s="95"/>
      <c r="AD498" s="95"/>
      <c r="AE498" s="95">
        <f t="shared" si="751"/>
        <v>-45856.237500000017</v>
      </c>
      <c r="AF498" s="102"/>
      <c r="AG498" s="101"/>
      <c r="AH498" s="116"/>
      <c r="AI498" s="116"/>
      <c r="AJ498" s="116"/>
      <c r="AK498" s="117"/>
      <c r="AL498" s="99">
        <f t="shared" si="773"/>
        <v>0</v>
      </c>
      <c r="AM498" s="115">
        <f t="shared" si="777"/>
        <v>-45856.237500000017</v>
      </c>
      <c r="AN498" s="116"/>
      <c r="AO498" s="247">
        <f t="shared" si="774"/>
        <v>-45856.237500000017</v>
      </c>
      <c r="AP498" s="232"/>
      <c r="AQ498" s="86">
        <f t="shared" si="598"/>
        <v>0</v>
      </c>
      <c r="AR498" s="116"/>
      <c r="AS498" s="116"/>
      <c r="AT498" s="116"/>
      <c r="AU498" s="116"/>
      <c r="AV498" s="245">
        <f t="shared" si="775"/>
        <v>0</v>
      </c>
      <c r="AW498" s="243">
        <f t="shared" si="778"/>
        <v>0</v>
      </c>
      <c r="AX498" s="116"/>
      <c r="AY498" s="98">
        <f t="shared" si="776"/>
        <v>0</v>
      </c>
      <c r="AZ498" s="470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</row>
    <row r="499" spans="1:83" s="118" customFormat="1" ht="12" customHeight="1">
      <c r="A499" s="161">
        <v>18210311</v>
      </c>
      <c r="B499" s="108" t="str">
        <f t="shared" si="752"/>
        <v>18210311</v>
      </c>
      <c r="C499" s="108" t="s">
        <v>1195</v>
      </c>
      <c r="D499" s="112" t="str">
        <f t="shared" si="727"/>
        <v>W/C</v>
      </c>
      <c r="E499" s="112"/>
      <c r="F499" s="108"/>
      <c r="G499" s="112"/>
      <c r="H499" s="177" t="str">
        <f t="shared" si="756"/>
        <v/>
      </c>
      <c r="I499" s="177" t="str">
        <f t="shared" si="770"/>
        <v/>
      </c>
      <c r="J499" s="177" t="str">
        <f t="shared" si="771"/>
        <v/>
      </c>
      <c r="K499" s="177" t="str">
        <f t="shared" si="772"/>
        <v/>
      </c>
      <c r="L499" s="177" t="str">
        <f t="shared" si="753"/>
        <v>W/C</v>
      </c>
      <c r="M499" s="177" t="str">
        <f t="shared" si="754"/>
        <v>NO</v>
      </c>
      <c r="N499" s="177" t="str">
        <f t="shared" si="755"/>
        <v>W/C</v>
      </c>
      <c r="O499"/>
      <c r="P499" s="95">
        <v>24158235.699999999</v>
      </c>
      <c r="Q499" s="95">
        <v>24158235.699999999</v>
      </c>
      <c r="R499" s="95">
        <v>24158235.699999999</v>
      </c>
      <c r="S499" s="95">
        <v>21498895.359999999</v>
      </c>
      <c r="T499" s="95">
        <v>20143767.359999999</v>
      </c>
      <c r="U499" s="95">
        <v>18788639.359999999</v>
      </c>
      <c r="V499" s="95">
        <v>17433511.359999999</v>
      </c>
      <c r="W499" s="95">
        <v>16078383.359999999</v>
      </c>
      <c r="X499" s="95">
        <v>14723255.359999999</v>
      </c>
      <c r="Y499" s="95">
        <v>13368127.359999999</v>
      </c>
      <c r="Z499" s="95">
        <v>12012999.359999999</v>
      </c>
      <c r="AA499" s="95">
        <v>10657871.359999999</v>
      </c>
      <c r="AB499" s="95">
        <v>9302743.3599999994</v>
      </c>
      <c r="AC499" s="95"/>
      <c r="AD499" s="95"/>
      <c r="AE499" s="95">
        <f t="shared" si="751"/>
        <v>17479367.597500004</v>
      </c>
      <c r="AF499" s="102"/>
      <c r="AG499" s="101"/>
      <c r="AH499" s="116"/>
      <c r="AI499" s="116"/>
      <c r="AJ499" s="116"/>
      <c r="AK499" s="117"/>
      <c r="AL499" s="99">
        <f t="shared" si="773"/>
        <v>0</v>
      </c>
      <c r="AM499" s="115">
        <f t="shared" si="777"/>
        <v>17479367.597500004</v>
      </c>
      <c r="AN499" s="116"/>
      <c r="AO499" s="247">
        <f t="shared" si="774"/>
        <v>17479367.597500004</v>
      </c>
      <c r="AP499" s="232"/>
      <c r="AQ499" s="86">
        <f t="shared" ref="AQ499:AQ566" si="779">AB499</f>
        <v>9302743.3599999994</v>
      </c>
      <c r="AR499" s="116"/>
      <c r="AS499" s="116"/>
      <c r="AT499" s="116"/>
      <c r="AU499" s="116"/>
      <c r="AV499" s="245">
        <f t="shared" si="775"/>
        <v>0</v>
      </c>
      <c r="AW499" s="243">
        <f t="shared" si="778"/>
        <v>9302743.3599999994</v>
      </c>
      <c r="AX499" s="116"/>
      <c r="AY499" s="98">
        <f t="shared" si="776"/>
        <v>9302743.3599999994</v>
      </c>
      <c r="AZ499" s="470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</row>
    <row r="500" spans="1:83" s="118" customFormat="1" ht="12" customHeight="1">
      <c r="A500" s="161">
        <v>18210321</v>
      </c>
      <c r="B500" s="108" t="str">
        <f t="shared" si="752"/>
        <v>18210321</v>
      </c>
      <c r="C500" s="94" t="s">
        <v>1244</v>
      </c>
      <c r="D500" s="112" t="str">
        <f t="shared" si="727"/>
        <v>W/C</v>
      </c>
      <c r="E500" s="112"/>
      <c r="F500" s="94"/>
      <c r="G500" s="112"/>
      <c r="H500" s="177" t="str">
        <f t="shared" si="756"/>
        <v/>
      </c>
      <c r="I500" s="177" t="str">
        <f t="shared" si="770"/>
        <v/>
      </c>
      <c r="J500" s="177" t="str">
        <f t="shared" si="771"/>
        <v/>
      </c>
      <c r="K500" s="177" t="str">
        <f t="shared" si="772"/>
        <v/>
      </c>
      <c r="L500" s="177" t="str">
        <f t="shared" si="753"/>
        <v>W/C</v>
      </c>
      <c r="M500" s="177" t="str">
        <f t="shared" si="754"/>
        <v>NO</v>
      </c>
      <c r="N500" s="177" t="str">
        <f t="shared" si="755"/>
        <v>W/C</v>
      </c>
      <c r="O500"/>
      <c r="P500" s="95">
        <v>10437020.220000001</v>
      </c>
      <c r="Q500" s="95">
        <v>10437020.220000001</v>
      </c>
      <c r="R500" s="95">
        <v>10437020.220000001</v>
      </c>
      <c r="S500" s="95">
        <v>10437020.220000001</v>
      </c>
      <c r="T500" s="95">
        <v>10437020.220000001</v>
      </c>
      <c r="U500" s="95">
        <v>10437020.220000001</v>
      </c>
      <c r="V500" s="95">
        <v>10437020.220000001</v>
      </c>
      <c r="W500" s="95">
        <v>10437020.220000001</v>
      </c>
      <c r="X500" s="95">
        <v>10437020.220000001</v>
      </c>
      <c r="Y500" s="95">
        <v>10437020.220000001</v>
      </c>
      <c r="Z500" s="95">
        <v>10437020.220000001</v>
      </c>
      <c r="AA500" s="95">
        <v>10437020.220000001</v>
      </c>
      <c r="AB500" s="95">
        <v>10437020.220000001</v>
      </c>
      <c r="AC500" s="95"/>
      <c r="AD500" s="95"/>
      <c r="AE500" s="95">
        <f t="shared" si="751"/>
        <v>10437020.220000001</v>
      </c>
      <c r="AF500" s="102"/>
      <c r="AG500" s="101"/>
      <c r="AH500" s="116"/>
      <c r="AI500" s="116"/>
      <c r="AJ500" s="116"/>
      <c r="AK500" s="117"/>
      <c r="AL500" s="99">
        <f t="shared" si="773"/>
        <v>0</v>
      </c>
      <c r="AM500" s="115">
        <f t="shared" si="777"/>
        <v>10437020.220000001</v>
      </c>
      <c r="AN500" s="116"/>
      <c r="AO500" s="247">
        <f t="shared" si="774"/>
        <v>10437020.220000001</v>
      </c>
      <c r="AP500" s="232"/>
      <c r="AQ500" s="86">
        <f t="shared" si="779"/>
        <v>10437020.220000001</v>
      </c>
      <c r="AR500" s="116"/>
      <c r="AS500" s="116"/>
      <c r="AT500" s="116"/>
      <c r="AU500" s="116"/>
      <c r="AV500" s="245">
        <f t="shared" si="775"/>
        <v>0</v>
      </c>
      <c r="AW500" s="243">
        <f t="shared" si="778"/>
        <v>10437020.220000001</v>
      </c>
      <c r="AX500" s="116"/>
      <c r="AY500" s="98">
        <f t="shared" si="776"/>
        <v>10437020.220000001</v>
      </c>
      <c r="AZ500" s="47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</row>
    <row r="501" spans="1:83" s="118" customFormat="1" ht="12" customHeight="1">
      <c r="A501" s="345">
        <v>18210331</v>
      </c>
      <c r="B501" s="358" t="str">
        <f t="shared" si="752"/>
        <v>18210331</v>
      </c>
      <c r="C501" s="325" t="s">
        <v>1306</v>
      </c>
      <c r="D501" s="326" t="str">
        <f t="shared" si="727"/>
        <v>W/C</v>
      </c>
      <c r="E501" s="326"/>
      <c r="F501" s="339">
        <v>42783</v>
      </c>
      <c r="G501" s="326"/>
      <c r="H501" s="327" t="str">
        <f t="shared" si="756"/>
        <v/>
      </c>
      <c r="I501" s="327" t="str">
        <f t="shared" si="770"/>
        <v/>
      </c>
      <c r="J501" s="327" t="str">
        <f t="shared" si="771"/>
        <v/>
      </c>
      <c r="K501" s="327" t="str">
        <f t="shared" si="772"/>
        <v/>
      </c>
      <c r="L501" s="327" t="str">
        <f t="shared" si="753"/>
        <v>W/C</v>
      </c>
      <c r="M501" s="327" t="str">
        <f t="shared" si="754"/>
        <v>NO</v>
      </c>
      <c r="N501" s="327" t="str">
        <f t="shared" si="755"/>
        <v>W/C</v>
      </c>
      <c r="O501" s="445"/>
      <c r="P501" s="328">
        <v>12707858.34</v>
      </c>
      <c r="Q501" s="328">
        <v>12707858.34</v>
      </c>
      <c r="R501" s="328">
        <v>12707858.34</v>
      </c>
      <c r="S501" s="328">
        <v>12707858.34</v>
      </c>
      <c r="T501" s="328">
        <v>12707858.34</v>
      </c>
      <c r="U501" s="328">
        <v>12707858.34</v>
      </c>
      <c r="V501" s="328">
        <v>12707858.34</v>
      </c>
      <c r="W501" s="328">
        <v>12707858.34</v>
      </c>
      <c r="X501" s="328">
        <v>12707858.34</v>
      </c>
      <c r="Y501" s="328">
        <v>12707858.34</v>
      </c>
      <c r="Z501" s="328">
        <v>12707858.34</v>
      </c>
      <c r="AA501" s="328">
        <v>12707858.34</v>
      </c>
      <c r="AB501" s="328">
        <v>12707858.34</v>
      </c>
      <c r="AC501" s="328"/>
      <c r="AD501" s="328"/>
      <c r="AE501" s="328">
        <f t="shared" si="751"/>
        <v>12707858.340000002</v>
      </c>
      <c r="AF501" s="377"/>
      <c r="AG501" s="329"/>
      <c r="AH501" s="364"/>
      <c r="AI501" s="364"/>
      <c r="AJ501" s="364"/>
      <c r="AK501" s="365"/>
      <c r="AL501" s="330">
        <f t="shared" si="773"/>
        <v>0</v>
      </c>
      <c r="AM501" s="366">
        <f t="shared" si="777"/>
        <v>12707858.340000002</v>
      </c>
      <c r="AN501" s="364"/>
      <c r="AO501" s="333">
        <f t="shared" si="774"/>
        <v>12707858.340000002</v>
      </c>
      <c r="AP501" s="232"/>
      <c r="AQ501" s="334">
        <f t="shared" si="779"/>
        <v>12707858.34</v>
      </c>
      <c r="AR501" s="364"/>
      <c r="AS501" s="364"/>
      <c r="AT501" s="364"/>
      <c r="AU501" s="364"/>
      <c r="AV501" s="335">
        <f t="shared" si="775"/>
        <v>0</v>
      </c>
      <c r="AW501" s="367">
        <f t="shared" si="778"/>
        <v>12707858.34</v>
      </c>
      <c r="AX501" s="364"/>
      <c r="AY501" s="332">
        <f t="shared" si="776"/>
        <v>12707858.34</v>
      </c>
      <c r="AZ501" s="470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</row>
    <row r="502" spans="1:83" s="118" customFormat="1" ht="12" customHeight="1">
      <c r="A502" s="345">
        <v>18210341</v>
      </c>
      <c r="B502" s="358" t="str">
        <f t="shared" si="752"/>
        <v>18210341</v>
      </c>
      <c r="C502" s="325" t="s">
        <v>1430</v>
      </c>
      <c r="D502" s="326" t="str">
        <f t="shared" si="727"/>
        <v>W/C</v>
      </c>
      <c r="E502" s="326"/>
      <c r="F502" s="339">
        <v>43070</v>
      </c>
      <c r="G502" s="326"/>
      <c r="H502" s="327" t="str">
        <f t="shared" si="756"/>
        <v/>
      </c>
      <c r="I502" s="327" t="str">
        <f t="shared" si="770"/>
        <v/>
      </c>
      <c r="J502" s="327" t="str">
        <f t="shared" si="771"/>
        <v/>
      </c>
      <c r="K502" s="327" t="str">
        <f t="shared" si="772"/>
        <v/>
      </c>
      <c r="L502" s="327" t="str">
        <f t="shared" si="753"/>
        <v>W/C</v>
      </c>
      <c r="M502" s="327" t="str">
        <f t="shared" si="754"/>
        <v>NO</v>
      </c>
      <c r="N502" s="327" t="str">
        <f t="shared" si="755"/>
        <v>W/C</v>
      </c>
      <c r="O502" s="445"/>
      <c r="P502" s="328">
        <v>12215518.98</v>
      </c>
      <c r="Q502" s="328">
        <v>12215518.98</v>
      </c>
      <c r="R502" s="328">
        <v>12215518.98</v>
      </c>
      <c r="S502" s="328">
        <v>12215518.98</v>
      </c>
      <c r="T502" s="328">
        <v>12215518.98</v>
      </c>
      <c r="U502" s="328">
        <v>12215518.98</v>
      </c>
      <c r="V502" s="328">
        <v>12215518.98</v>
      </c>
      <c r="W502" s="328">
        <v>12215518.98</v>
      </c>
      <c r="X502" s="328">
        <v>12215518.98</v>
      </c>
      <c r="Y502" s="328">
        <v>12215518.98</v>
      </c>
      <c r="Z502" s="328">
        <v>12215518.98</v>
      </c>
      <c r="AA502" s="328">
        <v>12215518.98</v>
      </c>
      <c r="AB502" s="328">
        <v>12215518.98</v>
      </c>
      <c r="AC502" s="328"/>
      <c r="AD502" s="328"/>
      <c r="AE502" s="328">
        <f t="shared" si="751"/>
        <v>12215518.980000002</v>
      </c>
      <c r="AF502" s="377"/>
      <c r="AG502" s="329"/>
      <c r="AH502" s="364"/>
      <c r="AI502" s="364"/>
      <c r="AJ502" s="364"/>
      <c r="AK502" s="365"/>
      <c r="AL502" s="330">
        <f t="shared" si="773"/>
        <v>0</v>
      </c>
      <c r="AM502" s="366">
        <f t="shared" si="777"/>
        <v>12215518.980000002</v>
      </c>
      <c r="AN502" s="364"/>
      <c r="AO502" s="333">
        <f t="shared" si="774"/>
        <v>12215518.980000002</v>
      </c>
      <c r="AP502" s="232"/>
      <c r="AQ502" s="334">
        <f t="shared" si="779"/>
        <v>12215518.98</v>
      </c>
      <c r="AR502" s="364"/>
      <c r="AS502" s="364"/>
      <c r="AT502" s="364"/>
      <c r="AU502" s="364"/>
      <c r="AV502" s="335">
        <f t="shared" si="775"/>
        <v>0</v>
      </c>
      <c r="AW502" s="367">
        <f t="shared" si="778"/>
        <v>12215518.98</v>
      </c>
      <c r="AX502" s="364"/>
      <c r="AY502" s="332">
        <f t="shared" si="776"/>
        <v>12215518.98</v>
      </c>
      <c r="AZ502" s="470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</row>
    <row r="503" spans="1:83" s="118" customFormat="1" ht="12" customHeight="1">
      <c r="A503" s="505">
        <v>18210351</v>
      </c>
      <c r="B503" s="507" t="str">
        <f t="shared" si="752"/>
        <v>18210351</v>
      </c>
      <c r="C503" s="479" t="s">
        <v>1647</v>
      </c>
      <c r="D503" s="480" t="str">
        <f t="shared" si="727"/>
        <v>W/C</v>
      </c>
      <c r="E503" s="480"/>
      <c r="F503" s="495">
        <v>43435</v>
      </c>
      <c r="G503" s="480"/>
      <c r="H503" s="482" t="str">
        <f t="shared" si="756"/>
        <v/>
      </c>
      <c r="I503" s="482" t="str">
        <f t="shared" si="770"/>
        <v/>
      </c>
      <c r="J503" s="482" t="str">
        <f t="shared" si="771"/>
        <v/>
      </c>
      <c r="K503" s="482" t="str">
        <f t="shared" si="772"/>
        <v/>
      </c>
      <c r="L503" s="482" t="str">
        <f t="shared" ref="L503" si="780">IF(VALUE(AM503),"W/C",IF(ISBLANK(AM503),"NO","W/C"))</f>
        <v>W/C</v>
      </c>
      <c r="M503" s="482" t="str">
        <f t="shared" ref="M503" si="781">IF(VALUE(AN503),"W/C",IF(ISBLANK(AN503),"NO","W/C"))</f>
        <v>NO</v>
      </c>
      <c r="N503" s="482" t="str">
        <f t="shared" ref="N503" si="782">IF(OR(CONCATENATE(L503,M503)="NOW/C",CONCATENATE(L503,M503)="W/CNO"),"W/C","")</f>
        <v>W/C</v>
      </c>
      <c r="O503" s="483"/>
      <c r="P503" s="484">
        <v>11874753.6</v>
      </c>
      <c r="Q503" s="484">
        <v>16802684.52</v>
      </c>
      <c r="R503" s="484">
        <v>40689924.579999998</v>
      </c>
      <c r="S503" s="484">
        <v>12990990.550000001</v>
      </c>
      <c r="T503" s="484">
        <v>12865110.050000001</v>
      </c>
      <c r="U503" s="484">
        <v>12214651</v>
      </c>
      <c r="V503" s="484">
        <v>12263019.09</v>
      </c>
      <c r="W503" s="484">
        <v>12112998.24</v>
      </c>
      <c r="X503" s="484">
        <v>12243358.68</v>
      </c>
      <c r="Y503" s="484">
        <v>12247269.48</v>
      </c>
      <c r="Z503" s="484">
        <v>12247269.48</v>
      </c>
      <c r="AA503" s="484">
        <v>12247269.48</v>
      </c>
      <c r="AB503" s="484">
        <v>12247269.48</v>
      </c>
      <c r="AC503" s="484"/>
      <c r="AD503" s="484"/>
      <c r="AE503" s="484">
        <f t="shared" si="751"/>
        <v>15082129.724166662</v>
      </c>
      <c r="AF503" s="485"/>
      <c r="AG503" s="496"/>
      <c r="AH503" s="512"/>
      <c r="AI503" s="512"/>
      <c r="AJ503" s="512"/>
      <c r="AK503" s="513"/>
      <c r="AL503" s="487">
        <f t="shared" ref="AL503" si="783">SUM(AI503:AK503)</f>
        <v>0</v>
      </c>
      <c r="AM503" s="514">
        <f t="shared" ref="AM503" si="784">AE503</f>
        <v>15082129.724166662</v>
      </c>
      <c r="AN503" s="512"/>
      <c r="AO503" s="490">
        <f t="shared" ref="AO503" si="785">AM503+AN503</f>
        <v>15082129.724166662</v>
      </c>
      <c r="AP503" s="232"/>
      <c r="AQ503" s="491">
        <f t="shared" ref="AQ503" si="786">AB503</f>
        <v>12247269.48</v>
      </c>
      <c r="AR503" s="512"/>
      <c r="AS503" s="512"/>
      <c r="AT503" s="512"/>
      <c r="AU503" s="512"/>
      <c r="AV503" s="492">
        <f t="shared" ref="AV503" si="787">SUM(AS503:AU503)</f>
        <v>0</v>
      </c>
      <c r="AW503" s="515">
        <f t="shared" ref="AW503" si="788">AQ503</f>
        <v>12247269.48</v>
      </c>
      <c r="AX503" s="512"/>
      <c r="AY503" s="489">
        <f t="shared" ref="AY503" si="789">AW503+AX503</f>
        <v>12247269.48</v>
      </c>
      <c r="AZ503" s="470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</row>
    <row r="504" spans="1:83" s="118" customFormat="1" ht="12" customHeight="1">
      <c r="A504" s="505">
        <v>18210361</v>
      </c>
      <c r="B504" s="507" t="str">
        <f t="shared" si="752"/>
        <v>18210361</v>
      </c>
      <c r="C504" s="529" t="s">
        <v>1708</v>
      </c>
      <c r="D504" s="480" t="str">
        <f t="shared" si="727"/>
        <v>W/C</v>
      </c>
      <c r="E504" s="480"/>
      <c r="F504" s="495">
        <v>43525</v>
      </c>
      <c r="G504" s="480"/>
      <c r="H504" s="482" t="str">
        <f t="shared" si="756"/>
        <v/>
      </c>
      <c r="I504" s="482" t="str">
        <f t="shared" si="770"/>
        <v/>
      </c>
      <c r="J504" s="482" t="str">
        <f t="shared" si="771"/>
        <v/>
      </c>
      <c r="K504" s="482" t="str">
        <f t="shared" si="772"/>
        <v/>
      </c>
      <c r="L504" s="482" t="str">
        <f t="shared" ref="L504" si="790">IF(VALUE(AM504),"W/C",IF(ISBLANK(AM504),"NO","W/C"))</f>
        <v>W/C</v>
      </c>
      <c r="M504" s="482" t="str">
        <f t="shared" ref="M504" si="791">IF(VALUE(AN504),"W/C",IF(ISBLANK(AN504),"NO","W/C"))</f>
        <v>NO</v>
      </c>
      <c r="N504" s="482" t="str">
        <f t="shared" ref="N504" si="792">IF(OR(CONCATENATE(L504,M504)="NOW/C",CONCATENATE(L504,M504)="W/CNO"),"W/C","")</f>
        <v>W/C</v>
      </c>
      <c r="O504" s="483"/>
      <c r="P504" s="484"/>
      <c r="Q504" s="484"/>
      <c r="R504" s="484"/>
      <c r="S504" s="484">
        <v>26427137.199999999</v>
      </c>
      <c r="T504" s="484">
        <v>28512102.969999999</v>
      </c>
      <c r="U504" s="484">
        <v>28122288.859999999</v>
      </c>
      <c r="V504" s="484">
        <v>28326408.100000001</v>
      </c>
      <c r="W504" s="484">
        <v>28453971.02</v>
      </c>
      <c r="X504" s="484">
        <v>28429021.559999999</v>
      </c>
      <c r="Y504" s="484">
        <v>28482762.030000001</v>
      </c>
      <c r="Z504" s="484">
        <v>28509465.460000001</v>
      </c>
      <c r="AA504" s="484">
        <v>28509732.239999998</v>
      </c>
      <c r="AB504" s="484">
        <v>28513472.699999999</v>
      </c>
      <c r="AC504" s="484"/>
      <c r="AD504" s="484"/>
      <c r="AE504" s="484">
        <f t="shared" si="751"/>
        <v>22335802.14916667</v>
      </c>
      <c r="AF504" s="485"/>
      <c r="AG504" s="496"/>
      <c r="AH504" s="512"/>
      <c r="AI504" s="512"/>
      <c r="AJ504" s="512"/>
      <c r="AK504" s="513"/>
      <c r="AL504" s="487">
        <f t="shared" ref="AL504" si="793">SUM(AI504:AK504)</f>
        <v>0</v>
      </c>
      <c r="AM504" s="514">
        <f t="shared" ref="AM504" si="794">AE504</f>
        <v>22335802.14916667</v>
      </c>
      <c r="AN504" s="512"/>
      <c r="AO504" s="490">
        <f t="shared" ref="AO504" si="795">AM504+AN504</f>
        <v>22335802.14916667</v>
      </c>
      <c r="AP504" s="232"/>
      <c r="AQ504" s="491">
        <f t="shared" ref="AQ504" si="796">AB504</f>
        <v>28513472.699999999</v>
      </c>
      <c r="AR504" s="512"/>
      <c r="AS504" s="512"/>
      <c r="AT504" s="512"/>
      <c r="AU504" s="512"/>
      <c r="AV504" s="492">
        <f t="shared" ref="AV504" si="797">SUM(AS504:AU504)</f>
        <v>0</v>
      </c>
      <c r="AW504" s="515">
        <f t="shared" ref="AW504" si="798">AQ504</f>
        <v>28513472.699999999</v>
      </c>
      <c r="AX504" s="512"/>
      <c r="AY504" s="489">
        <f t="shared" ref="AY504" si="799">AW504+AX504</f>
        <v>28513472.699999999</v>
      </c>
      <c r="AZ504" s="470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</row>
    <row r="505" spans="1:83" s="11" customFormat="1" ht="12" customHeight="1">
      <c r="A505" s="161">
        <v>18220011</v>
      </c>
      <c r="B505" s="108" t="str">
        <f t="shared" si="752"/>
        <v>18220011</v>
      </c>
      <c r="C505" s="94" t="s">
        <v>180</v>
      </c>
      <c r="D505" s="112" t="str">
        <f t="shared" si="727"/>
        <v>ERB</v>
      </c>
      <c r="E505" s="112"/>
      <c r="F505" s="94"/>
      <c r="G505" s="112"/>
      <c r="H505" s="177" t="str">
        <f t="shared" si="756"/>
        <v/>
      </c>
      <c r="I505" s="177" t="str">
        <f t="shared" si="770"/>
        <v>ERB</v>
      </c>
      <c r="J505" s="177" t="str">
        <f t="shared" si="771"/>
        <v/>
      </c>
      <c r="K505" s="177" t="str">
        <f t="shared" si="772"/>
        <v/>
      </c>
      <c r="L505" s="177" t="str">
        <f t="shared" si="753"/>
        <v>NO</v>
      </c>
      <c r="M505" s="177" t="str">
        <f t="shared" si="754"/>
        <v>NO</v>
      </c>
      <c r="N505" s="177" t="str">
        <f t="shared" si="755"/>
        <v/>
      </c>
      <c r="O505"/>
      <c r="P505" s="95">
        <v>0</v>
      </c>
      <c r="Q505" s="95">
        <v>0</v>
      </c>
      <c r="R505" s="95">
        <v>0</v>
      </c>
      <c r="S505" s="95">
        <v>0</v>
      </c>
      <c r="T505" s="95">
        <v>0</v>
      </c>
      <c r="U505" s="95">
        <v>0</v>
      </c>
      <c r="V505" s="95">
        <v>0</v>
      </c>
      <c r="W505" s="95">
        <v>0</v>
      </c>
      <c r="X505" s="95">
        <v>0</v>
      </c>
      <c r="Y505" s="95">
        <v>0</v>
      </c>
      <c r="Z505" s="95">
        <v>0</v>
      </c>
      <c r="AA505" s="95">
        <v>0</v>
      </c>
      <c r="AB505" s="95">
        <v>0</v>
      </c>
      <c r="AC505" s="95"/>
      <c r="AD505" s="95"/>
      <c r="AE505" s="95">
        <f t="shared" si="751"/>
        <v>0</v>
      </c>
      <c r="AF505" s="102" t="s">
        <v>271</v>
      </c>
      <c r="AG505" s="101"/>
      <c r="AH505" s="99"/>
      <c r="AI505" s="99">
        <f t="shared" ref="AI505:AI512" si="800">AE505</f>
        <v>0</v>
      </c>
      <c r="AJ505" s="99"/>
      <c r="AK505" s="100"/>
      <c r="AL505" s="99">
        <f t="shared" si="773"/>
        <v>0</v>
      </c>
      <c r="AM505" s="98"/>
      <c r="AN505" s="99"/>
      <c r="AO505" s="247">
        <f t="shared" si="774"/>
        <v>0</v>
      </c>
      <c r="AP505" s="232"/>
      <c r="AQ505" s="86">
        <f t="shared" si="779"/>
        <v>0</v>
      </c>
      <c r="AR505" s="99"/>
      <c r="AS505" s="99">
        <f t="shared" ref="AS505:AS512" si="801">AQ505</f>
        <v>0</v>
      </c>
      <c r="AT505" s="99"/>
      <c r="AU505" s="99"/>
      <c r="AV505" s="245">
        <f t="shared" si="775"/>
        <v>0</v>
      </c>
      <c r="AW505" s="99"/>
      <c r="AX505" s="99"/>
      <c r="AY505" s="98">
        <f t="shared" si="776"/>
        <v>0</v>
      </c>
      <c r="AZ505" s="470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</row>
    <row r="506" spans="1:83" s="11" customFormat="1" ht="12" customHeight="1">
      <c r="A506" s="161">
        <v>18220021</v>
      </c>
      <c r="B506" s="108" t="str">
        <f t="shared" si="752"/>
        <v>18220021</v>
      </c>
      <c r="C506" s="94" t="s">
        <v>410</v>
      </c>
      <c r="D506" s="112" t="str">
        <f t="shared" si="727"/>
        <v>ERB</v>
      </c>
      <c r="E506" s="112"/>
      <c r="F506" s="94"/>
      <c r="G506" s="112"/>
      <c r="H506" s="177" t="str">
        <f t="shared" si="756"/>
        <v/>
      </c>
      <c r="I506" s="177" t="str">
        <f t="shared" si="770"/>
        <v>ERB</v>
      </c>
      <c r="J506" s="177" t="str">
        <f t="shared" si="771"/>
        <v/>
      </c>
      <c r="K506" s="177" t="str">
        <f t="shared" si="772"/>
        <v/>
      </c>
      <c r="L506" s="177" t="str">
        <f t="shared" si="753"/>
        <v>NO</v>
      </c>
      <c r="M506" s="177" t="str">
        <f t="shared" si="754"/>
        <v>NO</v>
      </c>
      <c r="N506" s="177" t="str">
        <f t="shared" si="755"/>
        <v/>
      </c>
      <c r="O506"/>
      <c r="P506" s="95">
        <v>0</v>
      </c>
      <c r="Q506" s="95">
        <v>0</v>
      </c>
      <c r="R506" s="95">
        <v>0</v>
      </c>
      <c r="S506" s="95">
        <v>0</v>
      </c>
      <c r="T506" s="95">
        <v>0</v>
      </c>
      <c r="U506" s="95">
        <v>0</v>
      </c>
      <c r="V506" s="95">
        <v>0</v>
      </c>
      <c r="W506" s="95">
        <v>0</v>
      </c>
      <c r="X506" s="95">
        <v>0</v>
      </c>
      <c r="Y506" s="95">
        <v>0</v>
      </c>
      <c r="Z506" s="95">
        <v>0</v>
      </c>
      <c r="AA506" s="95">
        <v>0</v>
      </c>
      <c r="AB506" s="95">
        <v>0</v>
      </c>
      <c r="AC506" s="95"/>
      <c r="AD506" s="95"/>
      <c r="AE506" s="95">
        <f t="shared" si="751"/>
        <v>0</v>
      </c>
      <c r="AF506" s="102" t="s">
        <v>271</v>
      </c>
      <c r="AG506" s="101"/>
      <c r="AH506" s="99"/>
      <c r="AI506" s="99">
        <f t="shared" si="800"/>
        <v>0</v>
      </c>
      <c r="AJ506" s="99"/>
      <c r="AK506" s="100"/>
      <c r="AL506" s="99">
        <f t="shared" si="773"/>
        <v>0</v>
      </c>
      <c r="AM506" s="98"/>
      <c r="AN506" s="99"/>
      <c r="AO506" s="247">
        <f t="shared" si="774"/>
        <v>0</v>
      </c>
      <c r="AP506" s="232"/>
      <c r="AQ506" s="86">
        <f t="shared" si="779"/>
        <v>0</v>
      </c>
      <c r="AR506" s="99"/>
      <c r="AS506" s="99">
        <f t="shared" si="801"/>
        <v>0</v>
      </c>
      <c r="AT506" s="99"/>
      <c r="AU506" s="99"/>
      <c r="AV506" s="245">
        <f t="shared" si="775"/>
        <v>0</v>
      </c>
      <c r="AW506" s="99"/>
      <c r="AX506" s="99"/>
      <c r="AY506" s="98">
        <f t="shared" si="776"/>
        <v>0</v>
      </c>
      <c r="AZ506" s="470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</row>
    <row r="507" spans="1:83" s="11" customFormat="1" ht="12" customHeight="1">
      <c r="A507" s="161">
        <v>18220031</v>
      </c>
      <c r="B507" s="108" t="str">
        <f t="shared" si="752"/>
        <v>18220031</v>
      </c>
      <c r="C507" s="94" t="s">
        <v>1167</v>
      </c>
      <c r="D507" s="112" t="str">
        <f t="shared" si="727"/>
        <v>ERB</v>
      </c>
      <c r="E507" s="112"/>
      <c r="F507" s="94"/>
      <c r="G507" s="112"/>
      <c r="H507" s="177" t="str">
        <f t="shared" si="756"/>
        <v/>
      </c>
      <c r="I507" s="177" t="str">
        <f t="shared" si="770"/>
        <v>ERB</v>
      </c>
      <c r="J507" s="177" t="str">
        <f t="shared" si="771"/>
        <v/>
      </c>
      <c r="K507" s="177" t="str">
        <f t="shared" si="772"/>
        <v/>
      </c>
      <c r="L507" s="177" t="str">
        <f t="shared" si="753"/>
        <v>NO</v>
      </c>
      <c r="M507" s="177" t="str">
        <f t="shared" si="754"/>
        <v>NO</v>
      </c>
      <c r="N507" s="177" t="str">
        <f t="shared" si="755"/>
        <v/>
      </c>
      <c r="O507"/>
      <c r="P507" s="95">
        <v>0</v>
      </c>
      <c r="Q507" s="95">
        <v>0</v>
      </c>
      <c r="R507" s="95">
        <v>0</v>
      </c>
      <c r="S507" s="95">
        <v>0</v>
      </c>
      <c r="T507" s="95">
        <v>0</v>
      </c>
      <c r="U507" s="95">
        <v>0</v>
      </c>
      <c r="V507" s="95">
        <v>0</v>
      </c>
      <c r="W507" s="95">
        <v>0</v>
      </c>
      <c r="X507" s="95">
        <v>0</v>
      </c>
      <c r="Y507" s="95">
        <v>0</v>
      </c>
      <c r="Z507" s="95">
        <v>0</v>
      </c>
      <c r="AA507" s="95">
        <v>0</v>
      </c>
      <c r="AB507" s="95">
        <v>0</v>
      </c>
      <c r="AC507" s="95"/>
      <c r="AD507" s="95"/>
      <c r="AE507" s="95">
        <f t="shared" si="751"/>
        <v>0</v>
      </c>
      <c r="AF507" s="102" t="s">
        <v>271</v>
      </c>
      <c r="AG507" s="101"/>
      <c r="AH507" s="99"/>
      <c r="AI507" s="99">
        <f t="shared" si="800"/>
        <v>0</v>
      </c>
      <c r="AJ507" s="99"/>
      <c r="AK507" s="100"/>
      <c r="AL507" s="99">
        <f t="shared" si="773"/>
        <v>0</v>
      </c>
      <c r="AM507" s="98"/>
      <c r="AN507" s="99"/>
      <c r="AO507" s="247">
        <f t="shared" si="774"/>
        <v>0</v>
      </c>
      <c r="AP507" s="232"/>
      <c r="AQ507" s="86">
        <f t="shared" si="779"/>
        <v>0</v>
      </c>
      <c r="AR507" s="99"/>
      <c r="AS507" s="99">
        <f t="shared" si="801"/>
        <v>0</v>
      </c>
      <c r="AT507" s="99"/>
      <c r="AU507" s="99"/>
      <c r="AV507" s="245">
        <f t="shared" si="775"/>
        <v>0</v>
      </c>
      <c r="AW507" s="99"/>
      <c r="AX507" s="99"/>
      <c r="AY507" s="98">
        <f t="shared" si="776"/>
        <v>0</v>
      </c>
      <c r="AZ507" s="470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</row>
    <row r="508" spans="1:83" s="11" customFormat="1" ht="12" customHeight="1">
      <c r="A508" s="161">
        <v>18220041</v>
      </c>
      <c r="B508" s="108" t="str">
        <f t="shared" si="752"/>
        <v>18220041</v>
      </c>
      <c r="C508" s="94" t="s">
        <v>1168</v>
      </c>
      <c r="D508" s="112" t="str">
        <f t="shared" si="727"/>
        <v>ERB</v>
      </c>
      <c r="E508" s="112"/>
      <c r="F508" s="94"/>
      <c r="G508" s="112"/>
      <c r="H508" s="177" t="str">
        <f t="shared" si="756"/>
        <v/>
      </c>
      <c r="I508" s="177" t="str">
        <f t="shared" si="770"/>
        <v>ERB</v>
      </c>
      <c r="J508" s="177" t="str">
        <f t="shared" si="771"/>
        <v/>
      </c>
      <c r="K508" s="177" t="str">
        <f t="shared" si="772"/>
        <v/>
      </c>
      <c r="L508" s="177" t="str">
        <f t="shared" si="753"/>
        <v>NO</v>
      </c>
      <c r="M508" s="177" t="str">
        <f t="shared" si="754"/>
        <v>NO</v>
      </c>
      <c r="N508" s="177" t="str">
        <f t="shared" si="755"/>
        <v/>
      </c>
      <c r="O508"/>
      <c r="P508" s="95">
        <v>0</v>
      </c>
      <c r="Q508" s="95">
        <v>0</v>
      </c>
      <c r="R508" s="95">
        <v>0</v>
      </c>
      <c r="S508" s="95">
        <v>0</v>
      </c>
      <c r="T508" s="95">
        <v>0</v>
      </c>
      <c r="U508" s="95">
        <v>0</v>
      </c>
      <c r="V508" s="95">
        <v>0</v>
      </c>
      <c r="W508" s="95">
        <v>0</v>
      </c>
      <c r="X508" s="95">
        <v>0</v>
      </c>
      <c r="Y508" s="95">
        <v>0</v>
      </c>
      <c r="Z508" s="95">
        <v>0</v>
      </c>
      <c r="AA508" s="95">
        <v>0</v>
      </c>
      <c r="AB508" s="95">
        <v>0</v>
      </c>
      <c r="AC508" s="95"/>
      <c r="AD508" s="95"/>
      <c r="AE508" s="95">
        <f t="shared" si="751"/>
        <v>0</v>
      </c>
      <c r="AF508" s="102" t="s">
        <v>271</v>
      </c>
      <c r="AG508" s="101"/>
      <c r="AH508" s="99"/>
      <c r="AI508" s="99">
        <f t="shared" si="800"/>
        <v>0</v>
      </c>
      <c r="AJ508" s="99"/>
      <c r="AK508" s="100"/>
      <c r="AL508" s="99">
        <f t="shared" si="773"/>
        <v>0</v>
      </c>
      <c r="AM508" s="98"/>
      <c r="AN508" s="99"/>
      <c r="AO508" s="247">
        <f t="shared" si="774"/>
        <v>0</v>
      </c>
      <c r="AP508" s="232"/>
      <c r="AQ508" s="86">
        <f t="shared" si="779"/>
        <v>0</v>
      </c>
      <c r="AR508" s="99"/>
      <c r="AS508" s="99">
        <f t="shared" si="801"/>
        <v>0</v>
      </c>
      <c r="AT508" s="99"/>
      <c r="AU508" s="99"/>
      <c r="AV508" s="245">
        <f t="shared" si="775"/>
        <v>0</v>
      </c>
      <c r="AW508" s="99"/>
      <c r="AX508" s="99"/>
      <c r="AY508" s="98">
        <f t="shared" si="776"/>
        <v>0</v>
      </c>
      <c r="AZ508" s="470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</row>
    <row r="509" spans="1:83" s="11" customFormat="1" ht="12" customHeight="1">
      <c r="A509" s="161">
        <v>18220061</v>
      </c>
      <c r="B509" s="108" t="str">
        <f t="shared" si="752"/>
        <v>18220061</v>
      </c>
      <c r="C509" s="94" t="s">
        <v>355</v>
      </c>
      <c r="D509" s="112" t="str">
        <f t="shared" si="727"/>
        <v>ERB</v>
      </c>
      <c r="E509" s="112"/>
      <c r="F509" s="94"/>
      <c r="G509" s="112"/>
      <c r="H509" s="177" t="str">
        <f t="shared" si="756"/>
        <v/>
      </c>
      <c r="I509" s="177" t="str">
        <f t="shared" si="770"/>
        <v>ERB</v>
      </c>
      <c r="J509" s="177" t="str">
        <f t="shared" si="771"/>
        <v/>
      </c>
      <c r="K509" s="177" t="str">
        <f t="shared" si="772"/>
        <v/>
      </c>
      <c r="L509" s="177" t="str">
        <f t="shared" si="753"/>
        <v>NO</v>
      </c>
      <c r="M509" s="177" t="str">
        <f t="shared" si="754"/>
        <v>NO</v>
      </c>
      <c r="N509" s="177" t="str">
        <f t="shared" si="755"/>
        <v/>
      </c>
      <c r="O509"/>
      <c r="P509" s="95">
        <v>0</v>
      </c>
      <c r="Q509" s="95">
        <v>0</v>
      </c>
      <c r="R509" s="95">
        <v>0</v>
      </c>
      <c r="S509" s="95">
        <v>0</v>
      </c>
      <c r="T509" s="95">
        <v>0</v>
      </c>
      <c r="U509" s="95">
        <v>0</v>
      </c>
      <c r="V509" s="95">
        <v>0</v>
      </c>
      <c r="W509" s="95">
        <v>0</v>
      </c>
      <c r="X509" s="95">
        <v>0</v>
      </c>
      <c r="Y509" s="95">
        <v>0</v>
      </c>
      <c r="Z509" s="95">
        <v>0</v>
      </c>
      <c r="AA509" s="95">
        <v>0</v>
      </c>
      <c r="AB509" s="95">
        <v>0</v>
      </c>
      <c r="AC509" s="95"/>
      <c r="AD509" s="95"/>
      <c r="AE509" s="95">
        <f t="shared" si="751"/>
        <v>0</v>
      </c>
      <c r="AF509" s="102" t="s">
        <v>427</v>
      </c>
      <c r="AG509" s="101"/>
      <c r="AH509" s="99"/>
      <c r="AI509" s="99">
        <f t="shared" si="800"/>
        <v>0</v>
      </c>
      <c r="AJ509" s="99"/>
      <c r="AK509" s="100"/>
      <c r="AL509" s="99">
        <f t="shared" si="773"/>
        <v>0</v>
      </c>
      <c r="AM509" s="98"/>
      <c r="AN509" s="99"/>
      <c r="AO509" s="247">
        <f t="shared" si="774"/>
        <v>0</v>
      </c>
      <c r="AP509" s="232"/>
      <c r="AQ509" s="86">
        <f t="shared" si="779"/>
        <v>0</v>
      </c>
      <c r="AR509" s="99"/>
      <c r="AS509" s="99">
        <f t="shared" si="801"/>
        <v>0</v>
      </c>
      <c r="AT509" s="99"/>
      <c r="AU509" s="99"/>
      <c r="AV509" s="245">
        <f t="shared" si="775"/>
        <v>0</v>
      </c>
      <c r="AW509" s="99"/>
      <c r="AX509" s="99"/>
      <c r="AY509" s="98">
        <f t="shared" si="776"/>
        <v>0</v>
      </c>
      <c r="AZ509" s="470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</row>
    <row r="510" spans="1:83" s="11" customFormat="1" ht="12" customHeight="1">
      <c r="A510" s="161">
        <v>18220091</v>
      </c>
      <c r="B510" s="108" t="str">
        <f t="shared" si="752"/>
        <v>18220091</v>
      </c>
      <c r="C510" s="94" t="s">
        <v>813</v>
      </c>
      <c r="D510" s="112" t="str">
        <f t="shared" si="727"/>
        <v>ERB</v>
      </c>
      <c r="E510" s="112"/>
      <c r="F510" s="94"/>
      <c r="G510" s="112"/>
      <c r="H510" s="177" t="str">
        <f t="shared" ref="H510:H543" si="802">IF(VALUE(AH510),H$7,IF(ISBLANK(AH510),"",H$7))</f>
        <v/>
      </c>
      <c r="I510" s="177" t="str">
        <f t="shared" si="770"/>
        <v>ERB</v>
      </c>
      <c r="J510" s="177" t="str">
        <f t="shared" si="771"/>
        <v/>
      </c>
      <c r="K510" s="177" t="str">
        <f t="shared" si="772"/>
        <v/>
      </c>
      <c r="L510" s="177" t="str">
        <f t="shared" si="753"/>
        <v>NO</v>
      </c>
      <c r="M510" s="177" t="str">
        <f t="shared" si="754"/>
        <v>NO</v>
      </c>
      <c r="N510" s="177" t="str">
        <f t="shared" si="755"/>
        <v/>
      </c>
      <c r="O510"/>
      <c r="P510" s="95">
        <v>0</v>
      </c>
      <c r="Q510" s="95">
        <v>0</v>
      </c>
      <c r="R510" s="95">
        <v>0</v>
      </c>
      <c r="S510" s="95">
        <v>0</v>
      </c>
      <c r="T510" s="95">
        <v>0</v>
      </c>
      <c r="U510" s="95">
        <v>0</v>
      </c>
      <c r="V510" s="95">
        <v>0</v>
      </c>
      <c r="W510" s="95">
        <v>0</v>
      </c>
      <c r="X510" s="95">
        <v>0</v>
      </c>
      <c r="Y510" s="95">
        <v>0</v>
      </c>
      <c r="Z510" s="95">
        <v>0</v>
      </c>
      <c r="AA510" s="95">
        <v>0</v>
      </c>
      <c r="AB510" s="95">
        <v>0</v>
      </c>
      <c r="AC510" s="95"/>
      <c r="AD510" s="95"/>
      <c r="AE510" s="95">
        <f t="shared" si="751"/>
        <v>0</v>
      </c>
      <c r="AF510" s="102" t="s">
        <v>815</v>
      </c>
      <c r="AG510" s="101"/>
      <c r="AH510" s="99"/>
      <c r="AI510" s="99">
        <f t="shared" si="800"/>
        <v>0</v>
      </c>
      <c r="AJ510" s="99"/>
      <c r="AK510" s="100"/>
      <c r="AL510" s="99">
        <f t="shared" si="773"/>
        <v>0</v>
      </c>
      <c r="AM510" s="98"/>
      <c r="AN510" s="99"/>
      <c r="AO510" s="247">
        <f t="shared" si="774"/>
        <v>0</v>
      </c>
      <c r="AP510" s="232"/>
      <c r="AQ510" s="86">
        <f t="shared" si="779"/>
        <v>0</v>
      </c>
      <c r="AR510" s="99"/>
      <c r="AS510" s="99">
        <f t="shared" si="801"/>
        <v>0</v>
      </c>
      <c r="AT510" s="99"/>
      <c r="AU510" s="99"/>
      <c r="AV510" s="245">
        <f t="shared" si="775"/>
        <v>0</v>
      </c>
      <c r="AW510" s="99"/>
      <c r="AX510" s="99"/>
      <c r="AY510" s="98">
        <f t="shared" si="776"/>
        <v>0</v>
      </c>
      <c r="AZ510" s="47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</row>
    <row r="511" spans="1:83" s="11" customFormat="1" ht="12" customHeight="1">
      <c r="A511" s="161">
        <v>18220101</v>
      </c>
      <c r="B511" s="108" t="str">
        <f t="shared" si="752"/>
        <v>18220101</v>
      </c>
      <c r="C511" s="94" t="s">
        <v>1117</v>
      </c>
      <c r="D511" s="112" t="str">
        <f t="shared" si="727"/>
        <v>ERB</v>
      </c>
      <c r="E511" s="112"/>
      <c r="F511" s="94"/>
      <c r="G511" s="112"/>
      <c r="H511" s="177" t="str">
        <f t="shared" si="802"/>
        <v/>
      </c>
      <c r="I511" s="177" t="str">
        <f t="shared" ref="I511:I544" si="803">IF(VALUE(AI511),I$7,IF(ISBLANK(AI511),"",I$7))</f>
        <v>ERB</v>
      </c>
      <c r="J511" s="177" t="str">
        <f t="shared" ref="J511:J544" si="804">IF(VALUE(AJ511),J$7,IF(ISBLANK(AJ511),"",J$7))</f>
        <v/>
      </c>
      <c r="K511" s="177" t="str">
        <f t="shared" ref="K511:K544" si="805">IF(VALUE(AK511),K$7,IF(ISBLANK(AK511),"",K$7))</f>
        <v/>
      </c>
      <c r="L511" s="177" t="str">
        <f t="shared" si="753"/>
        <v>NO</v>
      </c>
      <c r="M511" s="177" t="str">
        <f t="shared" si="754"/>
        <v>NO</v>
      </c>
      <c r="N511" s="177" t="str">
        <f t="shared" si="755"/>
        <v/>
      </c>
      <c r="O511"/>
      <c r="P511" s="95">
        <v>0</v>
      </c>
      <c r="Q511" s="95">
        <v>0</v>
      </c>
      <c r="R511" s="95">
        <v>0</v>
      </c>
      <c r="S511" s="95">
        <v>0</v>
      </c>
      <c r="T511" s="95">
        <v>0</v>
      </c>
      <c r="U511" s="95">
        <v>0</v>
      </c>
      <c r="V511" s="95">
        <v>0</v>
      </c>
      <c r="W511" s="95">
        <v>0</v>
      </c>
      <c r="X511" s="95">
        <v>0</v>
      </c>
      <c r="Y511" s="95">
        <v>0</v>
      </c>
      <c r="Z511" s="95">
        <v>0</v>
      </c>
      <c r="AA511" s="95">
        <v>0</v>
      </c>
      <c r="AB511" s="95">
        <v>0</v>
      </c>
      <c r="AC511" s="95"/>
      <c r="AD511" s="95"/>
      <c r="AE511" s="95">
        <f t="shared" si="751"/>
        <v>0</v>
      </c>
      <c r="AF511" s="102" t="s">
        <v>906</v>
      </c>
      <c r="AG511" s="101"/>
      <c r="AH511" s="99"/>
      <c r="AI511" s="99">
        <f t="shared" si="800"/>
        <v>0</v>
      </c>
      <c r="AJ511" s="99"/>
      <c r="AK511" s="100"/>
      <c r="AL511" s="99">
        <f t="shared" si="773"/>
        <v>0</v>
      </c>
      <c r="AM511" s="98"/>
      <c r="AN511" s="99"/>
      <c r="AO511" s="247">
        <f t="shared" si="774"/>
        <v>0</v>
      </c>
      <c r="AP511" s="232"/>
      <c r="AQ511" s="86">
        <f t="shared" si="779"/>
        <v>0</v>
      </c>
      <c r="AR511" s="99"/>
      <c r="AS511" s="99">
        <f t="shared" si="801"/>
        <v>0</v>
      </c>
      <c r="AT511" s="99"/>
      <c r="AU511" s="99"/>
      <c r="AV511" s="245">
        <f t="shared" si="775"/>
        <v>0</v>
      </c>
      <c r="AW511" s="99"/>
      <c r="AX511" s="99"/>
      <c r="AY511" s="98">
        <f t="shared" si="776"/>
        <v>0</v>
      </c>
      <c r="AZ511" s="470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</row>
    <row r="512" spans="1:83" s="11" customFormat="1" ht="12" customHeight="1">
      <c r="A512" s="566" t="s">
        <v>1849</v>
      </c>
      <c r="B512" s="567" t="str">
        <f t="shared" ref="B512" si="806">TEXT(A512,"##")</f>
        <v>18220111</v>
      </c>
      <c r="C512" s="589" t="s">
        <v>1838</v>
      </c>
      <c r="D512" s="480" t="str">
        <f t="shared" si="727"/>
        <v>ERB</v>
      </c>
      <c r="E512" s="480"/>
      <c r="F512" s="495">
        <v>43800</v>
      </c>
      <c r="G512" s="480"/>
      <c r="H512" s="482" t="str">
        <f t="shared" ref="H512" si="807">IF(VALUE(AH512),H$7,IF(ISBLANK(AH512),"",H$7))</f>
        <v/>
      </c>
      <c r="I512" s="482" t="str">
        <f t="shared" ref="I512" si="808">IF(VALUE(AI512),I$7,IF(ISBLANK(AI512),"",I$7))</f>
        <v>ERB</v>
      </c>
      <c r="J512" s="482" t="str">
        <f t="shared" ref="J512" si="809">IF(VALUE(AJ512),J$7,IF(ISBLANK(AJ512),"",J$7))</f>
        <v/>
      </c>
      <c r="K512" s="482" t="str">
        <f t="shared" ref="K512" si="810">IF(VALUE(AK512),K$7,IF(ISBLANK(AK512),"",K$7))</f>
        <v/>
      </c>
      <c r="L512" s="482" t="str">
        <f t="shared" ref="L512" si="811">IF(VALUE(AM512),"W/C",IF(ISBLANK(AM512),"NO","W/C"))</f>
        <v>NO</v>
      </c>
      <c r="M512" s="482" t="str">
        <f t="shared" ref="M512" si="812">IF(VALUE(AN512),"W/C",IF(ISBLANK(AN512),"NO","W/C"))</f>
        <v>NO</v>
      </c>
      <c r="N512" s="482" t="str">
        <f t="shared" ref="N512" si="813">IF(OR(CONCATENATE(L512,M512)="NOW/C",CONCATENATE(L512,M512)="W/CNO"),"W/C","")</f>
        <v/>
      </c>
      <c r="O512" s="561"/>
      <c r="P512" s="562"/>
      <c r="Q512" s="562"/>
      <c r="R512" s="562"/>
      <c r="S512" s="562"/>
      <c r="T512" s="562"/>
      <c r="U512" s="562"/>
      <c r="V512" s="562"/>
      <c r="W512" s="562"/>
      <c r="X512" s="562"/>
      <c r="Y512" s="562"/>
      <c r="Z512" s="562"/>
      <c r="AA512" s="562"/>
      <c r="AB512" s="562">
        <v>126549623.15000001</v>
      </c>
      <c r="AC512" s="562"/>
      <c r="AD512" s="562"/>
      <c r="AE512" s="562">
        <f t="shared" si="751"/>
        <v>5272900.9645833336</v>
      </c>
      <c r="AF512" s="571" t="s">
        <v>1861</v>
      </c>
      <c r="AG512" s="572"/>
      <c r="AH512" s="564"/>
      <c r="AI512" s="487">
        <f t="shared" si="800"/>
        <v>5272900.9645833336</v>
      </c>
      <c r="AJ512" s="564"/>
      <c r="AK512" s="573"/>
      <c r="AL512" s="564">
        <f t="shared" ref="AL512" si="814">SUM(AI512:AK512)</f>
        <v>5272900.9645833336</v>
      </c>
      <c r="AM512" s="565"/>
      <c r="AN512" s="564"/>
      <c r="AO512" s="574">
        <f t="shared" ref="AO512" si="815">AM512+AN512</f>
        <v>0</v>
      </c>
      <c r="AP512" s="232"/>
      <c r="AQ512" s="575">
        <f t="shared" ref="AQ512" si="816">AB512</f>
        <v>126549623.15000001</v>
      </c>
      <c r="AR512" s="564"/>
      <c r="AS512" s="487">
        <f t="shared" si="801"/>
        <v>126549623.15000001</v>
      </c>
      <c r="AT512" s="564"/>
      <c r="AU512" s="564"/>
      <c r="AV512" s="580">
        <f t="shared" ref="AV512" si="817">SUM(AS512:AU512)</f>
        <v>126549623.15000001</v>
      </c>
      <c r="AW512" s="564"/>
      <c r="AX512" s="564"/>
      <c r="AY512" s="565">
        <f t="shared" si="776"/>
        <v>0</v>
      </c>
      <c r="AZ512" s="590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</row>
    <row r="513" spans="1:83" s="11" customFormat="1" ht="12" customHeight="1">
      <c r="A513" s="566" t="s">
        <v>1850</v>
      </c>
      <c r="B513" s="567" t="str">
        <f t="shared" ref="B513" si="818">TEXT(A513,"##")</f>
        <v>18220121</v>
      </c>
      <c r="C513" s="589" t="s">
        <v>1839</v>
      </c>
      <c r="D513" s="480" t="str">
        <f t="shared" ref="D513" si="819">IF(CONCATENATE(H513,I513,J513,K513,N513)= "ERBGRB","CRB",CONCATENATE(H513,I513,J513,K513,N513))</f>
        <v>Non-Op</v>
      </c>
      <c r="E513" s="480"/>
      <c r="F513" s="495">
        <v>43800</v>
      </c>
      <c r="G513" s="480"/>
      <c r="H513" s="482" t="str">
        <f t="shared" ref="H513" si="820">IF(VALUE(AH513),H$7,IF(ISBLANK(AH513),"",H$7))</f>
        <v/>
      </c>
      <c r="I513" s="482" t="str">
        <f t="shared" ref="I513" si="821">IF(VALUE(AI513),I$7,IF(ISBLANK(AI513),"",I$7))</f>
        <v/>
      </c>
      <c r="J513" s="482" t="str">
        <f t="shared" ref="J513" si="822">IF(VALUE(AJ513),J$7,IF(ISBLANK(AJ513),"",J$7))</f>
        <v/>
      </c>
      <c r="K513" s="482" t="str">
        <f t="shared" ref="K513" si="823">IF(VALUE(AK513),K$7,IF(ISBLANK(AK513),"",K$7))</f>
        <v>Non-Op</v>
      </c>
      <c r="L513" s="482" t="str">
        <f t="shared" ref="L513" si="824">IF(VALUE(AM513),"W/C",IF(ISBLANK(AM513),"NO","W/C"))</f>
        <v>NO</v>
      </c>
      <c r="M513" s="482" t="str">
        <f t="shared" ref="M513" si="825">IF(VALUE(AN513),"W/C",IF(ISBLANK(AN513),"NO","W/C"))</f>
        <v>NO</v>
      </c>
      <c r="N513" s="482" t="str">
        <f t="shared" ref="N513" si="826">IF(OR(CONCATENATE(L513,M513)="NOW/C",CONCATENATE(L513,M513)="W/CNO"),"W/C","")</f>
        <v/>
      </c>
      <c r="O513" s="561"/>
      <c r="P513" s="562"/>
      <c r="Q513" s="562"/>
      <c r="R513" s="562"/>
      <c r="S513" s="562"/>
      <c r="T513" s="562"/>
      <c r="U513" s="562"/>
      <c r="V513" s="562"/>
      <c r="W513" s="562"/>
      <c r="X513" s="562"/>
      <c r="Y513" s="562"/>
      <c r="Z513" s="562"/>
      <c r="AA513" s="562"/>
      <c r="AB513" s="562">
        <v>-82224442.969999999</v>
      </c>
      <c r="AC513" s="562"/>
      <c r="AD513" s="562"/>
      <c r="AE513" s="562">
        <f t="shared" ref="AE513" si="827">(P513+AB513+SUM(Q513:AA513)*2)/24</f>
        <v>-3426018.4570833333</v>
      </c>
      <c r="AF513" s="571"/>
      <c r="AG513" s="572"/>
      <c r="AH513" s="564"/>
      <c r="AI513" s="564"/>
      <c r="AJ513" s="564"/>
      <c r="AK513" s="573">
        <f>AE513</f>
        <v>-3426018.4570833333</v>
      </c>
      <c r="AL513" s="564">
        <f t="shared" ref="AL513" si="828">SUM(AI513:AK513)</f>
        <v>-3426018.4570833333</v>
      </c>
      <c r="AM513" s="565"/>
      <c r="AN513" s="564"/>
      <c r="AO513" s="574">
        <f t="shared" ref="AO513" si="829">AM513+AN513</f>
        <v>0</v>
      </c>
      <c r="AP513" s="232"/>
      <c r="AQ513" s="575">
        <f t="shared" ref="AQ513" si="830">AB513</f>
        <v>-82224442.969999999</v>
      </c>
      <c r="AR513" s="564"/>
      <c r="AS513" s="564"/>
      <c r="AT513" s="564"/>
      <c r="AU513" s="564">
        <f>AQ513</f>
        <v>-82224442.969999999</v>
      </c>
      <c r="AV513" s="580">
        <f t="shared" ref="AV513" si="831">SUM(AS513:AU513)</f>
        <v>-82224442.969999999</v>
      </c>
      <c r="AW513" s="564"/>
      <c r="AX513" s="564"/>
      <c r="AY513" s="565">
        <f t="shared" ref="AY513" si="832">AW513+AX513</f>
        <v>0</v>
      </c>
      <c r="AZ513" s="470" t="s">
        <v>1668</v>
      </c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</row>
    <row r="514" spans="1:83" s="11" customFormat="1" ht="12" customHeight="1">
      <c r="A514" s="161">
        <v>18230002</v>
      </c>
      <c r="B514" s="108" t="str">
        <f t="shared" si="752"/>
        <v>18230002</v>
      </c>
      <c r="C514" s="94" t="s">
        <v>1010</v>
      </c>
      <c r="D514" s="112" t="str">
        <f t="shared" si="727"/>
        <v>Non-Op</v>
      </c>
      <c r="E514" s="112"/>
      <c r="F514" s="94"/>
      <c r="G514" s="112"/>
      <c r="H514" s="177" t="str">
        <f t="shared" si="802"/>
        <v/>
      </c>
      <c r="I514" s="177" t="str">
        <f t="shared" si="803"/>
        <v/>
      </c>
      <c r="J514" s="177" t="str">
        <f t="shared" si="804"/>
        <v/>
      </c>
      <c r="K514" s="177" t="str">
        <f t="shared" si="805"/>
        <v>Non-Op</v>
      </c>
      <c r="L514" s="177" t="str">
        <f t="shared" si="753"/>
        <v>NO</v>
      </c>
      <c r="M514" s="177" t="str">
        <f t="shared" si="754"/>
        <v>NO</v>
      </c>
      <c r="N514" s="177" t="str">
        <f t="shared" si="755"/>
        <v/>
      </c>
      <c r="O514"/>
      <c r="P514" s="95">
        <v>0</v>
      </c>
      <c r="Q514" s="95">
        <v>0</v>
      </c>
      <c r="R514" s="95">
        <v>0</v>
      </c>
      <c r="S514" s="95">
        <v>0</v>
      </c>
      <c r="T514" s="95">
        <v>0</v>
      </c>
      <c r="U514" s="95">
        <v>0</v>
      </c>
      <c r="V514" s="95">
        <v>0</v>
      </c>
      <c r="W514" s="95">
        <v>0</v>
      </c>
      <c r="X514" s="95">
        <v>0</v>
      </c>
      <c r="Y514" s="95">
        <v>0</v>
      </c>
      <c r="Z514" s="95">
        <v>0</v>
      </c>
      <c r="AA514" s="95">
        <v>0</v>
      </c>
      <c r="AB514" s="95">
        <v>0</v>
      </c>
      <c r="AC514" s="95"/>
      <c r="AD514" s="95"/>
      <c r="AE514" s="95">
        <f t="shared" si="751"/>
        <v>0</v>
      </c>
      <c r="AF514" s="102"/>
      <c r="AG514" s="101"/>
      <c r="AH514" s="99"/>
      <c r="AI514" s="99"/>
      <c r="AJ514" s="99"/>
      <c r="AK514" s="100">
        <f>AE514</f>
        <v>0</v>
      </c>
      <c r="AL514" s="99">
        <f t="shared" si="773"/>
        <v>0</v>
      </c>
      <c r="AM514" s="98"/>
      <c r="AN514" s="99"/>
      <c r="AO514" s="247">
        <f t="shared" si="774"/>
        <v>0</v>
      </c>
      <c r="AP514" s="232"/>
      <c r="AQ514" s="86">
        <f t="shared" si="779"/>
        <v>0</v>
      </c>
      <c r="AR514" s="99"/>
      <c r="AS514" s="99"/>
      <c r="AT514" s="99"/>
      <c r="AU514" s="99">
        <f>AQ514</f>
        <v>0</v>
      </c>
      <c r="AV514" s="245">
        <f t="shared" si="775"/>
        <v>0</v>
      </c>
      <c r="AW514" s="99"/>
      <c r="AX514" s="99"/>
      <c r="AY514" s="98">
        <f t="shared" si="776"/>
        <v>0</v>
      </c>
      <c r="AZ514" s="470" t="s">
        <v>1675</v>
      </c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</row>
    <row r="515" spans="1:83" s="11" customFormat="1" ht="12" customHeight="1">
      <c r="A515" s="161">
        <v>18230021</v>
      </c>
      <c r="B515" s="108" t="str">
        <f t="shared" si="752"/>
        <v>18230021</v>
      </c>
      <c r="C515" s="94" t="s">
        <v>224</v>
      </c>
      <c r="D515" s="112" t="str">
        <f t="shared" si="727"/>
        <v>W/C</v>
      </c>
      <c r="E515" s="112"/>
      <c r="F515" s="94"/>
      <c r="G515" s="112"/>
      <c r="H515" s="177" t="str">
        <f t="shared" si="802"/>
        <v/>
      </c>
      <c r="I515" s="177" t="str">
        <f t="shared" si="803"/>
        <v/>
      </c>
      <c r="J515" s="177" t="str">
        <f t="shared" si="804"/>
        <v/>
      </c>
      <c r="K515" s="177" t="str">
        <f t="shared" si="805"/>
        <v/>
      </c>
      <c r="L515" s="177" t="str">
        <f t="shared" si="753"/>
        <v>W/C</v>
      </c>
      <c r="M515" s="177" t="str">
        <f t="shared" si="754"/>
        <v>NO</v>
      </c>
      <c r="N515" s="177" t="str">
        <f t="shared" si="755"/>
        <v>W/C</v>
      </c>
      <c r="O515"/>
      <c r="P515" s="95">
        <v>91086586.069999993</v>
      </c>
      <c r="Q515" s="95">
        <v>96866299.140000001</v>
      </c>
      <c r="R515" s="95">
        <v>100952146.86</v>
      </c>
      <c r="S515" s="95">
        <v>107062407.91</v>
      </c>
      <c r="T515" s="95">
        <v>112389469.77</v>
      </c>
      <c r="U515" s="95">
        <v>27230109.309999999</v>
      </c>
      <c r="V515" s="95">
        <v>32888944.670000002</v>
      </c>
      <c r="W515" s="95">
        <v>40173031.640000001</v>
      </c>
      <c r="X515" s="95">
        <v>46650418.609999999</v>
      </c>
      <c r="Y515" s="95">
        <v>53570185.219999999</v>
      </c>
      <c r="Z515" s="95">
        <v>59233935.670000002</v>
      </c>
      <c r="AA515" s="95">
        <v>64716943.600000001</v>
      </c>
      <c r="AB515" s="95">
        <v>73398572.439999998</v>
      </c>
      <c r="AC515" s="95"/>
      <c r="AD515" s="95"/>
      <c r="AE515" s="95">
        <f t="shared" si="751"/>
        <v>68664705.971249998</v>
      </c>
      <c r="AF515" s="143"/>
      <c r="AG515" s="105"/>
      <c r="AH515" s="99"/>
      <c r="AI515" s="99"/>
      <c r="AJ515" s="99"/>
      <c r="AK515" s="100"/>
      <c r="AL515" s="99">
        <f t="shared" si="773"/>
        <v>0</v>
      </c>
      <c r="AM515" s="98">
        <f>AE515</f>
        <v>68664705.971249998</v>
      </c>
      <c r="AN515" s="99"/>
      <c r="AO515" s="247">
        <f t="shared" si="774"/>
        <v>68664705.971249998</v>
      </c>
      <c r="AP515" s="232"/>
      <c r="AQ515" s="86">
        <f t="shared" si="779"/>
        <v>73398572.439999998</v>
      </c>
      <c r="AR515" s="99"/>
      <c r="AS515" s="99"/>
      <c r="AT515" s="99"/>
      <c r="AU515" s="99"/>
      <c r="AV515" s="245">
        <f t="shared" si="775"/>
        <v>0</v>
      </c>
      <c r="AW515" s="99">
        <f>AQ515</f>
        <v>73398572.439999998</v>
      </c>
      <c r="AX515" s="99"/>
      <c r="AY515" s="98">
        <f t="shared" si="776"/>
        <v>73398572.439999998</v>
      </c>
      <c r="AZ515" s="470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</row>
    <row r="516" spans="1:83" s="11" customFormat="1" ht="12" customHeight="1">
      <c r="A516" s="161">
        <v>18230031</v>
      </c>
      <c r="B516" s="108" t="str">
        <f t="shared" si="752"/>
        <v>18230031</v>
      </c>
      <c r="C516" s="94" t="s">
        <v>467</v>
      </c>
      <c r="D516" s="112" t="str">
        <f t="shared" si="727"/>
        <v>ERB</v>
      </c>
      <c r="E516" s="112"/>
      <c r="F516" s="94"/>
      <c r="G516" s="112"/>
      <c r="H516" s="177" t="str">
        <f t="shared" si="802"/>
        <v/>
      </c>
      <c r="I516" s="177" t="str">
        <f t="shared" si="803"/>
        <v>ERB</v>
      </c>
      <c r="J516" s="177" t="str">
        <f t="shared" si="804"/>
        <v/>
      </c>
      <c r="K516" s="177" t="str">
        <f t="shared" si="805"/>
        <v/>
      </c>
      <c r="L516" s="177" t="str">
        <f t="shared" si="753"/>
        <v>NO</v>
      </c>
      <c r="M516" s="177" t="str">
        <f t="shared" si="754"/>
        <v>NO</v>
      </c>
      <c r="N516" s="177" t="str">
        <f t="shared" si="755"/>
        <v/>
      </c>
      <c r="O516"/>
      <c r="P516" s="95">
        <v>52028793.020000003</v>
      </c>
      <c r="Q516" s="95">
        <v>51811075.619999997</v>
      </c>
      <c r="R516" s="95">
        <v>51593358.219999999</v>
      </c>
      <c r="S516" s="95">
        <v>51375640.82</v>
      </c>
      <c r="T516" s="95">
        <v>51157923.420000002</v>
      </c>
      <c r="U516" s="95">
        <v>50940206.020000003</v>
      </c>
      <c r="V516" s="95">
        <v>50722488.619999997</v>
      </c>
      <c r="W516" s="95">
        <v>50504771.219999999</v>
      </c>
      <c r="X516" s="95">
        <v>50287053.82</v>
      </c>
      <c r="Y516" s="95">
        <v>50069336.420000002</v>
      </c>
      <c r="Z516" s="95">
        <v>49851619.020000003</v>
      </c>
      <c r="AA516" s="95">
        <v>49633901.619999997</v>
      </c>
      <c r="AB516" s="95">
        <v>57553295.43</v>
      </c>
      <c r="AC516" s="95"/>
      <c r="AD516" s="95"/>
      <c r="AE516" s="95">
        <f t="shared" si="751"/>
        <v>51061534.920416661</v>
      </c>
      <c r="AF516" s="102" t="s">
        <v>163</v>
      </c>
      <c r="AG516" s="101"/>
      <c r="AH516" s="99"/>
      <c r="AI516" s="99">
        <f>AE516</f>
        <v>51061534.920416661</v>
      </c>
      <c r="AJ516" s="99"/>
      <c r="AK516" s="100"/>
      <c r="AL516" s="99">
        <f t="shared" si="773"/>
        <v>51061534.920416661</v>
      </c>
      <c r="AM516" s="98"/>
      <c r="AN516" s="99"/>
      <c r="AO516" s="247">
        <f t="shared" si="774"/>
        <v>0</v>
      </c>
      <c r="AP516" s="232"/>
      <c r="AQ516" s="86">
        <f t="shared" si="779"/>
        <v>57553295.43</v>
      </c>
      <c r="AR516" s="99"/>
      <c r="AS516" s="99">
        <f>AQ516</f>
        <v>57553295.43</v>
      </c>
      <c r="AT516" s="99"/>
      <c r="AU516" s="99"/>
      <c r="AV516" s="245">
        <f t="shared" si="775"/>
        <v>57553295.43</v>
      </c>
      <c r="AW516" s="99"/>
      <c r="AX516" s="99"/>
      <c r="AY516" s="98">
        <f t="shared" si="776"/>
        <v>0</v>
      </c>
      <c r="AZ516" s="470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</row>
    <row r="517" spans="1:83" s="11" customFormat="1" ht="12" customHeight="1">
      <c r="A517" s="161">
        <v>18230032</v>
      </c>
      <c r="B517" s="108" t="str">
        <f t="shared" si="752"/>
        <v>18230032</v>
      </c>
      <c r="C517" s="94" t="s">
        <v>318</v>
      </c>
      <c r="D517" s="112" t="str">
        <f t="shared" si="727"/>
        <v>W/C</v>
      </c>
      <c r="E517" s="112"/>
      <c r="F517" s="94"/>
      <c r="G517" s="112"/>
      <c r="H517" s="177" t="str">
        <f t="shared" si="802"/>
        <v/>
      </c>
      <c r="I517" s="177" t="str">
        <f t="shared" si="803"/>
        <v/>
      </c>
      <c r="J517" s="177" t="str">
        <f t="shared" si="804"/>
        <v/>
      </c>
      <c r="K517" s="177" t="str">
        <f t="shared" si="805"/>
        <v/>
      </c>
      <c r="L517" s="177" t="str">
        <f t="shared" si="753"/>
        <v>W/C</v>
      </c>
      <c r="M517" s="177" t="str">
        <f t="shared" si="754"/>
        <v>NO</v>
      </c>
      <c r="N517" s="177" t="str">
        <f t="shared" si="755"/>
        <v>W/C</v>
      </c>
      <c r="O517"/>
      <c r="P517" s="95">
        <v>15790197.939999999</v>
      </c>
      <c r="Q517" s="95">
        <v>18000907.550000001</v>
      </c>
      <c r="R517" s="95">
        <v>19310068.379999999</v>
      </c>
      <c r="S517" s="95">
        <v>21223913.239999998</v>
      </c>
      <c r="T517" s="95">
        <v>22381947.620000001</v>
      </c>
      <c r="U517" s="95">
        <v>7726552.1200000001</v>
      </c>
      <c r="V517" s="95">
        <v>8555240.9000000004</v>
      </c>
      <c r="W517" s="95">
        <v>10654091.789999999</v>
      </c>
      <c r="X517" s="95">
        <v>11755486.789999999</v>
      </c>
      <c r="Y517" s="95">
        <v>12745780.74</v>
      </c>
      <c r="Z517" s="95">
        <v>13718177.92</v>
      </c>
      <c r="AA517" s="95">
        <v>14947113.77</v>
      </c>
      <c r="AB517" s="95">
        <v>17755124.800000001</v>
      </c>
      <c r="AC517" s="95"/>
      <c r="AD517" s="95"/>
      <c r="AE517" s="95">
        <f t="shared" si="751"/>
        <v>14815995.182500003</v>
      </c>
      <c r="AF517" s="102"/>
      <c r="AG517" s="101"/>
      <c r="AH517" s="99"/>
      <c r="AI517" s="99"/>
      <c r="AJ517" s="99"/>
      <c r="AK517" s="100"/>
      <c r="AL517" s="99">
        <f t="shared" si="773"/>
        <v>0</v>
      </c>
      <c r="AM517" s="98">
        <f>AE517</f>
        <v>14815995.182500003</v>
      </c>
      <c r="AN517" s="99"/>
      <c r="AO517" s="247">
        <f t="shared" si="774"/>
        <v>14815995.182500003</v>
      </c>
      <c r="AP517" s="232"/>
      <c r="AQ517" s="86">
        <f t="shared" si="779"/>
        <v>17755124.800000001</v>
      </c>
      <c r="AR517" s="99"/>
      <c r="AS517" s="99"/>
      <c r="AT517" s="99"/>
      <c r="AU517" s="99"/>
      <c r="AV517" s="245">
        <f t="shared" si="775"/>
        <v>0</v>
      </c>
      <c r="AW517" s="99">
        <f>AQ517</f>
        <v>17755124.800000001</v>
      </c>
      <c r="AX517" s="99"/>
      <c r="AY517" s="98">
        <f t="shared" si="776"/>
        <v>17755124.800000001</v>
      </c>
      <c r="AZ517" s="470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</row>
    <row r="518" spans="1:83" s="11" customFormat="1" ht="12" customHeight="1">
      <c r="A518" s="161">
        <v>18230041</v>
      </c>
      <c r="B518" s="108" t="str">
        <f t="shared" si="752"/>
        <v>18230041</v>
      </c>
      <c r="C518" s="94" t="s">
        <v>585</v>
      </c>
      <c r="D518" s="112" t="str">
        <f t="shared" si="727"/>
        <v>ERB</v>
      </c>
      <c r="E518" s="112"/>
      <c r="F518" s="94"/>
      <c r="G518" s="112"/>
      <c r="H518" s="177" t="str">
        <f t="shared" si="802"/>
        <v/>
      </c>
      <c r="I518" s="177" t="str">
        <f t="shared" si="803"/>
        <v>ERB</v>
      </c>
      <c r="J518" s="177" t="str">
        <f t="shared" si="804"/>
        <v/>
      </c>
      <c r="K518" s="177" t="str">
        <f t="shared" si="805"/>
        <v/>
      </c>
      <c r="L518" s="177" t="str">
        <f t="shared" si="753"/>
        <v>NO</v>
      </c>
      <c r="M518" s="177" t="str">
        <f t="shared" si="754"/>
        <v>NO</v>
      </c>
      <c r="N518" s="177" t="str">
        <f t="shared" si="755"/>
        <v/>
      </c>
      <c r="O518"/>
      <c r="P518" s="95">
        <v>21589277</v>
      </c>
      <c r="Q518" s="95">
        <v>21589277</v>
      </c>
      <c r="R518" s="95">
        <v>21589277</v>
      </c>
      <c r="S518" s="95">
        <v>21589277</v>
      </c>
      <c r="T518" s="95">
        <v>21589277</v>
      </c>
      <c r="U518" s="95">
        <v>21589277</v>
      </c>
      <c r="V518" s="95">
        <v>21589277</v>
      </c>
      <c r="W518" s="95">
        <v>21589277</v>
      </c>
      <c r="X518" s="95">
        <v>21589277</v>
      </c>
      <c r="Y518" s="95">
        <v>21589277</v>
      </c>
      <c r="Z518" s="95">
        <v>21589277</v>
      </c>
      <c r="AA518" s="95">
        <v>21589277</v>
      </c>
      <c r="AB518" s="95">
        <v>21589277</v>
      </c>
      <c r="AC518" s="95"/>
      <c r="AD518" s="95"/>
      <c r="AE518" s="95">
        <f t="shared" si="751"/>
        <v>21589277</v>
      </c>
      <c r="AF518" s="102">
        <v>7</v>
      </c>
      <c r="AG518" s="101"/>
      <c r="AH518" s="99"/>
      <c r="AI518" s="99">
        <f>AE518</f>
        <v>21589277</v>
      </c>
      <c r="AJ518" s="99"/>
      <c r="AK518" s="100"/>
      <c r="AL518" s="99">
        <f t="shared" si="773"/>
        <v>21589277</v>
      </c>
      <c r="AM518" s="98"/>
      <c r="AN518" s="99"/>
      <c r="AO518" s="247">
        <f t="shared" si="774"/>
        <v>0</v>
      </c>
      <c r="AP518" s="232"/>
      <c r="AQ518" s="86">
        <f t="shared" si="779"/>
        <v>21589277</v>
      </c>
      <c r="AR518" s="99"/>
      <c r="AS518" s="99">
        <f>AQ518</f>
        <v>21589277</v>
      </c>
      <c r="AT518" s="99"/>
      <c r="AU518" s="99"/>
      <c r="AV518" s="245">
        <f t="shared" si="775"/>
        <v>21589277</v>
      </c>
      <c r="AW518" s="99"/>
      <c r="AX518" s="99"/>
      <c r="AY518" s="98">
        <f t="shared" si="776"/>
        <v>0</v>
      </c>
      <c r="AZ518" s="470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</row>
    <row r="519" spans="1:83" s="11" customFormat="1" ht="12" customHeight="1">
      <c r="A519" s="161">
        <v>18230042</v>
      </c>
      <c r="B519" s="108" t="str">
        <f t="shared" si="752"/>
        <v>18230042</v>
      </c>
      <c r="C519" s="94" t="s">
        <v>586</v>
      </c>
      <c r="D519" s="112" t="str">
        <f t="shared" si="727"/>
        <v>W/C</v>
      </c>
      <c r="E519" s="112"/>
      <c r="F519" s="94"/>
      <c r="G519" s="112"/>
      <c r="H519" s="177" t="str">
        <f t="shared" si="802"/>
        <v/>
      </c>
      <c r="I519" s="177" t="str">
        <f t="shared" si="803"/>
        <v/>
      </c>
      <c r="J519" s="177" t="str">
        <f t="shared" si="804"/>
        <v/>
      </c>
      <c r="K519" s="177" t="str">
        <f t="shared" si="805"/>
        <v/>
      </c>
      <c r="L519" s="177" t="str">
        <f t="shared" si="753"/>
        <v>W/C</v>
      </c>
      <c r="M519" s="177" t="str">
        <f t="shared" si="754"/>
        <v>NO</v>
      </c>
      <c r="N519" s="177" t="str">
        <f t="shared" si="755"/>
        <v>W/C</v>
      </c>
      <c r="O519"/>
      <c r="P519" s="95">
        <v>-7584174.1100000003</v>
      </c>
      <c r="Q519" s="95">
        <v>-9662416.9000000004</v>
      </c>
      <c r="R519" s="95">
        <v>-12108418.59</v>
      </c>
      <c r="S519" s="95">
        <v>-13944291.77</v>
      </c>
      <c r="T519" s="95">
        <v>-15119253.85</v>
      </c>
      <c r="U519" s="95">
        <v>-128411.9</v>
      </c>
      <c r="V519" s="95">
        <v>-698170.05</v>
      </c>
      <c r="W519" s="95">
        <v>-1176628.08</v>
      </c>
      <c r="X519" s="95">
        <v>-1639056.42</v>
      </c>
      <c r="Y519" s="95">
        <v>-2242568.7799999998</v>
      </c>
      <c r="Z519" s="95">
        <v>-3659479.25</v>
      </c>
      <c r="AA519" s="95">
        <v>-5389334.4100000001</v>
      </c>
      <c r="AB519" s="95">
        <v>-7669477.5300000003</v>
      </c>
      <c r="AC519" s="95"/>
      <c r="AD519" s="95"/>
      <c r="AE519" s="95">
        <f t="shared" si="751"/>
        <v>-6116237.9849999994</v>
      </c>
      <c r="AF519" s="102"/>
      <c r="AG519" s="101"/>
      <c r="AH519" s="99"/>
      <c r="AI519" s="99"/>
      <c r="AJ519" s="99"/>
      <c r="AK519" s="100"/>
      <c r="AL519" s="99">
        <f t="shared" si="773"/>
        <v>0</v>
      </c>
      <c r="AM519" s="98">
        <f>AE519</f>
        <v>-6116237.9849999994</v>
      </c>
      <c r="AN519" s="99"/>
      <c r="AO519" s="247">
        <f t="shared" si="774"/>
        <v>-6116237.9849999994</v>
      </c>
      <c r="AP519" s="232"/>
      <c r="AQ519" s="86">
        <f t="shared" si="779"/>
        <v>-7669477.5300000003</v>
      </c>
      <c r="AR519" s="99"/>
      <c r="AS519" s="99"/>
      <c r="AT519" s="99"/>
      <c r="AU519" s="99"/>
      <c r="AV519" s="245">
        <f t="shared" si="775"/>
        <v>0</v>
      </c>
      <c r="AW519" s="99">
        <f>AQ519</f>
        <v>-7669477.5300000003</v>
      </c>
      <c r="AX519" s="99"/>
      <c r="AY519" s="98">
        <f t="shared" si="776"/>
        <v>-7669477.5300000003</v>
      </c>
      <c r="AZ519" s="470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</row>
    <row r="520" spans="1:83" s="11" customFormat="1" ht="12" customHeight="1">
      <c r="A520" s="161">
        <v>18230051</v>
      </c>
      <c r="B520" s="108" t="str">
        <f t="shared" si="752"/>
        <v>18230051</v>
      </c>
      <c r="C520" s="94" t="s">
        <v>1169</v>
      </c>
      <c r="D520" s="112" t="str">
        <f t="shared" si="727"/>
        <v>ERB</v>
      </c>
      <c r="E520" s="112"/>
      <c r="F520" s="94"/>
      <c r="G520" s="112"/>
      <c r="H520" s="177" t="str">
        <f t="shared" si="802"/>
        <v/>
      </c>
      <c r="I520" s="177" t="str">
        <f t="shared" si="803"/>
        <v>ERB</v>
      </c>
      <c r="J520" s="177" t="str">
        <f t="shared" si="804"/>
        <v/>
      </c>
      <c r="K520" s="177" t="str">
        <f t="shared" si="805"/>
        <v/>
      </c>
      <c r="L520" s="177" t="str">
        <f t="shared" si="753"/>
        <v>NO</v>
      </c>
      <c r="M520" s="177" t="str">
        <f t="shared" si="754"/>
        <v>NO</v>
      </c>
      <c r="N520" s="177" t="str">
        <f t="shared" si="755"/>
        <v/>
      </c>
      <c r="O520"/>
      <c r="P520" s="95">
        <v>-18447467.07</v>
      </c>
      <c r="Q520" s="95">
        <v>-18495506.960000001</v>
      </c>
      <c r="R520" s="95">
        <v>-18543546.850000001</v>
      </c>
      <c r="S520" s="95">
        <v>-18591586.739999998</v>
      </c>
      <c r="T520" s="95">
        <v>-18639626.629999999</v>
      </c>
      <c r="U520" s="95">
        <v>-18687666.52</v>
      </c>
      <c r="V520" s="95">
        <v>-18735706.41</v>
      </c>
      <c r="W520" s="95">
        <v>-18783746.300000001</v>
      </c>
      <c r="X520" s="95">
        <v>-18831786.190000001</v>
      </c>
      <c r="Y520" s="95">
        <v>-18879826.079999998</v>
      </c>
      <c r="Z520" s="95">
        <v>-18927865.969999999</v>
      </c>
      <c r="AA520" s="95">
        <v>-18975905.859999999</v>
      </c>
      <c r="AB520" s="95">
        <v>-19023945.75</v>
      </c>
      <c r="AC520" s="95"/>
      <c r="AD520" s="95"/>
      <c r="AE520" s="95">
        <f t="shared" si="751"/>
        <v>-18735706.41</v>
      </c>
      <c r="AF520" s="102">
        <v>8</v>
      </c>
      <c r="AG520" s="101"/>
      <c r="AH520" s="99"/>
      <c r="AI520" s="99">
        <f>AE520</f>
        <v>-18735706.41</v>
      </c>
      <c r="AJ520" s="99"/>
      <c r="AK520" s="100"/>
      <c r="AL520" s="99">
        <f t="shared" si="773"/>
        <v>-18735706.41</v>
      </c>
      <c r="AM520" s="98"/>
      <c r="AN520" s="99"/>
      <c r="AO520" s="247">
        <f t="shared" si="774"/>
        <v>0</v>
      </c>
      <c r="AP520" s="232"/>
      <c r="AQ520" s="86">
        <f t="shared" si="779"/>
        <v>-19023945.75</v>
      </c>
      <c r="AR520" s="99"/>
      <c r="AS520" s="99">
        <f>AQ520</f>
        <v>-19023945.75</v>
      </c>
      <c r="AT520" s="99"/>
      <c r="AU520" s="99"/>
      <c r="AV520" s="245">
        <f t="shared" si="775"/>
        <v>-19023945.75</v>
      </c>
      <c r="AW520" s="99"/>
      <c r="AX520" s="99"/>
      <c r="AY520" s="98">
        <f t="shared" si="776"/>
        <v>0</v>
      </c>
      <c r="AZ520" s="47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</row>
    <row r="521" spans="1:83" s="11" customFormat="1" ht="12" customHeight="1">
      <c r="A521" s="161">
        <v>18230061</v>
      </c>
      <c r="B521" s="108" t="str">
        <f t="shared" si="752"/>
        <v>18230061</v>
      </c>
      <c r="C521" s="94" t="s">
        <v>160</v>
      </c>
      <c r="D521" s="112" t="str">
        <f t="shared" si="727"/>
        <v>ERB</v>
      </c>
      <c r="E521" s="112"/>
      <c r="F521" s="94"/>
      <c r="G521" s="112"/>
      <c r="H521" s="177" t="str">
        <f t="shared" si="802"/>
        <v/>
      </c>
      <c r="I521" s="177" t="str">
        <f t="shared" si="803"/>
        <v>ERB</v>
      </c>
      <c r="J521" s="177" t="str">
        <f t="shared" si="804"/>
        <v/>
      </c>
      <c r="K521" s="177" t="str">
        <f t="shared" si="805"/>
        <v/>
      </c>
      <c r="L521" s="177" t="str">
        <f t="shared" si="753"/>
        <v>NO</v>
      </c>
      <c r="M521" s="177" t="str">
        <f t="shared" si="754"/>
        <v>NO</v>
      </c>
      <c r="N521" s="177" t="str">
        <f t="shared" si="755"/>
        <v/>
      </c>
      <c r="O521"/>
      <c r="P521" s="95">
        <v>761233</v>
      </c>
      <c r="Q521" s="95">
        <v>749666</v>
      </c>
      <c r="R521" s="95">
        <v>738099</v>
      </c>
      <c r="S521" s="95">
        <v>726532</v>
      </c>
      <c r="T521" s="95">
        <v>714965</v>
      </c>
      <c r="U521" s="95">
        <v>703398</v>
      </c>
      <c r="V521" s="95">
        <v>691831</v>
      </c>
      <c r="W521" s="95">
        <v>680264</v>
      </c>
      <c r="X521" s="95">
        <v>668697</v>
      </c>
      <c r="Y521" s="95">
        <v>657130</v>
      </c>
      <c r="Z521" s="95">
        <v>645563</v>
      </c>
      <c r="AA521" s="95">
        <v>633996</v>
      </c>
      <c r="AB521" s="95">
        <v>622429</v>
      </c>
      <c r="AC521" s="95"/>
      <c r="AD521" s="95"/>
      <c r="AE521" s="95">
        <f t="shared" si="751"/>
        <v>691831</v>
      </c>
      <c r="AF521" s="102">
        <v>9</v>
      </c>
      <c r="AG521" s="101"/>
      <c r="AH521" s="99"/>
      <c r="AI521" s="99">
        <f>AE521</f>
        <v>691831</v>
      </c>
      <c r="AJ521" s="99"/>
      <c r="AK521" s="100"/>
      <c r="AL521" s="99">
        <f t="shared" si="773"/>
        <v>691831</v>
      </c>
      <c r="AM521" s="98"/>
      <c r="AN521" s="99"/>
      <c r="AO521" s="247">
        <f t="shared" si="774"/>
        <v>0</v>
      </c>
      <c r="AP521" s="232"/>
      <c r="AQ521" s="86">
        <f t="shared" si="779"/>
        <v>622429</v>
      </c>
      <c r="AR521" s="99"/>
      <c r="AS521" s="99">
        <f>AQ521</f>
        <v>622429</v>
      </c>
      <c r="AT521" s="99"/>
      <c r="AU521" s="99"/>
      <c r="AV521" s="245">
        <f t="shared" si="775"/>
        <v>622429</v>
      </c>
      <c r="AW521" s="99"/>
      <c r="AX521" s="99"/>
      <c r="AY521" s="98">
        <f t="shared" si="776"/>
        <v>0</v>
      </c>
      <c r="AZ521" s="470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</row>
    <row r="522" spans="1:83" s="11" customFormat="1" ht="12" customHeight="1">
      <c r="A522" s="161">
        <v>18230071</v>
      </c>
      <c r="B522" s="108" t="str">
        <f t="shared" si="752"/>
        <v>18230071</v>
      </c>
      <c r="C522" s="94" t="s">
        <v>161</v>
      </c>
      <c r="D522" s="112" t="str">
        <f t="shared" si="727"/>
        <v>ERB</v>
      </c>
      <c r="E522" s="112"/>
      <c r="F522" s="94"/>
      <c r="G522" s="112"/>
      <c r="H522" s="177" t="str">
        <f t="shared" si="802"/>
        <v/>
      </c>
      <c r="I522" s="177" t="str">
        <f t="shared" si="803"/>
        <v>ERB</v>
      </c>
      <c r="J522" s="177" t="str">
        <f t="shared" si="804"/>
        <v/>
      </c>
      <c r="K522" s="177" t="str">
        <f t="shared" si="805"/>
        <v/>
      </c>
      <c r="L522" s="177" t="str">
        <f t="shared" si="753"/>
        <v>NO</v>
      </c>
      <c r="M522" s="177" t="str">
        <f t="shared" si="754"/>
        <v>NO</v>
      </c>
      <c r="N522" s="177" t="str">
        <f t="shared" si="755"/>
        <v/>
      </c>
      <c r="O522"/>
      <c r="P522" s="95">
        <v>0</v>
      </c>
      <c r="Q522" s="95">
        <v>0</v>
      </c>
      <c r="R522" s="95">
        <v>0</v>
      </c>
      <c r="S522" s="95">
        <v>0</v>
      </c>
      <c r="T522" s="95">
        <v>0</v>
      </c>
      <c r="U522" s="95">
        <v>0</v>
      </c>
      <c r="V522" s="95">
        <v>0</v>
      </c>
      <c r="W522" s="95">
        <v>0</v>
      </c>
      <c r="X522" s="95">
        <v>0</v>
      </c>
      <c r="Y522" s="95">
        <v>0</v>
      </c>
      <c r="Z522" s="95">
        <v>0</v>
      </c>
      <c r="AA522" s="95">
        <v>0</v>
      </c>
      <c r="AB522" s="95">
        <v>0</v>
      </c>
      <c r="AC522" s="95"/>
      <c r="AD522" s="95"/>
      <c r="AE522" s="95">
        <f t="shared" si="751"/>
        <v>0</v>
      </c>
      <c r="AF522" s="102">
        <v>10</v>
      </c>
      <c r="AG522" s="101"/>
      <c r="AH522" s="99"/>
      <c r="AI522" s="99">
        <f>AE522</f>
        <v>0</v>
      </c>
      <c r="AJ522" s="99"/>
      <c r="AK522" s="100"/>
      <c r="AL522" s="99">
        <f t="shared" si="773"/>
        <v>0</v>
      </c>
      <c r="AM522" s="98"/>
      <c r="AN522" s="99"/>
      <c r="AO522" s="247">
        <f t="shared" si="774"/>
        <v>0</v>
      </c>
      <c r="AP522" s="232"/>
      <c r="AQ522" s="86">
        <f t="shared" si="779"/>
        <v>0</v>
      </c>
      <c r="AR522" s="99"/>
      <c r="AS522" s="99">
        <f>AQ522</f>
        <v>0</v>
      </c>
      <c r="AT522" s="99"/>
      <c r="AU522" s="99"/>
      <c r="AV522" s="245">
        <f t="shared" si="775"/>
        <v>0</v>
      </c>
      <c r="AW522" s="99"/>
      <c r="AX522" s="99"/>
      <c r="AY522" s="98">
        <f t="shared" si="776"/>
        <v>0</v>
      </c>
      <c r="AZ522" s="470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</row>
    <row r="523" spans="1:83" s="11" customFormat="1" ht="12" customHeight="1">
      <c r="A523" s="161">
        <v>18230081</v>
      </c>
      <c r="B523" s="108" t="str">
        <f t="shared" si="752"/>
        <v>18230081</v>
      </c>
      <c r="C523" s="94" t="s">
        <v>162</v>
      </c>
      <c r="D523" s="112" t="str">
        <f t="shared" si="727"/>
        <v>ERB</v>
      </c>
      <c r="E523" s="112"/>
      <c r="F523" s="94"/>
      <c r="G523" s="112"/>
      <c r="H523" s="177" t="str">
        <f t="shared" si="802"/>
        <v/>
      </c>
      <c r="I523" s="177" t="str">
        <f t="shared" si="803"/>
        <v>ERB</v>
      </c>
      <c r="J523" s="177" t="str">
        <f t="shared" si="804"/>
        <v/>
      </c>
      <c r="K523" s="177" t="str">
        <f t="shared" si="805"/>
        <v/>
      </c>
      <c r="L523" s="177" t="str">
        <f t="shared" si="753"/>
        <v>NO</v>
      </c>
      <c r="M523" s="177" t="str">
        <f t="shared" si="754"/>
        <v>NO</v>
      </c>
      <c r="N523" s="177" t="str">
        <f t="shared" si="755"/>
        <v/>
      </c>
      <c r="O523"/>
      <c r="P523" s="95">
        <v>0</v>
      </c>
      <c r="Q523" s="95">
        <v>0</v>
      </c>
      <c r="R523" s="95">
        <v>0</v>
      </c>
      <c r="S523" s="95">
        <v>0</v>
      </c>
      <c r="T523" s="95">
        <v>0</v>
      </c>
      <c r="U523" s="95">
        <v>0</v>
      </c>
      <c r="V523" s="95">
        <v>0</v>
      </c>
      <c r="W523" s="95">
        <v>0</v>
      </c>
      <c r="X523" s="95">
        <v>0</v>
      </c>
      <c r="Y523" s="95">
        <v>0</v>
      </c>
      <c r="Z523" s="95">
        <v>0</v>
      </c>
      <c r="AA523" s="95">
        <v>0</v>
      </c>
      <c r="AB523" s="95">
        <v>0</v>
      </c>
      <c r="AC523" s="95"/>
      <c r="AD523" s="95"/>
      <c r="AE523" s="95">
        <f t="shared" si="751"/>
        <v>0</v>
      </c>
      <c r="AF523" s="102">
        <v>11</v>
      </c>
      <c r="AG523" s="101"/>
      <c r="AH523" s="99"/>
      <c r="AI523" s="99">
        <f>AE523</f>
        <v>0</v>
      </c>
      <c r="AJ523" s="99"/>
      <c r="AK523" s="100"/>
      <c r="AL523" s="99">
        <f t="shared" si="773"/>
        <v>0</v>
      </c>
      <c r="AM523" s="98"/>
      <c r="AN523" s="99"/>
      <c r="AO523" s="247">
        <f t="shared" si="774"/>
        <v>0</v>
      </c>
      <c r="AP523" s="232"/>
      <c r="AQ523" s="86">
        <f t="shared" si="779"/>
        <v>0</v>
      </c>
      <c r="AR523" s="99"/>
      <c r="AS523" s="99">
        <f>AQ523</f>
        <v>0</v>
      </c>
      <c r="AT523" s="99"/>
      <c r="AU523" s="99"/>
      <c r="AV523" s="245">
        <f t="shared" si="775"/>
        <v>0</v>
      </c>
      <c r="AW523" s="99"/>
      <c r="AX523" s="99"/>
      <c r="AY523" s="98">
        <f t="shared" si="776"/>
        <v>0</v>
      </c>
      <c r="AZ523" s="470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</row>
    <row r="524" spans="1:83" s="11" customFormat="1" ht="12" customHeight="1">
      <c r="A524" s="161">
        <v>18230281</v>
      </c>
      <c r="B524" s="108" t="str">
        <f t="shared" si="752"/>
        <v>18230281</v>
      </c>
      <c r="C524" s="94" t="s">
        <v>79</v>
      </c>
      <c r="D524" s="112" t="str">
        <f t="shared" si="727"/>
        <v>Non-Op</v>
      </c>
      <c r="E524" s="112"/>
      <c r="F524" s="94"/>
      <c r="G524" s="112"/>
      <c r="H524" s="177" t="str">
        <f t="shared" si="802"/>
        <v/>
      </c>
      <c r="I524" s="177" t="str">
        <f t="shared" si="803"/>
        <v/>
      </c>
      <c r="J524" s="177" t="str">
        <f t="shared" si="804"/>
        <v/>
      </c>
      <c r="K524" s="177" t="str">
        <f t="shared" si="805"/>
        <v>Non-Op</v>
      </c>
      <c r="L524" s="177" t="str">
        <f t="shared" si="753"/>
        <v>NO</v>
      </c>
      <c r="M524" s="177" t="str">
        <f t="shared" si="754"/>
        <v>NO</v>
      </c>
      <c r="N524" s="177" t="str">
        <f t="shared" si="755"/>
        <v/>
      </c>
      <c r="O524"/>
      <c r="P524" s="95">
        <v>0</v>
      </c>
      <c r="Q524" s="95">
        <v>0</v>
      </c>
      <c r="R524" s="95">
        <v>0</v>
      </c>
      <c r="S524" s="95">
        <v>0</v>
      </c>
      <c r="T524" s="95">
        <v>0</v>
      </c>
      <c r="U524" s="95">
        <v>0</v>
      </c>
      <c r="V524" s="95">
        <v>0</v>
      </c>
      <c r="W524" s="95">
        <v>0</v>
      </c>
      <c r="X524" s="95">
        <v>0</v>
      </c>
      <c r="Y524" s="95">
        <v>0</v>
      </c>
      <c r="Z524" s="95">
        <v>0</v>
      </c>
      <c r="AA524" s="95">
        <v>0</v>
      </c>
      <c r="AB524" s="95">
        <v>0</v>
      </c>
      <c r="AC524" s="95"/>
      <c r="AD524" s="95"/>
      <c r="AE524" s="95">
        <f t="shared" si="751"/>
        <v>0</v>
      </c>
      <c r="AF524" s="102"/>
      <c r="AG524" s="101"/>
      <c r="AH524" s="99"/>
      <c r="AI524" s="99"/>
      <c r="AJ524" s="99"/>
      <c r="AK524" s="100">
        <f>AE524</f>
        <v>0</v>
      </c>
      <c r="AL524" s="99">
        <f t="shared" si="773"/>
        <v>0</v>
      </c>
      <c r="AM524" s="98"/>
      <c r="AN524" s="99"/>
      <c r="AO524" s="247">
        <f t="shared" si="774"/>
        <v>0</v>
      </c>
      <c r="AP524" s="232"/>
      <c r="AQ524" s="86">
        <f t="shared" si="779"/>
        <v>0</v>
      </c>
      <c r="AR524" s="99"/>
      <c r="AS524" s="99"/>
      <c r="AT524" s="99"/>
      <c r="AU524" s="99">
        <f>AQ524</f>
        <v>0</v>
      </c>
      <c r="AV524" s="245">
        <f t="shared" si="775"/>
        <v>0</v>
      </c>
      <c r="AW524" s="99"/>
      <c r="AX524" s="99"/>
      <c r="AY524" s="98">
        <f t="shared" si="776"/>
        <v>0</v>
      </c>
      <c r="AZ524" s="470" t="s">
        <v>1664</v>
      </c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</row>
    <row r="525" spans="1:83" s="11" customFormat="1" ht="12" customHeight="1">
      <c r="A525" s="161">
        <v>18230291</v>
      </c>
      <c r="B525" s="108" t="str">
        <f t="shared" si="752"/>
        <v>18230291</v>
      </c>
      <c r="C525" s="94" t="s">
        <v>552</v>
      </c>
      <c r="D525" s="112" t="str">
        <f t="shared" si="727"/>
        <v>Non-Op</v>
      </c>
      <c r="E525" s="112"/>
      <c r="F525" s="94"/>
      <c r="G525" s="112"/>
      <c r="H525" s="177" t="str">
        <f t="shared" si="802"/>
        <v/>
      </c>
      <c r="I525" s="177" t="str">
        <f t="shared" si="803"/>
        <v/>
      </c>
      <c r="J525" s="177" t="str">
        <f t="shared" si="804"/>
        <v/>
      </c>
      <c r="K525" s="177" t="str">
        <f t="shared" si="805"/>
        <v>Non-Op</v>
      </c>
      <c r="L525" s="177" t="str">
        <f t="shared" si="753"/>
        <v>NO</v>
      </c>
      <c r="M525" s="177" t="str">
        <f t="shared" si="754"/>
        <v>NO</v>
      </c>
      <c r="N525" s="177" t="str">
        <f t="shared" si="755"/>
        <v/>
      </c>
      <c r="O525"/>
      <c r="P525" s="95">
        <v>0</v>
      </c>
      <c r="Q525" s="95">
        <v>0</v>
      </c>
      <c r="R525" s="95">
        <v>0</v>
      </c>
      <c r="S525" s="95">
        <v>0</v>
      </c>
      <c r="T525" s="95">
        <v>0</v>
      </c>
      <c r="U525" s="95">
        <v>0</v>
      </c>
      <c r="V525" s="95">
        <v>0</v>
      </c>
      <c r="W525" s="95">
        <v>0</v>
      </c>
      <c r="X525" s="95">
        <v>0</v>
      </c>
      <c r="Y525" s="95">
        <v>0</v>
      </c>
      <c r="Z525" s="95">
        <v>0</v>
      </c>
      <c r="AA525" s="95">
        <v>0</v>
      </c>
      <c r="AB525" s="95">
        <v>0</v>
      </c>
      <c r="AC525" s="95"/>
      <c r="AD525" s="95"/>
      <c r="AE525" s="95">
        <f t="shared" si="751"/>
        <v>0</v>
      </c>
      <c r="AF525" s="102"/>
      <c r="AG525" s="101"/>
      <c r="AH525" s="99"/>
      <c r="AI525" s="99"/>
      <c r="AJ525" s="99"/>
      <c r="AK525" s="100">
        <f>AE525</f>
        <v>0</v>
      </c>
      <c r="AL525" s="99">
        <f t="shared" si="773"/>
        <v>0</v>
      </c>
      <c r="AM525" s="98"/>
      <c r="AN525" s="99"/>
      <c r="AO525" s="247">
        <f t="shared" si="774"/>
        <v>0</v>
      </c>
      <c r="AP525" s="232"/>
      <c r="AQ525" s="86">
        <f t="shared" si="779"/>
        <v>0</v>
      </c>
      <c r="AR525" s="99"/>
      <c r="AS525" s="99"/>
      <c r="AT525" s="99"/>
      <c r="AU525" s="99">
        <f>AQ525</f>
        <v>0</v>
      </c>
      <c r="AV525" s="245">
        <f t="shared" si="775"/>
        <v>0</v>
      </c>
      <c r="AW525" s="99"/>
      <c r="AX525" s="99"/>
      <c r="AY525" s="98">
        <f t="shared" si="776"/>
        <v>0</v>
      </c>
      <c r="AZ525" s="470" t="s">
        <v>1664</v>
      </c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</row>
    <row r="526" spans="1:83" s="11" customFormat="1" ht="12" customHeight="1">
      <c r="A526" s="161">
        <v>18230311</v>
      </c>
      <c r="B526" s="108" t="str">
        <f t="shared" si="752"/>
        <v>18230311</v>
      </c>
      <c r="C526" s="94" t="s">
        <v>98</v>
      </c>
      <c r="D526" s="112" t="str">
        <f t="shared" si="727"/>
        <v>Non-Op</v>
      </c>
      <c r="E526" s="112"/>
      <c r="F526" s="94"/>
      <c r="G526" s="112"/>
      <c r="H526" s="177" t="str">
        <f t="shared" si="802"/>
        <v/>
      </c>
      <c r="I526" s="177" t="str">
        <f t="shared" si="803"/>
        <v/>
      </c>
      <c r="J526" s="177" t="str">
        <f t="shared" si="804"/>
        <v/>
      </c>
      <c r="K526" s="177" t="str">
        <f t="shared" si="805"/>
        <v>Non-Op</v>
      </c>
      <c r="L526" s="177" t="str">
        <f t="shared" si="753"/>
        <v>NO</v>
      </c>
      <c r="M526" s="177" t="str">
        <f t="shared" si="754"/>
        <v>NO</v>
      </c>
      <c r="N526" s="177" t="str">
        <f t="shared" si="755"/>
        <v/>
      </c>
      <c r="O526"/>
      <c r="P526" s="95">
        <v>32000</v>
      </c>
      <c r="Q526" s="95">
        <v>32000</v>
      </c>
      <c r="R526" s="95">
        <v>32000</v>
      </c>
      <c r="S526" s="95">
        <v>32000</v>
      </c>
      <c r="T526" s="95">
        <v>32000</v>
      </c>
      <c r="U526" s="95">
        <v>32000</v>
      </c>
      <c r="V526" s="95">
        <v>32000</v>
      </c>
      <c r="W526" s="95">
        <v>32000</v>
      </c>
      <c r="X526" s="95">
        <v>32000</v>
      </c>
      <c r="Y526" s="95">
        <v>32000</v>
      </c>
      <c r="Z526" s="95">
        <v>32000</v>
      </c>
      <c r="AA526" s="95">
        <v>32000</v>
      </c>
      <c r="AB526" s="95">
        <v>32000</v>
      </c>
      <c r="AC526" s="95"/>
      <c r="AD526" s="95"/>
      <c r="AE526" s="95">
        <f t="shared" si="751"/>
        <v>32000</v>
      </c>
      <c r="AF526" s="102"/>
      <c r="AG526" s="101"/>
      <c r="AH526" s="99"/>
      <c r="AI526" s="99"/>
      <c r="AJ526" s="99"/>
      <c r="AK526" s="100">
        <f>AE526</f>
        <v>32000</v>
      </c>
      <c r="AL526" s="99">
        <f t="shared" si="773"/>
        <v>32000</v>
      </c>
      <c r="AM526" s="98"/>
      <c r="AN526" s="99"/>
      <c r="AO526" s="247">
        <f t="shared" si="774"/>
        <v>0</v>
      </c>
      <c r="AP526" s="232"/>
      <c r="AQ526" s="86">
        <f t="shared" si="779"/>
        <v>32000</v>
      </c>
      <c r="AR526" s="99"/>
      <c r="AS526" s="99"/>
      <c r="AT526" s="99"/>
      <c r="AU526" s="99">
        <f>AQ526</f>
        <v>32000</v>
      </c>
      <c r="AV526" s="245">
        <f t="shared" si="775"/>
        <v>32000</v>
      </c>
      <c r="AW526" s="99"/>
      <c r="AX526" s="99"/>
      <c r="AY526" s="98">
        <f t="shared" si="776"/>
        <v>0</v>
      </c>
      <c r="AZ526" s="470" t="s">
        <v>1676</v>
      </c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</row>
    <row r="527" spans="1:83" s="11" customFormat="1" ht="12" customHeight="1">
      <c r="A527" s="336">
        <v>18230312</v>
      </c>
      <c r="B527" s="337" t="str">
        <f t="shared" si="752"/>
        <v>18230312</v>
      </c>
      <c r="C527" s="325" t="s">
        <v>1431</v>
      </c>
      <c r="D527" s="326" t="str">
        <f t="shared" si="727"/>
        <v>W/C</v>
      </c>
      <c r="E527" s="326"/>
      <c r="F527" s="339">
        <v>43070</v>
      </c>
      <c r="G527" s="326"/>
      <c r="H527" s="327" t="str">
        <f t="shared" si="802"/>
        <v/>
      </c>
      <c r="I527" s="327" t="str">
        <f t="shared" si="803"/>
        <v/>
      </c>
      <c r="J527" s="327" t="str">
        <f t="shared" si="804"/>
        <v/>
      </c>
      <c r="K527" s="327" t="str">
        <f t="shared" si="805"/>
        <v/>
      </c>
      <c r="L527" s="327" t="str">
        <f t="shared" si="753"/>
        <v>W/C</v>
      </c>
      <c r="M527" s="327" t="str">
        <f t="shared" si="754"/>
        <v>NO</v>
      </c>
      <c r="N527" s="327" t="str">
        <f t="shared" si="755"/>
        <v>W/C</v>
      </c>
      <c r="O527" s="445"/>
      <c r="P527" s="328">
        <v>-23136973.710000001</v>
      </c>
      <c r="Q527" s="328">
        <v>-22650705.109999999</v>
      </c>
      <c r="R527" s="328">
        <v>-22164436.510000002</v>
      </c>
      <c r="S527" s="328">
        <v>-21678167.91</v>
      </c>
      <c r="T527" s="328">
        <v>-21191899.309999999</v>
      </c>
      <c r="U527" s="328">
        <v>-20705630.710000001</v>
      </c>
      <c r="V527" s="328">
        <v>-20219362.109999999</v>
      </c>
      <c r="W527" s="328">
        <v>-19733093.510000002</v>
      </c>
      <c r="X527" s="328">
        <v>-19246824.91</v>
      </c>
      <c r="Y527" s="328">
        <v>-18760556.309999999</v>
      </c>
      <c r="Z527" s="328">
        <v>-18274287.710000001</v>
      </c>
      <c r="AA527" s="328">
        <v>-17788019.109999999</v>
      </c>
      <c r="AB527" s="328">
        <v>-17301750.510000002</v>
      </c>
      <c r="AC527" s="328"/>
      <c r="AD527" s="328"/>
      <c r="AE527" s="328">
        <f t="shared" si="751"/>
        <v>-20219362.110000003</v>
      </c>
      <c r="AF527" s="377"/>
      <c r="AG527" s="368"/>
      <c r="AH527" s="330"/>
      <c r="AI527" s="330"/>
      <c r="AJ527" s="330"/>
      <c r="AK527" s="331"/>
      <c r="AL527" s="330">
        <f t="shared" si="773"/>
        <v>0</v>
      </c>
      <c r="AM527" s="332">
        <f>AE527</f>
        <v>-20219362.110000003</v>
      </c>
      <c r="AN527" s="330"/>
      <c r="AO527" s="333">
        <f t="shared" si="774"/>
        <v>-20219362.110000003</v>
      </c>
      <c r="AP527" s="232"/>
      <c r="AQ527" s="334">
        <f t="shared" si="779"/>
        <v>-17301750.510000002</v>
      </c>
      <c r="AR527" s="330"/>
      <c r="AS527" s="330"/>
      <c r="AT527" s="330"/>
      <c r="AU527" s="330"/>
      <c r="AV527" s="335">
        <f t="shared" si="775"/>
        <v>0</v>
      </c>
      <c r="AW527" s="330">
        <f>AQ527</f>
        <v>-17301750.510000002</v>
      </c>
      <c r="AX527" s="330"/>
      <c r="AY527" s="332">
        <f t="shared" si="776"/>
        <v>-17301750.510000002</v>
      </c>
      <c r="AZ527" s="470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</row>
    <row r="528" spans="1:83" s="11" customFormat="1" ht="12" customHeight="1">
      <c r="A528" s="161">
        <v>18230351</v>
      </c>
      <c r="B528" s="108" t="str">
        <f t="shared" si="752"/>
        <v>18230351</v>
      </c>
      <c r="C528" s="94" t="s">
        <v>94</v>
      </c>
      <c r="D528" s="112" t="str">
        <f t="shared" si="727"/>
        <v>ERB</v>
      </c>
      <c r="E528" s="112"/>
      <c r="F528" s="94"/>
      <c r="G528" s="112"/>
      <c r="H528" s="177" t="str">
        <f t="shared" si="802"/>
        <v/>
      </c>
      <c r="I528" s="177" t="str">
        <f t="shared" si="803"/>
        <v>ERB</v>
      </c>
      <c r="J528" s="177" t="str">
        <f t="shared" si="804"/>
        <v/>
      </c>
      <c r="K528" s="177" t="str">
        <f t="shared" si="805"/>
        <v/>
      </c>
      <c r="L528" s="177" t="str">
        <f t="shared" si="753"/>
        <v>NO</v>
      </c>
      <c r="M528" s="177" t="str">
        <f t="shared" si="754"/>
        <v>NO</v>
      </c>
      <c r="N528" s="177" t="str">
        <f t="shared" si="755"/>
        <v/>
      </c>
      <c r="O528"/>
      <c r="P528" s="95">
        <v>90963509.170000002</v>
      </c>
      <c r="Q528" s="95">
        <v>90372837.040000007</v>
      </c>
      <c r="R528" s="95">
        <v>89782164.909999996</v>
      </c>
      <c r="S528" s="95">
        <v>89191492.780000001</v>
      </c>
      <c r="T528" s="95">
        <v>88600820.650000006</v>
      </c>
      <c r="U528" s="95">
        <v>88010148.519999996</v>
      </c>
      <c r="V528" s="95">
        <v>87419476.390000001</v>
      </c>
      <c r="W528" s="95">
        <v>86828804.260000005</v>
      </c>
      <c r="X528" s="95">
        <v>86238132.129999995</v>
      </c>
      <c r="Y528" s="95">
        <v>85647460</v>
      </c>
      <c r="Z528" s="95">
        <v>85056787.870000005</v>
      </c>
      <c r="AA528" s="95">
        <v>84466115.739999995</v>
      </c>
      <c r="AB528" s="95">
        <v>83875443.609999999</v>
      </c>
      <c r="AC528" s="95"/>
      <c r="AD528" s="95"/>
      <c r="AE528" s="95">
        <f t="shared" si="751"/>
        <v>87419476.390000001</v>
      </c>
      <c r="AF528" s="102" t="s">
        <v>800</v>
      </c>
      <c r="AG528" s="103"/>
      <c r="AH528" s="99"/>
      <c r="AI528" s="99">
        <f>AE528</f>
        <v>87419476.390000001</v>
      </c>
      <c r="AJ528" s="99"/>
      <c r="AK528" s="100"/>
      <c r="AL528" s="99">
        <f t="shared" si="773"/>
        <v>87419476.390000001</v>
      </c>
      <c r="AM528" s="98"/>
      <c r="AN528" s="99"/>
      <c r="AO528" s="247">
        <f t="shared" si="774"/>
        <v>0</v>
      </c>
      <c r="AP528" s="232"/>
      <c r="AQ528" s="86">
        <f t="shared" si="779"/>
        <v>83875443.609999999</v>
      </c>
      <c r="AR528" s="99"/>
      <c r="AS528" s="99">
        <f>AQ528</f>
        <v>83875443.609999999</v>
      </c>
      <c r="AT528" s="99"/>
      <c r="AU528" s="99"/>
      <c r="AV528" s="245">
        <f t="shared" si="775"/>
        <v>83875443.609999999</v>
      </c>
      <c r="AW528" s="99"/>
      <c r="AX528" s="99"/>
      <c r="AY528" s="98">
        <f t="shared" si="776"/>
        <v>0</v>
      </c>
      <c r="AZ528" s="470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</row>
    <row r="529" spans="1:83" s="11" customFormat="1" ht="12" customHeight="1">
      <c r="A529" s="161">
        <v>18230401</v>
      </c>
      <c r="B529" s="108" t="str">
        <f t="shared" si="752"/>
        <v>18230401</v>
      </c>
      <c r="C529" s="94" t="s">
        <v>823</v>
      </c>
      <c r="D529" s="112" t="str">
        <f t="shared" si="727"/>
        <v>ERB</v>
      </c>
      <c r="E529" s="112"/>
      <c r="F529" s="94"/>
      <c r="G529" s="112"/>
      <c r="H529" s="177" t="str">
        <f t="shared" si="802"/>
        <v/>
      </c>
      <c r="I529" s="177" t="str">
        <f t="shared" si="803"/>
        <v>ERB</v>
      </c>
      <c r="J529" s="177" t="str">
        <f t="shared" si="804"/>
        <v/>
      </c>
      <c r="K529" s="177" t="str">
        <f t="shared" si="805"/>
        <v/>
      </c>
      <c r="L529" s="177" t="str">
        <f t="shared" si="753"/>
        <v>NO</v>
      </c>
      <c r="M529" s="177" t="str">
        <f t="shared" si="754"/>
        <v>NO</v>
      </c>
      <c r="N529" s="177" t="str">
        <f t="shared" si="755"/>
        <v/>
      </c>
      <c r="O529"/>
      <c r="P529" s="95">
        <v>0</v>
      </c>
      <c r="Q529" s="95">
        <v>0</v>
      </c>
      <c r="R529" s="95">
        <v>0</v>
      </c>
      <c r="S529" s="95">
        <v>0</v>
      </c>
      <c r="T529" s="95">
        <v>0</v>
      </c>
      <c r="U529" s="95">
        <v>0</v>
      </c>
      <c r="V529" s="95">
        <v>0</v>
      </c>
      <c r="W529" s="95">
        <v>0</v>
      </c>
      <c r="X529" s="95">
        <v>0</v>
      </c>
      <c r="Y529" s="95">
        <v>0</v>
      </c>
      <c r="Z529" s="95">
        <v>0</v>
      </c>
      <c r="AA529" s="95">
        <v>0</v>
      </c>
      <c r="AB529" s="95">
        <v>0</v>
      </c>
      <c r="AC529" s="95"/>
      <c r="AD529" s="95"/>
      <c r="AE529" s="95">
        <f t="shared" si="751"/>
        <v>0</v>
      </c>
      <c r="AF529" s="102" t="s">
        <v>427</v>
      </c>
      <c r="AG529" s="101"/>
      <c r="AH529" s="99"/>
      <c r="AI529" s="99">
        <f>AE529</f>
        <v>0</v>
      </c>
      <c r="AJ529" s="99"/>
      <c r="AK529" s="100"/>
      <c r="AL529" s="99">
        <f t="shared" si="773"/>
        <v>0</v>
      </c>
      <c r="AM529" s="98"/>
      <c r="AN529" s="99"/>
      <c r="AO529" s="247">
        <f t="shared" si="774"/>
        <v>0</v>
      </c>
      <c r="AP529" s="232"/>
      <c r="AQ529" s="86">
        <f t="shared" si="779"/>
        <v>0</v>
      </c>
      <c r="AR529" s="99"/>
      <c r="AS529" s="99">
        <f>AQ529</f>
        <v>0</v>
      </c>
      <c r="AT529" s="99"/>
      <c r="AU529" s="99"/>
      <c r="AV529" s="245">
        <f t="shared" si="775"/>
        <v>0</v>
      </c>
      <c r="AW529" s="99"/>
      <c r="AX529" s="99"/>
      <c r="AY529" s="98">
        <f t="shared" si="776"/>
        <v>0</v>
      </c>
      <c r="AZ529" s="470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</row>
    <row r="530" spans="1:83" s="11" customFormat="1" ht="12" customHeight="1">
      <c r="A530" s="336">
        <v>18230431</v>
      </c>
      <c r="B530" s="337" t="str">
        <f t="shared" si="752"/>
        <v>18230431</v>
      </c>
      <c r="C530" s="325" t="s">
        <v>1432</v>
      </c>
      <c r="D530" s="326" t="str">
        <f t="shared" ref="D530:D593" si="833">IF(CONCATENATE(H530,I530,J530,K530,N530)= "ERBGRB","CRB",CONCATENATE(H530,I530,J530,K530,N530))</f>
        <v>W/C</v>
      </c>
      <c r="E530" s="326"/>
      <c r="F530" s="339">
        <v>43070</v>
      </c>
      <c r="G530" s="326"/>
      <c r="H530" s="327" t="str">
        <f t="shared" si="802"/>
        <v/>
      </c>
      <c r="I530" s="327" t="str">
        <f t="shared" si="803"/>
        <v/>
      </c>
      <c r="J530" s="327" t="str">
        <f t="shared" si="804"/>
        <v/>
      </c>
      <c r="K530" s="327" t="str">
        <f t="shared" si="805"/>
        <v/>
      </c>
      <c r="L530" s="327" t="str">
        <f t="shared" si="753"/>
        <v>W/C</v>
      </c>
      <c r="M530" s="327" t="str">
        <f t="shared" si="754"/>
        <v>NO</v>
      </c>
      <c r="N530" s="327" t="str">
        <f t="shared" si="755"/>
        <v>W/C</v>
      </c>
      <c r="O530" s="445"/>
      <c r="P530" s="328">
        <v>-2038376.25</v>
      </c>
      <c r="Q530" s="328">
        <v>-1995535.8</v>
      </c>
      <c r="R530" s="328">
        <v>-1952695.35</v>
      </c>
      <c r="S530" s="328">
        <v>-1909854.9</v>
      </c>
      <c r="T530" s="328">
        <v>-1867014.45</v>
      </c>
      <c r="U530" s="328">
        <v>-1824174</v>
      </c>
      <c r="V530" s="328">
        <v>-1781333.55</v>
      </c>
      <c r="W530" s="328">
        <v>-1738493.1</v>
      </c>
      <c r="X530" s="328">
        <v>-1695652.65</v>
      </c>
      <c r="Y530" s="328">
        <v>-1652812.2</v>
      </c>
      <c r="Z530" s="328">
        <v>-1609971.75</v>
      </c>
      <c r="AA530" s="328">
        <v>-1567131.3</v>
      </c>
      <c r="AB530" s="328">
        <v>-1524290.85</v>
      </c>
      <c r="AC530" s="328"/>
      <c r="AD530" s="328"/>
      <c r="AE530" s="328">
        <f t="shared" si="751"/>
        <v>-1781333.55</v>
      </c>
      <c r="AF530" s="377"/>
      <c r="AG530" s="329"/>
      <c r="AH530" s="330"/>
      <c r="AI530" s="330"/>
      <c r="AJ530" s="330"/>
      <c r="AK530" s="331"/>
      <c r="AL530" s="330">
        <f t="shared" si="773"/>
        <v>0</v>
      </c>
      <c r="AM530" s="332">
        <f>AE530</f>
        <v>-1781333.55</v>
      </c>
      <c r="AN530" s="330"/>
      <c r="AO530" s="333">
        <f t="shared" si="774"/>
        <v>-1781333.55</v>
      </c>
      <c r="AP530" s="232"/>
      <c r="AQ530" s="334">
        <f t="shared" si="779"/>
        <v>-1524290.85</v>
      </c>
      <c r="AR530" s="330"/>
      <c r="AS530" s="330"/>
      <c r="AT530" s="330"/>
      <c r="AU530" s="330"/>
      <c r="AV530" s="335">
        <f t="shared" si="775"/>
        <v>0</v>
      </c>
      <c r="AW530" s="330">
        <f>AQ530</f>
        <v>-1524290.85</v>
      </c>
      <c r="AX530" s="330"/>
      <c r="AY530" s="332">
        <f t="shared" si="776"/>
        <v>-1524290.85</v>
      </c>
      <c r="AZ530" s="47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</row>
    <row r="531" spans="1:83" s="11" customFormat="1" ht="12" customHeight="1">
      <c r="A531" s="336">
        <v>18230501</v>
      </c>
      <c r="B531" s="337" t="str">
        <f t="shared" si="752"/>
        <v>18230501</v>
      </c>
      <c r="C531" s="325" t="s">
        <v>1405</v>
      </c>
      <c r="D531" s="326" t="str">
        <f t="shared" si="833"/>
        <v>W/C</v>
      </c>
      <c r="E531" s="326"/>
      <c r="F531" s="339">
        <v>43070</v>
      </c>
      <c r="G531" s="326"/>
      <c r="H531" s="327" t="str">
        <f t="shared" si="802"/>
        <v/>
      </c>
      <c r="I531" s="327" t="str">
        <f t="shared" si="803"/>
        <v/>
      </c>
      <c r="J531" s="327" t="str">
        <f t="shared" si="804"/>
        <v/>
      </c>
      <c r="K531" s="327" t="str">
        <f t="shared" si="805"/>
        <v/>
      </c>
      <c r="L531" s="327" t="str">
        <f t="shared" si="753"/>
        <v>W/C</v>
      </c>
      <c r="M531" s="327" t="str">
        <f t="shared" si="754"/>
        <v>NO</v>
      </c>
      <c r="N531" s="327" t="str">
        <f t="shared" si="755"/>
        <v>W/C</v>
      </c>
      <c r="O531" s="445"/>
      <c r="P531" s="328">
        <v>1329357.01</v>
      </c>
      <c r="Q531" s="328">
        <v>1260301.01</v>
      </c>
      <c r="R531" s="328">
        <v>1191245.01</v>
      </c>
      <c r="S531" s="328">
        <v>1122189.01</v>
      </c>
      <c r="T531" s="328">
        <v>1053133.01</v>
      </c>
      <c r="U531" s="328">
        <v>984077.01</v>
      </c>
      <c r="V531" s="328">
        <v>915021.01</v>
      </c>
      <c r="W531" s="328">
        <v>845965.01</v>
      </c>
      <c r="X531" s="328">
        <v>776909.01</v>
      </c>
      <c r="Y531" s="328">
        <v>707853.01</v>
      </c>
      <c r="Z531" s="328">
        <v>638797.01</v>
      </c>
      <c r="AA531" s="328">
        <v>569741.01</v>
      </c>
      <c r="AB531" s="328">
        <v>500685.01</v>
      </c>
      <c r="AC531" s="328"/>
      <c r="AD531" s="328"/>
      <c r="AE531" s="328">
        <f t="shared" si="751"/>
        <v>915021.00999999989</v>
      </c>
      <c r="AF531" s="377"/>
      <c r="AG531" s="329"/>
      <c r="AH531" s="330"/>
      <c r="AI531" s="330"/>
      <c r="AJ531" s="330"/>
      <c r="AK531" s="331"/>
      <c r="AL531" s="330">
        <f t="shared" si="773"/>
        <v>0</v>
      </c>
      <c r="AM531" s="332">
        <f>AE531</f>
        <v>915021.00999999989</v>
      </c>
      <c r="AN531" s="330"/>
      <c r="AO531" s="333">
        <f t="shared" si="774"/>
        <v>915021.00999999989</v>
      </c>
      <c r="AP531" s="232"/>
      <c r="AQ531" s="334">
        <f t="shared" si="779"/>
        <v>500685.01</v>
      </c>
      <c r="AR531" s="330"/>
      <c r="AS531" s="330"/>
      <c r="AT531" s="330"/>
      <c r="AU531" s="330"/>
      <c r="AV531" s="335">
        <f t="shared" si="775"/>
        <v>0</v>
      </c>
      <c r="AW531" s="330">
        <f t="shared" ref="AW531:AW532" si="834">AQ531</f>
        <v>500685.01</v>
      </c>
      <c r="AX531" s="330"/>
      <c r="AY531" s="332">
        <f t="shared" si="776"/>
        <v>500685.01</v>
      </c>
      <c r="AZ531" s="470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</row>
    <row r="532" spans="1:83" s="11" customFormat="1" ht="12" customHeight="1">
      <c r="A532" s="336">
        <v>18230502</v>
      </c>
      <c r="B532" s="337" t="str">
        <f t="shared" si="752"/>
        <v>18230502</v>
      </c>
      <c r="C532" s="325" t="s">
        <v>1406</v>
      </c>
      <c r="D532" s="326" t="str">
        <f t="shared" si="833"/>
        <v>W/C</v>
      </c>
      <c r="E532" s="326"/>
      <c r="F532" s="339">
        <v>43070</v>
      </c>
      <c r="G532" s="326"/>
      <c r="H532" s="327" t="str">
        <f t="shared" si="802"/>
        <v/>
      </c>
      <c r="I532" s="327" t="str">
        <f t="shared" si="803"/>
        <v/>
      </c>
      <c r="J532" s="327" t="str">
        <f t="shared" si="804"/>
        <v/>
      </c>
      <c r="K532" s="327" t="str">
        <f t="shared" si="805"/>
        <v/>
      </c>
      <c r="L532" s="327" t="str">
        <f t="shared" si="753"/>
        <v>W/C</v>
      </c>
      <c r="M532" s="327" t="str">
        <f t="shared" si="754"/>
        <v>NO</v>
      </c>
      <c r="N532" s="327" t="str">
        <f t="shared" si="755"/>
        <v>W/C</v>
      </c>
      <c r="O532" s="445"/>
      <c r="P532" s="328">
        <v>958295.24</v>
      </c>
      <c r="Q532" s="328">
        <v>908514.24</v>
      </c>
      <c r="R532" s="328">
        <v>858733.24</v>
      </c>
      <c r="S532" s="328">
        <v>808952.24</v>
      </c>
      <c r="T532" s="328">
        <v>759171.24</v>
      </c>
      <c r="U532" s="328">
        <v>709390.24</v>
      </c>
      <c r="V532" s="328">
        <v>659609.24</v>
      </c>
      <c r="W532" s="328">
        <v>609828.24</v>
      </c>
      <c r="X532" s="328">
        <v>560047.24</v>
      </c>
      <c r="Y532" s="328">
        <v>510266.24</v>
      </c>
      <c r="Z532" s="328">
        <v>460485.24</v>
      </c>
      <c r="AA532" s="328">
        <v>410704.24</v>
      </c>
      <c r="AB532" s="328">
        <v>360923.24</v>
      </c>
      <c r="AC532" s="328"/>
      <c r="AD532" s="328"/>
      <c r="AE532" s="328">
        <f t="shared" si="751"/>
        <v>659609.24000000011</v>
      </c>
      <c r="AF532" s="377"/>
      <c r="AG532" s="329"/>
      <c r="AH532" s="330"/>
      <c r="AI532" s="330"/>
      <c r="AJ532" s="330"/>
      <c r="AK532" s="331"/>
      <c r="AL532" s="330">
        <f t="shared" si="773"/>
        <v>0</v>
      </c>
      <c r="AM532" s="332">
        <f>AE532</f>
        <v>659609.24000000011</v>
      </c>
      <c r="AN532" s="330"/>
      <c r="AO532" s="333">
        <f t="shared" si="774"/>
        <v>659609.24000000011</v>
      </c>
      <c r="AP532" s="232"/>
      <c r="AQ532" s="334">
        <f t="shared" si="779"/>
        <v>360923.24</v>
      </c>
      <c r="AR532" s="330"/>
      <c r="AS532" s="330"/>
      <c r="AT532" s="330"/>
      <c r="AU532" s="330"/>
      <c r="AV532" s="335">
        <f t="shared" si="775"/>
        <v>0</v>
      </c>
      <c r="AW532" s="330">
        <f t="shared" si="834"/>
        <v>360923.24</v>
      </c>
      <c r="AX532" s="330"/>
      <c r="AY532" s="332">
        <f t="shared" si="776"/>
        <v>360923.24</v>
      </c>
      <c r="AZ532" s="470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</row>
    <row r="533" spans="1:83" s="11" customFormat="1" ht="12" customHeight="1">
      <c r="A533" s="161">
        <v>18230621</v>
      </c>
      <c r="B533" s="108" t="str">
        <f t="shared" si="752"/>
        <v>18230621</v>
      </c>
      <c r="C533" s="94" t="s">
        <v>394</v>
      </c>
      <c r="D533" s="112" t="str">
        <f t="shared" si="833"/>
        <v>W/C</v>
      </c>
      <c r="E533" s="112"/>
      <c r="F533" s="94"/>
      <c r="G533" s="112"/>
      <c r="H533" s="177" t="str">
        <f t="shared" si="802"/>
        <v/>
      </c>
      <c r="I533" s="177" t="str">
        <f t="shared" si="803"/>
        <v/>
      </c>
      <c r="J533" s="177" t="str">
        <f t="shared" si="804"/>
        <v/>
      </c>
      <c r="K533" s="177" t="str">
        <f t="shared" si="805"/>
        <v/>
      </c>
      <c r="L533" s="177" t="str">
        <f t="shared" si="753"/>
        <v>W/C</v>
      </c>
      <c r="M533" s="177" t="str">
        <f t="shared" si="754"/>
        <v>NO</v>
      </c>
      <c r="N533" s="177" t="str">
        <f t="shared" si="755"/>
        <v>W/C</v>
      </c>
      <c r="O533"/>
      <c r="P533" s="95">
        <v>-68591861.140000001</v>
      </c>
      <c r="Q533" s="95">
        <v>-77718682.920000002</v>
      </c>
      <c r="R533" s="95">
        <v>-87056060.040000007</v>
      </c>
      <c r="S533" s="95">
        <v>-95517856.159999996</v>
      </c>
      <c r="T533" s="95">
        <v>-102781313.06</v>
      </c>
      <c r="U533" s="95">
        <v>-16517499.279999999</v>
      </c>
      <c r="V533" s="95">
        <v>-21927863.09</v>
      </c>
      <c r="W533" s="95">
        <v>-27188410.59</v>
      </c>
      <c r="X533" s="95">
        <v>-32980529.260000002</v>
      </c>
      <c r="Y533" s="95">
        <v>-38116779.170000002</v>
      </c>
      <c r="Z533" s="95">
        <v>-44213667.600000001</v>
      </c>
      <c r="AA533" s="95">
        <v>-50585490.399999999</v>
      </c>
      <c r="AB533" s="95">
        <v>-58211970.159999996</v>
      </c>
      <c r="AC533" s="95"/>
      <c r="AD533" s="95"/>
      <c r="AE533" s="95">
        <f t="shared" si="751"/>
        <v>-54833838.934999995</v>
      </c>
      <c r="AF533" s="102"/>
      <c r="AG533" s="101"/>
      <c r="AH533" s="99"/>
      <c r="AI533" s="99"/>
      <c r="AJ533" s="99"/>
      <c r="AK533" s="100"/>
      <c r="AL533" s="99">
        <f t="shared" si="773"/>
        <v>0</v>
      </c>
      <c r="AM533" s="98">
        <f>AE533</f>
        <v>-54833838.934999995</v>
      </c>
      <c r="AN533" s="99"/>
      <c r="AO533" s="247">
        <f t="shared" si="774"/>
        <v>-54833838.934999995</v>
      </c>
      <c r="AP533" s="232"/>
      <c r="AQ533" s="86">
        <f t="shared" si="779"/>
        <v>-58211970.159999996</v>
      </c>
      <c r="AR533" s="99"/>
      <c r="AS533" s="99"/>
      <c r="AT533" s="99"/>
      <c r="AU533" s="99"/>
      <c r="AV533" s="245">
        <f t="shared" si="775"/>
        <v>0</v>
      </c>
      <c r="AW533" s="99">
        <f>AQ533</f>
        <v>-58211970.159999996</v>
      </c>
      <c r="AX533" s="99"/>
      <c r="AY533" s="98">
        <f t="shared" si="776"/>
        <v>-58211970.159999996</v>
      </c>
      <c r="AZ533" s="470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</row>
    <row r="534" spans="1:83" s="11" customFormat="1" ht="12" customHeight="1">
      <c r="A534" s="161">
        <v>18230631</v>
      </c>
      <c r="B534" s="108" t="str">
        <f t="shared" si="752"/>
        <v>18230631</v>
      </c>
      <c r="C534" s="94" t="s">
        <v>395</v>
      </c>
      <c r="D534" s="112" t="str">
        <f t="shared" si="833"/>
        <v>Non-Op</v>
      </c>
      <c r="E534" s="112"/>
      <c r="F534" s="94"/>
      <c r="G534" s="112"/>
      <c r="H534" s="177" t="str">
        <f t="shared" si="802"/>
        <v/>
      </c>
      <c r="I534" s="177" t="str">
        <f t="shared" si="803"/>
        <v/>
      </c>
      <c r="J534" s="177" t="str">
        <f t="shared" si="804"/>
        <v/>
      </c>
      <c r="K534" s="177" t="str">
        <f t="shared" si="805"/>
        <v>Non-Op</v>
      </c>
      <c r="L534" s="177" t="str">
        <f t="shared" si="753"/>
        <v>NO</v>
      </c>
      <c r="M534" s="177" t="str">
        <f t="shared" si="754"/>
        <v>NO</v>
      </c>
      <c r="N534" s="177" t="str">
        <f t="shared" si="755"/>
        <v/>
      </c>
      <c r="O534"/>
      <c r="P534" s="95">
        <v>0</v>
      </c>
      <c r="Q534" s="95">
        <v>0</v>
      </c>
      <c r="R534" s="95">
        <v>0</v>
      </c>
      <c r="S534" s="95">
        <v>0</v>
      </c>
      <c r="T534" s="95">
        <v>0</v>
      </c>
      <c r="U534" s="95">
        <v>0</v>
      </c>
      <c r="V534" s="95">
        <v>0</v>
      </c>
      <c r="W534" s="95">
        <v>0</v>
      </c>
      <c r="X534" s="95">
        <v>0</v>
      </c>
      <c r="Y534" s="95">
        <v>0</v>
      </c>
      <c r="Z534" s="95">
        <v>0</v>
      </c>
      <c r="AA534" s="95">
        <v>0</v>
      </c>
      <c r="AB534" s="95">
        <v>0</v>
      </c>
      <c r="AC534" s="95"/>
      <c r="AD534" s="95"/>
      <c r="AE534" s="95">
        <f t="shared" si="751"/>
        <v>0</v>
      </c>
      <c r="AF534" s="102"/>
      <c r="AG534" s="101"/>
      <c r="AH534" s="99"/>
      <c r="AI534" s="99"/>
      <c r="AJ534" s="99"/>
      <c r="AK534" s="100">
        <f>AE534</f>
        <v>0</v>
      </c>
      <c r="AL534" s="99">
        <f t="shared" si="773"/>
        <v>0</v>
      </c>
      <c r="AM534" s="98"/>
      <c r="AN534" s="99"/>
      <c r="AO534" s="247">
        <f t="shared" si="774"/>
        <v>0</v>
      </c>
      <c r="AP534" s="232"/>
      <c r="AQ534" s="86">
        <f t="shared" si="779"/>
        <v>0</v>
      </c>
      <c r="AR534" s="99"/>
      <c r="AS534" s="99"/>
      <c r="AT534" s="99"/>
      <c r="AU534" s="99">
        <f>AQ534</f>
        <v>0</v>
      </c>
      <c r="AV534" s="245">
        <f t="shared" si="775"/>
        <v>0</v>
      </c>
      <c r="AW534" s="99"/>
      <c r="AX534" s="99"/>
      <c r="AY534" s="98">
        <f t="shared" si="776"/>
        <v>0</v>
      </c>
      <c r="AZ534" s="470" t="s">
        <v>1675</v>
      </c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</row>
    <row r="535" spans="1:83" s="11" customFormat="1" ht="12" customHeight="1">
      <c r="A535" s="161">
        <v>18230691</v>
      </c>
      <c r="B535" s="108" t="str">
        <f t="shared" si="752"/>
        <v>18230691</v>
      </c>
      <c r="C535" s="94" t="s">
        <v>368</v>
      </c>
      <c r="D535" s="112" t="str">
        <f t="shared" si="833"/>
        <v>ERB</v>
      </c>
      <c r="E535" s="112"/>
      <c r="F535" s="94"/>
      <c r="G535" s="112"/>
      <c r="H535" s="177" t="str">
        <f t="shared" si="802"/>
        <v/>
      </c>
      <c r="I535" s="177" t="str">
        <f t="shared" si="803"/>
        <v>ERB</v>
      </c>
      <c r="J535" s="177" t="str">
        <f t="shared" si="804"/>
        <v/>
      </c>
      <c r="K535" s="177" t="str">
        <f t="shared" si="805"/>
        <v/>
      </c>
      <c r="L535" s="177" t="str">
        <f t="shared" si="753"/>
        <v>NO</v>
      </c>
      <c r="M535" s="177" t="str">
        <f t="shared" si="754"/>
        <v>NO</v>
      </c>
      <c r="N535" s="177" t="str">
        <f t="shared" si="755"/>
        <v/>
      </c>
      <c r="O535"/>
      <c r="P535" s="95">
        <v>0</v>
      </c>
      <c r="Q535" s="95">
        <v>0</v>
      </c>
      <c r="R535" s="95">
        <v>0</v>
      </c>
      <c r="S535" s="95">
        <v>0</v>
      </c>
      <c r="T535" s="95">
        <v>0</v>
      </c>
      <c r="U535" s="95">
        <v>0</v>
      </c>
      <c r="V535" s="95">
        <v>0</v>
      </c>
      <c r="W535" s="95">
        <v>0</v>
      </c>
      <c r="X535" s="95">
        <v>0</v>
      </c>
      <c r="Y535" s="95">
        <v>0</v>
      </c>
      <c r="Z535" s="95">
        <v>0</v>
      </c>
      <c r="AA535" s="95">
        <v>0</v>
      </c>
      <c r="AB535" s="95">
        <v>0</v>
      </c>
      <c r="AC535" s="95"/>
      <c r="AD535" s="95"/>
      <c r="AE535" s="95">
        <f t="shared" si="751"/>
        <v>0</v>
      </c>
      <c r="AF535" s="102" t="s">
        <v>427</v>
      </c>
      <c r="AG535" s="101"/>
      <c r="AH535" s="99"/>
      <c r="AI535" s="99">
        <f>AE535</f>
        <v>0</v>
      </c>
      <c r="AJ535" s="99"/>
      <c r="AK535" s="100"/>
      <c r="AL535" s="99">
        <f t="shared" si="773"/>
        <v>0</v>
      </c>
      <c r="AM535" s="98"/>
      <c r="AN535" s="99"/>
      <c r="AO535" s="247">
        <f t="shared" si="774"/>
        <v>0</v>
      </c>
      <c r="AP535" s="232"/>
      <c r="AQ535" s="86">
        <f t="shared" si="779"/>
        <v>0</v>
      </c>
      <c r="AR535" s="99"/>
      <c r="AS535" s="99">
        <f>AQ535</f>
        <v>0</v>
      </c>
      <c r="AT535" s="99"/>
      <c r="AU535" s="99"/>
      <c r="AV535" s="245">
        <f t="shared" si="775"/>
        <v>0</v>
      </c>
      <c r="AW535" s="99"/>
      <c r="AX535" s="99"/>
      <c r="AY535" s="98">
        <f t="shared" si="776"/>
        <v>0</v>
      </c>
      <c r="AZ535" s="470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</row>
    <row r="536" spans="1:83" s="11" customFormat="1" ht="12" customHeight="1">
      <c r="A536" s="161">
        <v>18230711</v>
      </c>
      <c r="B536" s="108" t="str">
        <f t="shared" si="752"/>
        <v>18230711</v>
      </c>
      <c r="C536" s="94" t="s">
        <v>373</v>
      </c>
      <c r="D536" s="112" t="str">
        <f t="shared" si="833"/>
        <v>Non-Op</v>
      </c>
      <c r="E536" s="112"/>
      <c r="F536" s="94"/>
      <c r="G536" s="112"/>
      <c r="H536" s="177" t="str">
        <f t="shared" si="802"/>
        <v/>
      </c>
      <c r="I536" s="177" t="str">
        <f t="shared" si="803"/>
        <v/>
      </c>
      <c r="J536" s="177" t="str">
        <f t="shared" si="804"/>
        <v/>
      </c>
      <c r="K536" s="177" t="str">
        <f t="shared" si="805"/>
        <v>Non-Op</v>
      </c>
      <c r="L536" s="177" t="str">
        <f t="shared" si="753"/>
        <v>NO</v>
      </c>
      <c r="M536" s="177" t="str">
        <f t="shared" si="754"/>
        <v>NO</v>
      </c>
      <c r="N536" s="177" t="str">
        <f t="shared" si="755"/>
        <v/>
      </c>
      <c r="O536"/>
      <c r="P536" s="95">
        <v>0</v>
      </c>
      <c r="Q536" s="95">
        <v>0</v>
      </c>
      <c r="R536" s="95">
        <v>0</v>
      </c>
      <c r="S536" s="95">
        <v>0</v>
      </c>
      <c r="T536" s="95">
        <v>0</v>
      </c>
      <c r="U536" s="95">
        <v>0</v>
      </c>
      <c r="V536" s="95">
        <v>0</v>
      </c>
      <c r="W536" s="95">
        <v>0</v>
      </c>
      <c r="X536" s="95">
        <v>0</v>
      </c>
      <c r="Y536" s="95">
        <v>0</v>
      </c>
      <c r="Z536" s="95">
        <v>0</v>
      </c>
      <c r="AA536" s="95">
        <v>0</v>
      </c>
      <c r="AB536" s="95">
        <v>0</v>
      </c>
      <c r="AC536" s="95"/>
      <c r="AD536" s="95"/>
      <c r="AE536" s="95">
        <f t="shared" si="751"/>
        <v>0</v>
      </c>
      <c r="AF536" s="102"/>
      <c r="AG536" s="101"/>
      <c r="AH536" s="99"/>
      <c r="AI536" s="99"/>
      <c r="AJ536" s="99"/>
      <c r="AK536" s="100">
        <f t="shared" ref="AK536:AK553" si="835">AE536</f>
        <v>0</v>
      </c>
      <c r="AL536" s="99">
        <f t="shared" si="773"/>
        <v>0</v>
      </c>
      <c r="AM536" s="98"/>
      <c r="AN536" s="99"/>
      <c r="AO536" s="247">
        <f t="shared" si="774"/>
        <v>0</v>
      </c>
      <c r="AP536" s="232"/>
      <c r="AQ536" s="86">
        <f t="shared" si="779"/>
        <v>0</v>
      </c>
      <c r="AR536" s="99"/>
      <c r="AS536" s="99"/>
      <c r="AT536" s="99"/>
      <c r="AU536" s="99">
        <f t="shared" ref="AU536:AU553" si="836">AQ536</f>
        <v>0</v>
      </c>
      <c r="AV536" s="245">
        <f t="shared" si="775"/>
        <v>0</v>
      </c>
      <c r="AW536" s="99"/>
      <c r="AX536" s="99"/>
      <c r="AY536" s="98">
        <f t="shared" si="776"/>
        <v>0</v>
      </c>
      <c r="AZ536" s="470" t="s">
        <v>1682</v>
      </c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</row>
    <row r="537" spans="1:83" s="11" customFormat="1" ht="12" customHeight="1">
      <c r="A537" s="161">
        <v>18230721</v>
      </c>
      <c r="B537" s="108" t="str">
        <f t="shared" si="752"/>
        <v>18230721</v>
      </c>
      <c r="C537" s="94" t="s">
        <v>374</v>
      </c>
      <c r="D537" s="112" t="str">
        <f t="shared" si="833"/>
        <v>Non-Op</v>
      </c>
      <c r="E537" s="112"/>
      <c r="F537" s="94"/>
      <c r="G537" s="112"/>
      <c r="H537" s="177" t="str">
        <f t="shared" si="802"/>
        <v/>
      </c>
      <c r="I537" s="177" t="str">
        <f t="shared" si="803"/>
        <v/>
      </c>
      <c r="J537" s="177" t="str">
        <f t="shared" si="804"/>
        <v/>
      </c>
      <c r="K537" s="177" t="str">
        <f t="shared" si="805"/>
        <v>Non-Op</v>
      </c>
      <c r="L537" s="177" t="str">
        <f t="shared" si="753"/>
        <v>NO</v>
      </c>
      <c r="M537" s="177" t="str">
        <f t="shared" si="754"/>
        <v>NO</v>
      </c>
      <c r="N537" s="177" t="str">
        <f t="shared" si="755"/>
        <v/>
      </c>
      <c r="O537"/>
      <c r="P537" s="95">
        <v>0</v>
      </c>
      <c r="Q537" s="95">
        <v>0</v>
      </c>
      <c r="R537" s="95">
        <v>0</v>
      </c>
      <c r="S537" s="95">
        <v>0</v>
      </c>
      <c r="T537" s="95">
        <v>0</v>
      </c>
      <c r="U537" s="95">
        <v>0</v>
      </c>
      <c r="V537" s="95">
        <v>0</v>
      </c>
      <c r="W537" s="95">
        <v>0</v>
      </c>
      <c r="X537" s="95">
        <v>0</v>
      </c>
      <c r="Y537" s="95">
        <v>0</v>
      </c>
      <c r="Z537" s="95">
        <v>0</v>
      </c>
      <c r="AA537" s="95">
        <v>0</v>
      </c>
      <c r="AB537" s="95">
        <v>0</v>
      </c>
      <c r="AC537" s="95"/>
      <c r="AD537" s="95"/>
      <c r="AE537" s="95">
        <f t="shared" ref="AE537:AE600" si="837">(P537+AB537+SUM(Q537:AA537)*2)/24</f>
        <v>0</v>
      </c>
      <c r="AF537" s="102"/>
      <c r="AG537" s="101"/>
      <c r="AH537" s="99"/>
      <c r="AI537" s="99"/>
      <c r="AJ537" s="99"/>
      <c r="AK537" s="100">
        <f t="shared" si="835"/>
        <v>0</v>
      </c>
      <c r="AL537" s="99">
        <f t="shared" si="773"/>
        <v>0</v>
      </c>
      <c r="AM537" s="98"/>
      <c r="AN537" s="99"/>
      <c r="AO537" s="247">
        <f t="shared" si="774"/>
        <v>0</v>
      </c>
      <c r="AP537" s="232"/>
      <c r="AQ537" s="86">
        <f t="shared" si="779"/>
        <v>0</v>
      </c>
      <c r="AR537" s="99"/>
      <c r="AS537" s="99"/>
      <c r="AT537" s="99"/>
      <c r="AU537" s="99">
        <f t="shared" si="836"/>
        <v>0</v>
      </c>
      <c r="AV537" s="245">
        <f t="shared" si="775"/>
        <v>0</v>
      </c>
      <c r="AW537" s="99"/>
      <c r="AX537" s="99"/>
      <c r="AY537" s="98">
        <f t="shared" si="776"/>
        <v>0</v>
      </c>
      <c r="AZ537" s="470" t="s">
        <v>1682</v>
      </c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</row>
    <row r="538" spans="1:83" s="11" customFormat="1" ht="12" customHeight="1">
      <c r="A538" s="161">
        <v>18230731</v>
      </c>
      <c r="B538" s="108" t="str">
        <f t="shared" si="752"/>
        <v>18230731</v>
      </c>
      <c r="C538" s="94" t="s">
        <v>626</v>
      </c>
      <c r="D538" s="112" t="str">
        <f t="shared" si="833"/>
        <v>Non-Op</v>
      </c>
      <c r="E538" s="112"/>
      <c r="F538" s="94"/>
      <c r="G538" s="112"/>
      <c r="H538" s="177" t="str">
        <f t="shared" si="802"/>
        <v/>
      </c>
      <c r="I538" s="177" t="str">
        <f t="shared" si="803"/>
        <v/>
      </c>
      <c r="J538" s="177" t="str">
        <f t="shared" si="804"/>
        <v/>
      </c>
      <c r="K538" s="177" t="str">
        <f t="shared" si="805"/>
        <v>Non-Op</v>
      </c>
      <c r="L538" s="177" t="str">
        <f t="shared" si="753"/>
        <v>NO</v>
      </c>
      <c r="M538" s="177" t="str">
        <f t="shared" si="754"/>
        <v>NO</v>
      </c>
      <c r="N538" s="177" t="str">
        <f t="shared" si="755"/>
        <v/>
      </c>
      <c r="O538"/>
      <c r="P538" s="95">
        <v>0</v>
      </c>
      <c r="Q538" s="95">
        <v>0</v>
      </c>
      <c r="R538" s="95">
        <v>0</v>
      </c>
      <c r="S538" s="95">
        <v>0</v>
      </c>
      <c r="T538" s="95">
        <v>0</v>
      </c>
      <c r="U538" s="95">
        <v>0</v>
      </c>
      <c r="V538" s="95">
        <v>0</v>
      </c>
      <c r="W538" s="95">
        <v>0</v>
      </c>
      <c r="X538" s="95">
        <v>0</v>
      </c>
      <c r="Y538" s="95">
        <v>0</v>
      </c>
      <c r="Z538" s="95">
        <v>0</v>
      </c>
      <c r="AA538" s="95">
        <v>0</v>
      </c>
      <c r="AB538" s="95">
        <v>0</v>
      </c>
      <c r="AC538" s="95"/>
      <c r="AD538" s="95"/>
      <c r="AE538" s="95">
        <f t="shared" si="837"/>
        <v>0</v>
      </c>
      <c r="AF538" s="102"/>
      <c r="AG538" s="101"/>
      <c r="AH538" s="99"/>
      <c r="AI538" s="99"/>
      <c r="AJ538" s="99"/>
      <c r="AK538" s="100">
        <f t="shared" si="835"/>
        <v>0</v>
      </c>
      <c r="AL538" s="99">
        <f t="shared" si="773"/>
        <v>0</v>
      </c>
      <c r="AM538" s="98"/>
      <c r="AN538" s="99"/>
      <c r="AO538" s="247">
        <f t="shared" si="774"/>
        <v>0</v>
      </c>
      <c r="AP538" s="232"/>
      <c r="AQ538" s="86">
        <f t="shared" si="779"/>
        <v>0</v>
      </c>
      <c r="AR538" s="99"/>
      <c r="AS538" s="99"/>
      <c r="AT538" s="99"/>
      <c r="AU538" s="99">
        <f t="shared" si="836"/>
        <v>0</v>
      </c>
      <c r="AV538" s="245">
        <f t="shared" si="775"/>
        <v>0</v>
      </c>
      <c r="AW538" s="99"/>
      <c r="AX538" s="99"/>
      <c r="AY538" s="98">
        <f t="shared" si="776"/>
        <v>0</v>
      </c>
      <c r="AZ538" s="470" t="s">
        <v>1682</v>
      </c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</row>
    <row r="539" spans="1:83" s="11" customFormat="1" ht="12" customHeight="1">
      <c r="A539" s="161">
        <v>18230741</v>
      </c>
      <c r="B539" s="108" t="str">
        <f t="shared" si="752"/>
        <v>18230741</v>
      </c>
      <c r="C539" s="94" t="s">
        <v>99</v>
      </c>
      <c r="D539" s="112" t="str">
        <f t="shared" si="833"/>
        <v>Non-Op</v>
      </c>
      <c r="E539" s="112"/>
      <c r="F539" s="94"/>
      <c r="G539" s="112"/>
      <c r="H539" s="177" t="str">
        <f t="shared" si="802"/>
        <v/>
      </c>
      <c r="I539" s="177" t="str">
        <f t="shared" si="803"/>
        <v/>
      </c>
      <c r="J539" s="177" t="str">
        <f t="shared" si="804"/>
        <v/>
      </c>
      <c r="K539" s="177" t="str">
        <f t="shared" si="805"/>
        <v>Non-Op</v>
      </c>
      <c r="L539" s="177" t="str">
        <f t="shared" si="753"/>
        <v>NO</v>
      </c>
      <c r="M539" s="177" t="str">
        <f t="shared" si="754"/>
        <v>NO</v>
      </c>
      <c r="N539" s="177" t="str">
        <f t="shared" si="755"/>
        <v/>
      </c>
      <c r="O539"/>
      <c r="P539" s="95">
        <v>0</v>
      </c>
      <c r="Q539" s="95">
        <v>0</v>
      </c>
      <c r="R539" s="95">
        <v>0</v>
      </c>
      <c r="S539" s="95">
        <v>0</v>
      </c>
      <c r="T539" s="95">
        <v>0</v>
      </c>
      <c r="U539" s="95">
        <v>0</v>
      </c>
      <c r="V539" s="95">
        <v>0</v>
      </c>
      <c r="W539" s="95">
        <v>0</v>
      </c>
      <c r="X539" s="95">
        <v>0</v>
      </c>
      <c r="Y539" s="95">
        <v>0</v>
      </c>
      <c r="Z539" s="95">
        <v>0</v>
      </c>
      <c r="AA539" s="95">
        <v>0</v>
      </c>
      <c r="AB539" s="95">
        <v>0</v>
      </c>
      <c r="AC539" s="95"/>
      <c r="AD539" s="95"/>
      <c r="AE539" s="95">
        <f t="shared" si="837"/>
        <v>0</v>
      </c>
      <c r="AF539" s="102"/>
      <c r="AG539" s="101"/>
      <c r="AH539" s="99"/>
      <c r="AI539" s="99"/>
      <c r="AJ539" s="99"/>
      <c r="AK539" s="100">
        <f t="shared" si="835"/>
        <v>0</v>
      </c>
      <c r="AL539" s="99">
        <f t="shared" si="773"/>
        <v>0</v>
      </c>
      <c r="AM539" s="98"/>
      <c r="AN539" s="99"/>
      <c r="AO539" s="247">
        <f t="shared" si="774"/>
        <v>0</v>
      </c>
      <c r="AP539" s="232"/>
      <c r="AQ539" s="86">
        <f t="shared" si="779"/>
        <v>0</v>
      </c>
      <c r="AR539" s="99"/>
      <c r="AS539" s="99"/>
      <c r="AT539" s="99"/>
      <c r="AU539" s="99">
        <f t="shared" si="836"/>
        <v>0</v>
      </c>
      <c r="AV539" s="245">
        <f t="shared" si="775"/>
        <v>0</v>
      </c>
      <c r="AW539" s="99"/>
      <c r="AX539" s="99"/>
      <c r="AY539" s="98">
        <f t="shared" si="776"/>
        <v>0</v>
      </c>
      <c r="AZ539" s="470" t="s">
        <v>1682</v>
      </c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</row>
    <row r="540" spans="1:83" s="11" customFormat="1" ht="12" customHeight="1">
      <c r="A540" s="161">
        <v>18230751</v>
      </c>
      <c r="B540" s="108" t="str">
        <f t="shared" si="752"/>
        <v>18230751</v>
      </c>
      <c r="C540" s="94" t="s">
        <v>110</v>
      </c>
      <c r="D540" s="112" t="str">
        <f t="shared" si="833"/>
        <v>Non-Op</v>
      </c>
      <c r="E540" s="112"/>
      <c r="F540" s="94"/>
      <c r="G540" s="112"/>
      <c r="H540" s="177" t="str">
        <f t="shared" si="802"/>
        <v/>
      </c>
      <c r="I540" s="177" t="str">
        <f t="shared" si="803"/>
        <v/>
      </c>
      <c r="J540" s="177" t="str">
        <f t="shared" si="804"/>
        <v/>
      </c>
      <c r="K540" s="177" t="str">
        <f t="shared" si="805"/>
        <v>Non-Op</v>
      </c>
      <c r="L540" s="177" t="str">
        <f t="shared" si="753"/>
        <v>NO</v>
      </c>
      <c r="M540" s="177" t="str">
        <f t="shared" si="754"/>
        <v>NO</v>
      </c>
      <c r="N540" s="177" t="str">
        <f t="shared" si="755"/>
        <v/>
      </c>
      <c r="O540"/>
      <c r="P540" s="95">
        <v>0</v>
      </c>
      <c r="Q540" s="95">
        <v>0</v>
      </c>
      <c r="R540" s="95">
        <v>0</v>
      </c>
      <c r="S540" s="95">
        <v>0</v>
      </c>
      <c r="T540" s="95">
        <v>0</v>
      </c>
      <c r="U540" s="95">
        <v>0</v>
      </c>
      <c r="V540" s="95">
        <v>0</v>
      </c>
      <c r="W540" s="95">
        <v>0</v>
      </c>
      <c r="X540" s="95">
        <v>0</v>
      </c>
      <c r="Y540" s="95">
        <v>0</v>
      </c>
      <c r="Z540" s="95">
        <v>0</v>
      </c>
      <c r="AA540" s="95">
        <v>0</v>
      </c>
      <c r="AB540" s="95">
        <v>0</v>
      </c>
      <c r="AC540" s="95"/>
      <c r="AD540" s="95"/>
      <c r="AE540" s="95">
        <f t="shared" si="837"/>
        <v>0</v>
      </c>
      <c r="AF540" s="102"/>
      <c r="AG540" s="101"/>
      <c r="AH540" s="99"/>
      <c r="AI540" s="99"/>
      <c r="AJ540" s="99"/>
      <c r="AK540" s="100">
        <f t="shared" si="835"/>
        <v>0</v>
      </c>
      <c r="AL540" s="99">
        <f t="shared" si="773"/>
        <v>0</v>
      </c>
      <c r="AM540" s="98"/>
      <c r="AN540" s="99"/>
      <c r="AO540" s="247">
        <f t="shared" si="774"/>
        <v>0</v>
      </c>
      <c r="AP540" s="232"/>
      <c r="AQ540" s="86">
        <f t="shared" si="779"/>
        <v>0</v>
      </c>
      <c r="AR540" s="99"/>
      <c r="AS540" s="99"/>
      <c r="AT540" s="99"/>
      <c r="AU540" s="99">
        <f t="shared" si="836"/>
        <v>0</v>
      </c>
      <c r="AV540" s="245">
        <f t="shared" si="775"/>
        <v>0</v>
      </c>
      <c r="AW540" s="99"/>
      <c r="AX540" s="99"/>
      <c r="AY540" s="98">
        <f t="shared" si="776"/>
        <v>0</v>
      </c>
      <c r="AZ540" s="470" t="s">
        <v>1682</v>
      </c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</row>
    <row r="541" spans="1:83" s="11" customFormat="1" ht="12" customHeight="1">
      <c r="A541" s="161">
        <v>18230761</v>
      </c>
      <c r="B541" s="108" t="str">
        <f t="shared" ref="B541:B607" si="838">TEXT(A541,"##")</f>
        <v>18230761</v>
      </c>
      <c r="C541" s="94" t="s">
        <v>111</v>
      </c>
      <c r="D541" s="112" t="str">
        <f t="shared" si="833"/>
        <v>Non-Op</v>
      </c>
      <c r="E541" s="112"/>
      <c r="F541" s="94"/>
      <c r="G541" s="112"/>
      <c r="H541" s="177" t="str">
        <f t="shared" si="802"/>
        <v/>
      </c>
      <c r="I541" s="177" t="str">
        <f t="shared" si="803"/>
        <v/>
      </c>
      <c r="J541" s="177" t="str">
        <f t="shared" si="804"/>
        <v/>
      </c>
      <c r="K541" s="177" t="str">
        <f t="shared" si="805"/>
        <v>Non-Op</v>
      </c>
      <c r="L541" s="177" t="str">
        <f t="shared" si="753"/>
        <v>NO</v>
      </c>
      <c r="M541" s="177" t="str">
        <f t="shared" si="754"/>
        <v>NO</v>
      </c>
      <c r="N541" s="177" t="str">
        <f t="shared" si="755"/>
        <v/>
      </c>
      <c r="O541"/>
      <c r="P541" s="95">
        <v>0</v>
      </c>
      <c r="Q541" s="95">
        <v>0</v>
      </c>
      <c r="R541" s="95">
        <v>0</v>
      </c>
      <c r="S541" s="95">
        <v>0</v>
      </c>
      <c r="T541" s="95">
        <v>0</v>
      </c>
      <c r="U541" s="95">
        <v>0</v>
      </c>
      <c r="V541" s="95">
        <v>0</v>
      </c>
      <c r="W541" s="95">
        <v>0</v>
      </c>
      <c r="X541" s="95">
        <v>0</v>
      </c>
      <c r="Y541" s="95">
        <v>0</v>
      </c>
      <c r="Z541" s="95">
        <v>0</v>
      </c>
      <c r="AA541" s="95">
        <v>0</v>
      </c>
      <c r="AB541" s="95">
        <v>0</v>
      </c>
      <c r="AC541" s="95"/>
      <c r="AD541" s="95"/>
      <c r="AE541" s="95">
        <f t="shared" si="837"/>
        <v>0</v>
      </c>
      <c r="AF541" s="102"/>
      <c r="AG541" s="101"/>
      <c r="AH541" s="99"/>
      <c r="AI541" s="99"/>
      <c r="AJ541" s="99"/>
      <c r="AK541" s="100">
        <f t="shared" si="835"/>
        <v>0</v>
      </c>
      <c r="AL541" s="99">
        <f t="shared" si="773"/>
        <v>0</v>
      </c>
      <c r="AM541" s="98"/>
      <c r="AN541" s="99"/>
      <c r="AO541" s="247">
        <f t="shared" si="774"/>
        <v>0</v>
      </c>
      <c r="AP541" s="232"/>
      <c r="AQ541" s="86">
        <f t="shared" si="779"/>
        <v>0</v>
      </c>
      <c r="AR541" s="99"/>
      <c r="AS541" s="99"/>
      <c r="AT541" s="99"/>
      <c r="AU541" s="99">
        <f t="shared" si="836"/>
        <v>0</v>
      </c>
      <c r="AV541" s="245">
        <f t="shared" si="775"/>
        <v>0</v>
      </c>
      <c r="AW541" s="99"/>
      <c r="AX541" s="99"/>
      <c r="AY541" s="98">
        <f t="shared" si="776"/>
        <v>0</v>
      </c>
      <c r="AZ541" s="470" t="s">
        <v>1682</v>
      </c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</row>
    <row r="542" spans="1:83" s="11" customFormat="1" ht="12" customHeight="1">
      <c r="A542" s="161">
        <v>18230771</v>
      </c>
      <c r="B542" s="108" t="str">
        <f t="shared" si="838"/>
        <v>18230771</v>
      </c>
      <c r="C542" s="94" t="s">
        <v>337</v>
      </c>
      <c r="D542" s="112" t="str">
        <f t="shared" si="833"/>
        <v>Non-Op</v>
      </c>
      <c r="E542" s="112"/>
      <c r="F542" s="94"/>
      <c r="G542" s="112"/>
      <c r="H542" s="177" t="str">
        <f t="shared" si="802"/>
        <v/>
      </c>
      <c r="I542" s="177" t="str">
        <f t="shared" si="803"/>
        <v/>
      </c>
      <c r="J542" s="177" t="str">
        <f t="shared" si="804"/>
        <v/>
      </c>
      <c r="K542" s="177" t="str">
        <f t="shared" si="805"/>
        <v>Non-Op</v>
      </c>
      <c r="L542" s="177" t="str">
        <f t="shared" si="753"/>
        <v>NO</v>
      </c>
      <c r="M542" s="177" t="str">
        <f t="shared" si="754"/>
        <v>NO</v>
      </c>
      <c r="N542" s="177" t="str">
        <f t="shared" si="755"/>
        <v/>
      </c>
      <c r="O542"/>
      <c r="P542" s="95">
        <v>25905547.77</v>
      </c>
      <c r="Q542" s="95">
        <v>29413677.77</v>
      </c>
      <c r="R542" s="95">
        <v>44863002.770000003</v>
      </c>
      <c r="S542" s="95">
        <v>54720407.770000003</v>
      </c>
      <c r="T542" s="95">
        <v>54917299.770000003</v>
      </c>
      <c r="U542" s="95">
        <v>55011833.770000003</v>
      </c>
      <c r="V542" s="95">
        <v>55045344.770000003</v>
      </c>
      <c r="W542" s="95">
        <v>55134048.770000003</v>
      </c>
      <c r="X542" s="95">
        <v>54956903.770000003</v>
      </c>
      <c r="Y542" s="95">
        <v>55291178.770000003</v>
      </c>
      <c r="Z542" s="95">
        <v>56010765.770000003</v>
      </c>
      <c r="AA542" s="95">
        <v>56548939.770000003</v>
      </c>
      <c r="AB542" s="95">
        <v>57128759.770000003</v>
      </c>
      <c r="AC542" s="95"/>
      <c r="AD542" s="95"/>
      <c r="AE542" s="95">
        <f t="shared" si="837"/>
        <v>51119213.103333324</v>
      </c>
      <c r="AF542" s="102"/>
      <c r="AG542" s="101"/>
      <c r="AH542" s="99"/>
      <c r="AI542" s="99"/>
      <c r="AJ542" s="99"/>
      <c r="AK542" s="100">
        <f t="shared" si="835"/>
        <v>51119213.103333324</v>
      </c>
      <c r="AL542" s="99">
        <f t="shared" si="773"/>
        <v>51119213.103333324</v>
      </c>
      <c r="AM542" s="98"/>
      <c r="AN542" s="99"/>
      <c r="AO542" s="247">
        <f t="shared" si="774"/>
        <v>0</v>
      </c>
      <c r="AP542" s="232"/>
      <c r="AQ542" s="86">
        <f t="shared" si="779"/>
        <v>57128759.770000003</v>
      </c>
      <c r="AR542" s="99"/>
      <c r="AS542" s="99"/>
      <c r="AT542" s="99"/>
      <c r="AU542" s="99">
        <f t="shared" si="836"/>
        <v>57128759.770000003</v>
      </c>
      <c r="AV542" s="245">
        <f t="shared" si="775"/>
        <v>57128759.770000003</v>
      </c>
      <c r="AW542" s="99"/>
      <c r="AX542" s="99"/>
      <c r="AY542" s="98">
        <f t="shared" si="776"/>
        <v>0</v>
      </c>
      <c r="AZ542" s="470" t="s">
        <v>1682</v>
      </c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</row>
    <row r="543" spans="1:83" s="11" customFormat="1" ht="12" customHeight="1">
      <c r="A543" s="161">
        <v>18230781</v>
      </c>
      <c r="B543" s="108" t="str">
        <f t="shared" si="838"/>
        <v>18230781</v>
      </c>
      <c r="C543" s="94" t="s">
        <v>303</v>
      </c>
      <c r="D543" s="112" t="str">
        <f t="shared" si="833"/>
        <v>Non-Op</v>
      </c>
      <c r="E543" s="112"/>
      <c r="F543" s="94"/>
      <c r="G543" s="112"/>
      <c r="H543" s="177" t="str">
        <f t="shared" si="802"/>
        <v/>
      </c>
      <c r="I543" s="177" t="str">
        <f t="shared" si="803"/>
        <v/>
      </c>
      <c r="J543" s="177" t="str">
        <f t="shared" si="804"/>
        <v/>
      </c>
      <c r="K543" s="177" t="str">
        <f t="shared" si="805"/>
        <v>Non-Op</v>
      </c>
      <c r="L543" s="177" t="str">
        <f t="shared" si="753"/>
        <v>NO</v>
      </c>
      <c r="M543" s="177" t="str">
        <f t="shared" si="754"/>
        <v>NO</v>
      </c>
      <c r="N543" s="177" t="str">
        <f t="shared" si="755"/>
        <v/>
      </c>
      <c r="O543"/>
      <c r="P543" s="95">
        <v>-25905547.77</v>
      </c>
      <c r="Q543" s="95">
        <v>-29413677.77</v>
      </c>
      <c r="R543" s="95">
        <v>-44863002.770000003</v>
      </c>
      <c r="S543" s="95">
        <v>-54720407.770000003</v>
      </c>
      <c r="T543" s="95">
        <v>-54917299.770000003</v>
      </c>
      <c r="U543" s="95">
        <v>-55011833.770000003</v>
      </c>
      <c r="V543" s="95">
        <v>-55045344.770000003</v>
      </c>
      <c r="W543" s="95">
        <v>-55134048.770000003</v>
      </c>
      <c r="X543" s="95">
        <v>-54956903.770000003</v>
      </c>
      <c r="Y543" s="95">
        <v>-55291178.770000003</v>
      </c>
      <c r="Z543" s="95">
        <v>-56010765.770000003</v>
      </c>
      <c r="AA543" s="95">
        <v>-56548939.770000003</v>
      </c>
      <c r="AB543" s="95">
        <v>-57128759.770000003</v>
      </c>
      <c r="AC543" s="95"/>
      <c r="AD543" s="95"/>
      <c r="AE543" s="95">
        <f t="shared" si="837"/>
        <v>-51119213.103333324</v>
      </c>
      <c r="AF543" s="102"/>
      <c r="AG543" s="101"/>
      <c r="AH543" s="99"/>
      <c r="AI543" s="99"/>
      <c r="AJ543" s="99"/>
      <c r="AK543" s="100">
        <f t="shared" si="835"/>
        <v>-51119213.103333324</v>
      </c>
      <c r="AL543" s="99">
        <f t="shared" si="773"/>
        <v>-51119213.103333324</v>
      </c>
      <c r="AM543" s="98"/>
      <c r="AN543" s="99"/>
      <c r="AO543" s="247">
        <f t="shared" si="774"/>
        <v>0</v>
      </c>
      <c r="AP543" s="232"/>
      <c r="AQ543" s="86">
        <f t="shared" si="779"/>
        <v>-57128759.770000003</v>
      </c>
      <c r="AR543" s="99"/>
      <c r="AS543" s="99"/>
      <c r="AT543" s="99"/>
      <c r="AU543" s="99">
        <f t="shared" si="836"/>
        <v>-57128759.770000003</v>
      </c>
      <c r="AV543" s="245">
        <f t="shared" si="775"/>
        <v>-57128759.770000003</v>
      </c>
      <c r="AW543" s="99"/>
      <c r="AX543" s="99"/>
      <c r="AY543" s="98">
        <f t="shared" si="776"/>
        <v>0</v>
      </c>
      <c r="AZ543" s="470" t="s">
        <v>1682</v>
      </c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</row>
    <row r="544" spans="1:83" s="11" customFormat="1" ht="12" customHeight="1">
      <c r="A544" s="161">
        <v>18230791</v>
      </c>
      <c r="B544" s="108" t="str">
        <f t="shared" si="838"/>
        <v>18230791</v>
      </c>
      <c r="C544" s="94" t="s">
        <v>146</v>
      </c>
      <c r="D544" s="112" t="str">
        <f t="shared" si="833"/>
        <v>Non-Op</v>
      </c>
      <c r="E544" s="112"/>
      <c r="F544" s="94"/>
      <c r="G544" s="112"/>
      <c r="H544" s="177" t="str">
        <f t="shared" ref="H544:H575" si="839">IF(VALUE(AH544),H$7,IF(ISBLANK(AH544),"",H$7))</f>
        <v/>
      </c>
      <c r="I544" s="177" t="str">
        <f t="shared" si="803"/>
        <v/>
      </c>
      <c r="J544" s="177" t="str">
        <f t="shared" si="804"/>
        <v/>
      </c>
      <c r="K544" s="177" t="str">
        <f t="shared" si="805"/>
        <v>Non-Op</v>
      </c>
      <c r="L544" s="177" t="str">
        <f t="shared" ref="L544:L610" si="840">IF(VALUE(AM544),"W/C",IF(ISBLANK(AM544),"NO","W/C"))</f>
        <v>NO</v>
      </c>
      <c r="M544" s="177" t="str">
        <f t="shared" ref="M544:M610" si="841">IF(VALUE(AN544),"W/C",IF(ISBLANK(AN544),"NO","W/C"))</f>
        <v>NO</v>
      </c>
      <c r="N544" s="177" t="str">
        <f t="shared" ref="N544:N610" si="842">IF(OR(CONCATENATE(L544,M544)="NOW/C",CONCATENATE(L544,M544)="W/CNO"),"W/C","")</f>
        <v/>
      </c>
      <c r="O544"/>
      <c r="P544" s="95">
        <v>3454344</v>
      </c>
      <c r="Q544" s="95">
        <v>3454344</v>
      </c>
      <c r="R544" s="95">
        <v>5411800</v>
      </c>
      <c r="S544" s="95">
        <v>17788094</v>
      </c>
      <c r="T544" s="95">
        <v>19560120</v>
      </c>
      <c r="U544" s="95">
        <v>20410927</v>
      </c>
      <c r="V544" s="95">
        <v>20712526</v>
      </c>
      <c r="W544" s="95">
        <v>21510861</v>
      </c>
      <c r="X544" s="95">
        <v>19916559</v>
      </c>
      <c r="Y544" s="95">
        <v>22925031</v>
      </c>
      <c r="Z544" s="95">
        <v>29401314</v>
      </c>
      <c r="AA544" s="95">
        <v>34244883</v>
      </c>
      <c r="AB544" s="95">
        <v>39463265</v>
      </c>
      <c r="AC544" s="95"/>
      <c r="AD544" s="95"/>
      <c r="AE544" s="95">
        <f t="shared" si="837"/>
        <v>19732938.625</v>
      </c>
      <c r="AF544" s="143"/>
      <c r="AG544" s="105"/>
      <c r="AH544" s="99"/>
      <c r="AI544" s="99"/>
      <c r="AJ544" s="99"/>
      <c r="AK544" s="100">
        <f t="shared" si="835"/>
        <v>19732938.625</v>
      </c>
      <c r="AL544" s="99">
        <f t="shared" si="773"/>
        <v>19732938.625</v>
      </c>
      <c r="AM544" s="98"/>
      <c r="AN544" s="99"/>
      <c r="AO544" s="247">
        <f t="shared" si="774"/>
        <v>0</v>
      </c>
      <c r="AP544" s="232"/>
      <c r="AQ544" s="86">
        <f t="shared" si="779"/>
        <v>39463265</v>
      </c>
      <c r="AR544" s="99"/>
      <c r="AS544" s="99"/>
      <c r="AT544" s="99"/>
      <c r="AU544" s="99">
        <f t="shared" si="836"/>
        <v>39463265</v>
      </c>
      <c r="AV544" s="245">
        <f t="shared" si="775"/>
        <v>39463265</v>
      </c>
      <c r="AW544" s="99"/>
      <c r="AX544" s="99"/>
      <c r="AY544" s="98">
        <f t="shared" si="776"/>
        <v>0</v>
      </c>
      <c r="AZ544" s="470" t="s">
        <v>1664</v>
      </c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</row>
    <row r="545" spans="1:146" s="11" customFormat="1" ht="12" customHeight="1">
      <c r="A545" s="161">
        <v>18230811</v>
      </c>
      <c r="B545" s="108" t="str">
        <f t="shared" si="838"/>
        <v>18230811</v>
      </c>
      <c r="C545" s="94" t="s">
        <v>578</v>
      </c>
      <c r="D545" s="112" t="str">
        <f t="shared" si="833"/>
        <v>Non-Op</v>
      </c>
      <c r="E545" s="112"/>
      <c r="F545" s="94"/>
      <c r="G545" s="112"/>
      <c r="H545" s="177" t="str">
        <f t="shared" si="839"/>
        <v/>
      </c>
      <c r="I545" s="177" t="str">
        <f t="shared" ref="I545:I576" si="843">IF(VALUE(AI545),I$7,IF(ISBLANK(AI545),"",I$7))</f>
        <v/>
      </c>
      <c r="J545" s="177" t="str">
        <f t="shared" ref="J545:J576" si="844">IF(VALUE(AJ545),J$7,IF(ISBLANK(AJ545),"",J$7))</f>
        <v/>
      </c>
      <c r="K545" s="177" t="str">
        <f t="shared" ref="K545:K576" si="845">IF(VALUE(AK545),K$7,IF(ISBLANK(AK545),"",K$7))</f>
        <v>Non-Op</v>
      </c>
      <c r="L545" s="177" t="str">
        <f t="shared" si="840"/>
        <v>NO</v>
      </c>
      <c r="M545" s="177" t="str">
        <f t="shared" si="841"/>
        <v>NO</v>
      </c>
      <c r="N545" s="177" t="str">
        <f t="shared" si="842"/>
        <v/>
      </c>
      <c r="O545"/>
      <c r="P545" s="95">
        <v>0</v>
      </c>
      <c r="Q545" s="95">
        <v>0</v>
      </c>
      <c r="R545" s="95">
        <v>0</v>
      </c>
      <c r="S545" s="95">
        <v>0</v>
      </c>
      <c r="T545" s="95">
        <v>0</v>
      </c>
      <c r="U545" s="95">
        <v>0</v>
      </c>
      <c r="V545" s="95">
        <v>0</v>
      </c>
      <c r="W545" s="95">
        <v>0</v>
      </c>
      <c r="X545" s="95">
        <v>0</v>
      </c>
      <c r="Y545" s="95">
        <v>0</v>
      </c>
      <c r="Z545" s="95">
        <v>0</v>
      </c>
      <c r="AA545" s="95">
        <v>0</v>
      </c>
      <c r="AB545" s="95">
        <v>0</v>
      </c>
      <c r="AC545" s="95"/>
      <c r="AD545" s="95"/>
      <c r="AE545" s="95">
        <f t="shared" si="837"/>
        <v>0</v>
      </c>
      <c r="AF545" s="102"/>
      <c r="AG545" s="101"/>
      <c r="AH545" s="99"/>
      <c r="AI545" s="99"/>
      <c r="AJ545" s="99"/>
      <c r="AK545" s="100">
        <f t="shared" si="835"/>
        <v>0</v>
      </c>
      <c r="AL545" s="99">
        <f t="shared" si="773"/>
        <v>0</v>
      </c>
      <c r="AM545" s="98"/>
      <c r="AN545" s="99"/>
      <c r="AO545" s="247">
        <f t="shared" si="774"/>
        <v>0</v>
      </c>
      <c r="AP545" s="232"/>
      <c r="AQ545" s="86">
        <f t="shared" si="779"/>
        <v>0</v>
      </c>
      <c r="AR545" s="99"/>
      <c r="AS545" s="99"/>
      <c r="AT545" s="99"/>
      <c r="AU545" s="99">
        <f t="shared" si="836"/>
        <v>0</v>
      </c>
      <c r="AV545" s="245">
        <f t="shared" si="775"/>
        <v>0</v>
      </c>
      <c r="AW545" s="99"/>
      <c r="AX545" s="99"/>
      <c r="AY545" s="98">
        <f t="shared" si="776"/>
        <v>0</v>
      </c>
      <c r="AZ545" s="470" t="s">
        <v>1682</v>
      </c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</row>
    <row r="546" spans="1:146" s="11" customFormat="1" ht="12" customHeight="1">
      <c r="A546" s="161">
        <v>18230821</v>
      </c>
      <c r="B546" s="108" t="str">
        <f t="shared" si="838"/>
        <v>18230821</v>
      </c>
      <c r="C546" s="94" t="s">
        <v>579</v>
      </c>
      <c r="D546" s="112" t="str">
        <f t="shared" si="833"/>
        <v>Non-Op</v>
      </c>
      <c r="E546" s="112"/>
      <c r="F546" s="94"/>
      <c r="G546" s="112"/>
      <c r="H546" s="177" t="str">
        <f t="shared" si="839"/>
        <v/>
      </c>
      <c r="I546" s="177" t="str">
        <f t="shared" si="843"/>
        <v/>
      </c>
      <c r="J546" s="177" t="str">
        <f t="shared" si="844"/>
        <v/>
      </c>
      <c r="K546" s="177" t="str">
        <f t="shared" si="845"/>
        <v>Non-Op</v>
      </c>
      <c r="L546" s="177" t="str">
        <f t="shared" si="840"/>
        <v>NO</v>
      </c>
      <c r="M546" s="177" t="str">
        <f t="shared" si="841"/>
        <v>NO</v>
      </c>
      <c r="N546" s="177" t="str">
        <f t="shared" si="842"/>
        <v/>
      </c>
      <c r="O546"/>
      <c r="P546" s="95">
        <v>0</v>
      </c>
      <c r="Q546" s="95">
        <v>0</v>
      </c>
      <c r="R546" s="95">
        <v>0</v>
      </c>
      <c r="S546" s="95">
        <v>0</v>
      </c>
      <c r="T546" s="95">
        <v>0</v>
      </c>
      <c r="U546" s="95">
        <v>0</v>
      </c>
      <c r="V546" s="95">
        <v>0</v>
      </c>
      <c r="W546" s="95">
        <v>0</v>
      </c>
      <c r="X546" s="95">
        <v>0</v>
      </c>
      <c r="Y546" s="95">
        <v>0</v>
      </c>
      <c r="Z546" s="95">
        <v>0</v>
      </c>
      <c r="AA546" s="95">
        <v>0</v>
      </c>
      <c r="AB546" s="95">
        <v>0</v>
      </c>
      <c r="AC546" s="95"/>
      <c r="AD546" s="95"/>
      <c r="AE546" s="95">
        <f t="shared" si="837"/>
        <v>0</v>
      </c>
      <c r="AF546" s="102"/>
      <c r="AG546" s="101"/>
      <c r="AH546" s="99"/>
      <c r="AI546" s="99"/>
      <c r="AJ546" s="99"/>
      <c r="AK546" s="100">
        <f t="shared" si="835"/>
        <v>0</v>
      </c>
      <c r="AL546" s="99">
        <f t="shared" si="773"/>
        <v>0</v>
      </c>
      <c r="AM546" s="98"/>
      <c r="AN546" s="99"/>
      <c r="AO546" s="247">
        <f t="shared" si="774"/>
        <v>0</v>
      </c>
      <c r="AP546" s="232"/>
      <c r="AQ546" s="86">
        <f t="shared" si="779"/>
        <v>0</v>
      </c>
      <c r="AR546" s="99"/>
      <c r="AS546" s="99"/>
      <c r="AT546" s="99"/>
      <c r="AU546" s="99">
        <f t="shared" si="836"/>
        <v>0</v>
      </c>
      <c r="AV546" s="245">
        <f t="shared" si="775"/>
        <v>0</v>
      </c>
      <c r="AW546" s="99"/>
      <c r="AX546" s="99"/>
      <c r="AY546" s="98">
        <f t="shared" si="776"/>
        <v>0</v>
      </c>
      <c r="AZ546" s="470" t="s">
        <v>1682</v>
      </c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</row>
    <row r="547" spans="1:146" s="11" customFormat="1" ht="12" customHeight="1">
      <c r="A547" s="161">
        <v>18230831</v>
      </c>
      <c r="B547" s="108" t="str">
        <f t="shared" si="838"/>
        <v>18230831</v>
      </c>
      <c r="C547" s="94" t="s">
        <v>541</v>
      </c>
      <c r="D547" s="112" t="str">
        <f t="shared" si="833"/>
        <v>Non-Op</v>
      </c>
      <c r="E547" s="112"/>
      <c r="F547" s="94"/>
      <c r="G547" s="112"/>
      <c r="H547" s="177" t="str">
        <f t="shared" si="839"/>
        <v/>
      </c>
      <c r="I547" s="177" t="str">
        <f t="shared" si="843"/>
        <v/>
      </c>
      <c r="J547" s="177" t="str">
        <f t="shared" si="844"/>
        <v/>
      </c>
      <c r="K547" s="177" t="str">
        <f t="shared" si="845"/>
        <v>Non-Op</v>
      </c>
      <c r="L547" s="177" t="str">
        <f t="shared" si="840"/>
        <v>NO</v>
      </c>
      <c r="M547" s="177" t="str">
        <f t="shared" si="841"/>
        <v>NO</v>
      </c>
      <c r="N547" s="177" t="str">
        <f t="shared" si="842"/>
        <v/>
      </c>
      <c r="O547"/>
      <c r="P547" s="95">
        <v>0</v>
      </c>
      <c r="Q547" s="95">
        <v>0</v>
      </c>
      <c r="R547" s="95">
        <v>0</v>
      </c>
      <c r="S547" s="95">
        <v>0</v>
      </c>
      <c r="T547" s="95">
        <v>0</v>
      </c>
      <c r="U547" s="95">
        <v>0</v>
      </c>
      <c r="V547" s="95">
        <v>0</v>
      </c>
      <c r="W547" s="95">
        <v>0</v>
      </c>
      <c r="X547" s="95">
        <v>0</v>
      </c>
      <c r="Y547" s="95">
        <v>0</v>
      </c>
      <c r="Z547" s="95">
        <v>0</v>
      </c>
      <c r="AA547" s="95">
        <v>0</v>
      </c>
      <c r="AB547" s="95">
        <v>0</v>
      </c>
      <c r="AC547" s="95"/>
      <c r="AD547" s="95"/>
      <c r="AE547" s="95">
        <f t="shared" si="837"/>
        <v>0</v>
      </c>
      <c r="AF547" s="102"/>
      <c r="AG547" s="101"/>
      <c r="AH547" s="99"/>
      <c r="AI547" s="99"/>
      <c r="AJ547" s="99"/>
      <c r="AK547" s="100">
        <f t="shared" si="835"/>
        <v>0</v>
      </c>
      <c r="AL547" s="99">
        <f t="shared" si="773"/>
        <v>0</v>
      </c>
      <c r="AM547" s="98"/>
      <c r="AN547" s="99"/>
      <c r="AO547" s="247">
        <f t="shared" si="774"/>
        <v>0</v>
      </c>
      <c r="AP547" s="232"/>
      <c r="AQ547" s="86">
        <f t="shared" si="779"/>
        <v>0</v>
      </c>
      <c r="AR547" s="99"/>
      <c r="AS547" s="99"/>
      <c r="AT547" s="99"/>
      <c r="AU547" s="99">
        <f t="shared" si="836"/>
        <v>0</v>
      </c>
      <c r="AV547" s="245">
        <f t="shared" si="775"/>
        <v>0</v>
      </c>
      <c r="AW547" s="99"/>
      <c r="AX547" s="99"/>
      <c r="AY547" s="98">
        <f t="shared" si="776"/>
        <v>0</v>
      </c>
      <c r="AZ547" s="470" t="s">
        <v>1682</v>
      </c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</row>
    <row r="548" spans="1:146" s="11" customFormat="1" ht="12" customHeight="1">
      <c r="A548" s="161">
        <v>18230841</v>
      </c>
      <c r="B548" s="108" t="str">
        <f t="shared" si="838"/>
        <v>18230841</v>
      </c>
      <c r="C548" s="94" t="s">
        <v>554</v>
      </c>
      <c r="D548" s="112" t="str">
        <f t="shared" si="833"/>
        <v>Non-Op</v>
      </c>
      <c r="E548" s="112"/>
      <c r="F548" s="94"/>
      <c r="G548" s="112"/>
      <c r="H548" s="177" t="str">
        <f t="shared" si="839"/>
        <v/>
      </c>
      <c r="I548" s="177" t="str">
        <f t="shared" si="843"/>
        <v/>
      </c>
      <c r="J548" s="177" t="str">
        <f t="shared" si="844"/>
        <v/>
      </c>
      <c r="K548" s="177" t="str">
        <f t="shared" si="845"/>
        <v>Non-Op</v>
      </c>
      <c r="L548" s="177" t="str">
        <f t="shared" si="840"/>
        <v>NO</v>
      </c>
      <c r="M548" s="177" t="str">
        <f t="shared" si="841"/>
        <v>NO</v>
      </c>
      <c r="N548" s="177" t="str">
        <f t="shared" si="842"/>
        <v/>
      </c>
      <c r="O548"/>
      <c r="P548" s="95">
        <v>0</v>
      </c>
      <c r="Q548" s="95">
        <v>0</v>
      </c>
      <c r="R548" s="95">
        <v>0</v>
      </c>
      <c r="S548" s="95">
        <v>0</v>
      </c>
      <c r="T548" s="95">
        <v>0</v>
      </c>
      <c r="U548" s="95">
        <v>0</v>
      </c>
      <c r="V548" s="95">
        <v>0</v>
      </c>
      <c r="W548" s="95">
        <v>0</v>
      </c>
      <c r="X548" s="95">
        <v>0</v>
      </c>
      <c r="Y548" s="95">
        <v>0</v>
      </c>
      <c r="Z548" s="95">
        <v>0</v>
      </c>
      <c r="AA548" s="95">
        <v>0</v>
      </c>
      <c r="AB548" s="95">
        <v>0</v>
      </c>
      <c r="AC548" s="95"/>
      <c r="AD548" s="95"/>
      <c r="AE548" s="95">
        <f t="shared" si="837"/>
        <v>0</v>
      </c>
      <c r="AF548" s="102"/>
      <c r="AG548" s="101"/>
      <c r="AH548" s="99"/>
      <c r="AI548" s="99"/>
      <c r="AJ548" s="99"/>
      <c r="AK548" s="100">
        <f t="shared" si="835"/>
        <v>0</v>
      </c>
      <c r="AL548" s="99">
        <f t="shared" si="773"/>
        <v>0</v>
      </c>
      <c r="AM548" s="98"/>
      <c r="AN548" s="99"/>
      <c r="AO548" s="247">
        <f t="shared" si="774"/>
        <v>0</v>
      </c>
      <c r="AP548" s="232"/>
      <c r="AQ548" s="86">
        <f t="shared" si="779"/>
        <v>0</v>
      </c>
      <c r="AR548" s="99"/>
      <c r="AS548" s="99"/>
      <c r="AT548" s="99"/>
      <c r="AU548" s="99">
        <f t="shared" si="836"/>
        <v>0</v>
      </c>
      <c r="AV548" s="245">
        <f t="shared" si="775"/>
        <v>0</v>
      </c>
      <c r="AW548" s="99"/>
      <c r="AX548" s="99"/>
      <c r="AY548" s="98">
        <f t="shared" si="776"/>
        <v>0</v>
      </c>
      <c r="AZ548" s="470" t="s">
        <v>1682</v>
      </c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</row>
    <row r="549" spans="1:146" s="11" customFormat="1" ht="12" customHeight="1">
      <c r="A549" s="163">
        <v>18230851</v>
      </c>
      <c r="B549" s="194" t="str">
        <f t="shared" si="838"/>
        <v>18230851</v>
      </c>
      <c r="C549" s="94" t="s">
        <v>429</v>
      </c>
      <c r="D549" s="112" t="str">
        <f t="shared" si="833"/>
        <v>Non-Op</v>
      </c>
      <c r="E549" s="112"/>
      <c r="F549" s="94"/>
      <c r="G549" s="112"/>
      <c r="H549" s="177" t="str">
        <f t="shared" si="839"/>
        <v/>
      </c>
      <c r="I549" s="177" t="str">
        <f t="shared" si="843"/>
        <v/>
      </c>
      <c r="J549" s="177" t="str">
        <f t="shared" si="844"/>
        <v/>
      </c>
      <c r="K549" s="177" t="str">
        <f t="shared" si="845"/>
        <v>Non-Op</v>
      </c>
      <c r="L549" s="177" t="str">
        <f t="shared" si="840"/>
        <v>NO</v>
      </c>
      <c r="M549" s="177" t="str">
        <f t="shared" si="841"/>
        <v>NO</v>
      </c>
      <c r="N549" s="177" t="str">
        <f t="shared" si="842"/>
        <v/>
      </c>
      <c r="O549"/>
      <c r="P549" s="95">
        <v>0</v>
      </c>
      <c r="Q549" s="95">
        <v>0</v>
      </c>
      <c r="R549" s="95">
        <v>0</v>
      </c>
      <c r="S549" s="95">
        <v>0</v>
      </c>
      <c r="T549" s="95">
        <v>0</v>
      </c>
      <c r="U549" s="95">
        <v>0</v>
      </c>
      <c r="V549" s="95">
        <v>0</v>
      </c>
      <c r="W549" s="95">
        <v>0</v>
      </c>
      <c r="X549" s="95">
        <v>0</v>
      </c>
      <c r="Y549" s="95">
        <v>0</v>
      </c>
      <c r="Z549" s="95">
        <v>0</v>
      </c>
      <c r="AA549" s="95">
        <v>0</v>
      </c>
      <c r="AB549" s="95">
        <v>0</v>
      </c>
      <c r="AC549" s="95"/>
      <c r="AD549" s="95"/>
      <c r="AE549" s="95">
        <f t="shared" si="837"/>
        <v>0</v>
      </c>
      <c r="AF549" s="102"/>
      <c r="AG549" s="101"/>
      <c r="AH549" s="99"/>
      <c r="AI549" s="99"/>
      <c r="AJ549" s="99"/>
      <c r="AK549" s="100">
        <f t="shared" si="835"/>
        <v>0</v>
      </c>
      <c r="AL549" s="99">
        <f t="shared" si="773"/>
        <v>0</v>
      </c>
      <c r="AM549" s="98"/>
      <c r="AN549" s="99"/>
      <c r="AO549" s="247">
        <f t="shared" si="774"/>
        <v>0</v>
      </c>
      <c r="AP549" s="232"/>
      <c r="AQ549" s="86">
        <f t="shared" si="779"/>
        <v>0</v>
      </c>
      <c r="AR549" s="99"/>
      <c r="AS549" s="99"/>
      <c r="AT549" s="99"/>
      <c r="AU549" s="99">
        <f t="shared" si="836"/>
        <v>0</v>
      </c>
      <c r="AV549" s="245">
        <f t="shared" si="775"/>
        <v>0</v>
      </c>
      <c r="AW549" s="99"/>
      <c r="AX549" s="99"/>
      <c r="AY549" s="98">
        <f t="shared" si="776"/>
        <v>0</v>
      </c>
      <c r="AZ549" s="470" t="s">
        <v>1682</v>
      </c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</row>
    <row r="550" spans="1:146" s="11" customFormat="1" ht="12" customHeight="1">
      <c r="A550" s="163">
        <v>18230861</v>
      </c>
      <c r="B550" s="194" t="str">
        <f t="shared" si="838"/>
        <v>18230861</v>
      </c>
      <c r="C550" s="94" t="s">
        <v>430</v>
      </c>
      <c r="D550" s="112" t="str">
        <f t="shared" si="833"/>
        <v>Non-Op</v>
      </c>
      <c r="E550" s="112"/>
      <c r="F550" s="94"/>
      <c r="G550" s="112"/>
      <c r="H550" s="177" t="str">
        <f t="shared" si="839"/>
        <v/>
      </c>
      <c r="I550" s="177" t="str">
        <f t="shared" si="843"/>
        <v/>
      </c>
      <c r="J550" s="177" t="str">
        <f t="shared" si="844"/>
        <v/>
      </c>
      <c r="K550" s="177" t="str">
        <f t="shared" si="845"/>
        <v>Non-Op</v>
      </c>
      <c r="L550" s="177" t="str">
        <f t="shared" si="840"/>
        <v>NO</v>
      </c>
      <c r="M550" s="177" t="str">
        <f t="shared" si="841"/>
        <v>NO</v>
      </c>
      <c r="N550" s="177" t="str">
        <f t="shared" si="842"/>
        <v/>
      </c>
      <c r="O550"/>
      <c r="P550" s="95">
        <v>0</v>
      </c>
      <c r="Q550" s="95">
        <v>0</v>
      </c>
      <c r="R550" s="95">
        <v>0</v>
      </c>
      <c r="S550" s="95">
        <v>0</v>
      </c>
      <c r="T550" s="95">
        <v>0</v>
      </c>
      <c r="U550" s="95">
        <v>0</v>
      </c>
      <c r="V550" s="95">
        <v>0</v>
      </c>
      <c r="W550" s="95">
        <v>0</v>
      </c>
      <c r="X550" s="95">
        <v>0</v>
      </c>
      <c r="Y550" s="95">
        <v>0</v>
      </c>
      <c r="Z550" s="95">
        <v>0</v>
      </c>
      <c r="AA550" s="95">
        <v>0</v>
      </c>
      <c r="AB550" s="95">
        <v>0</v>
      </c>
      <c r="AC550" s="95"/>
      <c r="AD550" s="95"/>
      <c r="AE550" s="95">
        <f t="shared" si="837"/>
        <v>0</v>
      </c>
      <c r="AF550" s="102"/>
      <c r="AG550" s="101"/>
      <c r="AH550" s="99"/>
      <c r="AI550" s="99"/>
      <c r="AJ550" s="99"/>
      <c r="AK550" s="100">
        <f t="shared" si="835"/>
        <v>0</v>
      </c>
      <c r="AL550" s="99">
        <f t="shared" si="773"/>
        <v>0</v>
      </c>
      <c r="AM550" s="98"/>
      <c r="AN550" s="99"/>
      <c r="AO550" s="247">
        <f t="shared" si="774"/>
        <v>0</v>
      </c>
      <c r="AP550" s="232"/>
      <c r="AQ550" s="86">
        <f t="shared" si="779"/>
        <v>0</v>
      </c>
      <c r="AR550" s="99"/>
      <c r="AS550" s="99"/>
      <c r="AT550" s="99"/>
      <c r="AU550" s="99">
        <f t="shared" si="836"/>
        <v>0</v>
      </c>
      <c r="AV550" s="245">
        <f t="shared" si="775"/>
        <v>0</v>
      </c>
      <c r="AW550" s="99"/>
      <c r="AX550" s="99"/>
      <c r="AY550" s="98">
        <f t="shared" si="776"/>
        <v>0</v>
      </c>
      <c r="AZ550" s="470" t="s">
        <v>1682</v>
      </c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</row>
    <row r="551" spans="1:146" s="11" customFormat="1" ht="12" customHeight="1">
      <c r="A551" s="163">
        <v>18230871</v>
      </c>
      <c r="B551" s="194" t="str">
        <f t="shared" si="838"/>
        <v>18230871</v>
      </c>
      <c r="C551" s="94" t="s">
        <v>85</v>
      </c>
      <c r="D551" s="112" t="str">
        <f t="shared" si="833"/>
        <v>Non-Op</v>
      </c>
      <c r="E551" s="112"/>
      <c r="F551" s="94"/>
      <c r="G551" s="112"/>
      <c r="H551" s="177" t="str">
        <f t="shared" si="839"/>
        <v/>
      </c>
      <c r="I551" s="177" t="str">
        <f t="shared" si="843"/>
        <v/>
      </c>
      <c r="J551" s="177" t="str">
        <f t="shared" si="844"/>
        <v/>
      </c>
      <c r="K551" s="177" t="str">
        <f t="shared" si="845"/>
        <v>Non-Op</v>
      </c>
      <c r="L551" s="177" t="str">
        <f t="shared" si="840"/>
        <v>NO</v>
      </c>
      <c r="M551" s="177" t="str">
        <f t="shared" si="841"/>
        <v>NO</v>
      </c>
      <c r="N551" s="177" t="str">
        <f t="shared" si="842"/>
        <v/>
      </c>
      <c r="O551"/>
      <c r="P551" s="95">
        <v>0</v>
      </c>
      <c r="Q551" s="95">
        <v>0</v>
      </c>
      <c r="R551" s="95">
        <v>0</v>
      </c>
      <c r="S551" s="95">
        <v>0</v>
      </c>
      <c r="T551" s="95">
        <v>0</v>
      </c>
      <c r="U551" s="95">
        <v>0</v>
      </c>
      <c r="V551" s="95">
        <v>0</v>
      </c>
      <c r="W551" s="95">
        <v>0</v>
      </c>
      <c r="X551" s="95">
        <v>0</v>
      </c>
      <c r="Y551" s="95">
        <v>0</v>
      </c>
      <c r="Z551" s="95">
        <v>0</v>
      </c>
      <c r="AA551" s="95">
        <v>0</v>
      </c>
      <c r="AB551" s="95">
        <v>0</v>
      </c>
      <c r="AC551" s="95"/>
      <c r="AD551" s="95"/>
      <c r="AE551" s="95">
        <f t="shared" si="837"/>
        <v>0</v>
      </c>
      <c r="AF551" s="102"/>
      <c r="AG551" s="101"/>
      <c r="AH551" s="99"/>
      <c r="AI551" s="99"/>
      <c r="AJ551" s="99"/>
      <c r="AK551" s="100">
        <f t="shared" si="835"/>
        <v>0</v>
      </c>
      <c r="AL551" s="99">
        <f t="shared" si="773"/>
        <v>0</v>
      </c>
      <c r="AM551" s="98"/>
      <c r="AN551" s="99"/>
      <c r="AO551" s="247">
        <f t="shared" si="774"/>
        <v>0</v>
      </c>
      <c r="AP551" s="232"/>
      <c r="AQ551" s="86">
        <f t="shared" si="779"/>
        <v>0</v>
      </c>
      <c r="AR551" s="99"/>
      <c r="AS551" s="99"/>
      <c r="AT551" s="99"/>
      <c r="AU551" s="99">
        <f t="shared" si="836"/>
        <v>0</v>
      </c>
      <c r="AV551" s="245">
        <f t="shared" si="775"/>
        <v>0</v>
      </c>
      <c r="AW551" s="99"/>
      <c r="AX551" s="99"/>
      <c r="AY551" s="98">
        <f t="shared" si="776"/>
        <v>0</v>
      </c>
      <c r="AZ551" s="470" t="s">
        <v>1682</v>
      </c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</row>
    <row r="552" spans="1:146" s="11" customFormat="1" ht="12" customHeight="1">
      <c r="A552" s="163">
        <v>18230881</v>
      </c>
      <c r="B552" s="194" t="str">
        <f t="shared" si="838"/>
        <v>18230881</v>
      </c>
      <c r="C552" s="94" t="s">
        <v>86</v>
      </c>
      <c r="D552" s="112" t="str">
        <f t="shared" si="833"/>
        <v>Non-Op</v>
      </c>
      <c r="E552" s="112"/>
      <c r="F552" s="94"/>
      <c r="G552" s="112"/>
      <c r="H552" s="177" t="str">
        <f t="shared" si="839"/>
        <v/>
      </c>
      <c r="I552" s="177" t="str">
        <f t="shared" si="843"/>
        <v/>
      </c>
      <c r="J552" s="177" t="str">
        <f t="shared" si="844"/>
        <v/>
      </c>
      <c r="K552" s="177" t="str">
        <f t="shared" si="845"/>
        <v>Non-Op</v>
      </c>
      <c r="L552" s="177" t="str">
        <f t="shared" si="840"/>
        <v>NO</v>
      </c>
      <c r="M552" s="177" t="str">
        <f t="shared" si="841"/>
        <v>NO</v>
      </c>
      <c r="N552" s="177" t="str">
        <f t="shared" si="842"/>
        <v/>
      </c>
      <c r="O552"/>
      <c r="P552" s="95">
        <v>0</v>
      </c>
      <c r="Q552" s="95">
        <v>0</v>
      </c>
      <c r="R552" s="95">
        <v>0</v>
      </c>
      <c r="S552" s="95">
        <v>0</v>
      </c>
      <c r="T552" s="95">
        <v>0</v>
      </c>
      <c r="U552" s="95">
        <v>0</v>
      </c>
      <c r="V552" s="95">
        <v>0</v>
      </c>
      <c r="W552" s="95">
        <v>0</v>
      </c>
      <c r="X552" s="95">
        <v>0</v>
      </c>
      <c r="Y552" s="95">
        <v>0</v>
      </c>
      <c r="Z552" s="95">
        <v>0</v>
      </c>
      <c r="AA552" s="95">
        <v>0</v>
      </c>
      <c r="AB552" s="95">
        <v>0</v>
      </c>
      <c r="AC552" s="95"/>
      <c r="AD552" s="95"/>
      <c r="AE552" s="95">
        <f t="shared" si="837"/>
        <v>0</v>
      </c>
      <c r="AF552" s="102"/>
      <c r="AG552" s="101"/>
      <c r="AH552" s="99"/>
      <c r="AI552" s="99"/>
      <c r="AJ552" s="99"/>
      <c r="AK552" s="100">
        <f t="shared" si="835"/>
        <v>0</v>
      </c>
      <c r="AL552" s="99">
        <f t="shared" si="773"/>
        <v>0</v>
      </c>
      <c r="AM552" s="98"/>
      <c r="AN552" s="99"/>
      <c r="AO552" s="247">
        <f t="shared" si="774"/>
        <v>0</v>
      </c>
      <c r="AP552" s="232"/>
      <c r="AQ552" s="86">
        <f t="shared" si="779"/>
        <v>0</v>
      </c>
      <c r="AR552" s="99"/>
      <c r="AS552" s="99"/>
      <c r="AT552" s="99"/>
      <c r="AU552" s="99">
        <f t="shared" si="836"/>
        <v>0</v>
      </c>
      <c r="AV552" s="245">
        <f t="shared" si="775"/>
        <v>0</v>
      </c>
      <c r="AW552" s="99"/>
      <c r="AX552" s="99"/>
      <c r="AY552" s="98">
        <f t="shared" si="776"/>
        <v>0</v>
      </c>
      <c r="AZ552" s="470" t="s">
        <v>1682</v>
      </c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</row>
    <row r="553" spans="1:146" s="11" customFormat="1" ht="12" customHeight="1">
      <c r="A553" s="163">
        <v>18230891</v>
      </c>
      <c r="B553" s="194" t="str">
        <f t="shared" si="838"/>
        <v>18230891</v>
      </c>
      <c r="C553" s="94" t="s">
        <v>351</v>
      </c>
      <c r="D553" s="112" t="str">
        <f t="shared" si="833"/>
        <v>Non-Op</v>
      </c>
      <c r="E553" s="112"/>
      <c r="F553" s="94"/>
      <c r="G553" s="112"/>
      <c r="H553" s="177" t="str">
        <f t="shared" si="839"/>
        <v/>
      </c>
      <c r="I553" s="177" t="str">
        <f t="shared" si="843"/>
        <v/>
      </c>
      <c r="J553" s="177" t="str">
        <f t="shared" si="844"/>
        <v/>
      </c>
      <c r="K553" s="177" t="str">
        <f t="shared" si="845"/>
        <v>Non-Op</v>
      </c>
      <c r="L553" s="177" t="str">
        <f t="shared" si="840"/>
        <v>NO</v>
      </c>
      <c r="M553" s="177" t="str">
        <f t="shared" si="841"/>
        <v>NO</v>
      </c>
      <c r="N553" s="177" t="str">
        <f t="shared" si="842"/>
        <v/>
      </c>
      <c r="O553"/>
      <c r="P553" s="95">
        <v>0</v>
      </c>
      <c r="Q553" s="95">
        <v>0</v>
      </c>
      <c r="R553" s="95">
        <v>0</v>
      </c>
      <c r="S553" s="95">
        <v>0</v>
      </c>
      <c r="T553" s="95">
        <v>0</v>
      </c>
      <c r="U553" s="95">
        <v>0</v>
      </c>
      <c r="V553" s="95">
        <v>0</v>
      </c>
      <c r="W553" s="95">
        <v>0</v>
      </c>
      <c r="X553" s="95">
        <v>0</v>
      </c>
      <c r="Y553" s="95">
        <v>0</v>
      </c>
      <c r="Z553" s="95">
        <v>0</v>
      </c>
      <c r="AA553" s="95">
        <v>0</v>
      </c>
      <c r="AB553" s="95">
        <v>0</v>
      </c>
      <c r="AC553" s="95"/>
      <c r="AD553" s="95"/>
      <c r="AE553" s="95">
        <f t="shared" si="837"/>
        <v>0</v>
      </c>
      <c r="AF553" s="102"/>
      <c r="AG553" s="101"/>
      <c r="AH553" s="120"/>
      <c r="AI553" s="99"/>
      <c r="AJ553" s="99"/>
      <c r="AK553" s="100">
        <f t="shared" si="835"/>
        <v>0</v>
      </c>
      <c r="AL553" s="99">
        <f t="shared" si="773"/>
        <v>0</v>
      </c>
      <c r="AM553" s="119"/>
      <c r="AN553" s="120"/>
      <c r="AO553" s="247">
        <f t="shared" si="774"/>
        <v>0</v>
      </c>
      <c r="AP553" s="232"/>
      <c r="AQ553" s="86">
        <f t="shared" si="779"/>
        <v>0</v>
      </c>
      <c r="AR553" s="120"/>
      <c r="AS553" s="99"/>
      <c r="AT553" s="99"/>
      <c r="AU553" s="99">
        <f t="shared" si="836"/>
        <v>0</v>
      </c>
      <c r="AV553" s="245">
        <f t="shared" si="775"/>
        <v>0</v>
      </c>
      <c r="AW553" s="120"/>
      <c r="AX553" s="120"/>
      <c r="AY553" s="98">
        <f t="shared" si="776"/>
        <v>0</v>
      </c>
      <c r="AZ553" s="470" t="s">
        <v>1682</v>
      </c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1"/>
      <c r="DU553" s="121"/>
      <c r="DV553" s="121"/>
      <c r="DW553" s="121"/>
      <c r="DX553" s="121"/>
      <c r="DY553" s="121"/>
      <c r="DZ553" s="121"/>
      <c r="EA553" s="121"/>
      <c r="EB553" s="121"/>
      <c r="EC553" s="121"/>
      <c r="ED553" s="121"/>
      <c r="EE553" s="121"/>
      <c r="EF553" s="121"/>
      <c r="EG553" s="121"/>
      <c r="EH553" s="121"/>
      <c r="EI553" s="121"/>
      <c r="EJ553" s="121"/>
      <c r="EK553" s="121"/>
      <c r="EL553" s="121"/>
      <c r="EM553" s="121"/>
      <c r="EN553" s="121"/>
      <c r="EO553" s="121"/>
      <c r="EP553" s="121"/>
    </row>
    <row r="554" spans="1:146" s="11" customFormat="1" ht="12" customHeight="1">
      <c r="A554" s="161">
        <v>18230971</v>
      </c>
      <c r="B554" s="108" t="str">
        <f t="shared" si="838"/>
        <v>18230971</v>
      </c>
      <c r="C554" s="94" t="s">
        <v>103</v>
      </c>
      <c r="D554" s="112" t="str">
        <f t="shared" si="833"/>
        <v>ERB</v>
      </c>
      <c r="E554" s="112"/>
      <c r="F554" s="94"/>
      <c r="G554" s="112"/>
      <c r="H554" s="177" t="str">
        <f t="shared" si="839"/>
        <v/>
      </c>
      <c r="I554" s="177" t="str">
        <f t="shared" si="843"/>
        <v>ERB</v>
      </c>
      <c r="J554" s="177" t="str">
        <f t="shared" si="844"/>
        <v/>
      </c>
      <c r="K554" s="177" t="str">
        <f t="shared" si="845"/>
        <v/>
      </c>
      <c r="L554" s="177" t="str">
        <f t="shared" si="840"/>
        <v>NO</v>
      </c>
      <c r="M554" s="177" t="str">
        <f t="shared" si="841"/>
        <v>NO</v>
      </c>
      <c r="N554" s="177" t="str">
        <f t="shared" si="842"/>
        <v/>
      </c>
      <c r="O554"/>
      <c r="P554" s="95">
        <v>0</v>
      </c>
      <c r="Q554" s="95">
        <v>0</v>
      </c>
      <c r="R554" s="95">
        <v>0</v>
      </c>
      <c r="S554" s="95">
        <v>0</v>
      </c>
      <c r="T554" s="95">
        <v>0</v>
      </c>
      <c r="U554" s="95">
        <v>0</v>
      </c>
      <c r="V554" s="95">
        <v>0</v>
      </c>
      <c r="W554" s="95">
        <v>0</v>
      </c>
      <c r="X554" s="95">
        <v>0</v>
      </c>
      <c r="Y554" s="95">
        <v>0</v>
      </c>
      <c r="Z554" s="95">
        <v>0</v>
      </c>
      <c r="AA554" s="95">
        <v>0</v>
      </c>
      <c r="AB554" s="95">
        <v>0</v>
      </c>
      <c r="AC554" s="95"/>
      <c r="AD554" s="95"/>
      <c r="AE554" s="95">
        <f t="shared" si="837"/>
        <v>0</v>
      </c>
      <c r="AF554" s="102" t="s">
        <v>427</v>
      </c>
      <c r="AG554" s="101"/>
      <c r="AH554" s="99"/>
      <c r="AI554" s="99">
        <f>AE554</f>
        <v>0</v>
      </c>
      <c r="AJ554" s="99"/>
      <c r="AK554" s="100"/>
      <c r="AL554" s="99">
        <f t="shared" si="773"/>
        <v>0</v>
      </c>
      <c r="AM554" s="98"/>
      <c r="AN554" s="99"/>
      <c r="AO554" s="247">
        <f t="shared" si="774"/>
        <v>0</v>
      </c>
      <c r="AP554" s="232"/>
      <c r="AQ554" s="86">
        <f t="shared" si="779"/>
        <v>0</v>
      </c>
      <c r="AR554" s="99"/>
      <c r="AS554" s="99">
        <f>AQ554</f>
        <v>0</v>
      </c>
      <c r="AT554" s="99"/>
      <c r="AU554" s="99"/>
      <c r="AV554" s="245">
        <f t="shared" si="775"/>
        <v>0</v>
      </c>
      <c r="AW554" s="99"/>
      <c r="AX554" s="99"/>
      <c r="AY554" s="98">
        <f t="shared" si="776"/>
        <v>0</v>
      </c>
      <c r="AZ554" s="470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</row>
    <row r="555" spans="1:146" s="11" customFormat="1" ht="12" customHeight="1">
      <c r="A555" s="163">
        <v>18230981</v>
      </c>
      <c r="B555" s="194" t="str">
        <f t="shared" si="838"/>
        <v>18230981</v>
      </c>
      <c r="C555" s="94" t="s">
        <v>352</v>
      </c>
      <c r="D555" s="112" t="str">
        <f t="shared" si="833"/>
        <v>Non-Op</v>
      </c>
      <c r="E555" s="112"/>
      <c r="F555" s="94"/>
      <c r="G555" s="112"/>
      <c r="H555" s="177" t="str">
        <f t="shared" si="839"/>
        <v/>
      </c>
      <c r="I555" s="177" t="str">
        <f t="shared" si="843"/>
        <v/>
      </c>
      <c r="J555" s="177" t="str">
        <f t="shared" si="844"/>
        <v/>
      </c>
      <c r="K555" s="177" t="str">
        <f t="shared" si="845"/>
        <v>Non-Op</v>
      </c>
      <c r="L555" s="177" t="str">
        <f t="shared" si="840"/>
        <v>NO</v>
      </c>
      <c r="M555" s="177" t="str">
        <f t="shared" si="841"/>
        <v>NO</v>
      </c>
      <c r="N555" s="177" t="str">
        <f t="shared" si="842"/>
        <v/>
      </c>
      <c r="O555"/>
      <c r="P555" s="95">
        <v>0</v>
      </c>
      <c r="Q555" s="95">
        <v>0</v>
      </c>
      <c r="R555" s="95">
        <v>0</v>
      </c>
      <c r="S555" s="95">
        <v>0</v>
      </c>
      <c r="T555" s="95">
        <v>0</v>
      </c>
      <c r="U555" s="95">
        <v>0</v>
      </c>
      <c r="V555" s="95">
        <v>0</v>
      </c>
      <c r="W555" s="95">
        <v>0</v>
      </c>
      <c r="X555" s="95">
        <v>0</v>
      </c>
      <c r="Y555" s="95">
        <v>0</v>
      </c>
      <c r="Z555" s="95">
        <v>0</v>
      </c>
      <c r="AA555" s="95">
        <v>0</v>
      </c>
      <c r="AB555" s="95">
        <v>0</v>
      </c>
      <c r="AC555" s="95"/>
      <c r="AD555" s="95"/>
      <c r="AE555" s="95">
        <f t="shared" si="837"/>
        <v>0</v>
      </c>
      <c r="AF555" s="102"/>
      <c r="AG555" s="101"/>
      <c r="AH555" s="120"/>
      <c r="AI555" s="99"/>
      <c r="AJ555" s="99"/>
      <c r="AK555" s="100">
        <f t="shared" ref="AK555:AK572" si="846">AE555</f>
        <v>0</v>
      </c>
      <c r="AL555" s="99">
        <f t="shared" si="773"/>
        <v>0</v>
      </c>
      <c r="AM555" s="119"/>
      <c r="AN555" s="120"/>
      <c r="AO555" s="247">
        <f t="shared" si="774"/>
        <v>0</v>
      </c>
      <c r="AP555" s="232"/>
      <c r="AQ555" s="86">
        <f t="shared" si="779"/>
        <v>0</v>
      </c>
      <c r="AR555" s="120"/>
      <c r="AS555" s="99"/>
      <c r="AT555" s="99"/>
      <c r="AU555" s="99">
        <f t="shared" ref="AU555:AU572" si="847">AQ555</f>
        <v>0</v>
      </c>
      <c r="AV555" s="245">
        <f t="shared" si="775"/>
        <v>0</v>
      </c>
      <c r="AW555" s="120"/>
      <c r="AX555" s="120"/>
      <c r="AY555" s="98">
        <f t="shared" si="776"/>
        <v>0</v>
      </c>
      <c r="AZ555" s="470" t="s">
        <v>1682</v>
      </c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  <c r="EA555" s="121"/>
      <c r="EB555" s="121"/>
      <c r="EC555" s="121"/>
      <c r="ED555" s="121"/>
      <c r="EE555" s="121"/>
      <c r="EF555" s="121"/>
      <c r="EG555" s="121"/>
      <c r="EH555" s="121"/>
      <c r="EI555" s="121"/>
      <c r="EJ555" s="121"/>
      <c r="EK555" s="121"/>
      <c r="EL555" s="121"/>
      <c r="EM555" s="121"/>
      <c r="EN555" s="121"/>
      <c r="EO555" s="121"/>
      <c r="EP555" s="121"/>
    </row>
    <row r="556" spans="1:146" s="11" customFormat="1" ht="12" customHeight="1">
      <c r="A556" s="161">
        <v>18231051</v>
      </c>
      <c r="B556" s="108" t="str">
        <f t="shared" si="838"/>
        <v>18231051</v>
      </c>
      <c r="C556" s="94" t="s">
        <v>741</v>
      </c>
      <c r="D556" s="112" t="str">
        <f t="shared" si="833"/>
        <v>Non-Op</v>
      </c>
      <c r="E556" s="112"/>
      <c r="F556" s="94"/>
      <c r="G556" s="112"/>
      <c r="H556" s="177" t="str">
        <f t="shared" si="839"/>
        <v/>
      </c>
      <c r="I556" s="177" t="str">
        <f t="shared" si="843"/>
        <v/>
      </c>
      <c r="J556" s="177" t="str">
        <f t="shared" si="844"/>
        <v/>
      </c>
      <c r="K556" s="177" t="str">
        <f t="shared" si="845"/>
        <v>Non-Op</v>
      </c>
      <c r="L556" s="177" t="str">
        <f t="shared" si="840"/>
        <v>NO</v>
      </c>
      <c r="M556" s="177" t="str">
        <f t="shared" si="841"/>
        <v>NO</v>
      </c>
      <c r="N556" s="177" t="str">
        <f t="shared" si="842"/>
        <v/>
      </c>
      <c r="O556"/>
      <c r="P556" s="95">
        <v>-34827817</v>
      </c>
      <c r="Q556" s="95">
        <v>-34827817</v>
      </c>
      <c r="R556" s="95">
        <v>-34827817</v>
      </c>
      <c r="S556" s="95">
        <v>-34827817</v>
      </c>
      <c r="T556" s="95">
        <v>-34827817</v>
      </c>
      <c r="U556" s="95">
        <v>-34827817</v>
      </c>
      <c r="V556" s="95">
        <v>-34827817</v>
      </c>
      <c r="W556" s="95">
        <v>-34827817</v>
      </c>
      <c r="X556" s="95">
        <v>-34827817</v>
      </c>
      <c r="Y556" s="95">
        <v>-34827817</v>
      </c>
      <c r="Z556" s="95">
        <v>-34827817</v>
      </c>
      <c r="AA556" s="95">
        <v>-34827817</v>
      </c>
      <c r="AB556" s="95">
        <v>-34827817</v>
      </c>
      <c r="AC556" s="95"/>
      <c r="AD556" s="95"/>
      <c r="AE556" s="95">
        <f t="shared" si="837"/>
        <v>-34827817</v>
      </c>
      <c r="AF556" s="102"/>
      <c r="AG556" s="101"/>
      <c r="AH556" s="120"/>
      <c r="AI556" s="99"/>
      <c r="AJ556" s="99"/>
      <c r="AK556" s="100">
        <f t="shared" si="846"/>
        <v>-34827817</v>
      </c>
      <c r="AL556" s="99">
        <f t="shared" si="773"/>
        <v>-34827817</v>
      </c>
      <c r="AM556" s="119"/>
      <c r="AN556" s="120"/>
      <c r="AO556" s="247">
        <f t="shared" si="774"/>
        <v>0</v>
      </c>
      <c r="AP556" s="232"/>
      <c r="AQ556" s="86">
        <f t="shared" si="779"/>
        <v>-34827817</v>
      </c>
      <c r="AR556" s="120"/>
      <c r="AS556" s="99"/>
      <c r="AT556" s="99"/>
      <c r="AU556" s="99">
        <f t="shared" si="847"/>
        <v>-34827817</v>
      </c>
      <c r="AV556" s="245">
        <f t="shared" si="775"/>
        <v>-34827817</v>
      </c>
      <c r="AW556" s="120"/>
      <c r="AX556" s="120"/>
      <c r="AY556" s="98">
        <f t="shared" si="776"/>
        <v>0</v>
      </c>
      <c r="AZ556" s="470" t="s">
        <v>1682</v>
      </c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1"/>
      <c r="DU556" s="121"/>
      <c r="DV556" s="121"/>
      <c r="DW556" s="121"/>
      <c r="DX556" s="121"/>
      <c r="DY556" s="121"/>
      <c r="DZ556" s="121"/>
      <c r="EA556" s="121"/>
      <c r="EB556" s="121"/>
      <c r="EC556" s="121"/>
      <c r="ED556" s="121"/>
      <c r="EE556" s="121"/>
      <c r="EF556" s="121"/>
      <c r="EG556" s="121"/>
      <c r="EH556" s="121"/>
      <c r="EI556" s="121"/>
      <c r="EJ556" s="121"/>
      <c r="EK556" s="121"/>
      <c r="EL556" s="121"/>
      <c r="EM556" s="121"/>
      <c r="EN556" s="121"/>
      <c r="EO556" s="121"/>
      <c r="EP556" s="121"/>
    </row>
    <row r="557" spans="1:146" s="11" customFormat="1" ht="12" customHeight="1">
      <c r="A557" s="161">
        <v>18231061</v>
      </c>
      <c r="B557" s="108" t="str">
        <f t="shared" si="838"/>
        <v>18231061</v>
      </c>
      <c r="C557" s="94" t="s">
        <v>742</v>
      </c>
      <c r="D557" s="112" t="str">
        <f t="shared" si="833"/>
        <v>Non-Op</v>
      </c>
      <c r="E557" s="112"/>
      <c r="F557" s="94"/>
      <c r="G557" s="112"/>
      <c r="H557" s="177" t="str">
        <f t="shared" si="839"/>
        <v/>
      </c>
      <c r="I557" s="177" t="str">
        <f t="shared" si="843"/>
        <v/>
      </c>
      <c r="J557" s="177" t="str">
        <f t="shared" si="844"/>
        <v/>
      </c>
      <c r="K557" s="177" t="str">
        <f t="shared" si="845"/>
        <v>Non-Op</v>
      </c>
      <c r="L557" s="177" t="str">
        <f t="shared" si="840"/>
        <v>NO</v>
      </c>
      <c r="M557" s="177" t="str">
        <f t="shared" si="841"/>
        <v>NO</v>
      </c>
      <c r="N557" s="177" t="str">
        <f t="shared" si="842"/>
        <v/>
      </c>
      <c r="O557"/>
      <c r="P557" s="95">
        <v>34827817</v>
      </c>
      <c r="Q557" s="95">
        <v>34827817</v>
      </c>
      <c r="R557" s="95">
        <v>34827817</v>
      </c>
      <c r="S557" s="95">
        <v>34827817</v>
      </c>
      <c r="T557" s="95">
        <v>34827817</v>
      </c>
      <c r="U557" s="95">
        <v>34827817</v>
      </c>
      <c r="V557" s="95">
        <v>34827817</v>
      </c>
      <c r="W557" s="95">
        <v>34827817</v>
      </c>
      <c r="X557" s="95">
        <v>34827817</v>
      </c>
      <c r="Y557" s="95">
        <v>34827817</v>
      </c>
      <c r="Z557" s="95">
        <v>34827817</v>
      </c>
      <c r="AA557" s="95">
        <v>34827817</v>
      </c>
      <c r="AB557" s="95">
        <v>34827817</v>
      </c>
      <c r="AC557" s="95"/>
      <c r="AD557" s="95"/>
      <c r="AE557" s="95">
        <f t="shared" si="837"/>
        <v>34827817</v>
      </c>
      <c r="AF557" s="102"/>
      <c r="AG557" s="101"/>
      <c r="AH557" s="120"/>
      <c r="AI557" s="99"/>
      <c r="AJ557" s="99"/>
      <c r="AK557" s="100">
        <f t="shared" si="846"/>
        <v>34827817</v>
      </c>
      <c r="AL557" s="99">
        <f t="shared" si="773"/>
        <v>34827817</v>
      </c>
      <c r="AM557" s="119"/>
      <c r="AN557" s="120"/>
      <c r="AO557" s="247">
        <f t="shared" si="774"/>
        <v>0</v>
      </c>
      <c r="AP557" s="232"/>
      <c r="AQ557" s="86">
        <f t="shared" si="779"/>
        <v>34827817</v>
      </c>
      <c r="AR557" s="120"/>
      <c r="AS557" s="99"/>
      <c r="AT557" s="99"/>
      <c r="AU557" s="99">
        <f t="shared" si="847"/>
        <v>34827817</v>
      </c>
      <c r="AV557" s="245">
        <f t="shared" si="775"/>
        <v>34827817</v>
      </c>
      <c r="AW557" s="120"/>
      <c r="AX557" s="120"/>
      <c r="AY557" s="98">
        <f t="shared" si="776"/>
        <v>0</v>
      </c>
      <c r="AZ557" s="470" t="s">
        <v>1682</v>
      </c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1"/>
      <c r="DU557" s="121"/>
      <c r="DV557" s="121"/>
      <c r="DW557" s="121"/>
      <c r="DX557" s="121"/>
      <c r="DY557" s="121"/>
      <c r="DZ557" s="121"/>
      <c r="EA557" s="121"/>
      <c r="EB557" s="121"/>
      <c r="EC557" s="121"/>
      <c r="ED557" s="121"/>
      <c r="EE557" s="121"/>
      <c r="EF557" s="121"/>
      <c r="EG557" s="121"/>
      <c r="EH557" s="121"/>
      <c r="EI557" s="121"/>
      <c r="EJ557" s="121"/>
      <c r="EK557" s="121"/>
      <c r="EL557" s="121"/>
      <c r="EM557" s="121"/>
      <c r="EN557" s="121"/>
      <c r="EO557" s="121"/>
      <c r="EP557" s="121"/>
    </row>
    <row r="558" spans="1:146" s="11" customFormat="1" ht="12" customHeight="1">
      <c r="A558" s="161">
        <v>18231081</v>
      </c>
      <c r="B558" s="108" t="str">
        <f t="shared" si="838"/>
        <v>18231081</v>
      </c>
      <c r="C558" s="94" t="s">
        <v>817</v>
      </c>
      <c r="D558" s="112" t="str">
        <f t="shared" si="833"/>
        <v>Non-Op</v>
      </c>
      <c r="E558" s="112"/>
      <c r="F558" s="94"/>
      <c r="G558" s="112"/>
      <c r="H558" s="177" t="str">
        <f t="shared" si="839"/>
        <v/>
      </c>
      <c r="I558" s="177" t="str">
        <f t="shared" si="843"/>
        <v/>
      </c>
      <c r="J558" s="177" t="str">
        <f t="shared" si="844"/>
        <v/>
      </c>
      <c r="K558" s="177" t="str">
        <f t="shared" si="845"/>
        <v>Non-Op</v>
      </c>
      <c r="L558" s="177" t="str">
        <f t="shared" si="840"/>
        <v>NO</v>
      </c>
      <c r="M558" s="177" t="str">
        <f t="shared" si="841"/>
        <v>NO</v>
      </c>
      <c r="N558" s="177" t="str">
        <f t="shared" si="842"/>
        <v/>
      </c>
      <c r="O558"/>
      <c r="P558" s="95">
        <v>-25644564</v>
      </c>
      <c r="Q558" s="95">
        <v>-25644564</v>
      </c>
      <c r="R558" s="95">
        <v>-25644564</v>
      </c>
      <c r="S558" s="95">
        <v>-25644564</v>
      </c>
      <c r="T558" s="95">
        <v>-25644564</v>
      </c>
      <c r="U558" s="95">
        <v>-25644564</v>
      </c>
      <c r="V558" s="95">
        <v>-25644564</v>
      </c>
      <c r="W558" s="95">
        <v>-25644564</v>
      </c>
      <c r="X558" s="95">
        <v>-25644564</v>
      </c>
      <c r="Y558" s="95">
        <v>-25644564</v>
      </c>
      <c r="Z558" s="95">
        <v>-25644564</v>
      </c>
      <c r="AA558" s="95">
        <v>-25644564</v>
      </c>
      <c r="AB558" s="95">
        <v>-25644564</v>
      </c>
      <c r="AC558" s="95"/>
      <c r="AD558" s="95"/>
      <c r="AE558" s="95">
        <f t="shared" si="837"/>
        <v>-25644564</v>
      </c>
      <c r="AF558" s="102"/>
      <c r="AG558" s="101"/>
      <c r="AH558" s="120"/>
      <c r="AI558" s="99"/>
      <c r="AJ558" s="99"/>
      <c r="AK558" s="100">
        <f t="shared" si="846"/>
        <v>-25644564</v>
      </c>
      <c r="AL558" s="99">
        <f t="shared" ref="AL558:AL647" si="848">SUM(AI558:AK558)</f>
        <v>-25644564</v>
      </c>
      <c r="AM558" s="119"/>
      <c r="AN558" s="120"/>
      <c r="AO558" s="247">
        <f t="shared" ref="AO558:AO647" si="849">AM558+AN558</f>
        <v>0</v>
      </c>
      <c r="AP558" s="232"/>
      <c r="AQ558" s="86">
        <f t="shared" si="779"/>
        <v>-25644564</v>
      </c>
      <c r="AR558" s="120"/>
      <c r="AS558" s="99"/>
      <c r="AT558" s="99"/>
      <c r="AU558" s="99">
        <f t="shared" si="847"/>
        <v>-25644564</v>
      </c>
      <c r="AV558" s="245">
        <f t="shared" ref="AV558:AV647" si="850">SUM(AS558:AU558)</f>
        <v>-25644564</v>
      </c>
      <c r="AW558" s="120"/>
      <c r="AX558" s="120"/>
      <c r="AY558" s="98">
        <f t="shared" ref="AY558:AY647" si="851">AW558+AX558</f>
        <v>0</v>
      </c>
      <c r="AZ558" s="470" t="s">
        <v>1682</v>
      </c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1"/>
      <c r="DU558" s="121"/>
      <c r="DV558" s="121"/>
      <c r="DW558" s="121"/>
      <c r="DX558" s="121"/>
      <c r="DY558" s="121"/>
      <c r="DZ558" s="121"/>
      <c r="EA558" s="121"/>
      <c r="EB558" s="121"/>
      <c r="EC558" s="121"/>
      <c r="ED558" s="121"/>
      <c r="EE558" s="121"/>
      <c r="EF558" s="121"/>
      <c r="EG558" s="121"/>
      <c r="EH558" s="121"/>
      <c r="EI558" s="121"/>
      <c r="EJ558" s="121"/>
      <c r="EK558" s="121"/>
      <c r="EL558" s="121"/>
      <c r="EM558" s="121"/>
      <c r="EN558" s="121"/>
      <c r="EO558" s="121"/>
      <c r="EP558" s="121"/>
    </row>
    <row r="559" spans="1:146" s="11" customFormat="1" ht="12" customHeight="1">
      <c r="A559" s="161">
        <v>18231091</v>
      </c>
      <c r="B559" s="108" t="str">
        <f t="shared" si="838"/>
        <v>18231091</v>
      </c>
      <c r="C559" s="94" t="s">
        <v>818</v>
      </c>
      <c r="D559" s="112" t="str">
        <f t="shared" si="833"/>
        <v>Non-Op</v>
      </c>
      <c r="E559" s="112"/>
      <c r="F559" s="94"/>
      <c r="G559" s="112"/>
      <c r="H559" s="177" t="str">
        <f t="shared" si="839"/>
        <v/>
      </c>
      <c r="I559" s="177" t="str">
        <f t="shared" si="843"/>
        <v/>
      </c>
      <c r="J559" s="177" t="str">
        <f t="shared" si="844"/>
        <v/>
      </c>
      <c r="K559" s="177" t="str">
        <f t="shared" si="845"/>
        <v>Non-Op</v>
      </c>
      <c r="L559" s="177" t="str">
        <f t="shared" si="840"/>
        <v>NO</v>
      </c>
      <c r="M559" s="177" t="str">
        <f t="shared" si="841"/>
        <v>NO</v>
      </c>
      <c r="N559" s="177" t="str">
        <f t="shared" si="842"/>
        <v/>
      </c>
      <c r="O559"/>
      <c r="P559" s="95">
        <v>25644564</v>
      </c>
      <c r="Q559" s="95">
        <v>25644564</v>
      </c>
      <c r="R559" s="95">
        <v>25644564</v>
      </c>
      <c r="S559" s="95">
        <v>25644564</v>
      </c>
      <c r="T559" s="95">
        <v>25644564</v>
      </c>
      <c r="U559" s="95">
        <v>25644564</v>
      </c>
      <c r="V559" s="95">
        <v>25644564</v>
      </c>
      <c r="W559" s="95">
        <v>25644564</v>
      </c>
      <c r="X559" s="95">
        <v>25644564</v>
      </c>
      <c r="Y559" s="95">
        <v>25644564</v>
      </c>
      <c r="Z559" s="95">
        <v>25644564</v>
      </c>
      <c r="AA559" s="95">
        <v>25644564</v>
      </c>
      <c r="AB559" s="95">
        <v>25644564</v>
      </c>
      <c r="AC559" s="95"/>
      <c r="AD559" s="95"/>
      <c r="AE559" s="95">
        <f t="shared" si="837"/>
        <v>25644564</v>
      </c>
      <c r="AF559" s="102"/>
      <c r="AG559" s="101"/>
      <c r="AH559" s="120"/>
      <c r="AI559" s="99"/>
      <c r="AJ559" s="99"/>
      <c r="AK559" s="100">
        <f t="shared" si="846"/>
        <v>25644564</v>
      </c>
      <c r="AL559" s="99">
        <f t="shared" si="848"/>
        <v>25644564</v>
      </c>
      <c r="AM559" s="119"/>
      <c r="AN559" s="120"/>
      <c r="AO559" s="247">
        <f t="shared" si="849"/>
        <v>0</v>
      </c>
      <c r="AP559" s="232"/>
      <c r="AQ559" s="86">
        <f t="shared" si="779"/>
        <v>25644564</v>
      </c>
      <c r="AR559" s="120"/>
      <c r="AS559" s="99"/>
      <c r="AT559" s="99"/>
      <c r="AU559" s="99">
        <f t="shared" si="847"/>
        <v>25644564</v>
      </c>
      <c r="AV559" s="245">
        <f t="shared" si="850"/>
        <v>25644564</v>
      </c>
      <c r="AW559" s="120"/>
      <c r="AX559" s="120"/>
      <c r="AY559" s="98">
        <f t="shared" si="851"/>
        <v>0</v>
      </c>
      <c r="AZ559" s="470" t="s">
        <v>1682</v>
      </c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1"/>
      <c r="DU559" s="121"/>
      <c r="DV559" s="121"/>
      <c r="DW559" s="121"/>
      <c r="DX559" s="121"/>
      <c r="DY559" s="121"/>
      <c r="DZ559" s="121"/>
      <c r="EA559" s="121"/>
      <c r="EB559" s="121"/>
      <c r="EC559" s="121"/>
      <c r="ED559" s="121"/>
      <c r="EE559" s="121"/>
      <c r="EF559" s="121"/>
      <c r="EG559" s="121"/>
      <c r="EH559" s="121"/>
      <c r="EI559" s="121"/>
      <c r="EJ559" s="121"/>
      <c r="EK559" s="121"/>
      <c r="EL559" s="121"/>
      <c r="EM559" s="121"/>
      <c r="EN559" s="121"/>
      <c r="EO559" s="121"/>
      <c r="EP559" s="121"/>
    </row>
    <row r="560" spans="1:146" s="11" customFormat="1" ht="12" customHeight="1">
      <c r="A560" s="161">
        <v>18231141</v>
      </c>
      <c r="B560" s="108" t="str">
        <f t="shared" si="838"/>
        <v>18231141</v>
      </c>
      <c r="C560" s="94" t="s">
        <v>927</v>
      </c>
      <c r="D560" s="112" t="str">
        <f t="shared" si="833"/>
        <v>Non-Op</v>
      </c>
      <c r="E560" s="112"/>
      <c r="F560" s="94"/>
      <c r="G560" s="112"/>
      <c r="H560" s="177" t="str">
        <f t="shared" si="839"/>
        <v/>
      </c>
      <c r="I560" s="177" t="str">
        <f t="shared" si="843"/>
        <v/>
      </c>
      <c r="J560" s="177" t="str">
        <f t="shared" si="844"/>
        <v/>
      </c>
      <c r="K560" s="177" t="str">
        <f t="shared" si="845"/>
        <v>Non-Op</v>
      </c>
      <c r="L560" s="177" t="str">
        <f t="shared" si="840"/>
        <v>NO</v>
      </c>
      <c r="M560" s="177" t="str">
        <f t="shared" si="841"/>
        <v>NO</v>
      </c>
      <c r="N560" s="177" t="str">
        <f t="shared" si="842"/>
        <v/>
      </c>
      <c r="O560"/>
      <c r="P560" s="95">
        <v>-38038883</v>
      </c>
      <c r="Q560" s="95">
        <v>-38038883</v>
      </c>
      <c r="R560" s="95">
        <v>-38038883</v>
      </c>
      <c r="S560" s="95">
        <v>-38038883</v>
      </c>
      <c r="T560" s="95">
        <v>-38038883</v>
      </c>
      <c r="U560" s="95">
        <v>-38038883</v>
      </c>
      <c r="V560" s="95">
        <v>-38038883</v>
      </c>
      <c r="W560" s="95">
        <v>-38038883</v>
      </c>
      <c r="X560" s="95">
        <v>-38038883</v>
      </c>
      <c r="Y560" s="95">
        <v>-38038883</v>
      </c>
      <c r="Z560" s="95">
        <v>-38038883</v>
      </c>
      <c r="AA560" s="95">
        <v>-38038883</v>
      </c>
      <c r="AB560" s="95">
        <v>-38038883</v>
      </c>
      <c r="AC560" s="95"/>
      <c r="AD560" s="95"/>
      <c r="AE560" s="95">
        <f t="shared" si="837"/>
        <v>-38038883</v>
      </c>
      <c r="AF560" s="102"/>
      <c r="AG560" s="101"/>
      <c r="AH560" s="120"/>
      <c r="AI560" s="99"/>
      <c r="AJ560" s="99"/>
      <c r="AK560" s="100">
        <f t="shared" si="846"/>
        <v>-38038883</v>
      </c>
      <c r="AL560" s="99">
        <f t="shared" si="848"/>
        <v>-38038883</v>
      </c>
      <c r="AM560" s="119"/>
      <c r="AN560" s="120"/>
      <c r="AO560" s="247">
        <f t="shared" si="849"/>
        <v>0</v>
      </c>
      <c r="AP560" s="232"/>
      <c r="AQ560" s="86">
        <f t="shared" si="779"/>
        <v>-38038883</v>
      </c>
      <c r="AR560" s="120"/>
      <c r="AS560" s="99"/>
      <c r="AT560" s="99"/>
      <c r="AU560" s="99">
        <f t="shared" si="847"/>
        <v>-38038883</v>
      </c>
      <c r="AV560" s="245">
        <f t="shared" si="850"/>
        <v>-38038883</v>
      </c>
      <c r="AW560" s="120"/>
      <c r="AX560" s="120"/>
      <c r="AY560" s="98">
        <f t="shared" si="851"/>
        <v>0</v>
      </c>
      <c r="AZ560" s="470" t="s">
        <v>1682</v>
      </c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1"/>
      <c r="DU560" s="121"/>
      <c r="DV560" s="121"/>
      <c r="DW560" s="121"/>
      <c r="DX560" s="121"/>
      <c r="DY560" s="121"/>
      <c r="DZ560" s="121"/>
      <c r="EA560" s="121"/>
      <c r="EB560" s="121"/>
      <c r="EC560" s="121"/>
      <c r="ED560" s="121"/>
      <c r="EE560" s="121"/>
      <c r="EF560" s="121"/>
      <c r="EG560" s="121"/>
      <c r="EH560" s="121"/>
      <c r="EI560" s="121"/>
      <c r="EJ560" s="121"/>
      <c r="EK560" s="121"/>
      <c r="EL560" s="121"/>
      <c r="EM560" s="121"/>
      <c r="EN560" s="121"/>
      <c r="EO560" s="121"/>
      <c r="EP560" s="121"/>
    </row>
    <row r="561" spans="1:146" s="11" customFormat="1" ht="12" customHeight="1">
      <c r="A561" s="161">
        <v>18231151</v>
      </c>
      <c r="B561" s="108" t="str">
        <f t="shared" si="838"/>
        <v>18231151</v>
      </c>
      <c r="C561" s="94" t="s">
        <v>928</v>
      </c>
      <c r="D561" s="112" t="str">
        <f t="shared" si="833"/>
        <v>Non-Op</v>
      </c>
      <c r="E561" s="112"/>
      <c r="F561" s="94"/>
      <c r="G561" s="112"/>
      <c r="H561" s="177" t="str">
        <f t="shared" si="839"/>
        <v/>
      </c>
      <c r="I561" s="177" t="str">
        <f t="shared" si="843"/>
        <v/>
      </c>
      <c r="J561" s="177" t="str">
        <f t="shared" si="844"/>
        <v/>
      </c>
      <c r="K561" s="177" t="str">
        <f t="shared" si="845"/>
        <v>Non-Op</v>
      </c>
      <c r="L561" s="177" t="str">
        <f t="shared" si="840"/>
        <v>NO</v>
      </c>
      <c r="M561" s="177" t="str">
        <f t="shared" si="841"/>
        <v>NO</v>
      </c>
      <c r="N561" s="177" t="str">
        <f t="shared" si="842"/>
        <v/>
      </c>
      <c r="O561"/>
      <c r="P561" s="95">
        <v>38038883</v>
      </c>
      <c r="Q561" s="95">
        <v>38038883</v>
      </c>
      <c r="R561" s="95">
        <v>38038883</v>
      </c>
      <c r="S561" s="95">
        <v>38038883</v>
      </c>
      <c r="T561" s="95">
        <v>38038883</v>
      </c>
      <c r="U561" s="95">
        <v>38038883</v>
      </c>
      <c r="V561" s="95">
        <v>38038883</v>
      </c>
      <c r="W561" s="95">
        <v>38038883</v>
      </c>
      <c r="X561" s="95">
        <v>38038883</v>
      </c>
      <c r="Y561" s="95">
        <v>38038883</v>
      </c>
      <c r="Z561" s="95">
        <v>38038883</v>
      </c>
      <c r="AA561" s="95">
        <v>38038883</v>
      </c>
      <c r="AB561" s="95">
        <v>38038883</v>
      </c>
      <c r="AC561" s="95"/>
      <c r="AD561" s="95"/>
      <c r="AE561" s="95">
        <f t="shared" si="837"/>
        <v>38038883</v>
      </c>
      <c r="AF561" s="102"/>
      <c r="AG561" s="101"/>
      <c r="AH561" s="120"/>
      <c r="AI561" s="99"/>
      <c r="AJ561" s="99"/>
      <c r="AK561" s="100">
        <f t="shared" si="846"/>
        <v>38038883</v>
      </c>
      <c r="AL561" s="99">
        <f t="shared" si="848"/>
        <v>38038883</v>
      </c>
      <c r="AM561" s="119"/>
      <c r="AN561" s="120"/>
      <c r="AO561" s="247">
        <f t="shared" si="849"/>
        <v>0</v>
      </c>
      <c r="AP561" s="232"/>
      <c r="AQ561" s="86">
        <f t="shared" si="779"/>
        <v>38038883</v>
      </c>
      <c r="AR561" s="120"/>
      <c r="AS561" s="99"/>
      <c r="AT561" s="99"/>
      <c r="AU561" s="99">
        <f t="shared" si="847"/>
        <v>38038883</v>
      </c>
      <c r="AV561" s="245">
        <f>SUM(AS561:AU561)</f>
        <v>38038883</v>
      </c>
      <c r="AW561" s="120"/>
      <c r="AX561" s="120"/>
      <c r="AY561" s="98">
        <f t="shared" si="851"/>
        <v>0</v>
      </c>
      <c r="AZ561" s="470" t="s">
        <v>1682</v>
      </c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1"/>
      <c r="DU561" s="121"/>
      <c r="DV561" s="121"/>
      <c r="DW561" s="121"/>
      <c r="DX561" s="121"/>
      <c r="DY561" s="121"/>
      <c r="DZ561" s="121"/>
      <c r="EA561" s="121"/>
      <c r="EB561" s="121"/>
      <c r="EC561" s="121"/>
      <c r="ED561" s="121"/>
      <c r="EE561" s="121"/>
      <c r="EF561" s="121"/>
      <c r="EG561" s="121"/>
      <c r="EH561" s="121"/>
      <c r="EI561" s="121"/>
      <c r="EJ561" s="121"/>
      <c r="EK561" s="121"/>
      <c r="EL561" s="121"/>
      <c r="EM561" s="121"/>
      <c r="EN561" s="121"/>
      <c r="EO561" s="121"/>
      <c r="EP561" s="121"/>
    </row>
    <row r="562" spans="1:146" s="11" customFormat="1" ht="12" customHeight="1">
      <c r="A562" s="161">
        <v>18231161</v>
      </c>
      <c r="B562" s="108" t="str">
        <f t="shared" si="838"/>
        <v>18231161</v>
      </c>
      <c r="C562" s="94" t="s">
        <v>1058</v>
      </c>
      <c r="D562" s="112" t="str">
        <f t="shared" si="833"/>
        <v>Non-Op</v>
      </c>
      <c r="E562" s="112"/>
      <c r="F562" s="94"/>
      <c r="G562" s="112"/>
      <c r="H562" s="177" t="str">
        <f t="shared" si="839"/>
        <v/>
      </c>
      <c r="I562" s="177" t="str">
        <f t="shared" si="843"/>
        <v/>
      </c>
      <c r="J562" s="177" t="str">
        <f t="shared" si="844"/>
        <v/>
      </c>
      <c r="K562" s="177" t="str">
        <f t="shared" si="845"/>
        <v>Non-Op</v>
      </c>
      <c r="L562" s="177" t="str">
        <f t="shared" si="840"/>
        <v>NO</v>
      </c>
      <c r="M562" s="177" t="str">
        <f t="shared" si="841"/>
        <v>NO</v>
      </c>
      <c r="N562" s="177" t="str">
        <f t="shared" si="842"/>
        <v/>
      </c>
      <c r="O562"/>
      <c r="P562" s="95">
        <v>39647674</v>
      </c>
      <c r="Q562" s="95">
        <v>39647674</v>
      </c>
      <c r="R562" s="95">
        <v>39647674</v>
      </c>
      <c r="S562" s="95">
        <v>39647674</v>
      </c>
      <c r="T562" s="95">
        <v>39647674</v>
      </c>
      <c r="U562" s="95">
        <v>39647674</v>
      </c>
      <c r="V562" s="95">
        <v>39647674</v>
      </c>
      <c r="W562" s="95">
        <v>39647674</v>
      </c>
      <c r="X562" s="95">
        <v>39647674</v>
      </c>
      <c r="Y562" s="95">
        <v>39647674</v>
      </c>
      <c r="Z562" s="95">
        <v>39647674</v>
      </c>
      <c r="AA562" s="95">
        <v>39647674</v>
      </c>
      <c r="AB562" s="95">
        <v>39647674</v>
      </c>
      <c r="AC562" s="95"/>
      <c r="AD562" s="95"/>
      <c r="AE562" s="95">
        <f t="shared" si="837"/>
        <v>39647674</v>
      </c>
      <c r="AF562" s="102"/>
      <c r="AG562" s="101"/>
      <c r="AH562" s="120"/>
      <c r="AI562" s="99"/>
      <c r="AJ562" s="99"/>
      <c r="AK562" s="100">
        <f t="shared" si="846"/>
        <v>39647674</v>
      </c>
      <c r="AL562" s="99">
        <f t="shared" si="848"/>
        <v>39647674</v>
      </c>
      <c r="AM562" s="119"/>
      <c r="AN562" s="120"/>
      <c r="AO562" s="247">
        <f t="shared" si="849"/>
        <v>0</v>
      </c>
      <c r="AP562" s="232"/>
      <c r="AQ562" s="86">
        <f t="shared" si="779"/>
        <v>39647674</v>
      </c>
      <c r="AR562" s="120"/>
      <c r="AS562" s="99"/>
      <c r="AT562" s="99"/>
      <c r="AU562" s="99">
        <f t="shared" si="847"/>
        <v>39647674</v>
      </c>
      <c r="AV562" s="245">
        <f t="shared" si="850"/>
        <v>39647674</v>
      </c>
      <c r="AW562" s="120"/>
      <c r="AX562" s="120"/>
      <c r="AY562" s="98">
        <f t="shared" si="851"/>
        <v>0</v>
      </c>
      <c r="AZ562" s="470" t="s">
        <v>1682</v>
      </c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1"/>
      <c r="DU562" s="121"/>
      <c r="DV562" s="121"/>
      <c r="DW562" s="121"/>
      <c r="DX562" s="121"/>
      <c r="DY562" s="121"/>
      <c r="DZ562" s="121"/>
      <c r="EA562" s="121"/>
      <c r="EB562" s="121"/>
      <c r="EC562" s="121"/>
      <c r="ED562" s="121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1"/>
      <c r="EP562" s="121"/>
    </row>
    <row r="563" spans="1:146" s="11" customFormat="1" ht="12" customHeight="1">
      <c r="A563" s="161">
        <v>18231171</v>
      </c>
      <c r="B563" s="108" t="str">
        <f t="shared" si="838"/>
        <v>18231171</v>
      </c>
      <c r="C563" s="94" t="s">
        <v>1059</v>
      </c>
      <c r="D563" s="112" t="str">
        <f t="shared" si="833"/>
        <v>Non-Op</v>
      </c>
      <c r="E563" s="112"/>
      <c r="F563" s="94"/>
      <c r="G563" s="112"/>
      <c r="H563" s="177" t="str">
        <f t="shared" si="839"/>
        <v/>
      </c>
      <c r="I563" s="177" t="str">
        <f t="shared" si="843"/>
        <v/>
      </c>
      <c r="J563" s="177" t="str">
        <f t="shared" si="844"/>
        <v/>
      </c>
      <c r="K563" s="177" t="str">
        <f t="shared" si="845"/>
        <v>Non-Op</v>
      </c>
      <c r="L563" s="177" t="str">
        <f t="shared" si="840"/>
        <v>NO</v>
      </c>
      <c r="M563" s="177" t="str">
        <f t="shared" si="841"/>
        <v>NO</v>
      </c>
      <c r="N563" s="177" t="str">
        <f t="shared" si="842"/>
        <v/>
      </c>
      <c r="O563"/>
      <c r="P563" s="95">
        <v>-39647674</v>
      </c>
      <c r="Q563" s="95">
        <v>-39647674</v>
      </c>
      <c r="R563" s="95">
        <v>-39647674</v>
      </c>
      <c r="S563" s="95">
        <v>-39647674</v>
      </c>
      <c r="T563" s="95">
        <v>-39647674</v>
      </c>
      <c r="U563" s="95">
        <v>-39647674</v>
      </c>
      <c r="V563" s="95">
        <v>-39647674</v>
      </c>
      <c r="W563" s="95">
        <v>-39647674</v>
      </c>
      <c r="X563" s="95">
        <v>-39647674</v>
      </c>
      <c r="Y563" s="95">
        <v>-39647674</v>
      </c>
      <c r="Z563" s="95">
        <v>-39647674</v>
      </c>
      <c r="AA563" s="95">
        <v>-39647674</v>
      </c>
      <c r="AB563" s="95">
        <v>-39647674</v>
      </c>
      <c r="AC563" s="95"/>
      <c r="AD563" s="95"/>
      <c r="AE563" s="95">
        <f t="shared" si="837"/>
        <v>-39647674</v>
      </c>
      <c r="AF563" s="102"/>
      <c r="AG563" s="101"/>
      <c r="AH563" s="120"/>
      <c r="AI563" s="99"/>
      <c r="AJ563" s="99"/>
      <c r="AK563" s="100">
        <f t="shared" si="846"/>
        <v>-39647674</v>
      </c>
      <c r="AL563" s="99">
        <f t="shared" si="848"/>
        <v>-39647674</v>
      </c>
      <c r="AM563" s="119"/>
      <c r="AN563" s="120"/>
      <c r="AO563" s="247">
        <f t="shared" si="849"/>
        <v>0</v>
      </c>
      <c r="AP563" s="232"/>
      <c r="AQ563" s="86">
        <f t="shared" si="779"/>
        <v>-39647674</v>
      </c>
      <c r="AR563" s="120"/>
      <c r="AS563" s="99"/>
      <c r="AT563" s="99"/>
      <c r="AU563" s="99">
        <f t="shared" si="847"/>
        <v>-39647674</v>
      </c>
      <c r="AV563" s="245">
        <f t="shared" si="850"/>
        <v>-39647674</v>
      </c>
      <c r="AW563" s="120"/>
      <c r="AX563" s="120"/>
      <c r="AY563" s="98">
        <f t="shared" si="851"/>
        <v>0</v>
      </c>
      <c r="AZ563" s="470" t="s">
        <v>1682</v>
      </c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1"/>
      <c r="DU563" s="121"/>
      <c r="DV563" s="121"/>
      <c r="DW563" s="121"/>
      <c r="DX563" s="121"/>
      <c r="DY563" s="121"/>
      <c r="DZ563" s="121"/>
      <c r="EA563" s="121"/>
      <c r="EB563" s="121"/>
      <c r="EC563" s="121"/>
      <c r="ED563" s="121"/>
      <c r="EE563" s="121"/>
      <c r="EF563" s="121"/>
      <c r="EG563" s="121"/>
      <c r="EH563" s="121"/>
      <c r="EI563" s="121"/>
      <c r="EJ563" s="121"/>
      <c r="EK563" s="121"/>
      <c r="EL563" s="121"/>
      <c r="EM563" s="121"/>
      <c r="EN563" s="121"/>
      <c r="EO563" s="121"/>
      <c r="EP563" s="121"/>
    </row>
    <row r="564" spans="1:146" s="11" customFormat="1" ht="12" customHeight="1">
      <c r="A564" s="161">
        <v>18231181</v>
      </c>
      <c r="B564" s="108" t="str">
        <f t="shared" si="838"/>
        <v>18231181</v>
      </c>
      <c r="C564" s="94" t="s">
        <v>1137</v>
      </c>
      <c r="D564" s="112" t="str">
        <f t="shared" si="833"/>
        <v>Non-Op</v>
      </c>
      <c r="E564" s="112"/>
      <c r="F564" s="94"/>
      <c r="G564" s="112"/>
      <c r="H564" s="177" t="str">
        <f t="shared" si="839"/>
        <v/>
      </c>
      <c r="I564" s="177" t="str">
        <f t="shared" si="843"/>
        <v/>
      </c>
      <c r="J564" s="177" t="str">
        <f t="shared" si="844"/>
        <v/>
      </c>
      <c r="K564" s="177" t="str">
        <f t="shared" si="845"/>
        <v>Non-Op</v>
      </c>
      <c r="L564" s="177" t="str">
        <f t="shared" si="840"/>
        <v>NO</v>
      </c>
      <c r="M564" s="177" t="str">
        <f t="shared" si="841"/>
        <v>NO</v>
      </c>
      <c r="N564" s="177" t="str">
        <f t="shared" si="842"/>
        <v/>
      </c>
      <c r="O564"/>
      <c r="P564" s="95">
        <v>8232968</v>
      </c>
      <c r="Q564" s="95">
        <v>8232968</v>
      </c>
      <c r="R564" s="95">
        <v>8232968</v>
      </c>
      <c r="S564" s="95">
        <v>8232968</v>
      </c>
      <c r="T564" s="95">
        <v>8232968</v>
      </c>
      <c r="U564" s="95">
        <v>8232968</v>
      </c>
      <c r="V564" s="95">
        <v>8232968</v>
      </c>
      <c r="W564" s="95">
        <v>8232968</v>
      </c>
      <c r="X564" s="95">
        <v>8232968</v>
      </c>
      <c r="Y564" s="95">
        <v>8232968</v>
      </c>
      <c r="Z564" s="95">
        <v>8232968</v>
      </c>
      <c r="AA564" s="95">
        <v>8232968</v>
      </c>
      <c r="AB564" s="95">
        <v>8232968</v>
      </c>
      <c r="AC564" s="95"/>
      <c r="AD564" s="95"/>
      <c r="AE564" s="95">
        <f t="shared" si="837"/>
        <v>8232968</v>
      </c>
      <c r="AF564" s="102"/>
      <c r="AG564" s="101"/>
      <c r="AH564" s="120"/>
      <c r="AI564" s="99"/>
      <c r="AJ564" s="99"/>
      <c r="AK564" s="100">
        <f t="shared" si="846"/>
        <v>8232968</v>
      </c>
      <c r="AL564" s="99">
        <f t="shared" si="848"/>
        <v>8232968</v>
      </c>
      <c r="AM564" s="119"/>
      <c r="AN564" s="120"/>
      <c r="AO564" s="247">
        <f t="shared" si="849"/>
        <v>0</v>
      </c>
      <c r="AP564" s="232"/>
      <c r="AQ564" s="86">
        <f t="shared" si="779"/>
        <v>8232968</v>
      </c>
      <c r="AR564" s="120"/>
      <c r="AS564" s="99"/>
      <c r="AT564" s="99"/>
      <c r="AU564" s="99">
        <f t="shared" si="847"/>
        <v>8232968</v>
      </c>
      <c r="AV564" s="245">
        <f t="shared" si="850"/>
        <v>8232968</v>
      </c>
      <c r="AW564" s="120"/>
      <c r="AX564" s="120"/>
      <c r="AY564" s="98">
        <f t="shared" si="851"/>
        <v>0</v>
      </c>
      <c r="AZ564" s="470" t="s">
        <v>1682</v>
      </c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1"/>
      <c r="DU564" s="121"/>
      <c r="DV564" s="121"/>
      <c r="DW564" s="121"/>
      <c r="DX564" s="121"/>
      <c r="DY564" s="121"/>
      <c r="DZ564" s="121"/>
      <c r="EA564" s="121"/>
      <c r="EB564" s="121"/>
      <c r="EC564" s="121"/>
      <c r="ED564" s="121"/>
      <c r="EE564" s="121"/>
      <c r="EF564" s="121"/>
      <c r="EG564" s="121"/>
      <c r="EH564" s="121"/>
      <c r="EI564" s="121"/>
      <c r="EJ564" s="121"/>
      <c r="EK564" s="121"/>
      <c r="EL564" s="121"/>
      <c r="EM564" s="121"/>
      <c r="EN564" s="121"/>
      <c r="EO564" s="121"/>
      <c r="EP564" s="121"/>
    </row>
    <row r="565" spans="1:146" s="11" customFormat="1" ht="12" customHeight="1">
      <c r="A565" s="161">
        <v>18231191</v>
      </c>
      <c r="B565" s="108" t="str">
        <f t="shared" si="838"/>
        <v>18231191</v>
      </c>
      <c r="C565" s="94" t="s">
        <v>1138</v>
      </c>
      <c r="D565" s="112" t="str">
        <f t="shared" si="833"/>
        <v>Non-Op</v>
      </c>
      <c r="E565" s="112"/>
      <c r="F565" s="94"/>
      <c r="G565" s="112"/>
      <c r="H565" s="177" t="str">
        <f t="shared" si="839"/>
        <v/>
      </c>
      <c r="I565" s="177" t="str">
        <f t="shared" si="843"/>
        <v/>
      </c>
      <c r="J565" s="177" t="str">
        <f t="shared" si="844"/>
        <v/>
      </c>
      <c r="K565" s="177" t="str">
        <f t="shared" si="845"/>
        <v>Non-Op</v>
      </c>
      <c r="L565" s="177" t="str">
        <f t="shared" si="840"/>
        <v>NO</v>
      </c>
      <c r="M565" s="177" t="str">
        <f t="shared" si="841"/>
        <v>NO</v>
      </c>
      <c r="N565" s="177" t="str">
        <f t="shared" si="842"/>
        <v/>
      </c>
      <c r="O565"/>
      <c r="P565" s="95">
        <v>-8232968</v>
      </c>
      <c r="Q565" s="95">
        <v>-8232968</v>
      </c>
      <c r="R565" s="95">
        <v>-8232968</v>
      </c>
      <c r="S565" s="95">
        <v>-8232968</v>
      </c>
      <c r="T565" s="95">
        <v>-8232968</v>
      </c>
      <c r="U565" s="95">
        <v>-8232968</v>
      </c>
      <c r="V565" s="95">
        <v>-8232968</v>
      </c>
      <c r="W565" s="95">
        <v>-8232968</v>
      </c>
      <c r="X565" s="95">
        <v>-8232968</v>
      </c>
      <c r="Y565" s="95">
        <v>-8232968</v>
      </c>
      <c r="Z565" s="95">
        <v>-8232968</v>
      </c>
      <c r="AA565" s="95">
        <v>-8232968</v>
      </c>
      <c r="AB565" s="95">
        <v>-8232968</v>
      </c>
      <c r="AC565" s="95"/>
      <c r="AD565" s="95"/>
      <c r="AE565" s="95">
        <f t="shared" si="837"/>
        <v>-8232968</v>
      </c>
      <c r="AF565" s="102"/>
      <c r="AG565" s="101"/>
      <c r="AH565" s="120"/>
      <c r="AI565" s="99"/>
      <c r="AJ565" s="99"/>
      <c r="AK565" s="100">
        <f t="shared" si="846"/>
        <v>-8232968</v>
      </c>
      <c r="AL565" s="99">
        <f t="shared" si="848"/>
        <v>-8232968</v>
      </c>
      <c r="AM565" s="119"/>
      <c r="AN565" s="120"/>
      <c r="AO565" s="247">
        <f t="shared" si="849"/>
        <v>0</v>
      </c>
      <c r="AP565" s="232"/>
      <c r="AQ565" s="86">
        <f t="shared" si="779"/>
        <v>-8232968</v>
      </c>
      <c r="AR565" s="120"/>
      <c r="AS565" s="99"/>
      <c r="AT565" s="99"/>
      <c r="AU565" s="99">
        <f t="shared" si="847"/>
        <v>-8232968</v>
      </c>
      <c r="AV565" s="245">
        <f t="shared" si="850"/>
        <v>-8232968</v>
      </c>
      <c r="AW565" s="120"/>
      <c r="AX565" s="120"/>
      <c r="AY565" s="98">
        <f t="shared" si="851"/>
        <v>0</v>
      </c>
      <c r="AZ565" s="470" t="s">
        <v>1682</v>
      </c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1"/>
      <c r="DU565" s="121"/>
      <c r="DV565" s="121"/>
      <c r="DW565" s="121"/>
      <c r="DX565" s="121"/>
      <c r="DY565" s="121"/>
      <c r="DZ565" s="121"/>
      <c r="EA565" s="121"/>
      <c r="EB565" s="121"/>
      <c r="EC565" s="121"/>
      <c r="ED565" s="121"/>
      <c r="EE565" s="121"/>
      <c r="EF565" s="121"/>
      <c r="EG565" s="121"/>
      <c r="EH565" s="121"/>
      <c r="EI565" s="121"/>
      <c r="EJ565" s="121"/>
      <c r="EK565" s="121"/>
      <c r="EL565" s="121"/>
      <c r="EM565" s="121"/>
      <c r="EN565" s="121"/>
      <c r="EO565" s="121"/>
      <c r="EP565" s="121"/>
    </row>
    <row r="566" spans="1:146" s="11" customFormat="1" ht="12" customHeight="1">
      <c r="A566" s="161">
        <v>18231241</v>
      </c>
      <c r="B566" s="108" t="str">
        <f t="shared" si="838"/>
        <v>18231241</v>
      </c>
      <c r="C566" s="94" t="s">
        <v>1245</v>
      </c>
      <c r="D566" s="112" t="str">
        <f t="shared" si="833"/>
        <v>Non-Op</v>
      </c>
      <c r="E566" s="112"/>
      <c r="F566" s="94"/>
      <c r="G566" s="112"/>
      <c r="H566" s="177" t="str">
        <f t="shared" si="839"/>
        <v/>
      </c>
      <c r="I566" s="177" t="str">
        <f t="shared" si="843"/>
        <v/>
      </c>
      <c r="J566" s="177" t="str">
        <f t="shared" si="844"/>
        <v/>
      </c>
      <c r="K566" s="177" t="str">
        <f t="shared" si="845"/>
        <v>Non-Op</v>
      </c>
      <c r="L566" s="177" t="str">
        <f t="shared" si="840"/>
        <v>NO</v>
      </c>
      <c r="M566" s="177" t="str">
        <f t="shared" si="841"/>
        <v>NO</v>
      </c>
      <c r="N566" s="177" t="str">
        <f t="shared" si="842"/>
        <v/>
      </c>
      <c r="O566"/>
      <c r="P566" s="95">
        <v>0</v>
      </c>
      <c r="Q566" s="95">
        <v>0</v>
      </c>
      <c r="R566" s="95">
        <v>0</v>
      </c>
      <c r="S566" s="95">
        <v>0</v>
      </c>
      <c r="T566" s="95">
        <v>0</v>
      </c>
      <c r="U566" s="95">
        <v>0</v>
      </c>
      <c r="V566" s="95">
        <v>0</v>
      </c>
      <c r="W566" s="95">
        <v>0</v>
      </c>
      <c r="X566" s="95">
        <v>0</v>
      </c>
      <c r="Y566" s="95">
        <v>0</v>
      </c>
      <c r="Z566" s="95">
        <v>0</v>
      </c>
      <c r="AA566" s="95">
        <v>0</v>
      </c>
      <c r="AB566" s="95">
        <v>0</v>
      </c>
      <c r="AC566" s="95"/>
      <c r="AD566" s="95"/>
      <c r="AE566" s="95">
        <f t="shared" si="837"/>
        <v>0</v>
      </c>
      <c r="AF566" s="102"/>
      <c r="AG566" s="101"/>
      <c r="AH566" s="120"/>
      <c r="AI566" s="99"/>
      <c r="AJ566" s="99"/>
      <c r="AK566" s="100">
        <f t="shared" si="846"/>
        <v>0</v>
      </c>
      <c r="AL566" s="99">
        <f t="shared" si="848"/>
        <v>0</v>
      </c>
      <c r="AM566" s="119"/>
      <c r="AN566" s="120"/>
      <c r="AO566" s="247">
        <f t="shared" si="849"/>
        <v>0</v>
      </c>
      <c r="AP566" s="232"/>
      <c r="AQ566" s="86">
        <f t="shared" si="779"/>
        <v>0</v>
      </c>
      <c r="AR566" s="120"/>
      <c r="AS566" s="99"/>
      <c r="AT566" s="99"/>
      <c r="AU566" s="99">
        <f t="shared" si="847"/>
        <v>0</v>
      </c>
      <c r="AV566" s="245">
        <f t="shared" si="850"/>
        <v>0</v>
      </c>
      <c r="AW566" s="120"/>
      <c r="AX566" s="120"/>
      <c r="AY566" s="98">
        <f t="shared" si="851"/>
        <v>0</v>
      </c>
      <c r="AZ566" s="470" t="s">
        <v>1676</v>
      </c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1"/>
      <c r="DU566" s="121"/>
      <c r="DV566" s="121"/>
      <c r="DW566" s="121"/>
      <c r="DX566" s="121"/>
      <c r="DY566" s="121"/>
      <c r="DZ566" s="121"/>
      <c r="EA566" s="121"/>
      <c r="EB566" s="121"/>
      <c r="EC566" s="121"/>
      <c r="ED566" s="121"/>
      <c r="EE566" s="121"/>
      <c r="EF566" s="121"/>
      <c r="EG566" s="121"/>
      <c r="EH566" s="121"/>
      <c r="EI566" s="121"/>
      <c r="EJ566" s="121"/>
      <c r="EK566" s="121"/>
      <c r="EL566" s="121"/>
      <c r="EM566" s="121"/>
      <c r="EN566" s="121"/>
      <c r="EO566" s="121"/>
      <c r="EP566" s="121"/>
    </row>
    <row r="567" spans="1:146" s="11" customFormat="1" ht="12" customHeight="1">
      <c r="A567" s="161">
        <v>18231251</v>
      </c>
      <c r="B567" s="108" t="str">
        <f t="shared" si="838"/>
        <v>18231251</v>
      </c>
      <c r="C567" s="94" t="s">
        <v>1275</v>
      </c>
      <c r="D567" s="112" t="str">
        <f t="shared" si="833"/>
        <v>Non-Op</v>
      </c>
      <c r="E567" s="112"/>
      <c r="F567" s="94"/>
      <c r="G567" s="112"/>
      <c r="H567" s="177" t="str">
        <f t="shared" si="839"/>
        <v/>
      </c>
      <c r="I567" s="177" t="str">
        <f t="shared" si="843"/>
        <v/>
      </c>
      <c r="J567" s="177" t="str">
        <f t="shared" si="844"/>
        <v/>
      </c>
      <c r="K567" s="177" t="str">
        <f t="shared" si="845"/>
        <v>Non-Op</v>
      </c>
      <c r="L567" s="177" t="str">
        <f t="shared" si="840"/>
        <v>NO</v>
      </c>
      <c r="M567" s="177" t="str">
        <f t="shared" si="841"/>
        <v>NO</v>
      </c>
      <c r="N567" s="177" t="str">
        <f t="shared" si="842"/>
        <v/>
      </c>
      <c r="O567"/>
      <c r="P567" s="95">
        <v>61259.91</v>
      </c>
      <c r="Q567" s="95">
        <v>61259.91</v>
      </c>
      <c r="R567" s="95">
        <v>61259.91</v>
      </c>
      <c r="S567" s="95">
        <v>61259.91</v>
      </c>
      <c r="T567" s="95">
        <v>61259.91</v>
      </c>
      <c r="U567" s="95">
        <v>61259.91</v>
      </c>
      <c r="V567" s="95">
        <v>61259.91</v>
      </c>
      <c r="W567" s="95">
        <v>61259.91</v>
      </c>
      <c r="X567" s="95">
        <v>61259.91</v>
      </c>
      <c r="Y567" s="95">
        <v>61259.91</v>
      </c>
      <c r="Z567" s="95">
        <v>61259.91</v>
      </c>
      <c r="AA567" s="95">
        <v>61259.91</v>
      </c>
      <c r="AB567" s="95">
        <v>61259.91</v>
      </c>
      <c r="AC567" s="95"/>
      <c r="AD567" s="95"/>
      <c r="AE567" s="95">
        <f t="shared" si="837"/>
        <v>61259.910000000025</v>
      </c>
      <c r="AF567" s="143"/>
      <c r="AG567" s="105"/>
      <c r="AH567" s="120"/>
      <c r="AI567" s="99"/>
      <c r="AJ567" s="99"/>
      <c r="AK567" s="100">
        <f t="shared" si="846"/>
        <v>61259.910000000025</v>
      </c>
      <c r="AL567" s="99">
        <f t="shared" si="848"/>
        <v>61259.910000000025</v>
      </c>
      <c r="AM567" s="119"/>
      <c r="AN567" s="120"/>
      <c r="AO567" s="247">
        <f t="shared" si="849"/>
        <v>0</v>
      </c>
      <c r="AP567" s="232"/>
      <c r="AQ567" s="86">
        <f t="shared" ref="AQ567:AQ633" si="852">AB567</f>
        <v>61259.91</v>
      </c>
      <c r="AR567" s="120"/>
      <c r="AS567" s="99"/>
      <c r="AT567" s="99"/>
      <c r="AU567" s="99">
        <f t="shared" si="847"/>
        <v>61259.91</v>
      </c>
      <c r="AV567" s="245">
        <f t="shared" si="850"/>
        <v>61259.91</v>
      </c>
      <c r="AW567" s="120"/>
      <c r="AX567" s="120"/>
      <c r="AY567" s="98">
        <f t="shared" si="851"/>
        <v>0</v>
      </c>
      <c r="AZ567" s="470" t="s">
        <v>1676</v>
      </c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1"/>
      <c r="DU567" s="121"/>
      <c r="DV567" s="121"/>
      <c r="DW567" s="121"/>
      <c r="DX567" s="121"/>
      <c r="DY567" s="121"/>
      <c r="DZ567" s="121"/>
      <c r="EA567" s="121"/>
      <c r="EB567" s="121"/>
      <c r="EC567" s="121"/>
      <c r="ED567" s="121"/>
      <c r="EE567" s="121"/>
      <c r="EF567" s="121"/>
      <c r="EG567" s="121"/>
      <c r="EH567" s="121"/>
      <c r="EI567" s="121"/>
      <c r="EJ567" s="121"/>
      <c r="EK567" s="121"/>
      <c r="EL567" s="121"/>
      <c r="EM567" s="121"/>
      <c r="EN567" s="121"/>
      <c r="EO567" s="121"/>
      <c r="EP567" s="121"/>
    </row>
    <row r="568" spans="1:146" s="11" customFormat="1" ht="12" customHeight="1">
      <c r="A568" s="342">
        <v>18231261</v>
      </c>
      <c r="B568" s="342" t="str">
        <f t="shared" si="838"/>
        <v>18231261</v>
      </c>
      <c r="C568" s="353" t="s">
        <v>1480</v>
      </c>
      <c r="D568" s="326" t="str">
        <f t="shared" si="833"/>
        <v>Non-Op</v>
      </c>
      <c r="E568" s="326"/>
      <c r="F568" s="354">
        <v>43101</v>
      </c>
      <c r="G568" s="326"/>
      <c r="H568" s="327" t="str">
        <f t="shared" si="839"/>
        <v/>
      </c>
      <c r="I568" s="327" t="str">
        <f t="shared" si="843"/>
        <v/>
      </c>
      <c r="J568" s="327" t="str">
        <f t="shared" si="844"/>
        <v/>
      </c>
      <c r="K568" s="327" t="str">
        <f t="shared" si="845"/>
        <v>Non-Op</v>
      </c>
      <c r="L568" s="327" t="str">
        <f t="shared" si="840"/>
        <v>NO</v>
      </c>
      <c r="M568" s="327" t="str">
        <f t="shared" si="841"/>
        <v>NO</v>
      </c>
      <c r="N568" s="327" t="str">
        <f t="shared" si="842"/>
        <v/>
      </c>
      <c r="O568" s="445"/>
      <c r="P568" s="328">
        <v>3491160.77</v>
      </c>
      <c r="Q568" s="328">
        <v>3491160.77</v>
      </c>
      <c r="R568" s="328">
        <v>3491160.77</v>
      </c>
      <c r="S568" s="328">
        <v>3491160.77</v>
      </c>
      <c r="T568" s="328">
        <v>3491160.77</v>
      </c>
      <c r="U568" s="328">
        <v>3491160.77</v>
      </c>
      <c r="V568" s="328">
        <v>3491160.77</v>
      </c>
      <c r="W568" s="328">
        <v>3491160.77</v>
      </c>
      <c r="X568" s="328">
        <v>3491160.77</v>
      </c>
      <c r="Y568" s="328">
        <v>3491160.77</v>
      </c>
      <c r="Z568" s="328">
        <v>3491160.77</v>
      </c>
      <c r="AA568" s="328">
        <v>3491160.77</v>
      </c>
      <c r="AB568" s="328">
        <v>3491160.77</v>
      </c>
      <c r="AC568" s="328"/>
      <c r="AD568" s="328"/>
      <c r="AE568" s="328">
        <f t="shared" si="837"/>
        <v>3491160.7700000009</v>
      </c>
      <c r="AF568" s="383"/>
      <c r="AG568" s="357"/>
      <c r="AH568" s="369"/>
      <c r="AI568" s="330"/>
      <c r="AJ568" s="330"/>
      <c r="AK568" s="331">
        <f t="shared" si="846"/>
        <v>3491160.7700000009</v>
      </c>
      <c r="AL568" s="330">
        <f t="shared" ref="AL568:AL569" si="853">SUM(AI568:AK568)</f>
        <v>3491160.7700000009</v>
      </c>
      <c r="AM568" s="370"/>
      <c r="AN568" s="369"/>
      <c r="AO568" s="333">
        <f t="shared" si="849"/>
        <v>0</v>
      </c>
      <c r="AP568" s="232"/>
      <c r="AQ568" s="334">
        <f t="shared" si="852"/>
        <v>3491160.77</v>
      </c>
      <c r="AR568" s="369"/>
      <c r="AS568" s="330"/>
      <c r="AT568" s="330"/>
      <c r="AU568" s="330">
        <f t="shared" ref="AU568:AU569" si="854">AQ568</f>
        <v>3491160.77</v>
      </c>
      <c r="AV568" s="335">
        <f t="shared" ref="AV568:AV569" si="855">SUM(AS568:AU568)</f>
        <v>3491160.77</v>
      </c>
      <c r="AW568" s="369"/>
      <c r="AX568" s="369"/>
      <c r="AY568" s="332">
        <f t="shared" si="851"/>
        <v>0</v>
      </c>
      <c r="AZ568" s="470" t="s">
        <v>1682</v>
      </c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  <c r="DK568" s="121"/>
      <c r="DL568" s="121"/>
      <c r="DM568" s="121"/>
      <c r="DN568" s="121"/>
      <c r="DO568" s="121"/>
      <c r="DP568" s="121"/>
      <c r="DQ568" s="121"/>
      <c r="DR568" s="121"/>
      <c r="DS568" s="121"/>
      <c r="DT568" s="121"/>
      <c r="DU568" s="121"/>
      <c r="DV568" s="121"/>
      <c r="DW568" s="121"/>
      <c r="DX568" s="121"/>
      <c r="DY568" s="121"/>
      <c r="DZ568" s="121"/>
      <c r="EA568" s="121"/>
      <c r="EB568" s="121"/>
      <c r="EC568" s="121"/>
      <c r="ED568" s="121"/>
      <c r="EE568" s="121"/>
      <c r="EF568" s="121"/>
      <c r="EG568" s="121"/>
      <c r="EH568" s="121"/>
      <c r="EI568" s="121"/>
      <c r="EJ568" s="121"/>
      <c r="EK568" s="121"/>
      <c r="EL568" s="121"/>
      <c r="EM568" s="121"/>
      <c r="EN568" s="121"/>
      <c r="EO568" s="121"/>
      <c r="EP568" s="121"/>
    </row>
    <row r="569" spans="1:146" s="11" customFormat="1" ht="12" customHeight="1">
      <c r="A569" s="342">
        <v>18231271</v>
      </c>
      <c r="B569" s="342" t="str">
        <f t="shared" si="838"/>
        <v>18231271</v>
      </c>
      <c r="C569" s="353" t="s">
        <v>1481</v>
      </c>
      <c r="D569" s="326" t="str">
        <f t="shared" si="833"/>
        <v>Non-Op</v>
      </c>
      <c r="E569" s="326"/>
      <c r="F569" s="354">
        <v>43101</v>
      </c>
      <c r="G569" s="326"/>
      <c r="H569" s="327" t="str">
        <f t="shared" si="839"/>
        <v/>
      </c>
      <c r="I569" s="327" t="str">
        <f t="shared" si="843"/>
        <v/>
      </c>
      <c r="J569" s="327" t="str">
        <f t="shared" si="844"/>
        <v/>
      </c>
      <c r="K569" s="327" t="str">
        <f t="shared" si="845"/>
        <v>Non-Op</v>
      </c>
      <c r="L569" s="327" t="str">
        <f t="shared" si="840"/>
        <v>NO</v>
      </c>
      <c r="M569" s="327" t="str">
        <f t="shared" si="841"/>
        <v>NO</v>
      </c>
      <c r="N569" s="327" t="str">
        <f t="shared" si="842"/>
        <v/>
      </c>
      <c r="O569" s="445"/>
      <c r="P569" s="328">
        <v>-3491160.77</v>
      </c>
      <c r="Q569" s="328">
        <v>-3491160.77</v>
      </c>
      <c r="R569" s="328">
        <v>-3491160.77</v>
      </c>
      <c r="S569" s="328">
        <v>-3491160.77</v>
      </c>
      <c r="T569" s="328">
        <v>-3491160.77</v>
      </c>
      <c r="U569" s="328">
        <v>-3491160.77</v>
      </c>
      <c r="V569" s="328">
        <v>-3491160.77</v>
      </c>
      <c r="W569" s="328">
        <v>-3491160.77</v>
      </c>
      <c r="X569" s="328">
        <v>-3491160.77</v>
      </c>
      <c r="Y569" s="328">
        <v>-3491160.77</v>
      </c>
      <c r="Z569" s="328">
        <v>-3491160.77</v>
      </c>
      <c r="AA569" s="328">
        <v>-3491160.77</v>
      </c>
      <c r="AB569" s="328">
        <v>-3491160.77</v>
      </c>
      <c r="AC569" s="328"/>
      <c r="AD569" s="328"/>
      <c r="AE569" s="328">
        <f t="shared" si="837"/>
        <v>-3491160.7700000009</v>
      </c>
      <c r="AF569" s="383"/>
      <c r="AG569" s="357"/>
      <c r="AH569" s="369"/>
      <c r="AI569" s="330"/>
      <c r="AJ569" s="330"/>
      <c r="AK569" s="331">
        <f t="shared" si="846"/>
        <v>-3491160.7700000009</v>
      </c>
      <c r="AL569" s="330">
        <f t="shared" si="853"/>
        <v>-3491160.7700000009</v>
      </c>
      <c r="AM569" s="370"/>
      <c r="AN569" s="369"/>
      <c r="AO569" s="333">
        <f t="shared" si="849"/>
        <v>0</v>
      </c>
      <c r="AP569" s="232"/>
      <c r="AQ569" s="334">
        <f t="shared" si="852"/>
        <v>-3491160.77</v>
      </c>
      <c r="AR569" s="369"/>
      <c r="AS569" s="330"/>
      <c r="AT569" s="330"/>
      <c r="AU569" s="330">
        <f t="shared" si="854"/>
        <v>-3491160.77</v>
      </c>
      <c r="AV569" s="335">
        <f t="shared" si="855"/>
        <v>-3491160.77</v>
      </c>
      <c r="AW569" s="369"/>
      <c r="AX569" s="369"/>
      <c r="AY569" s="332">
        <f t="shared" si="851"/>
        <v>0</v>
      </c>
      <c r="AZ569" s="470" t="s">
        <v>1682</v>
      </c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  <c r="DK569" s="121"/>
      <c r="DL569" s="121"/>
      <c r="DM569" s="121"/>
      <c r="DN569" s="121"/>
      <c r="DO569" s="121"/>
      <c r="DP569" s="121"/>
      <c r="DQ569" s="121"/>
      <c r="DR569" s="121"/>
      <c r="DS569" s="121"/>
      <c r="DT569" s="121"/>
      <c r="DU569" s="121"/>
      <c r="DV569" s="121"/>
      <c r="DW569" s="121"/>
      <c r="DX569" s="121"/>
      <c r="DY569" s="121"/>
      <c r="DZ569" s="121"/>
      <c r="EA569" s="121"/>
      <c r="EB569" s="121"/>
      <c r="EC569" s="121"/>
      <c r="ED569" s="121"/>
      <c r="EE569" s="121"/>
      <c r="EF569" s="121"/>
      <c r="EG569" s="121"/>
      <c r="EH569" s="121"/>
      <c r="EI569" s="121"/>
      <c r="EJ569" s="121"/>
      <c r="EK569" s="121"/>
      <c r="EL569" s="121"/>
      <c r="EM569" s="121"/>
      <c r="EN569" s="121"/>
      <c r="EO569" s="121"/>
      <c r="EP569" s="121"/>
    </row>
    <row r="570" spans="1:146" s="11" customFormat="1" ht="12" customHeight="1">
      <c r="A570" s="497" t="s">
        <v>1696</v>
      </c>
      <c r="B570" s="497" t="str">
        <f t="shared" si="838"/>
        <v>18231281</v>
      </c>
      <c r="C570" s="510" t="s">
        <v>1687</v>
      </c>
      <c r="D570" s="480" t="str">
        <f t="shared" si="833"/>
        <v>Non-Op</v>
      </c>
      <c r="E570" s="480"/>
      <c r="F570" s="499">
        <v>43466</v>
      </c>
      <c r="G570" s="480"/>
      <c r="H570" s="482" t="str">
        <f t="shared" si="839"/>
        <v/>
      </c>
      <c r="I570" s="482" t="str">
        <f t="shared" si="843"/>
        <v/>
      </c>
      <c r="J570" s="482" t="str">
        <f t="shared" si="844"/>
        <v/>
      </c>
      <c r="K570" s="482" t="str">
        <f t="shared" si="845"/>
        <v>Non-Op</v>
      </c>
      <c r="L570" s="482" t="str">
        <f t="shared" ref="L570:L571" si="856">IF(VALUE(AM570),"W/C",IF(ISBLANK(AM570),"NO","W/C"))</f>
        <v>NO</v>
      </c>
      <c r="M570" s="482" t="str">
        <f t="shared" ref="M570:M571" si="857">IF(VALUE(AN570),"W/C",IF(ISBLANK(AN570),"NO","W/C"))</f>
        <v>NO</v>
      </c>
      <c r="N570" s="482" t="str">
        <f t="shared" ref="N570:N571" si="858">IF(OR(CONCATENATE(L570,M570)="NOW/C",CONCATENATE(L570,M570)="W/CNO"),"W/C","")</f>
        <v/>
      </c>
      <c r="O570" s="483"/>
      <c r="P570" s="484"/>
      <c r="Q570" s="484">
        <v>-3508130</v>
      </c>
      <c r="R570" s="484">
        <v>20914911</v>
      </c>
      <c r="S570" s="484">
        <v>43148610</v>
      </c>
      <c r="T570" s="484">
        <v>45117528</v>
      </c>
      <c r="U570" s="484">
        <v>46062870</v>
      </c>
      <c r="V570" s="484">
        <v>46397980</v>
      </c>
      <c r="W570" s="484">
        <v>47285019</v>
      </c>
      <c r="X570" s="484">
        <v>45513572</v>
      </c>
      <c r="Y570" s="484">
        <v>48856319</v>
      </c>
      <c r="Z570" s="484">
        <v>56052189</v>
      </c>
      <c r="AA570" s="484">
        <v>61433932</v>
      </c>
      <c r="AB570" s="484">
        <v>67232134</v>
      </c>
      <c r="AC570" s="484"/>
      <c r="AD570" s="484"/>
      <c r="AE570" s="484">
        <f t="shared" si="837"/>
        <v>40907572.25</v>
      </c>
      <c r="AF570" s="503"/>
      <c r="AG570" s="504"/>
      <c r="AH570" s="516"/>
      <c r="AI570" s="487"/>
      <c r="AJ570" s="487"/>
      <c r="AK570" s="488">
        <f t="shared" ref="AK570:AK571" si="859">AE570</f>
        <v>40907572.25</v>
      </c>
      <c r="AL570" s="487">
        <f t="shared" ref="AL570:AL571" si="860">SUM(AI570:AK570)</f>
        <v>40907572.25</v>
      </c>
      <c r="AM570" s="517"/>
      <c r="AN570" s="516"/>
      <c r="AO570" s="490">
        <f t="shared" ref="AO570:AO571" si="861">AM570+AN570</f>
        <v>0</v>
      </c>
      <c r="AP570" s="232"/>
      <c r="AQ570" s="491">
        <f t="shared" ref="AQ570:AQ571" si="862">AB570</f>
        <v>67232134</v>
      </c>
      <c r="AR570" s="516"/>
      <c r="AS570" s="487"/>
      <c r="AT570" s="487"/>
      <c r="AU570" s="487">
        <f t="shared" ref="AU570:AU571" si="863">AQ570</f>
        <v>67232134</v>
      </c>
      <c r="AV570" s="492">
        <f t="shared" ref="AV570:AV571" si="864">SUM(AS570:AU570)</f>
        <v>67232134</v>
      </c>
      <c r="AW570" s="516"/>
      <c r="AX570" s="516"/>
      <c r="AY570" s="489">
        <f t="shared" ref="AY570:AY571" si="865">AW570+AX570</f>
        <v>0</v>
      </c>
      <c r="AZ570" s="470" t="s">
        <v>1682</v>
      </c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  <c r="DK570" s="121"/>
      <c r="DL570" s="121"/>
      <c r="DM570" s="121"/>
      <c r="DN570" s="121"/>
      <c r="DO570" s="121"/>
      <c r="DP570" s="121"/>
      <c r="DQ570" s="121"/>
      <c r="DR570" s="121"/>
      <c r="DS570" s="121"/>
      <c r="DT570" s="121"/>
      <c r="DU570" s="121"/>
      <c r="DV570" s="121"/>
      <c r="DW570" s="121"/>
      <c r="DX570" s="121"/>
      <c r="DY570" s="121"/>
      <c r="DZ570" s="121"/>
      <c r="EA570" s="121"/>
      <c r="EB570" s="121"/>
      <c r="EC570" s="121"/>
      <c r="ED570" s="121"/>
      <c r="EE570" s="121"/>
      <c r="EF570" s="121"/>
      <c r="EG570" s="121"/>
      <c r="EH570" s="121"/>
      <c r="EI570" s="121"/>
      <c r="EJ570" s="121"/>
      <c r="EK570" s="121"/>
      <c r="EL570" s="121"/>
      <c r="EM570" s="121"/>
      <c r="EN570" s="121"/>
      <c r="EO570" s="121"/>
      <c r="EP570" s="121"/>
    </row>
    <row r="571" spans="1:146" s="11" customFormat="1" ht="12" customHeight="1">
      <c r="A571" s="497" t="s">
        <v>1697</v>
      </c>
      <c r="B571" s="497" t="str">
        <f t="shared" si="838"/>
        <v>18231291</v>
      </c>
      <c r="C571" s="510" t="s">
        <v>1688</v>
      </c>
      <c r="D571" s="480" t="str">
        <f t="shared" si="833"/>
        <v>Non-Op</v>
      </c>
      <c r="E571" s="480"/>
      <c r="F571" s="499">
        <v>43466</v>
      </c>
      <c r="G571" s="480"/>
      <c r="H571" s="482" t="str">
        <f t="shared" si="839"/>
        <v/>
      </c>
      <c r="I571" s="482" t="str">
        <f t="shared" si="843"/>
        <v/>
      </c>
      <c r="J571" s="482" t="str">
        <f t="shared" si="844"/>
        <v/>
      </c>
      <c r="K571" s="482" t="str">
        <f t="shared" si="845"/>
        <v>Non-Op</v>
      </c>
      <c r="L571" s="482" t="str">
        <f t="shared" si="856"/>
        <v>NO</v>
      </c>
      <c r="M571" s="482" t="str">
        <f t="shared" si="857"/>
        <v>NO</v>
      </c>
      <c r="N571" s="482" t="str">
        <f t="shared" si="858"/>
        <v/>
      </c>
      <c r="O571" s="483"/>
      <c r="P571" s="484"/>
      <c r="Q571" s="484">
        <v>3508130</v>
      </c>
      <c r="R571" s="484">
        <v>-20914911</v>
      </c>
      <c r="S571" s="484">
        <v>-43148610</v>
      </c>
      <c r="T571" s="484">
        <v>-45117528</v>
      </c>
      <c r="U571" s="484">
        <v>-46062870</v>
      </c>
      <c r="V571" s="484">
        <v>-46397980</v>
      </c>
      <c r="W571" s="484">
        <v>-47285019</v>
      </c>
      <c r="X571" s="484">
        <v>-45513572</v>
      </c>
      <c r="Y571" s="484">
        <v>-48856319</v>
      </c>
      <c r="Z571" s="484">
        <v>-56052189</v>
      </c>
      <c r="AA571" s="484">
        <v>-61433932</v>
      </c>
      <c r="AB571" s="484">
        <v>-67232134</v>
      </c>
      <c r="AC571" s="484"/>
      <c r="AD571" s="484"/>
      <c r="AE571" s="484">
        <f t="shared" si="837"/>
        <v>-40907572.25</v>
      </c>
      <c r="AF571" s="503"/>
      <c r="AG571" s="504"/>
      <c r="AH571" s="516"/>
      <c r="AI571" s="487"/>
      <c r="AJ571" s="487"/>
      <c r="AK571" s="488">
        <f t="shared" si="859"/>
        <v>-40907572.25</v>
      </c>
      <c r="AL571" s="487">
        <f t="shared" si="860"/>
        <v>-40907572.25</v>
      </c>
      <c r="AM571" s="517"/>
      <c r="AN571" s="516"/>
      <c r="AO571" s="490">
        <f t="shared" si="861"/>
        <v>0</v>
      </c>
      <c r="AP571" s="232"/>
      <c r="AQ571" s="491">
        <f t="shared" si="862"/>
        <v>-67232134</v>
      </c>
      <c r="AR571" s="516"/>
      <c r="AS571" s="487"/>
      <c r="AT571" s="487"/>
      <c r="AU571" s="487">
        <f t="shared" si="863"/>
        <v>-67232134</v>
      </c>
      <c r="AV571" s="492">
        <f t="shared" si="864"/>
        <v>-67232134</v>
      </c>
      <c r="AW571" s="516"/>
      <c r="AX571" s="516"/>
      <c r="AY571" s="489">
        <f t="shared" si="865"/>
        <v>0</v>
      </c>
      <c r="AZ571" s="470" t="s">
        <v>1682</v>
      </c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  <c r="DK571" s="121"/>
      <c r="DL571" s="121"/>
      <c r="DM571" s="121"/>
      <c r="DN571" s="121"/>
      <c r="DO571" s="121"/>
      <c r="DP571" s="121"/>
      <c r="DQ571" s="121"/>
      <c r="DR571" s="121"/>
      <c r="DS571" s="121"/>
      <c r="DT571" s="121"/>
      <c r="DU571" s="121"/>
      <c r="DV571" s="121"/>
      <c r="DW571" s="121"/>
      <c r="DX571" s="121"/>
      <c r="DY571" s="121"/>
      <c r="DZ571" s="121"/>
      <c r="EA571" s="121"/>
      <c r="EB571" s="121"/>
      <c r="EC571" s="121"/>
      <c r="ED571" s="121"/>
      <c r="EE571" s="121"/>
      <c r="EF571" s="121"/>
      <c r="EG571" s="121"/>
      <c r="EH571" s="121"/>
      <c r="EI571" s="121"/>
      <c r="EJ571" s="121"/>
      <c r="EK571" s="121"/>
      <c r="EL571" s="121"/>
      <c r="EM571" s="121"/>
      <c r="EN571" s="121"/>
      <c r="EO571" s="121"/>
      <c r="EP571" s="121"/>
    </row>
    <row r="572" spans="1:146" s="11" customFormat="1" ht="12" customHeight="1">
      <c r="A572" s="161">
        <v>18232221</v>
      </c>
      <c r="B572" s="108" t="str">
        <f t="shared" si="838"/>
        <v>18232221</v>
      </c>
      <c r="C572" s="94" t="s">
        <v>547</v>
      </c>
      <c r="D572" s="112" t="str">
        <f t="shared" si="833"/>
        <v>Non-Op</v>
      </c>
      <c r="E572" s="112"/>
      <c r="F572" s="94"/>
      <c r="G572" s="112"/>
      <c r="H572" s="177" t="str">
        <f t="shared" si="839"/>
        <v/>
      </c>
      <c r="I572" s="177" t="str">
        <f t="shared" si="843"/>
        <v/>
      </c>
      <c r="J572" s="177" t="str">
        <f t="shared" si="844"/>
        <v/>
      </c>
      <c r="K572" s="177" t="str">
        <f t="shared" si="845"/>
        <v>Non-Op</v>
      </c>
      <c r="L572" s="177" t="str">
        <f t="shared" si="840"/>
        <v>NO</v>
      </c>
      <c r="M572" s="177" t="str">
        <f t="shared" si="841"/>
        <v>NO</v>
      </c>
      <c r="N572" s="177" t="str">
        <f t="shared" si="842"/>
        <v/>
      </c>
      <c r="O572"/>
      <c r="P572" s="95">
        <v>50000</v>
      </c>
      <c r="Q572" s="95">
        <v>50000</v>
      </c>
      <c r="R572" s="95">
        <v>50000</v>
      </c>
      <c r="S572" s="95">
        <v>49125.35</v>
      </c>
      <c r="T572" s="95">
        <v>49125.35</v>
      </c>
      <c r="U572" s="95">
        <v>49125.35</v>
      </c>
      <c r="V572" s="95">
        <v>49125.35</v>
      </c>
      <c r="W572" s="95">
        <v>49125.35</v>
      </c>
      <c r="X572" s="95">
        <v>49125.35</v>
      </c>
      <c r="Y572" s="95">
        <v>49125.35</v>
      </c>
      <c r="Z572" s="95">
        <v>49125.35</v>
      </c>
      <c r="AA572" s="95">
        <v>49125.35</v>
      </c>
      <c r="AB572" s="95">
        <v>49293.25</v>
      </c>
      <c r="AC572" s="95"/>
      <c r="AD572" s="95"/>
      <c r="AE572" s="95">
        <f t="shared" si="837"/>
        <v>49314.564583333326</v>
      </c>
      <c r="AF572" s="102"/>
      <c r="AG572" s="101"/>
      <c r="AH572" s="99"/>
      <c r="AI572" s="99"/>
      <c r="AJ572" s="99"/>
      <c r="AK572" s="100">
        <f t="shared" si="846"/>
        <v>49314.564583333326</v>
      </c>
      <c r="AL572" s="99">
        <f t="shared" si="848"/>
        <v>49314.564583333326</v>
      </c>
      <c r="AM572" s="98"/>
      <c r="AN572" s="99"/>
      <c r="AO572" s="247">
        <f t="shared" si="849"/>
        <v>0</v>
      </c>
      <c r="AP572" s="232"/>
      <c r="AQ572" s="86">
        <f t="shared" si="852"/>
        <v>49293.25</v>
      </c>
      <c r="AR572" s="99"/>
      <c r="AS572" s="99"/>
      <c r="AT572" s="99"/>
      <c r="AU572" s="99">
        <f t="shared" si="847"/>
        <v>49293.25</v>
      </c>
      <c r="AV572" s="245">
        <f t="shared" si="850"/>
        <v>49293.25</v>
      </c>
      <c r="AW572" s="99"/>
      <c r="AX572" s="99"/>
      <c r="AY572" s="98">
        <f t="shared" si="851"/>
        <v>0</v>
      </c>
      <c r="AZ572" s="470" t="s">
        <v>1676</v>
      </c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</row>
    <row r="573" spans="1:146" s="11" customFormat="1" ht="12" customHeight="1">
      <c r="A573" s="161">
        <v>18232251</v>
      </c>
      <c r="B573" s="108" t="str">
        <f t="shared" si="838"/>
        <v>18232251</v>
      </c>
      <c r="C573" s="94" t="s">
        <v>120</v>
      </c>
      <c r="D573" s="112" t="str">
        <f t="shared" si="833"/>
        <v>W/C</v>
      </c>
      <c r="E573" s="112"/>
      <c r="F573" s="94"/>
      <c r="G573" s="112"/>
      <c r="H573" s="177" t="str">
        <f t="shared" si="839"/>
        <v/>
      </c>
      <c r="I573" s="177" t="str">
        <f t="shared" si="843"/>
        <v/>
      </c>
      <c r="J573" s="177" t="str">
        <f t="shared" si="844"/>
        <v/>
      </c>
      <c r="K573" s="177" t="str">
        <f t="shared" si="845"/>
        <v/>
      </c>
      <c r="L573" s="177" t="str">
        <f t="shared" si="840"/>
        <v>W/C</v>
      </c>
      <c r="M573" s="177" t="str">
        <f t="shared" si="841"/>
        <v>NO</v>
      </c>
      <c r="N573" s="177" t="str">
        <f t="shared" si="842"/>
        <v>W/C</v>
      </c>
      <c r="O573"/>
      <c r="P573" s="95">
        <v>25495.09</v>
      </c>
      <c r="Q573" s="95">
        <v>26369.74</v>
      </c>
      <c r="R573" s="95">
        <v>26369.74</v>
      </c>
      <c r="S573" s="95">
        <v>26369.74</v>
      </c>
      <c r="T573" s="95">
        <v>26369.74</v>
      </c>
      <c r="U573" s="95">
        <v>26369.74</v>
      </c>
      <c r="V573" s="95">
        <v>26369.74</v>
      </c>
      <c r="W573" s="95">
        <v>26369.74</v>
      </c>
      <c r="X573" s="95">
        <v>26369.74</v>
      </c>
      <c r="Y573" s="95">
        <v>26369.74</v>
      </c>
      <c r="Z573" s="95">
        <v>26369.74</v>
      </c>
      <c r="AA573" s="95">
        <v>26369.74</v>
      </c>
      <c r="AB573" s="95">
        <v>27076.49</v>
      </c>
      <c r="AC573" s="95"/>
      <c r="AD573" s="95"/>
      <c r="AE573" s="95">
        <f t="shared" si="837"/>
        <v>26362.74416666666</v>
      </c>
      <c r="AF573" s="102"/>
      <c r="AG573" s="101"/>
      <c r="AH573" s="99"/>
      <c r="AI573" s="99"/>
      <c r="AJ573" s="99"/>
      <c r="AK573" s="100"/>
      <c r="AL573" s="99">
        <f t="shared" si="848"/>
        <v>0</v>
      </c>
      <c r="AM573" s="98">
        <f>AE573</f>
        <v>26362.74416666666</v>
      </c>
      <c r="AN573" s="99"/>
      <c r="AO573" s="247">
        <f t="shared" si="849"/>
        <v>26362.74416666666</v>
      </c>
      <c r="AP573" s="232"/>
      <c r="AQ573" s="86">
        <f t="shared" si="852"/>
        <v>27076.49</v>
      </c>
      <c r="AR573" s="99"/>
      <c r="AS573" s="99"/>
      <c r="AT573" s="99"/>
      <c r="AU573" s="99"/>
      <c r="AV573" s="245">
        <f t="shared" si="850"/>
        <v>0</v>
      </c>
      <c r="AW573" s="99">
        <f>AQ573</f>
        <v>27076.49</v>
      </c>
      <c r="AX573" s="99"/>
      <c r="AY573" s="98">
        <f t="shared" si="851"/>
        <v>27076.49</v>
      </c>
      <c r="AZ573" s="470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</row>
    <row r="574" spans="1:146" s="11" customFormat="1" ht="12" customHeight="1">
      <c r="A574" s="161">
        <v>18232261</v>
      </c>
      <c r="B574" s="108" t="str">
        <f t="shared" si="838"/>
        <v>18232261</v>
      </c>
      <c r="C574" s="94" t="s">
        <v>565</v>
      </c>
      <c r="D574" s="112" t="str">
        <f t="shared" si="833"/>
        <v>Non-Op</v>
      </c>
      <c r="E574" s="112"/>
      <c r="F574" s="94"/>
      <c r="G574" s="112"/>
      <c r="H574" s="177" t="str">
        <f t="shared" si="839"/>
        <v/>
      </c>
      <c r="I574" s="177" t="str">
        <f t="shared" si="843"/>
        <v/>
      </c>
      <c r="J574" s="177" t="str">
        <f t="shared" si="844"/>
        <v/>
      </c>
      <c r="K574" s="177" t="str">
        <f t="shared" si="845"/>
        <v>Non-Op</v>
      </c>
      <c r="L574" s="177" t="str">
        <f t="shared" si="840"/>
        <v>NO</v>
      </c>
      <c r="M574" s="177" t="str">
        <f t="shared" si="841"/>
        <v>NO</v>
      </c>
      <c r="N574" s="177" t="str">
        <f t="shared" si="842"/>
        <v/>
      </c>
      <c r="O574"/>
      <c r="P574" s="95">
        <v>160000</v>
      </c>
      <c r="Q574" s="95">
        <v>160000</v>
      </c>
      <c r="R574" s="95">
        <v>160000</v>
      </c>
      <c r="S574" s="95">
        <v>152052.93</v>
      </c>
      <c r="T574" s="95">
        <v>152052.93</v>
      </c>
      <c r="U574" s="95">
        <v>152052.93</v>
      </c>
      <c r="V574" s="95">
        <v>125928.69</v>
      </c>
      <c r="W574" s="95">
        <v>125928.69</v>
      </c>
      <c r="X574" s="95">
        <v>125928.69</v>
      </c>
      <c r="Y574" s="95">
        <v>146494.13</v>
      </c>
      <c r="Z574" s="95">
        <v>146494.13</v>
      </c>
      <c r="AA574" s="95">
        <v>146494.13</v>
      </c>
      <c r="AB574" s="95">
        <v>357763.51</v>
      </c>
      <c r="AC574" s="95"/>
      <c r="AD574" s="95"/>
      <c r="AE574" s="95">
        <f t="shared" si="837"/>
        <v>154359.08374999996</v>
      </c>
      <c r="AF574" s="102"/>
      <c r="AG574" s="101"/>
      <c r="AH574" s="99"/>
      <c r="AI574" s="99"/>
      <c r="AJ574" s="99"/>
      <c r="AK574" s="100">
        <f>AE574</f>
        <v>154359.08374999996</v>
      </c>
      <c r="AL574" s="99">
        <f t="shared" si="848"/>
        <v>154359.08374999996</v>
      </c>
      <c r="AM574" s="98"/>
      <c r="AN574" s="99"/>
      <c r="AO574" s="247">
        <f t="shared" si="849"/>
        <v>0</v>
      </c>
      <c r="AP574" s="232"/>
      <c r="AQ574" s="86">
        <f t="shared" si="852"/>
        <v>357763.51</v>
      </c>
      <c r="AR574" s="99"/>
      <c r="AS574" s="99"/>
      <c r="AT574" s="99"/>
      <c r="AU574" s="99">
        <f>AQ574</f>
        <v>357763.51</v>
      </c>
      <c r="AV574" s="245">
        <f t="shared" si="850"/>
        <v>357763.51</v>
      </c>
      <c r="AW574" s="99"/>
      <c r="AX574" s="99"/>
      <c r="AY574" s="98">
        <f t="shared" si="851"/>
        <v>0</v>
      </c>
      <c r="AZ574" s="470" t="s">
        <v>1676</v>
      </c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</row>
    <row r="575" spans="1:146" s="11" customFormat="1" ht="12" customHeight="1">
      <c r="A575" s="161">
        <v>18232271</v>
      </c>
      <c r="B575" s="108" t="str">
        <f t="shared" si="838"/>
        <v>18232271</v>
      </c>
      <c r="C575" s="94" t="s">
        <v>624</v>
      </c>
      <c r="D575" s="112" t="str">
        <f t="shared" si="833"/>
        <v>W/C</v>
      </c>
      <c r="E575" s="112"/>
      <c r="F575" s="94"/>
      <c r="G575" s="112"/>
      <c r="H575" s="177" t="str">
        <f t="shared" si="839"/>
        <v/>
      </c>
      <c r="I575" s="177" t="str">
        <f t="shared" si="843"/>
        <v/>
      </c>
      <c r="J575" s="177" t="str">
        <f t="shared" si="844"/>
        <v/>
      </c>
      <c r="K575" s="177" t="str">
        <f t="shared" si="845"/>
        <v/>
      </c>
      <c r="L575" s="177" t="str">
        <f t="shared" si="840"/>
        <v>W/C</v>
      </c>
      <c r="M575" s="177" t="str">
        <f t="shared" si="841"/>
        <v>NO</v>
      </c>
      <c r="N575" s="177" t="str">
        <f t="shared" si="842"/>
        <v>W/C</v>
      </c>
      <c r="O575"/>
      <c r="P575" s="95">
        <v>-87291.95</v>
      </c>
      <c r="Q575" s="95">
        <v>-114392.99</v>
      </c>
      <c r="R575" s="95">
        <v>-97684.61</v>
      </c>
      <c r="S575" s="95">
        <v>-79344.88</v>
      </c>
      <c r="T575" s="95">
        <v>-80461.820000000007</v>
      </c>
      <c r="U575" s="95">
        <v>-66046.17</v>
      </c>
      <c r="V575" s="95">
        <v>-53220.639999999999</v>
      </c>
      <c r="W575" s="95">
        <v>-38762.11</v>
      </c>
      <c r="X575" s="95">
        <v>-34185.9</v>
      </c>
      <c r="Y575" s="95">
        <v>-73786.080000000002</v>
      </c>
      <c r="Z575" s="95">
        <v>-90243.78</v>
      </c>
      <c r="AA575" s="95">
        <v>-86730.79</v>
      </c>
      <c r="AB575" s="95">
        <v>-81549.59</v>
      </c>
      <c r="AC575" s="95"/>
      <c r="AD575" s="95"/>
      <c r="AE575" s="95">
        <f t="shared" si="837"/>
        <v>-74940.044999999998</v>
      </c>
      <c r="AF575" s="102"/>
      <c r="AG575" s="101"/>
      <c r="AH575" s="99"/>
      <c r="AI575" s="99"/>
      <c r="AJ575" s="99"/>
      <c r="AK575" s="100"/>
      <c r="AL575" s="99">
        <f t="shared" si="848"/>
        <v>0</v>
      </c>
      <c r="AM575" s="98">
        <f>AE575</f>
        <v>-74940.044999999998</v>
      </c>
      <c r="AN575" s="99"/>
      <c r="AO575" s="247">
        <f t="shared" si="849"/>
        <v>-74940.044999999998</v>
      </c>
      <c r="AP575" s="232"/>
      <c r="AQ575" s="86">
        <f t="shared" si="852"/>
        <v>-81549.59</v>
      </c>
      <c r="AR575" s="99"/>
      <c r="AS575" s="99"/>
      <c r="AT575" s="99"/>
      <c r="AU575" s="99"/>
      <c r="AV575" s="245">
        <f t="shared" si="850"/>
        <v>0</v>
      </c>
      <c r="AW575" s="99">
        <f>AQ575</f>
        <v>-81549.59</v>
      </c>
      <c r="AX575" s="99"/>
      <c r="AY575" s="98">
        <f t="shared" si="851"/>
        <v>-81549.59</v>
      </c>
      <c r="AZ575" s="470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</row>
    <row r="576" spans="1:146" s="11" customFormat="1" ht="12" customHeight="1">
      <c r="A576" s="161">
        <v>18232301</v>
      </c>
      <c r="B576" s="108" t="str">
        <f t="shared" si="838"/>
        <v>18232301</v>
      </c>
      <c r="C576" s="94" t="s">
        <v>847</v>
      </c>
      <c r="D576" s="112" t="str">
        <f t="shared" si="833"/>
        <v>ERB</v>
      </c>
      <c r="E576" s="112"/>
      <c r="F576" s="94"/>
      <c r="G576" s="112"/>
      <c r="H576" s="177" t="str">
        <f t="shared" ref="H576:H599" si="866">IF(VALUE(AH576),H$7,IF(ISBLANK(AH576),"",H$7))</f>
        <v/>
      </c>
      <c r="I576" s="177" t="str">
        <f t="shared" si="843"/>
        <v>ERB</v>
      </c>
      <c r="J576" s="177" t="str">
        <f t="shared" si="844"/>
        <v/>
      </c>
      <c r="K576" s="177" t="str">
        <f t="shared" si="845"/>
        <v/>
      </c>
      <c r="L576" s="177" t="str">
        <f t="shared" si="840"/>
        <v>NO</v>
      </c>
      <c r="M576" s="177" t="str">
        <f t="shared" si="841"/>
        <v>NO</v>
      </c>
      <c r="N576" s="177" t="str">
        <f t="shared" si="842"/>
        <v/>
      </c>
      <c r="O576"/>
      <c r="P576" s="95">
        <v>59411377.369999997</v>
      </c>
      <c r="Q576" s="95">
        <v>59114428.369999997</v>
      </c>
      <c r="R576" s="95">
        <v>58798533.369999997</v>
      </c>
      <c r="S576" s="95">
        <v>58498681.369999997</v>
      </c>
      <c r="T576" s="95">
        <v>58193178.369999997</v>
      </c>
      <c r="U576" s="95">
        <v>57892013.369999997</v>
      </c>
      <c r="V576" s="95">
        <v>57583701.369999997</v>
      </c>
      <c r="W576" s="95">
        <v>57281216.369999997</v>
      </c>
      <c r="X576" s="95">
        <v>56977280.369999997</v>
      </c>
      <c r="Y576" s="95">
        <v>56666286.369999997</v>
      </c>
      <c r="Z576" s="95">
        <v>56361022.369999997</v>
      </c>
      <c r="AA576" s="95">
        <v>56028488.369999997</v>
      </c>
      <c r="AB576" s="95">
        <v>55700002.369999997</v>
      </c>
      <c r="AC576" s="95"/>
      <c r="AD576" s="95"/>
      <c r="AE576" s="95">
        <f t="shared" si="837"/>
        <v>57579209.994999997</v>
      </c>
      <c r="AF576" s="102" t="s">
        <v>855</v>
      </c>
      <c r="AG576" s="101"/>
      <c r="AH576" s="99"/>
      <c r="AI576" s="99">
        <f>AE576</f>
        <v>57579209.994999997</v>
      </c>
      <c r="AJ576" s="99"/>
      <c r="AK576" s="100"/>
      <c r="AL576" s="99">
        <f t="shared" si="848"/>
        <v>57579209.994999997</v>
      </c>
      <c r="AM576" s="98"/>
      <c r="AN576" s="99"/>
      <c r="AO576" s="247">
        <f t="shared" si="849"/>
        <v>0</v>
      </c>
      <c r="AP576" s="232"/>
      <c r="AQ576" s="86">
        <f t="shared" si="852"/>
        <v>55700002.369999997</v>
      </c>
      <c r="AR576" s="99"/>
      <c r="AS576" s="99">
        <f>AQ576</f>
        <v>55700002.369999997</v>
      </c>
      <c r="AT576" s="99"/>
      <c r="AU576" s="99"/>
      <c r="AV576" s="245">
        <f t="shared" si="850"/>
        <v>55700002.369999997</v>
      </c>
      <c r="AW576" s="99"/>
      <c r="AX576" s="99"/>
      <c r="AY576" s="98">
        <f t="shared" si="851"/>
        <v>0</v>
      </c>
      <c r="AZ576" s="470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</row>
    <row r="577" spans="1:83" s="11" customFormat="1" ht="12" customHeight="1">
      <c r="A577" s="161">
        <v>18232311</v>
      </c>
      <c r="B577" s="108" t="str">
        <f t="shared" si="838"/>
        <v>18232311</v>
      </c>
      <c r="C577" s="94" t="s">
        <v>848</v>
      </c>
      <c r="D577" s="112" t="str">
        <f t="shared" si="833"/>
        <v>ERB</v>
      </c>
      <c r="E577" s="112"/>
      <c r="F577" s="94"/>
      <c r="G577" s="112"/>
      <c r="H577" s="177" t="str">
        <f t="shared" si="866"/>
        <v/>
      </c>
      <c r="I577" s="177" t="str">
        <f t="shared" ref="I577:I599" si="867">IF(VALUE(AI577),I$7,IF(ISBLANK(AI577),"",I$7))</f>
        <v>ERB</v>
      </c>
      <c r="J577" s="177" t="str">
        <f t="shared" ref="J577:J599" si="868">IF(VALUE(AJ577),J$7,IF(ISBLANK(AJ577),"",J$7))</f>
        <v/>
      </c>
      <c r="K577" s="177" t="str">
        <f t="shared" ref="K577:K599" si="869">IF(VALUE(AK577),K$7,IF(ISBLANK(AK577),"",K$7))</f>
        <v/>
      </c>
      <c r="L577" s="177" t="str">
        <f t="shared" si="840"/>
        <v>NO</v>
      </c>
      <c r="M577" s="177" t="str">
        <f t="shared" si="841"/>
        <v>NO</v>
      </c>
      <c r="N577" s="177" t="str">
        <f t="shared" si="842"/>
        <v/>
      </c>
      <c r="O577"/>
      <c r="P577" s="95">
        <v>12681984</v>
      </c>
      <c r="Q577" s="95">
        <v>12624699</v>
      </c>
      <c r="R577" s="95">
        <v>12567414</v>
      </c>
      <c r="S577" s="95">
        <v>12510129</v>
      </c>
      <c r="T577" s="95">
        <v>12452844</v>
      </c>
      <c r="U577" s="95">
        <v>12395559</v>
      </c>
      <c r="V577" s="95">
        <v>12338274</v>
      </c>
      <c r="W577" s="95">
        <v>12280989</v>
      </c>
      <c r="X577" s="95">
        <v>12223704</v>
      </c>
      <c r="Y577" s="95">
        <v>12166419</v>
      </c>
      <c r="Z577" s="95">
        <v>12109134</v>
      </c>
      <c r="AA577" s="95">
        <v>12051849</v>
      </c>
      <c r="AB577" s="95">
        <v>11994564</v>
      </c>
      <c r="AC577" s="95"/>
      <c r="AD577" s="95"/>
      <c r="AE577" s="95">
        <f t="shared" si="837"/>
        <v>12338274</v>
      </c>
      <c r="AF577" s="102" t="s">
        <v>855</v>
      </c>
      <c r="AG577" s="101"/>
      <c r="AH577" s="99"/>
      <c r="AI577" s="99">
        <f>AE577</f>
        <v>12338274</v>
      </c>
      <c r="AJ577" s="99"/>
      <c r="AK577" s="100"/>
      <c r="AL577" s="99">
        <f t="shared" si="848"/>
        <v>12338274</v>
      </c>
      <c r="AM577" s="98"/>
      <c r="AN577" s="99"/>
      <c r="AO577" s="247">
        <f t="shared" si="849"/>
        <v>0</v>
      </c>
      <c r="AP577" s="232"/>
      <c r="AQ577" s="86">
        <f t="shared" si="852"/>
        <v>11994564</v>
      </c>
      <c r="AR577" s="99"/>
      <c r="AS577" s="99">
        <f>AQ577</f>
        <v>11994564</v>
      </c>
      <c r="AT577" s="99"/>
      <c r="AU577" s="99"/>
      <c r="AV577" s="245">
        <f t="shared" si="850"/>
        <v>11994564</v>
      </c>
      <c r="AW577" s="99"/>
      <c r="AX577" s="99"/>
      <c r="AY577" s="98">
        <f t="shared" si="851"/>
        <v>0</v>
      </c>
      <c r="AZ577" s="470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</row>
    <row r="578" spans="1:83" s="11" customFormat="1" ht="12" customHeight="1">
      <c r="A578" s="161">
        <v>18232321</v>
      </c>
      <c r="B578" s="108" t="str">
        <f t="shared" si="838"/>
        <v>18232321</v>
      </c>
      <c r="C578" s="94" t="s">
        <v>853</v>
      </c>
      <c r="D578" s="112" t="str">
        <f t="shared" si="833"/>
        <v>ERB</v>
      </c>
      <c r="E578" s="112"/>
      <c r="F578" s="94"/>
      <c r="G578" s="112"/>
      <c r="H578" s="177" t="str">
        <f t="shared" si="866"/>
        <v/>
      </c>
      <c r="I578" s="177" t="str">
        <f t="shared" si="867"/>
        <v>ERB</v>
      </c>
      <c r="J578" s="177" t="str">
        <f t="shared" si="868"/>
        <v/>
      </c>
      <c r="K578" s="177" t="str">
        <f t="shared" si="869"/>
        <v/>
      </c>
      <c r="L578" s="177" t="str">
        <f t="shared" si="840"/>
        <v>NO</v>
      </c>
      <c r="M578" s="177" t="str">
        <f t="shared" si="841"/>
        <v>NO</v>
      </c>
      <c r="N578" s="177" t="str">
        <f t="shared" si="842"/>
        <v/>
      </c>
      <c r="O578"/>
      <c r="P578" s="95">
        <v>499999.67</v>
      </c>
      <c r="Q578" s="95">
        <v>458333</v>
      </c>
      <c r="R578" s="95">
        <v>416666.33</v>
      </c>
      <c r="S578" s="95">
        <v>374999.66</v>
      </c>
      <c r="T578" s="95">
        <v>333332.99</v>
      </c>
      <c r="U578" s="95">
        <v>291666.32</v>
      </c>
      <c r="V578" s="95">
        <v>249999.65</v>
      </c>
      <c r="W578" s="95">
        <v>208332.98</v>
      </c>
      <c r="X578" s="95">
        <v>166666.31</v>
      </c>
      <c r="Y578" s="95">
        <v>124999.64</v>
      </c>
      <c r="Z578" s="95">
        <v>83332.97</v>
      </c>
      <c r="AA578" s="95">
        <v>41666.300000000003</v>
      </c>
      <c r="AB578" s="95">
        <v>0</v>
      </c>
      <c r="AC578" s="95"/>
      <c r="AD578" s="95"/>
      <c r="AE578" s="95">
        <f t="shared" si="837"/>
        <v>249999.66541666668</v>
      </c>
      <c r="AF578" s="102" t="s">
        <v>74</v>
      </c>
      <c r="AG578" s="101"/>
      <c r="AH578" s="99"/>
      <c r="AI578" s="99">
        <f>AE578</f>
        <v>249999.66541666668</v>
      </c>
      <c r="AJ578" s="99"/>
      <c r="AK578" s="100"/>
      <c r="AL578" s="99">
        <f t="shared" si="848"/>
        <v>249999.66541666668</v>
      </c>
      <c r="AM578" s="98"/>
      <c r="AN578" s="99"/>
      <c r="AO578" s="247">
        <f t="shared" si="849"/>
        <v>0</v>
      </c>
      <c r="AP578" s="232"/>
      <c r="AQ578" s="86">
        <f t="shared" si="852"/>
        <v>0</v>
      </c>
      <c r="AR578" s="99"/>
      <c r="AS578" s="99">
        <f>AQ578</f>
        <v>0</v>
      </c>
      <c r="AT578" s="99"/>
      <c r="AU578" s="99"/>
      <c r="AV578" s="245">
        <f t="shared" si="850"/>
        <v>0</v>
      </c>
      <c r="AW578" s="99"/>
      <c r="AX578" s="99"/>
      <c r="AY578" s="98">
        <f t="shared" si="851"/>
        <v>0</v>
      </c>
      <c r="AZ578" s="470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</row>
    <row r="579" spans="1:83" s="11" customFormat="1" ht="12" customHeight="1">
      <c r="A579" s="161">
        <v>18232331</v>
      </c>
      <c r="B579" s="108" t="str">
        <f t="shared" si="838"/>
        <v>18232331</v>
      </c>
      <c r="C579" s="94" t="s">
        <v>858</v>
      </c>
      <c r="D579" s="112" t="str">
        <f t="shared" si="833"/>
        <v>ERB</v>
      </c>
      <c r="E579" s="112"/>
      <c r="F579" s="94"/>
      <c r="G579" s="112"/>
      <c r="H579" s="177" t="str">
        <f t="shared" si="866"/>
        <v/>
      </c>
      <c r="I579" s="177" t="str">
        <f t="shared" si="867"/>
        <v>ERB</v>
      </c>
      <c r="J579" s="177" t="str">
        <f t="shared" si="868"/>
        <v/>
      </c>
      <c r="K579" s="177" t="str">
        <f t="shared" si="869"/>
        <v/>
      </c>
      <c r="L579" s="177" t="str">
        <f t="shared" si="840"/>
        <v>NO</v>
      </c>
      <c r="M579" s="177" t="str">
        <f t="shared" si="841"/>
        <v>NO</v>
      </c>
      <c r="N579" s="177" t="str">
        <f t="shared" si="842"/>
        <v/>
      </c>
      <c r="O579"/>
      <c r="P579" s="95">
        <v>0</v>
      </c>
      <c r="Q579" s="95">
        <v>0</v>
      </c>
      <c r="R579" s="95">
        <v>0</v>
      </c>
      <c r="S579" s="95">
        <v>0</v>
      </c>
      <c r="T579" s="95">
        <v>0</v>
      </c>
      <c r="U579" s="95">
        <v>0</v>
      </c>
      <c r="V579" s="95">
        <v>0</v>
      </c>
      <c r="W579" s="95">
        <v>0</v>
      </c>
      <c r="X579" s="95">
        <v>0</v>
      </c>
      <c r="Y579" s="95">
        <v>0</v>
      </c>
      <c r="Z579" s="95">
        <v>0</v>
      </c>
      <c r="AA579" s="95">
        <v>0</v>
      </c>
      <c r="AB579" s="95">
        <v>0</v>
      </c>
      <c r="AC579" s="95"/>
      <c r="AD579" s="95"/>
      <c r="AE579" s="95">
        <f t="shared" si="837"/>
        <v>0</v>
      </c>
      <c r="AF579" s="102" t="s">
        <v>855</v>
      </c>
      <c r="AG579" s="101"/>
      <c r="AH579" s="99"/>
      <c r="AI579" s="99">
        <f>AE579</f>
        <v>0</v>
      </c>
      <c r="AJ579" s="99"/>
      <c r="AK579" s="100"/>
      <c r="AL579" s="99">
        <f t="shared" si="848"/>
        <v>0</v>
      </c>
      <c r="AM579" s="98"/>
      <c r="AN579" s="99"/>
      <c r="AO579" s="247">
        <f t="shared" si="849"/>
        <v>0</v>
      </c>
      <c r="AP579" s="232"/>
      <c r="AQ579" s="86">
        <f t="shared" si="852"/>
        <v>0</v>
      </c>
      <c r="AR579" s="99"/>
      <c r="AS579" s="99">
        <f>AQ579</f>
        <v>0</v>
      </c>
      <c r="AT579" s="99"/>
      <c r="AU579" s="99"/>
      <c r="AV579" s="245">
        <f t="shared" si="850"/>
        <v>0</v>
      </c>
      <c r="AW579" s="99"/>
      <c r="AX579" s="99"/>
      <c r="AY579" s="98">
        <f t="shared" si="851"/>
        <v>0</v>
      </c>
      <c r="AZ579" s="470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</row>
    <row r="580" spans="1:83" s="11" customFormat="1" ht="12" customHeight="1">
      <c r="A580" s="161">
        <v>18233061</v>
      </c>
      <c r="B580" s="108" t="str">
        <f t="shared" si="838"/>
        <v>18233061</v>
      </c>
      <c r="C580" s="94" t="s">
        <v>70</v>
      </c>
      <c r="D580" s="112" t="str">
        <f t="shared" si="833"/>
        <v>W/C</v>
      </c>
      <c r="E580" s="112"/>
      <c r="F580" s="94"/>
      <c r="G580" s="112"/>
      <c r="H580" s="177" t="str">
        <f t="shared" si="866"/>
        <v/>
      </c>
      <c r="I580" s="177" t="str">
        <f t="shared" si="867"/>
        <v/>
      </c>
      <c r="J580" s="177" t="str">
        <f t="shared" si="868"/>
        <v/>
      </c>
      <c r="K580" s="177" t="str">
        <f t="shared" si="869"/>
        <v/>
      </c>
      <c r="L580" s="177" t="str">
        <f t="shared" si="840"/>
        <v>W/C</v>
      </c>
      <c r="M580" s="177" t="str">
        <f t="shared" si="841"/>
        <v>NO</v>
      </c>
      <c r="N580" s="177" t="str">
        <f t="shared" si="842"/>
        <v>W/C</v>
      </c>
      <c r="O580"/>
      <c r="P580" s="95">
        <v>21000</v>
      </c>
      <c r="Q580" s="95">
        <v>21000</v>
      </c>
      <c r="R580" s="95">
        <v>21000</v>
      </c>
      <c r="S580" s="95">
        <v>21000</v>
      </c>
      <c r="T580" s="95">
        <v>21000</v>
      </c>
      <c r="U580" s="95">
        <v>21000</v>
      </c>
      <c r="V580" s="95">
        <v>-45912.52</v>
      </c>
      <c r="W580" s="95">
        <v>-45912.52</v>
      </c>
      <c r="X580" s="95">
        <v>-45912.52</v>
      </c>
      <c r="Y580" s="95">
        <v>-75283.199999999997</v>
      </c>
      <c r="Z580" s="95">
        <v>-75283.199999999997</v>
      </c>
      <c r="AA580" s="95">
        <v>-75283.199999999997</v>
      </c>
      <c r="AB580" s="95">
        <v>-3648.75</v>
      </c>
      <c r="AC580" s="95"/>
      <c r="AD580" s="95"/>
      <c r="AE580" s="95">
        <f t="shared" si="837"/>
        <v>-20825.961249999997</v>
      </c>
      <c r="AF580" s="102"/>
      <c r="AG580" s="101"/>
      <c r="AH580" s="99"/>
      <c r="AI580" s="99"/>
      <c r="AJ580" s="99"/>
      <c r="AK580" s="100"/>
      <c r="AL580" s="99">
        <f t="shared" si="848"/>
        <v>0</v>
      </c>
      <c r="AM580" s="98">
        <f>AE580</f>
        <v>-20825.961249999997</v>
      </c>
      <c r="AN580" s="99"/>
      <c r="AO580" s="247">
        <f t="shared" si="849"/>
        <v>-20825.961249999997</v>
      </c>
      <c r="AP580" s="232"/>
      <c r="AQ580" s="86">
        <f t="shared" si="852"/>
        <v>-3648.75</v>
      </c>
      <c r="AR580" s="99"/>
      <c r="AS580" s="99"/>
      <c r="AT580" s="99"/>
      <c r="AU580" s="99"/>
      <c r="AV580" s="245">
        <f t="shared" si="850"/>
        <v>0</v>
      </c>
      <c r="AW580" s="99">
        <f>AQ580</f>
        <v>-3648.75</v>
      </c>
      <c r="AX580" s="99"/>
      <c r="AY580" s="98">
        <f t="shared" si="851"/>
        <v>-3648.75</v>
      </c>
      <c r="AZ580" s="47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</row>
    <row r="581" spans="1:83" s="11" customFormat="1" ht="12" customHeight="1">
      <c r="A581" s="161">
        <v>18233091</v>
      </c>
      <c r="B581" s="108" t="str">
        <f t="shared" si="838"/>
        <v>18233091</v>
      </c>
      <c r="C581" s="94" t="s">
        <v>179</v>
      </c>
      <c r="D581" s="112" t="str">
        <f t="shared" si="833"/>
        <v>W/C</v>
      </c>
      <c r="E581" s="112"/>
      <c r="F581" s="94"/>
      <c r="G581" s="112"/>
      <c r="H581" s="177" t="str">
        <f t="shared" si="866"/>
        <v/>
      </c>
      <c r="I581" s="177" t="str">
        <f t="shared" si="867"/>
        <v/>
      </c>
      <c r="J581" s="177" t="str">
        <f t="shared" si="868"/>
        <v/>
      </c>
      <c r="K581" s="177" t="str">
        <f t="shared" si="869"/>
        <v/>
      </c>
      <c r="L581" s="177" t="str">
        <f t="shared" si="840"/>
        <v>W/C</v>
      </c>
      <c r="M581" s="177" t="str">
        <f t="shared" si="841"/>
        <v>NO</v>
      </c>
      <c r="N581" s="177" t="str">
        <f t="shared" si="842"/>
        <v>W/C</v>
      </c>
      <c r="O581"/>
      <c r="P581" s="95">
        <v>0</v>
      </c>
      <c r="Q581" s="95">
        <v>0</v>
      </c>
      <c r="R581" s="95">
        <v>0</v>
      </c>
      <c r="S581" s="95">
        <v>0</v>
      </c>
      <c r="T581" s="95">
        <v>0</v>
      </c>
      <c r="U581" s="95">
        <v>0</v>
      </c>
      <c r="V581" s="95">
        <v>0</v>
      </c>
      <c r="W581" s="95">
        <v>0</v>
      </c>
      <c r="X581" s="95">
        <v>0</v>
      </c>
      <c r="Y581" s="95">
        <v>0</v>
      </c>
      <c r="Z581" s="95">
        <v>0</v>
      </c>
      <c r="AA581" s="95">
        <v>0</v>
      </c>
      <c r="AB581" s="95">
        <v>0</v>
      </c>
      <c r="AC581" s="95"/>
      <c r="AD581" s="95"/>
      <c r="AE581" s="95">
        <f t="shared" si="837"/>
        <v>0</v>
      </c>
      <c r="AF581" s="102"/>
      <c r="AG581" s="101"/>
      <c r="AH581" s="99"/>
      <c r="AI581" s="99"/>
      <c r="AJ581" s="99"/>
      <c r="AK581" s="100"/>
      <c r="AL581" s="99">
        <f t="shared" si="848"/>
        <v>0</v>
      </c>
      <c r="AM581" s="98">
        <f>AE581</f>
        <v>0</v>
      </c>
      <c r="AN581" s="99"/>
      <c r="AO581" s="247">
        <f t="shared" si="849"/>
        <v>0</v>
      </c>
      <c r="AP581" s="232"/>
      <c r="AQ581" s="86">
        <f t="shared" si="852"/>
        <v>0</v>
      </c>
      <c r="AR581" s="99"/>
      <c r="AS581" s="99"/>
      <c r="AT581" s="99"/>
      <c r="AU581" s="99"/>
      <c r="AV581" s="245">
        <f t="shared" si="850"/>
        <v>0</v>
      </c>
      <c r="AW581" s="99">
        <f>AQ581</f>
        <v>0</v>
      </c>
      <c r="AX581" s="99"/>
      <c r="AY581" s="98">
        <f t="shared" si="851"/>
        <v>0</v>
      </c>
      <c r="AZ581" s="470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</row>
    <row r="582" spans="1:83" s="11" customFormat="1" ht="12" customHeight="1">
      <c r="A582" s="168">
        <v>18235521</v>
      </c>
      <c r="B582" s="112" t="str">
        <f t="shared" si="838"/>
        <v>18235521</v>
      </c>
      <c r="C582" s="94" t="s">
        <v>702</v>
      </c>
      <c r="D582" s="112" t="str">
        <f t="shared" si="833"/>
        <v>ERB</v>
      </c>
      <c r="E582" s="112"/>
      <c r="F582" s="94"/>
      <c r="G582" s="112"/>
      <c r="H582" s="177" t="str">
        <f t="shared" si="866"/>
        <v/>
      </c>
      <c r="I582" s="177" t="str">
        <f t="shared" si="867"/>
        <v>ERB</v>
      </c>
      <c r="J582" s="177" t="str">
        <f t="shared" si="868"/>
        <v/>
      </c>
      <c r="K582" s="177" t="str">
        <f t="shared" si="869"/>
        <v/>
      </c>
      <c r="L582" s="177" t="str">
        <f t="shared" si="840"/>
        <v>NO</v>
      </c>
      <c r="M582" s="177" t="str">
        <f t="shared" si="841"/>
        <v>NO</v>
      </c>
      <c r="N582" s="177" t="str">
        <f t="shared" si="842"/>
        <v/>
      </c>
      <c r="O582"/>
      <c r="P582" s="95">
        <v>17865334.879999999</v>
      </c>
      <c r="Q582" s="95">
        <v>17624913.879999999</v>
      </c>
      <c r="R582" s="95">
        <v>17384492.879999999</v>
      </c>
      <c r="S582" s="95">
        <v>17144071.879999999</v>
      </c>
      <c r="T582" s="95">
        <v>16903650.879999999</v>
      </c>
      <c r="U582" s="95">
        <v>16663229.880000001</v>
      </c>
      <c r="V582" s="95">
        <v>16422808.880000001</v>
      </c>
      <c r="W582" s="95">
        <v>16182387.880000001</v>
      </c>
      <c r="X582" s="95">
        <v>15941966.880000001</v>
      </c>
      <c r="Y582" s="95">
        <v>15701545.880000001</v>
      </c>
      <c r="Z582" s="95">
        <v>15461124.880000001</v>
      </c>
      <c r="AA582" s="95">
        <v>15220703.880000001</v>
      </c>
      <c r="AB582" s="95">
        <v>14980282.880000001</v>
      </c>
      <c r="AC582" s="95"/>
      <c r="AD582" s="95"/>
      <c r="AE582" s="95">
        <f t="shared" si="837"/>
        <v>16422808.879999997</v>
      </c>
      <c r="AF582" s="102" t="s">
        <v>679</v>
      </c>
      <c r="AG582" s="101"/>
      <c r="AH582" s="99"/>
      <c r="AI582" s="99">
        <f t="shared" ref="AI582:AI591" si="870">AE582</f>
        <v>16422808.879999997</v>
      </c>
      <c r="AJ582" s="99"/>
      <c r="AK582" s="100"/>
      <c r="AL582" s="99">
        <f t="shared" si="848"/>
        <v>16422808.879999997</v>
      </c>
      <c r="AM582" s="98"/>
      <c r="AN582" s="99"/>
      <c r="AO582" s="247">
        <f t="shared" si="849"/>
        <v>0</v>
      </c>
      <c r="AP582" s="232"/>
      <c r="AQ582" s="86">
        <f t="shared" si="852"/>
        <v>14980282.880000001</v>
      </c>
      <c r="AR582" s="99"/>
      <c r="AS582" s="99">
        <f t="shared" ref="AS582:AS591" si="871">AQ582</f>
        <v>14980282.880000001</v>
      </c>
      <c r="AT582" s="99"/>
      <c r="AU582" s="99"/>
      <c r="AV582" s="245">
        <f t="shared" si="850"/>
        <v>14980282.880000001</v>
      </c>
      <c r="AW582" s="99"/>
      <c r="AX582" s="99"/>
      <c r="AY582" s="98">
        <f t="shared" si="851"/>
        <v>0</v>
      </c>
      <c r="AZ582" s="470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</row>
    <row r="583" spans="1:83" s="11" customFormat="1" ht="12" customHeight="1">
      <c r="A583" s="161">
        <v>18236021</v>
      </c>
      <c r="B583" s="108" t="str">
        <f t="shared" si="838"/>
        <v>18236021</v>
      </c>
      <c r="C583" s="94" t="s">
        <v>260</v>
      </c>
      <c r="D583" s="112" t="str">
        <f t="shared" si="833"/>
        <v>ERB</v>
      </c>
      <c r="E583" s="112"/>
      <c r="F583" s="94"/>
      <c r="G583" s="112"/>
      <c r="H583" s="177" t="str">
        <f t="shared" si="866"/>
        <v/>
      </c>
      <c r="I583" s="177" t="str">
        <f t="shared" si="867"/>
        <v>ERB</v>
      </c>
      <c r="J583" s="177" t="str">
        <f t="shared" si="868"/>
        <v/>
      </c>
      <c r="K583" s="177" t="str">
        <f t="shared" si="869"/>
        <v/>
      </c>
      <c r="L583" s="177" t="str">
        <f t="shared" si="840"/>
        <v>NO</v>
      </c>
      <c r="M583" s="177" t="str">
        <f t="shared" si="841"/>
        <v>NO</v>
      </c>
      <c r="N583" s="177" t="str">
        <f t="shared" si="842"/>
        <v/>
      </c>
      <c r="O583"/>
      <c r="P583" s="95">
        <v>0</v>
      </c>
      <c r="Q583" s="95">
        <v>0</v>
      </c>
      <c r="R583" s="95">
        <v>0</v>
      </c>
      <c r="S583" s="95">
        <v>0</v>
      </c>
      <c r="T583" s="95">
        <v>0</v>
      </c>
      <c r="U583" s="95">
        <v>0</v>
      </c>
      <c r="V583" s="95">
        <v>0</v>
      </c>
      <c r="W583" s="95">
        <v>0</v>
      </c>
      <c r="X583" s="95">
        <v>0</v>
      </c>
      <c r="Y583" s="95">
        <v>0</v>
      </c>
      <c r="Z583" s="95">
        <v>0</v>
      </c>
      <c r="AA583" s="95">
        <v>0</v>
      </c>
      <c r="AB583" s="95">
        <v>0</v>
      </c>
      <c r="AC583" s="95"/>
      <c r="AD583" s="95"/>
      <c r="AE583" s="95">
        <f t="shared" si="837"/>
        <v>0</v>
      </c>
      <c r="AF583" s="102" t="s">
        <v>427</v>
      </c>
      <c r="AG583" s="101"/>
      <c r="AH583" s="99"/>
      <c r="AI583" s="99">
        <f t="shared" si="870"/>
        <v>0</v>
      </c>
      <c r="AJ583" s="99"/>
      <c r="AK583" s="100"/>
      <c r="AL583" s="99">
        <f t="shared" si="848"/>
        <v>0</v>
      </c>
      <c r="AM583" s="98"/>
      <c r="AN583" s="99"/>
      <c r="AO583" s="247">
        <f t="shared" si="849"/>
        <v>0</v>
      </c>
      <c r="AP583" s="232"/>
      <c r="AQ583" s="86">
        <f t="shared" si="852"/>
        <v>0</v>
      </c>
      <c r="AR583" s="99"/>
      <c r="AS583" s="99">
        <f t="shared" si="871"/>
        <v>0</v>
      </c>
      <c r="AT583" s="99"/>
      <c r="AU583" s="99"/>
      <c r="AV583" s="245">
        <f t="shared" si="850"/>
        <v>0</v>
      </c>
      <c r="AW583" s="99"/>
      <c r="AX583" s="99"/>
      <c r="AY583" s="98">
        <f t="shared" si="851"/>
        <v>0</v>
      </c>
      <c r="AZ583" s="470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</row>
    <row r="584" spans="1:83" s="11" customFormat="1" ht="12" customHeight="1">
      <c r="A584" s="161">
        <v>18236031</v>
      </c>
      <c r="B584" s="108" t="str">
        <f t="shared" si="838"/>
        <v>18236031</v>
      </c>
      <c r="C584" s="94" t="s">
        <v>419</v>
      </c>
      <c r="D584" s="112" t="str">
        <f t="shared" si="833"/>
        <v>ERB</v>
      </c>
      <c r="E584" s="112"/>
      <c r="F584" s="94"/>
      <c r="G584" s="112"/>
      <c r="H584" s="177" t="str">
        <f t="shared" si="866"/>
        <v/>
      </c>
      <c r="I584" s="177" t="str">
        <f t="shared" si="867"/>
        <v>ERB</v>
      </c>
      <c r="J584" s="177" t="str">
        <f t="shared" si="868"/>
        <v/>
      </c>
      <c r="K584" s="177" t="str">
        <f t="shared" si="869"/>
        <v/>
      </c>
      <c r="L584" s="177" t="str">
        <f t="shared" si="840"/>
        <v>NO</v>
      </c>
      <c r="M584" s="177" t="str">
        <f t="shared" si="841"/>
        <v>NO</v>
      </c>
      <c r="N584" s="177" t="str">
        <f t="shared" si="842"/>
        <v/>
      </c>
      <c r="O584"/>
      <c r="P584" s="95">
        <v>0</v>
      </c>
      <c r="Q584" s="95">
        <v>0</v>
      </c>
      <c r="R584" s="95">
        <v>0</v>
      </c>
      <c r="S584" s="95">
        <v>0</v>
      </c>
      <c r="T584" s="95">
        <v>0</v>
      </c>
      <c r="U584" s="95">
        <v>0</v>
      </c>
      <c r="V584" s="95">
        <v>0</v>
      </c>
      <c r="W584" s="95">
        <v>0</v>
      </c>
      <c r="X584" s="95">
        <v>0</v>
      </c>
      <c r="Y584" s="95">
        <v>0</v>
      </c>
      <c r="Z584" s="95">
        <v>0</v>
      </c>
      <c r="AA584" s="95">
        <v>0</v>
      </c>
      <c r="AB584" s="95">
        <v>0</v>
      </c>
      <c r="AC584" s="95"/>
      <c r="AD584" s="95"/>
      <c r="AE584" s="95">
        <f t="shared" si="837"/>
        <v>0</v>
      </c>
      <c r="AF584" s="102" t="s">
        <v>427</v>
      </c>
      <c r="AG584" s="101"/>
      <c r="AH584" s="99"/>
      <c r="AI584" s="99">
        <f t="shared" si="870"/>
        <v>0</v>
      </c>
      <c r="AJ584" s="99"/>
      <c r="AK584" s="100"/>
      <c r="AL584" s="99">
        <f t="shared" si="848"/>
        <v>0</v>
      </c>
      <c r="AM584" s="98"/>
      <c r="AN584" s="99"/>
      <c r="AO584" s="247">
        <f t="shared" si="849"/>
        <v>0</v>
      </c>
      <c r="AP584" s="232"/>
      <c r="AQ584" s="86">
        <f t="shared" si="852"/>
        <v>0</v>
      </c>
      <c r="AR584" s="99"/>
      <c r="AS584" s="99">
        <f t="shared" si="871"/>
        <v>0</v>
      </c>
      <c r="AT584" s="99"/>
      <c r="AU584" s="99"/>
      <c r="AV584" s="245">
        <f t="shared" si="850"/>
        <v>0</v>
      </c>
      <c r="AW584" s="99"/>
      <c r="AX584" s="99"/>
      <c r="AY584" s="98">
        <f t="shared" si="851"/>
        <v>0</v>
      </c>
      <c r="AZ584" s="470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</row>
    <row r="585" spans="1:83" s="11" customFormat="1" ht="12" customHeight="1">
      <c r="A585" s="161">
        <v>18236041</v>
      </c>
      <c r="B585" s="108" t="str">
        <f t="shared" si="838"/>
        <v>18236041</v>
      </c>
      <c r="C585" s="94" t="s">
        <v>261</v>
      </c>
      <c r="D585" s="112" t="str">
        <f t="shared" si="833"/>
        <v>ERB</v>
      </c>
      <c r="E585" s="112"/>
      <c r="F585" s="94"/>
      <c r="G585" s="112"/>
      <c r="H585" s="177" t="str">
        <f t="shared" si="866"/>
        <v/>
      </c>
      <c r="I585" s="177" t="str">
        <f t="shared" si="867"/>
        <v>ERB</v>
      </c>
      <c r="J585" s="177" t="str">
        <f t="shared" si="868"/>
        <v/>
      </c>
      <c r="K585" s="177" t="str">
        <f t="shared" si="869"/>
        <v/>
      </c>
      <c r="L585" s="177" t="str">
        <f t="shared" si="840"/>
        <v>NO</v>
      </c>
      <c r="M585" s="177" t="str">
        <f t="shared" si="841"/>
        <v>NO</v>
      </c>
      <c r="N585" s="177" t="str">
        <f t="shared" si="842"/>
        <v/>
      </c>
      <c r="O585"/>
      <c r="P585" s="95">
        <v>0</v>
      </c>
      <c r="Q585" s="95">
        <v>0</v>
      </c>
      <c r="R585" s="95">
        <v>0</v>
      </c>
      <c r="S585" s="95">
        <v>0</v>
      </c>
      <c r="T585" s="95">
        <v>0</v>
      </c>
      <c r="U585" s="95">
        <v>0</v>
      </c>
      <c r="V585" s="95">
        <v>0</v>
      </c>
      <c r="W585" s="95">
        <v>0</v>
      </c>
      <c r="X585" s="95">
        <v>0</v>
      </c>
      <c r="Y585" s="95">
        <v>0</v>
      </c>
      <c r="Z585" s="95">
        <v>0</v>
      </c>
      <c r="AA585" s="95">
        <v>0</v>
      </c>
      <c r="AB585" s="95">
        <v>0</v>
      </c>
      <c r="AC585" s="95"/>
      <c r="AD585" s="95"/>
      <c r="AE585" s="95">
        <f t="shared" si="837"/>
        <v>0</v>
      </c>
      <c r="AF585" s="102" t="s">
        <v>427</v>
      </c>
      <c r="AG585" s="101"/>
      <c r="AH585" s="99"/>
      <c r="AI585" s="99">
        <f t="shared" si="870"/>
        <v>0</v>
      </c>
      <c r="AJ585" s="99"/>
      <c r="AK585" s="100"/>
      <c r="AL585" s="99">
        <f t="shared" si="848"/>
        <v>0</v>
      </c>
      <c r="AM585" s="98"/>
      <c r="AN585" s="99"/>
      <c r="AO585" s="247">
        <f t="shared" si="849"/>
        <v>0</v>
      </c>
      <c r="AP585" s="232"/>
      <c r="AQ585" s="86">
        <f t="shared" si="852"/>
        <v>0</v>
      </c>
      <c r="AR585" s="99"/>
      <c r="AS585" s="99">
        <f t="shared" si="871"/>
        <v>0</v>
      </c>
      <c r="AT585" s="99"/>
      <c r="AU585" s="99"/>
      <c r="AV585" s="245">
        <f t="shared" si="850"/>
        <v>0</v>
      </c>
      <c r="AW585" s="99"/>
      <c r="AX585" s="99"/>
      <c r="AY585" s="98">
        <f t="shared" si="851"/>
        <v>0</v>
      </c>
      <c r="AZ585" s="470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</row>
    <row r="586" spans="1:83" s="11" customFormat="1" ht="12" customHeight="1">
      <c r="A586" s="161">
        <v>18236051</v>
      </c>
      <c r="B586" s="108" t="str">
        <f t="shared" si="838"/>
        <v>18236051</v>
      </c>
      <c r="C586" s="94" t="s">
        <v>304</v>
      </c>
      <c r="D586" s="112" t="str">
        <f t="shared" si="833"/>
        <v>ERB</v>
      </c>
      <c r="E586" s="112"/>
      <c r="F586" s="94"/>
      <c r="G586" s="112"/>
      <c r="H586" s="177" t="str">
        <f t="shared" si="866"/>
        <v/>
      </c>
      <c r="I586" s="177" t="str">
        <f t="shared" si="867"/>
        <v>ERB</v>
      </c>
      <c r="J586" s="177" t="str">
        <f t="shared" si="868"/>
        <v/>
      </c>
      <c r="K586" s="177" t="str">
        <f t="shared" si="869"/>
        <v/>
      </c>
      <c r="L586" s="177" t="str">
        <f t="shared" si="840"/>
        <v>NO</v>
      </c>
      <c r="M586" s="177" t="str">
        <f t="shared" si="841"/>
        <v>NO</v>
      </c>
      <c r="N586" s="177" t="str">
        <f t="shared" si="842"/>
        <v/>
      </c>
      <c r="O586"/>
      <c r="P586" s="95">
        <v>0</v>
      </c>
      <c r="Q586" s="95">
        <v>0</v>
      </c>
      <c r="R586" s="95">
        <v>0</v>
      </c>
      <c r="S586" s="95">
        <v>0</v>
      </c>
      <c r="T586" s="95">
        <v>0</v>
      </c>
      <c r="U586" s="95">
        <v>0</v>
      </c>
      <c r="V586" s="95">
        <v>0</v>
      </c>
      <c r="W586" s="95">
        <v>0</v>
      </c>
      <c r="X586" s="95">
        <v>0</v>
      </c>
      <c r="Y586" s="95">
        <v>0</v>
      </c>
      <c r="Z586" s="95">
        <v>0</v>
      </c>
      <c r="AA586" s="95">
        <v>0</v>
      </c>
      <c r="AB586" s="95">
        <v>0</v>
      </c>
      <c r="AC586" s="95"/>
      <c r="AD586" s="95"/>
      <c r="AE586" s="95">
        <f t="shared" si="837"/>
        <v>0</v>
      </c>
      <c r="AF586" s="102" t="s">
        <v>427</v>
      </c>
      <c r="AG586" s="101"/>
      <c r="AH586" s="99"/>
      <c r="AI586" s="99">
        <f t="shared" si="870"/>
        <v>0</v>
      </c>
      <c r="AJ586" s="99"/>
      <c r="AK586" s="100"/>
      <c r="AL586" s="99">
        <f t="shared" si="848"/>
        <v>0</v>
      </c>
      <c r="AM586" s="98"/>
      <c r="AN586" s="99"/>
      <c r="AO586" s="247">
        <f t="shared" si="849"/>
        <v>0</v>
      </c>
      <c r="AP586" s="232"/>
      <c r="AQ586" s="86">
        <f t="shared" si="852"/>
        <v>0</v>
      </c>
      <c r="AR586" s="99"/>
      <c r="AS586" s="99">
        <f t="shared" si="871"/>
        <v>0</v>
      </c>
      <c r="AT586" s="99"/>
      <c r="AU586" s="99"/>
      <c r="AV586" s="245">
        <f t="shared" si="850"/>
        <v>0</v>
      </c>
      <c r="AW586" s="99"/>
      <c r="AX586" s="99"/>
      <c r="AY586" s="98">
        <f t="shared" si="851"/>
        <v>0</v>
      </c>
      <c r="AZ586" s="470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</row>
    <row r="587" spans="1:83" s="11" customFormat="1" ht="12" customHeight="1">
      <c r="A587" s="161">
        <v>18236061</v>
      </c>
      <c r="B587" s="108" t="str">
        <f t="shared" si="838"/>
        <v>18236061</v>
      </c>
      <c r="C587" s="94" t="s">
        <v>229</v>
      </c>
      <c r="D587" s="112" t="str">
        <f t="shared" si="833"/>
        <v>ERB</v>
      </c>
      <c r="E587" s="112"/>
      <c r="F587" s="94"/>
      <c r="G587" s="112"/>
      <c r="H587" s="177" t="str">
        <f t="shared" si="866"/>
        <v/>
      </c>
      <c r="I587" s="177" t="str">
        <f t="shared" si="867"/>
        <v>ERB</v>
      </c>
      <c r="J587" s="177" t="str">
        <f t="shared" si="868"/>
        <v/>
      </c>
      <c r="K587" s="177" t="str">
        <f t="shared" si="869"/>
        <v/>
      </c>
      <c r="L587" s="177" t="str">
        <f t="shared" si="840"/>
        <v>NO</v>
      </c>
      <c r="M587" s="177" t="str">
        <f t="shared" si="841"/>
        <v>NO</v>
      </c>
      <c r="N587" s="177" t="str">
        <f t="shared" si="842"/>
        <v/>
      </c>
      <c r="O587"/>
      <c r="P587" s="95">
        <v>0</v>
      </c>
      <c r="Q587" s="95">
        <v>0</v>
      </c>
      <c r="R587" s="95">
        <v>0</v>
      </c>
      <c r="S587" s="95">
        <v>0</v>
      </c>
      <c r="T587" s="95">
        <v>0</v>
      </c>
      <c r="U587" s="95">
        <v>0</v>
      </c>
      <c r="V587" s="95">
        <v>0</v>
      </c>
      <c r="W587" s="95">
        <v>0</v>
      </c>
      <c r="X587" s="95">
        <v>0</v>
      </c>
      <c r="Y587" s="95">
        <v>0</v>
      </c>
      <c r="Z587" s="95">
        <v>0</v>
      </c>
      <c r="AA587" s="95">
        <v>0</v>
      </c>
      <c r="AB587" s="95">
        <v>0</v>
      </c>
      <c r="AC587" s="95"/>
      <c r="AD587" s="95"/>
      <c r="AE587" s="95">
        <f t="shared" si="837"/>
        <v>0</v>
      </c>
      <c r="AF587" s="102" t="s">
        <v>427</v>
      </c>
      <c r="AG587" s="101"/>
      <c r="AH587" s="99"/>
      <c r="AI587" s="99">
        <f t="shared" si="870"/>
        <v>0</v>
      </c>
      <c r="AJ587" s="99"/>
      <c r="AK587" s="100"/>
      <c r="AL587" s="99">
        <f t="shared" si="848"/>
        <v>0</v>
      </c>
      <c r="AM587" s="98"/>
      <c r="AN587" s="99"/>
      <c r="AO587" s="247">
        <f t="shared" si="849"/>
        <v>0</v>
      </c>
      <c r="AP587" s="232"/>
      <c r="AQ587" s="86">
        <f t="shared" si="852"/>
        <v>0</v>
      </c>
      <c r="AR587" s="99"/>
      <c r="AS587" s="99">
        <f t="shared" si="871"/>
        <v>0</v>
      </c>
      <c r="AT587" s="99"/>
      <c r="AU587" s="99"/>
      <c r="AV587" s="245">
        <f t="shared" si="850"/>
        <v>0</v>
      </c>
      <c r="AW587" s="99"/>
      <c r="AX587" s="99"/>
      <c r="AY587" s="98">
        <f t="shared" si="851"/>
        <v>0</v>
      </c>
      <c r="AZ587" s="470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</row>
    <row r="588" spans="1:83" s="11" customFormat="1" ht="12" customHeight="1">
      <c r="A588" s="161">
        <v>18236071</v>
      </c>
      <c r="B588" s="108" t="str">
        <f t="shared" si="838"/>
        <v>18236071</v>
      </c>
      <c r="C588" s="94" t="s">
        <v>230</v>
      </c>
      <c r="D588" s="112" t="str">
        <f t="shared" si="833"/>
        <v>ERB</v>
      </c>
      <c r="E588" s="112"/>
      <c r="F588" s="94"/>
      <c r="G588" s="112"/>
      <c r="H588" s="177" t="str">
        <f t="shared" si="866"/>
        <v/>
      </c>
      <c r="I588" s="177" t="str">
        <f t="shared" si="867"/>
        <v>ERB</v>
      </c>
      <c r="J588" s="177" t="str">
        <f t="shared" si="868"/>
        <v/>
      </c>
      <c r="K588" s="177" t="str">
        <f t="shared" si="869"/>
        <v/>
      </c>
      <c r="L588" s="177" t="str">
        <f t="shared" si="840"/>
        <v>NO</v>
      </c>
      <c r="M588" s="177" t="str">
        <f t="shared" si="841"/>
        <v>NO</v>
      </c>
      <c r="N588" s="177" t="str">
        <f t="shared" si="842"/>
        <v/>
      </c>
      <c r="O588"/>
      <c r="P588" s="95">
        <v>0</v>
      </c>
      <c r="Q588" s="95">
        <v>0</v>
      </c>
      <c r="R588" s="95">
        <v>0</v>
      </c>
      <c r="S588" s="95">
        <v>0</v>
      </c>
      <c r="T588" s="95">
        <v>0</v>
      </c>
      <c r="U588" s="95">
        <v>0</v>
      </c>
      <c r="V588" s="95">
        <v>0</v>
      </c>
      <c r="W588" s="95">
        <v>0</v>
      </c>
      <c r="X588" s="95">
        <v>0</v>
      </c>
      <c r="Y588" s="95">
        <v>0</v>
      </c>
      <c r="Z588" s="95">
        <v>0</v>
      </c>
      <c r="AA588" s="95">
        <v>0</v>
      </c>
      <c r="AB588" s="95">
        <v>0</v>
      </c>
      <c r="AC588" s="95"/>
      <c r="AD588" s="95"/>
      <c r="AE588" s="95">
        <f t="shared" si="837"/>
        <v>0</v>
      </c>
      <c r="AF588" s="102" t="s">
        <v>427</v>
      </c>
      <c r="AG588" s="101"/>
      <c r="AH588" s="99"/>
      <c r="AI588" s="99">
        <f t="shared" si="870"/>
        <v>0</v>
      </c>
      <c r="AJ588" s="99"/>
      <c r="AK588" s="100"/>
      <c r="AL588" s="99">
        <f t="shared" si="848"/>
        <v>0</v>
      </c>
      <c r="AM588" s="98"/>
      <c r="AN588" s="99"/>
      <c r="AO588" s="247">
        <f t="shared" si="849"/>
        <v>0</v>
      </c>
      <c r="AP588" s="232"/>
      <c r="AQ588" s="86">
        <f t="shared" si="852"/>
        <v>0</v>
      </c>
      <c r="AR588" s="99"/>
      <c r="AS588" s="99">
        <f t="shared" si="871"/>
        <v>0</v>
      </c>
      <c r="AT588" s="99"/>
      <c r="AU588" s="99"/>
      <c r="AV588" s="245">
        <f t="shared" si="850"/>
        <v>0</v>
      </c>
      <c r="AW588" s="99"/>
      <c r="AX588" s="99"/>
      <c r="AY588" s="98">
        <f t="shared" si="851"/>
        <v>0</v>
      </c>
      <c r="AZ588" s="470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</row>
    <row r="589" spans="1:83" s="11" customFormat="1" ht="12" customHeight="1">
      <c r="A589" s="161">
        <v>18236091</v>
      </c>
      <c r="B589" s="108" t="str">
        <f t="shared" si="838"/>
        <v>18236091</v>
      </c>
      <c r="C589" s="94" t="s">
        <v>516</v>
      </c>
      <c r="D589" s="112" t="str">
        <f t="shared" si="833"/>
        <v>ERB</v>
      </c>
      <c r="E589" s="112"/>
      <c r="F589" s="94"/>
      <c r="G589" s="112"/>
      <c r="H589" s="177" t="str">
        <f t="shared" si="866"/>
        <v/>
      </c>
      <c r="I589" s="177" t="str">
        <f t="shared" si="867"/>
        <v>ERB</v>
      </c>
      <c r="J589" s="177" t="str">
        <f t="shared" si="868"/>
        <v/>
      </c>
      <c r="K589" s="177" t="str">
        <f t="shared" si="869"/>
        <v/>
      </c>
      <c r="L589" s="177" t="str">
        <f t="shared" si="840"/>
        <v>NO</v>
      </c>
      <c r="M589" s="177" t="str">
        <f t="shared" si="841"/>
        <v>NO</v>
      </c>
      <c r="N589" s="177" t="str">
        <f t="shared" si="842"/>
        <v/>
      </c>
      <c r="O589"/>
      <c r="P589" s="95">
        <v>0</v>
      </c>
      <c r="Q589" s="95">
        <v>0</v>
      </c>
      <c r="R589" s="95">
        <v>0</v>
      </c>
      <c r="S589" s="95">
        <v>0</v>
      </c>
      <c r="T589" s="95">
        <v>0</v>
      </c>
      <c r="U589" s="95">
        <v>0</v>
      </c>
      <c r="V589" s="95">
        <v>0</v>
      </c>
      <c r="W589" s="95">
        <v>0</v>
      </c>
      <c r="X589" s="95">
        <v>0</v>
      </c>
      <c r="Y589" s="95">
        <v>0</v>
      </c>
      <c r="Z589" s="95">
        <v>0</v>
      </c>
      <c r="AA589" s="95">
        <v>0</v>
      </c>
      <c r="AB589" s="95">
        <v>0</v>
      </c>
      <c r="AC589" s="95"/>
      <c r="AD589" s="95"/>
      <c r="AE589" s="95">
        <f t="shared" si="837"/>
        <v>0</v>
      </c>
      <c r="AF589" s="102" t="s">
        <v>427</v>
      </c>
      <c r="AG589" s="101"/>
      <c r="AH589" s="99"/>
      <c r="AI589" s="99">
        <f t="shared" si="870"/>
        <v>0</v>
      </c>
      <c r="AJ589" s="99"/>
      <c r="AK589" s="100"/>
      <c r="AL589" s="99">
        <f t="shared" si="848"/>
        <v>0</v>
      </c>
      <c r="AM589" s="98"/>
      <c r="AN589" s="99"/>
      <c r="AO589" s="247">
        <f t="shared" si="849"/>
        <v>0</v>
      </c>
      <c r="AP589" s="232"/>
      <c r="AQ589" s="86">
        <f t="shared" si="852"/>
        <v>0</v>
      </c>
      <c r="AR589" s="99"/>
      <c r="AS589" s="99">
        <f t="shared" si="871"/>
        <v>0</v>
      </c>
      <c r="AT589" s="99"/>
      <c r="AU589" s="99"/>
      <c r="AV589" s="245">
        <f t="shared" si="850"/>
        <v>0</v>
      </c>
      <c r="AW589" s="99"/>
      <c r="AX589" s="99"/>
      <c r="AY589" s="98">
        <f t="shared" si="851"/>
        <v>0</v>
      </c>
      <c r="AZ589" s="470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</row>
    <row r="590" spans="1:83" s="11" customFormat="1" ht="12" customHeight="1">
      <c r="A590" s="161">
        <v>18236101</v>
      </c>
      <c r="B590" s="108" t="str">
        <f t="shared" si="838"/>
        <v>18236101</v>
      </c>
      <c r="C590" s="94" t="s">
        <v>528</v>
      </c>
      <c r="D590" s="112" t="str">
        <f t="shared" si="833"/>
        <v>ERB</v>
      </c>
      <c r="E590" s="112"/>
      <c r="F590" s="94"/>
      <c r="G590" s="112"/>
      <c r="H590" s="177" t="str">
        <f t="shared" si="866"/>
        <v/>
      </c>
      <c r="I590" s="177" t="str">
        <f t="shared" si="867"/>
        <v>ERB</v>
      </c>
      <c r="J590" s="177" t="str">
        <f t="shared" si="868"/>
        <v/>
      </c>
      <c r="K590" s="177" t="str">
        <f t="shared" si="869"/>
        <v/>
      </c>
      <c r="L590" s="177" t="str">
        <f t="shared" si="840"/>
        <v>NO</v>
      </c>
      <c r="M590" s="177" t="str">
        <f t="shared" si="841"/>
        <v>NO</v>
      </c>
      <c r="N590" s="177" t="str">
        <f t="shared" si="842"/>
        <v/>
      </c>
      <c r="O590"/>
      <c r="P590" s="95">
        <v>0</v>
      </c>
      <c r="Q590" s="95">
        <v>0</v>
      </c>
      <c r="R590" s="95">
        <v>0</v>
      </c>
      <c r="S590" s="95">
        <v>0</v>
      </c>
      <c r="T590" s="95">
        <v>0</v>
      </c>
      <c r="U590" s="95">
        <v>0</v>
      </c>
      <c r="V590" s="95">
        <v>0</v>
      </c>
      <c r="W590" s="95">
        <v>0</v>
      </c>
      <c r="X590" s="95">
        <v>0</v>
      </c>
      <c r="Y590" s="95">
        <v>0</v>
      </c>
      <c r="Z590" s="95">
        <v>0</v>
      </c>
      <c r="AA590" s="95">
        <v>0</v>
      </c>
      <c r="AB590" s="95">
        <v>0</v>
      </c>
      <c r="AC590" s="95"/>
      <c r="AD590" s="95"/>
      <c r="AE590" s="95">
        <f t="shared" si="837"/>
        <v>0</v>
      </c>
      <c r="AF590" s="102" t="s">
        <v>427</v>
      </c>
      <c r="AG590" s="101"/>
      <c r="AH590" s="99"/>
      <c r="AI590" s="99">
        <f t="shared" si="870"/>
        <v>0</v>
      </c>
      <c r="AJ590" s="99"/>
      <c r="AK590" s="100"/>
      <c r="AL590" s="99">
        <f t="shared" si="848"/>
        <v>0</v>
      </c>
      <c r="AM590" s="98"/>
      <c r="AN590" s="99"/>
      <c r="AO590" s="247">
        <f t="shared" si="849"/>
        <v>0</v>
      </c>
      <c r="AP590" s="232"/>
      <c r="AQ590" s="86">
        <f t="shared" si="852"/>
        <v>0</v>
      </c>
      <c r="AR590" s="99"/>
      <c r="AS590" s="99">
        <f t="shared" si="871"/>
        <v>0</v>
      </c>
      <c r="AT590" s="99"/>
      <c r="AU590" s="99"/>
      <c r="AV590" s="245">
        <f t="shared" si="850"/>
        <v>0</v>
      </c>
      <c r="AW590" s="99"/>
      <c r="AX590" s="99"/>
      <c r="AY590" s="98">
        <f t="shared" si="851"/>
        <v>0</v>
      </c>
      <c r="AZ590" s="47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</row>
    <row r="591" spans="1:83" s="11" customFormat="1" ht="12" customHeight="1">
      <c r="A591" s="161">
        <v>18236111</v>
      </c>
      <c r="B591" s="108" t="str">
        <f t="shared" si="838"/>
        <v>18236111</v>
      </c>
      <c r="C591" s="94" t="s">
        <v>1064</v>
      </c>
      <c r="D591" s="112" t="str">
        <f t="shared" si="833"/>
        <v>ERB</v>
      </c>
      <c r="E591" s="112"/>
      <c r="F591" s="94"/>
      <c r="G591" s="112"/>
      <c r="H591" s="177" t="str">
        <f t="shared" si="866"/>
        <v/>
      </c>
      <c r="I591" s="177" t="str">
        <f t="shared" si="867"/>
        <v>ERB</v>
      </c>
      <c r="J591" s="177" t="str">
        <f t="shared" si="868"/>
        <v/>
      </c>
      <c r="K591" s="177" t="str">
        <f t="shared" si="869"/>
        <v/>
      </c>
      <c r="L591" s="177" t="str">
        <f t="shared" si="840"/>
        <v>NO</v>
      </c>
      <c r="M591" s="177" t="str">
        <f t="shared" si="841"/>
        <v>NO</v>
      </c>
      <c r="N591" s="177" t="str">
        <f t="shared" si="842"/>
        <v/>
      </c>
      <c r="O591"/>
      <c r="P591" s="95">
        <v>0</v>
      </c>
      <c r="Q591" s="95">
        <v>0</v>
      </c>
      <c r="R591" s="95">
        <v>0</v>
      </c>
      <c r="S591" s="95">
        <v>0</v>
      </c>
      <c r="T591" s="95">
        <v>0</v>
      </c>
      <c r="U591" s="95">
        <v>0</v>
      </c>
      <c r="V591" s="95">
        <v>0</v>
      </c>
      <c r="W591" s="95">
        <v>0</v>
      </c>
      <c r="X591" s="95">
        <v>0</v>
      </c>
      <c r="Y591" s="95">
        <v>3052</v>
      </c>
      <c r="Z591" s="95">
        <v>3780</v>
      </c>
      <c r="AA591" s="95">
        <v>3780</v>
      </c>
      <c r="AB591" s="95">
        <v>3780</v>
      </c>
      <c r="AC591" s="95"/>
      <c r="AD591" s="95"/>
      <c r="AE591" s="95">
        <f t="shared" si="837"/>
        <v>1041.8333333333333</v>
      </c>
      <c r="AF591" s="102" t="s">
        <v>427</v>
      </c>
      <c r="AG591" s="101"/>
      <c r="AH591" s="99"/>
      <c r="AI591" s="99">
        <f t="shared" si="870"/>
        <v>1041.8333333333333</v>
      </c>
      <c r="AJ591" s="99"/>
      <c r="AK591" s="100"/>
      <c r="AL591" s="99">
        <f t="shared" si="848"/>
        <v>1041.8333333333333</v>
      </c>
      <c r="AM591" s="98"/>
      <c r="AN591" s="99"/>
      <c r="AO591" s="247">
        <f t="shared" si="849"/>
        <v>0</v>
      </c>
      <c r="AP591" s="232"/>
      <c r="AQ591" s="86">
        <f t="shared" si="852"/>
        <v>3780</v>
      </c>
      <c r="AR591" s="99"/>
      <c r="AS591" s="99">
        <f t="shared" si="871"/>
        <v>3780</v>
      </c>
      <c r="AT591" s="99"/>
      <c r="AU591" s="99"/>
      <c r="AV591" s="245">
        <f t="shared" si="850"/>
        <v>3780</v>
      </c>
      <c r="AW591" s="99"/>
      <c r="AX591" s="99"/>
      <c r="AY591" s="98">
        <f t="shared" si="851"/>
        <v>0</v>
      </c>
      <c r="AZ591" s="470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</row>
    <row r="592" spans="1:83" s="11" customFormat="1" ht="12" customHeight="1">
      <c r="A592" s="161">
        <v>18237112</v>
      </c>
      <c r="B592" s="108" t="str">
        <f t="shared" si="838"/>
        <v>18237112</v>
      </c>
      <c r="C592" s="94" t="s">
        <v>246</v>
      </c>
      <c r="D592" s="112" t="str">
        <f t="shared" si="833"/>
        <v>W/C</v>
      </c>
      <c r="E592" s="112"/>
      <c r="F592" s="94"/>
      <c r="G592" s="112"/>
      <c r="H592" s="177" t="str">
        <f t="shared" si="866"/>
        <v/>
      </c>
      <c r="I592" s="177" t="str">
        <f t="shared" si="867"/>
        <v/>
      </c>
      <c r="J592" s="177" t="str">
        <f t="shared" si="868"/>
        <v/>
      </c>
      <c r="K592" s="177" t="str">
        <f t="shared" si="869"/>
        <v/>
      </c>
      <c r="L592" s="177" t="str">
        <f t="shared" si="840"/>
        <v>W/C</v>
      </c>
      <c r="M592" s="177" t="str">
        <f t="shared" si="841"/>
        <v>NO</v>
      </c>
      <c r="N592" s="177" t="str">
        <f t="shared" si="842"/>
        <v>W/C</v>
      </c>
      <c r="O592"/>
      <c r="P592" s="95">
        <v>5107.6499999999996</v>
      </c>
      <c r="Q592" s="95">
        <v>5107.6499999999996</v>
      </c>
      <c r="R592" s="95">
        <v>5107.6499999999996</v>
      </c>
      <c r="S592" s="95">
        <v>5107.6499999999996</v>
      </c>
      <c r="T592" s="95">
        <v>5107.6499999999996</v>
      </c>
      <c r="U592" s="95">
        <v>5107.6499999999996</v>
      </c>
      <c r="V592" s="95">
        <v>5107.6499999999996</v>
      </c>
      <c r="W592" s="95">
        <v>5107.6499999999996</v>
      </c>
      <c r="X592" s="95">
        <v>5107.6499999999996</v>
      </c>
      <c r="Y592" s="95">
        <v>5107.6499999999996</v>
      </c>
      <c r="Z592" s="95">
        <v>5107.6499999999996</v>
      </c>
      <c r="AA592" s="95">
        <v>5107.6499999999996</v>
      </c>
      <c r="AB592" s="95">
        <v>5107.6499999999996</v>
      </c>
      <c r="AC592" s="95"/>
      <c r="AD592" s="95"/>
      <c r="AE592" s="95">
        <f t="shared" si="837"/>
        <v>5107.6500000000005</v>
      </c>
      <c r="AF592" s="143"/>
      <c r="AG592" s="105"/>
      <c r="AH592" s="99"/>
      <c r="AI592" s="99"/>
      <c r="AJ592" s="99"/>
      <c r="AK592" s="100"/>
      <c r="AL592" s="99">
        <f t="shared" si="848"/>
        <v>0</v>
      </c>
      <c r="AM592" s="98">
        <f>AE592</f>
        <v>5107.6500000000005</v>
      </c>
      <c r="AN592" s="99"/>
      <c r="AO592" s="247">
        <f t="shared" si="849"/>
        <v>5107.6500000000005</v>
      </c>
      <c r="AP592" s="232"/>
      <c r="AQ592" s="86">
        <f t="shared" si="852"/>
        <v>5107.6499999999996</v>
      </c>
      <c r="AR592" s="99"/>
      <c r="AS592" s="99"/>
      <c r="AT592" s="99"/>
      <c r="AU592" s="99"/>
      <c r="AV592" s="245">
        <f t="shared" si="850"/>
        <v>0</v>
      </c>
      <c r="AW592" s="99">
        <f>AQ592</f>
        <v>5107.6499999999996</v>
      </c>
      <c r="AX592" s="99"/>
      <c r="AY592" s="98">
        <f t="shared" si="851"/>
        <v>5107.6499999999996</v>
      </c>
      <c r="AZ592" s="470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</row>
    <row r="593" spans="1:83" s="11" customFormat="1" ht="12" customHeight="1">
      <c r="A593" s="161">
        <v>18237122</v>
      </c>
      <c r="B593" s="108" t="str">
        <f t="shared" si="838"/>
        <v>18237122</v>
      </c>
      <c r="C593" s="94" t="s">
        <v>367</v>
      </c>
      <c r="D593" s="112" t="str">
        <f t="shared" si="833"/>
        <v>W/C</v>
      </c>
      <c r="E593" s="112"/>
      <c r="F593" s="94"/>
      <c r="G593" s="112"/>
      <c r="H593" s="177" t="str">
        <f t="shared" si="866"/>
        <v/>
      </c>
      <c r="I593" s="177" t="str">
        <f t="shared" si="867"/>
        <v/>
      </c>
      <c r="J593" s="177" t="str">
        <f t="shared" si="868"/>
        <v/>
      </c>
      <c r="K593" s="177" t="str">
        <f t="shared" si="869"/>
        <v/>
      </c>
      <c r="L593" s="177" t="str">
        <f t="shared" si="840"/>
        <v>W/C</v>
      </c>
      <c r="M593" s="177" t="str">
        <f t="shared" si="841"/>
        <v>NO</v>
      </c>
      <c r="N593" s="177" t="str">
        <f t="shared" si="842"/>
        <v>W/C</v>
      </c>
      <c r="O593"/>
      <c r="P593" s="95">
        <v>0</v>
      </c>
      <c r="Q593" s="95">
        <v>0</v>
      </c>
      <c r="R593" s="95">
        <v>0</v>
      </c>
      <c r="S593" s="95">
        <v>0</v>
      </c>
      <c r="T593" s="95">
        <v>0</v>
      </c>
      <c r="U593" s="95">
        <v>0</v>
      </c>
      <c r="V593" s="95">
        <v>0</v>
      </c>
      <c r="W593" s="95">
        <v>0</v>
      </c>
      <c r="X593" s="95">
        <v>0</v>
      </c>
      <c r="Y593" s="95">
        <v>0</v>
      </c>
      <c r="Z593" s="95">
        <v>0</v>
      </c>
      <c r="AA593" s="95">
        <v>0</v>
      </c>
      <c r="AB593" s="95">
        <v>0</v>
      </c>
      <c r="AC593" s="95"/>
      <c r="AD593" s="95"/>
      <c r="AE593" s="95">
        <f t="shared" si="837"/>
        <v>0</v>
      </c>
      <c r="AF593" s="143"/>
      <c r="AG593" s="105"/>
      <c r="AH593" s="99"/>
      <c r="AI593" s="99"/>
      <c r="AJ593" s="99"/>
      <c r="AK593" s="100"/>
      <c r="AL593" s="99">
        <f t="shared" si="848"/>
        <v>0</v>
      </c>
      <c r="AM593" s="98">
        <f>AE593</f>
        <v>0</v>
      </c>
      <c r="AN593" s="99"/>
      <c r="AO593" s="247">
        <f t="shared" si="849"/>
        <v>0</v>
      </c>
      <c r="AP593" s="232"/>
      <c r="AQ593" s="86">
        <f t="shared" si="852"/>
        <v>0</v>
      </c>
      <c r="AR593" s="99"/>
      <c r="AS593" s="99"/>
      <c r="AT593" s="99"/>
      <c r="AU593" s="99"/>
      <c r="AV593" s="245">
        <f t="shared" si="850"/>
        <v>0</v>
      </c>
      <c r="AW593" s="99">
        <f t="shared" ref="AW593:AW637" si="872">AQ593</f>
        <v>0</v>
      </c>
      <c r="AX593" s="99"/>
      <c r="AY593" s="98">
        <f t="shared" si="851"/>
        <v>0</v>
      </c>
      <c r="AZ593" s="470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</row>
    <row r="594" spans="1:83" s="11" customFormat="1" ht="12" customHeight="1">
      <c r="A594" s="163">
        <v>18237132</v>
      </c>
      <c r="B594" s="194" t="str">
        <f t="shared" si="838"/>
        <v>18237132</v>
      </c>
      <c r="C594" s="122" t="s">
        <v>558</v>
      </c>
      <c r="D594" s="112" t="str">
        <f t="shared" ref="D594:D657" si="873">IF(CONCATENATE(H594,I594,J594,K594,N594)= "ERBGRB","CRB",CONCATENATE(H594,I594,J594,K594,N594))</f>
        <v>W/C</v>
      </c>
      <c r="E594" s="112"/>
      <c r="F594" s="122"/>
      <c r="G594" s="112"/>
      <c r="H594" s="177" t="str">
        <f t="shared" si="866"/>
        <v/>
      </c>
      <c r="I594" s="177" t="str">
        <f t="shared" si="867"/>
        <v/>
      </c>
      <c r="J594" s="177" t="str">
        <f t="shared" si="868"/>
        <v/>
      </c>
      <c r="K594" s="177" t="str">
        <f t="shared" si="869"/>
        <v/>
      </c>
      <c r="L594" s="177" t="str">
        <f t="shared" si="840"/>
        <v>W/C</v>
      </c>
      <c r="M594" s="177" t="str">
        <f t="shared" si="841"/>
        <v>NO</v>
      </c>
      <c r="N594" s="177" t="str">
        <f t="shared" si="842"/>
        <v>W/C</v>
      </c>
      <c r="O594"/>
      <c r="P594" s="95">
        <v>0</v>
      </c>
      <c r="Q594" s="95">
        <v>0</v>
      </c>
      <c r="R594" s="95">
        <v>0</v>
      </c>
      <c r="S594" s="95">
        <v>0</v>
      </c>
      <c r="T594" s="95">
        <v>0</v>
      </c>
      <c r="U594" s="95">
        <v>0</v>
      </c>
      <c r="V594" s="95">
        <v>0</v>
      </c>
      <c r="W594" s="95">
        <v>0</v>
      </c>
      <c r="X594" s="95">
        <v>0</v>
      </c>
      <c r="Y594" s="95">
        <v>0</v>
      </c>
      <c r="Z594" s="95">
        <v>0</v>
      </c>
      <c r="AA594" s="95">
        <v>0</v>
      </c>
      <c r="AB594" s="95">
        <v>0</v>
      </c>
      <c r="AC594" s="95"/>
      <c r="AD594" s="95"/>
      <c r="AE594" s="95">
        <f t="shared" si="837"/>
        <v>0</v>
      </c>
      <c r="AF594" s="143"/>
      <c r="AG594" s="105"/>
      <c r="AH594" s="99"/>
      <c r="AI594" s="99"/>
      <c r="AJ594" s="99"/>
      <c r="AK594" s="100"/>
      <c r="AL594" s="99">
        <f t="shared" si="848"/>
        <v>0</v>
      </c>
      <c r="AM594" s="98">
        <f>AE594</f>
        <v>0</v>
      </c>
      <c r="AN594" s="99"/>
      <c r="AO594" s="247">
        <f t="shared" si="849"/>
        <v>0</v>
      </c>
      <c r="AP594" s="232"/>
      <c r="AQ594" s="86">
        <f t="shared" si="852"/>
        <v>0</v>
      </c>
      <c r="AR594" s="99"/>
      <c r="AS594" s="99"/>
      <c r="AT594" s="99"/>
      <c r="AU594" s="99"/>
      <c r="AV594" s="245">
        <f t="shared" si="850"/>
        <v>0</v>
      </c>
      <c r="AW594" s="99">
        <f t="shared" si="872"/>
        <v>0</v>
      </c>
      <c r="AX594" s="99"/>
      <c r="AY594" s="98">
        <f t="shared" si="851"/>
        <v>0</v>
      </c>
      <c r="AZ594" s="470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</row>
    <row r="595" spans="1:83" s="11" customFormat="1" ht="12" customHeight="1">
      <c r="A595" s="163">
        <v>18237142</v>
      </c>
      <c r="B595" s="194" t="str">
        <f t="shared" si="838"/>
        <v>18237142</v>
      </c>
      <c r="C595" s="122" t="s">
        <v>559</v>
      </c>
      <c r="D595" s="112" t="str">
        <f t="shared" si="873"/>
        <v>W/C</v>
      </c>
      <c r="E595" s="112"/>
      <c r="F595" s="122"/>
      <c r="G595" s="112"/>
      <c r="H595" s="177" t="str">
        <f t="shared" si="866"/>
        <v/>
      </c>
      <c r="I595" s="177" t="str">
        <f t="shared" si="867"/>
        <v/>
      </c>
      <c r="J595" s="177" t="str">
        <f t="shared" si="868"/>
        <v/>
      </c>
      <c r="K595" s="177" t="str">
        <f t="shared" si="869"/>
        <v/>
      </c>
      <c r="L595" s="177" t="str">
        <f t="shared" si="840"/>
        <v>W/C</v>
      </c>
      <c r="M595" s="177" t="str">
        <f t="shared" si="841"/>
        <v>NO</v>
      </c>
      <c r="N595" s="177" t="str">
        <f t="shared" si="842"/>
        <v>W/C</v>
      </c>
      <c r="O595"/>
      <c r="P595" s="95">
        <v>0</v>
      </c>
      <c r="Q595" s="95">
        <v>0</v>
      </c>
      <c r="R595" s="95">
        <v>0</v>
      </c>
      <c r="S595" s="95">
        <v>0</v>
      </c>
      <c r="T595" s="95">
        <v>0</v>
      </c>
      <c r="U595" s="95">
        <v>0</v>
      </c>
      <c r="V595" s="95">
        <v>0</v>
      </c>
      <c r="W595" s="95">
        <v>0</v>
      </c>
      <c r="X595" s="95">
        <v>0</v>
      </c>
      <c r="Y595" s="95">
        <v>0</v>
      </c>
      <c r="Z595" s="95">
        <v>0</v>
      </c>
      <c r="AA595" s="95">
        <v>0</v>
      </c>
      <c r="AB595" s="95">
        <v>0</v>
      </c>
      <c r="AC595" s="95"/>
      <c r="AD595" s="95"/>
      <c r="AE595" s="95">
        <f t="shared" si="837"/>
        <v>0</v>
      </c>
      <c r="AF595" s="143"/>
      <c r="AG595" s="105"/>
      <c r="AH595" s="99"/>
      <c r="AI595" s="99"/>
      <c r="AJ595" s="99"/>
      <c r="AK595" s="100"/>
      <c r="AL595" s="99">
        <f t="shared" si="848"/>
        <v>0</v>
      </c>
      <c r="AM595" s="98">
        <f>AE595</f>
        <v>0</v>
      </c>
      <c r="AN595" s="99"/>
      <c r="AO595" s="247">
        <f t="shared" si="849"/>
        <v>0</v>
      </c>
      <c r="AP595" s="232"/>
      <c r="AQ595" s="86">
        <f t="shared" si="852"/>
        <v>0</v>
      </c>
      <c r="AR595" s="99"/>
      <c r="AS595" s="99"/>
      <c r="AT595" s="99"/>
      <c r="AU595" s="99"/>
      <c r="AV595" s="245">
        <f t="shared" si="850"/>
        <v>0</v>
      </c>
      <c r="AW595" s="99">
        <f t="shared" si="872"/>
        <v>0</v>
      </c>
      <c r="AX595" s="99"/>
      <c r="AY595" s="98">
        <f t="shared" si="851"/>
        <v>0</v>
      </c>
      <c r="AZ595" s="470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</row>
    <row r="596" spans="1:83" s="11" customFormat="1" ht="12" customHeight="1">
      <c r="A596" s="163">
        <v>18237152</v>
      </c>
      <c r="B596" s="194" t="str">
        <f t="shared" si="838"/>
        <v>18237152</v>
      </c>
      <c r="C596" s="122" t="s">
        <v>560</v>
      </c>
      <c r="D596" s="112" t="str">
        <f t="shared" si="873"/>
        <v>W/C</v>
      </c>
      <c r="E596" s="112"/>
      <c r="F596" s="122"/>
      <c r="G596" s="112"/>
      <c r="H596" s="177" t="str">
        <f t="shared" si="866"/>
        <v/>
      </c>
      <c r="I596" s="177" t="str">
        <f t="shared" si="867"/>
        <v/>
      </c>
      <c r="J596" s="177" t="str">
        <f t="shared" si="868"/>
        <v/>
      </c>
      <c r="K596" s="177" t="str">
        <f t="shared" si="869"/>
        <v/>
      </c>
      <c r="L596" s="177" t="str">
        <f t="shared" si="840"/>
        <v>W/C</v>
      </c>
      <c r="M596" s="177" t="str">
        <f t="shared" si="841"/>
        <v>NO</v>
      </c>
      <c r="N596" s="177" t="str">
        <f t="shared" si="842"/>
        <v>W/C</v>
      </c>
      <c r="O596"/>
      <c r="P596" s="95">
        <v>0</v>
      </c>
      <c r="Q596" s="95">
        <v>0</v>
      </c>
      <c r="R596" s="95">
        <v>0</v>
      </c>
      <c r="S596" s="95">
        <v>0</v>
      </c>
      <c r="T596" s="95">
        <v>0</v>
      </c>
      <c r="U596" s="95">
        <v>0</v>
      </c>
      <c r="V596" s="95">
        <v>0</v>
      </c>
      <c r="W596" s="95">
        <v>0</v>
      </c>
      <c r="X596" s="95">
        <v>0</v>
      </c>
      <c r="Y596" s="95">
        <v>0</v>
      </c>
      <c r="Z596" s="95">
        <v>0</v>
      </c>
      <c r="AA596" s="95">
        <v>0</v>
      </c>
      <c r="AB596" s="95">
        <v>0</v>
      </c>
      <c r="AC596" s="95"/>
      <c r="AD596" s="95"/>
      <c r="AE596" s="95">
        <f t="shared" si="837"/>
        <v>0</v>
      </c>
      <c r="AF596" s="143"/>
      <c r="AG596" s="105"/>
      <c r="AH596" s="99"/>
      <c r="AI596" s="99"/>
      <c r="AJ596" s="99"/>
      <c r="AK596" s="100"/>
      <c r="AL596" s="99">
        <f t="shared" si="848"/>
        <v>0</v>
      </c>
      <c r="AM596" s="98">
        <f>AE596</f>
        <v>0</v>
      </c>
      <c r="AN596" s="99"/>
      <c r="AO596" s="247">
        <f t="shared" si="849"/>
        <v>0</v>
      </c>
      <c r="AP596" s="232"/>
      <c r="AQ596" s="86">
        <f t="shared" si="852"/>
        <v>0</v>
      </c>
      <c r="AR596" s="99"/>
      <c r="AS596" s="99"/>
      <c r="AT596" s="99"/>
      <c r="AU596" s="99"/>
      <c r="AV596" s="245">
        <f t="shared" si="850"/>
        <v>0</v>
      </c>
      <c r="AW596" s="99">
        <f t="shared" si="872"/>
        <v>0</v>
      </c>
      <c r="AX596" s="99"/>
      <c r="AY596" s="98">
        <f t="shared" si="851"/>
        <v>0</v>
      </c>
      <c r="AZ596" s="470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</row>
    <row r="597" spans="1:83" s="11" customFormat="1" ht="12" customHeight="1">
      <c r="A597" s="348">
        <v>18237161</v>
      </c>
      <c r="B597" s="348" t="str">
        <f t="shared" si="838"/>
        <v>18237161</v>
      </c>
      <c r="C597" s="371" t="s">
        <v>1482</v>
      </c>
      <c r="D597" s="326" t="str">
        <f t="shared" si="873"/>
        <v>Non-Op</v>
      </c>
      <c r="E597" s="326"/>
      <c r="F597" s="354">
        <v>43101</v>
      </c>
      <c r="G597" s="326"/>
      <c r="H597" s="327" t="str">
        <f t="shared" si="866"/>
        <v/>
      </c>
      <c r="I597" s="327" t="str">
        <f t="shared" si="867"/>
        <v/>
      </c>
      <c r="J597" s="327" t="str">
        <f t="shared" si="868"/>
        <v/>
      </c>
      <c r="K597" s="327" t="str">
        <f t="shared" si="869"/>
        <v>Non-Op</v>
      </c>
      <c r="L597" s="327" t="str">
        <f t="shared" si="840"/>
        <v>NO</v>
      </c>
      <c r="M597" s="327" t="str">
        <f t="shared" si="841"/>
        <v>NO</v>
      </c>
      <c r="N597" s="327" t="str">
        <f t="shared" si="842"/>
        <v/>
      </c>
      <c r="O597" s="445"/>
      <c r="P597" s="328">
        <v>0</v>
      </c>
      <c r="Q597" s="328">
        <v>0</v>
      </c>
      <c r="R597" s="328">
        <v>0</v>
      </c>
      <c r="S597" s="328">
        <v>0</v>
      </c>
      <c r="T597" s="328">
        <v>0</v>
      </c>
      <c r="U597" s="328">
        <v>33274.32</v>
      </c>
      <c r="V597" s="328">
        <v>0</v>
      </c>
      <c r="W597" s="328">
        <v>0</v>
      </c>
      <c r="X597" s="328">
        <v>0</v>
      </c>
      <c r="Y597" s="328">
        <v>0</v>
      </c>
      <c r="Z597" s="328">
        <v>0</v>
      </c>
      <c r="AA597" s="328">
        <v>0</v>
      </c>
      <c r="AB597" s="328">
        <v>0</v>
      </c>
      <c r="AC597" s="328"/>
      <c r="AD597" s="328"/>
      <c r="AE597" s="328">
        <f t="shared" si="837"/>
        <v>2772.86</v>
      </c>
      <c r="AF597" s="383"/>
      <c r="AG597" s="357"/>
      <c r="AH597" s="330"/>
      <c r="AI597" s="330"/>
      <c r="AJ597" s="330"/>
      <c r="AK597" s="331">
        <f t="shared" ref="AK597:AK633" si="874">AE597</f>
        <v>2772.86</v>
      </c>
      <c r="AL597" s="330">
        <f t="shared" si="848"/>
        <v>2772.86</v>
      </c>
      <c r="AM597" s="332"/>
      <c r="AN597" s="330"/>
      <c r="AO597" s="333">
        <f t="shared" si="849"/>
        <v>0</v>
      </c>
      <c r="AP597" s="232"/>
      <c r="AQ597" s="334">
        <f t="shared" si="852"/>
        <v>0</v>
      </c>
      <c r="AR597" s="330"/>
      <c r="AS597" s="330"/>
      <c r="AT597" s="330"/>
      <c r="AU597" s="330">
        <f t="shared" ref="AU597:AU601" si="875">AQ597</f>
        <v>0</v>
      </c>
      <c r="AV597" s="335">
        <f t="shared" si="850"/>
        <v>0</v>
      </c>
      <c r="AW597" s="330"/>
      <c r="AX597" s="330"/>
      <c r="AY597" s="332">
        <f t="shared" si="851"/>
        <v>0</v>
      </c>
      <c r="AZ597" s="470" t="s">
        <v>1665</v>
      </c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</row>
    <row r="598" spans="1:83" s="11" customFormat="1" ht="12" customHeight="1">
      <c r="A598" s="348">
        <v>18237171</v>
      </c>
      <c r="B598" s="348" t="str">
        <f t="shared" si="838"/>
        <v>18237171</v>
      </c>
      <c r="C598" s="371" t="s">
        <v>1483</v>
      </c>
      <c r="D598" s="326" t="str">
        <f t="shared" si="873"/>
        <v>Non-Op</v>
      </c>
      <c r="E598" s="326"/>
      <c r="F598" s="354">
        <v>43101</v>
      </c>
      <c r="G598" s="326"/>
      <c r="H598" s="327" t="str">
        <f t="shared" si="866"/>
        <v/>
      </c>
      <c r="I598" s="327" t="str">
        <f t="shared" si="867"/>
        <v/>
      </c>
      <c r="J598" s="327" t="str">
        <f t="shared" si="868"/>
        <v/>
      </c>
      <c r="K598" s="327" t="str">
        <f t="shared" si="869"/>
        <v>Non-Op</v>
      </c>
      <c r="L598" s="327" t="str">
        <f t="shared" si="840"/>
        <v>NO</v>
      </c>
      <c r="M598" s="327" t="str">
        <f t="shared" si="841"/>
        <v>NO</v>
      </c>
      <c r="N598" s="327" t="str">
        <f t="shared" si="842"/>
        <v/>
      </c>
      <c r="O598" s="445"/>
      <c r="P598" s="328">
        <v>0</v>
      </c>
      <c r="Q598" s="328">
        <v>0</v>
      </c>
      <c r="R598" s="328">
        <v>0</v>
      </c>
      <c r="S598" s="328">
        <v>0</v>
      </c>
      <c r="T598" s="328">
        <v>0</v>
      </c>
      <c r="U598" s="328">
        <v>232.69</v>
      </c>
      <c r="V598" s="328">
        <v>0</v>
      </c>
      <c r="W598" s="328">
        <v>0</v>
      </c>
      <c r="X598" s="328">
        <v>0</v>
      </c>
      <c r="Y598" s="328">
        <v>0</v>
      </c>
      <c r="Z598" s="328">
        <v>0</v>
      </c>
      <c r="AA598" s="328">
        <v>0</v>
      </c>
      <c r="AB598" s="328">
        <v>0</v>
      </c>
      <c r="AC598" s="328"/>
      <c r="AD598" s="328"/>
      <c r="AE598" s="328">
        <f t="shared" si="837"/>
        <v>19.390833333333333</v>
      </c>
      <c r="AF598" s="383"/>
      <c r="AG598" s="357"/>
      <c r="AH598" s="330"/>
      <c r="AI598" s="330"/>
      <c r="AJ598" s="330"/>
      <c r="AK598" s="331">
        <f t="shared" si="874"/>
        <v>19.390833333333333</v>
      </c>
      <c r="AL598" s="330">
        <f t="shared" si="848"/>
        <v>19.390833333333333</v>
      </c>
      <c r="AM598" s="332"/>
      <c r="AN598" s="330"/>
      <c r="AO598" s="333">
        <f t="shared" si="849"/>
        <v>0</v>
      </c>
      <c r="AP598" s="232"/>
      <c r="AQ598" s="334">
        <f t="shared" si="852"/>
        <v>0</v>
      </c>
      <c r="AR598" s="330"/>
      <c r="AS598" s="330"/>
      <c r="AT598" s="330"/>
      <c r="AU598" s="330">
        <f t="shared" si="875"/>
        <v>0</v>
      </c>
      <c r="AV598" s="335">
        <f t="shared" si="850"/>
        <v>0</v>
      </c>
      <c r="AW598" s="330"/>
      <c r="AX598" s="330"/>
      <c r="AY598" s="332">
        <f t="shared" si="851"/>
        <v>0</v>
      </c>
      <c r="AZ598" s="470" t="s">
        <v>1665</v>
      </c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</row>
    <row r="599" spans="1:83" s="11" customFormat="1" ht="12" customHeight="1">
      <c r="A599" s="348">
        <v>18237181</v>
      </c>
      <c r="B599" s="348" t="str">
        <f t="shared" si="838"/>
        <v>18237181</v>
      </c>
      <c r="C599" s="371" t="s">
        <v>1467</v>
      </c>
      <c r="D599" s="326" t="str">
        <f t="shared" si="873"/>
        <v>Non-Op</v>
      </c>
      <c r="E599" s="326"/>
      <c r="F599" s="354">
        <v>43101</v>
      </c>
      <c r="G599" s="326"/>
      <c r="H599" s="327" t="str">
        <f t="shared" si="866"/>
        <v/>
      </c>
      <c r="I599" s="327" t="str">
        <f t="shared" si="867"/>
        <v/>
      </c>
      <c r="J599" s="327" t="str">
        <f t="shared" si="868"/>
        <v/>
      </c>
      <c r="K599" s="327" t="str">
        <f t="shared" si="869"/>
        <v>Non-Op</v>
      </c>
      <c r="L599" s="327" t="str">
        <f t="shared" si="840"/>
        <v>NO</v>
      </c>
      <c r="M599" s="327" t="str">
        <f t="shared" si="841"/>
        <v>NO</v>
      </c>
      <c r="N599" s="327" t="str">
        <f t="shared" si="842"/>
        <v/>
      </c>
      <c r="O599" s="445"/>
      <c r="P599" s="328">
        <v>232.69</v>
      </c>
      <c r="Q599" s="328">
        <v>242.66</v>
      </c>
      <c r="R599" s="328">
        <v>250.11</v>
      </c>
      <c r="S599" s="328">
        <v>254.98</v>
      </c>
      <c r="T599" s="328">
        <v>257.67</v>
      </c>
      <c r="U599" s="328">
        <v>26.45</v>
      </c>
      <c r="V599" s="328">
        <v>0</v>
      </c>
      <c r="W599" s="328">
        <v>0</v>
      </c>
      <c r="X599" s="328">
        <v>1.46</v>
      </c>
      <c r="Y599" s="328">
        <v>2.92</v>
      </c>
      <c r="Z599" s="328">
        <v>4.3600000000000003</v>
      </c>
      <c r="AA599" s="328">
        <v>5.8</v>
      </c>
      <c r="AB599" s="328">
        <v>7.24</v>
      </c>
      <c r="AC599" s="328"/>
      <c r="AD599" s="328"/>
      <c r="AE599" s="328">
        <f t="shared" si="837"/>
        <v>97.197916666666671</v>
      </c>
      <c r="AF599" s="383"/>
      <c r="AG599" s="357"/>
      <c r="AH599" s="330"/>
      <c r="AI599" s="330"/>
      <c r="AJ599" s="330"/>
      <c r="AK599" s="331">
        <f t="shared" si="874"/>
        <v>97.197916666666671</v>
      </c>
      <c r="AL599" s="330">
        <f t="shared" si="848"/>
        <v>97.197916666666671</v>
      </c>
      <c r="AM599" s="332"/>
      <c r="AN599" s="330"/>
      <c r="AO599" s="333">
        <f t="shared" si="849"/>
        <v>0</v>
      </c>
      <c r="AP599" s="232"/>
      <c r="AQ599" s="334">
        <f t="shared" si="852"/>
        <v>7.24</v>
      </c>
      <c r="AR599" s="330"/>
      <c r="AS599" s="330"/>
      <c r="AT599" s="330"/>
      <c r="AU599" s="330">
        <f t="shared" si="875"/>
        <v>7.24</v>
      </c>
      <c r="AV599" s="335">
        <f t="shared" si="850"/>
        <v>7.24</v>
      </c>
      <c r="AW599" s="330"/>
      <c r="AX599" s="330"/>
      <c r="AY599" s="332">
        <f t="shared" si="851"/>
        <v>0</v>
      </c>
      <c r="AZ599" s="470" t="s">
        <v>1665</v>
      </c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</row>
    <row r="600" spans="1:83" s="11" customFormat="1" ht="12" customHeight="1">
      <c r="A600" s="348">
        <v>18237191</v>
      </c>
      <c r="B600" s="348" t="str">
        <f t="shared" si="838"/>
        <v>18237191</v>
      </c>
      <c r="C600" s="363" t="s">
        <v>1533</v>
      </c>
      <c r="D600" s="326" t="str">
        <f t="shared" si="873"/>
        <v>Non-Op</v>
      </c>
      <c r="E600" s="326"/>
      <c r="F600" s="354">
        <v>43221</v>
      </c>
      <c r="G600" s="326"/>
      <c r="H600" s="327"/>
      <c r="I600" s="327"/>
      <c r="J600" s="327"/>
      <c r="K600" s="327" t="str">
        <f t="shared" ref="K600:K631" si="876">IF(VALUE(AK600),K$7,IF(ISBLANK(AK600),"",K$7))</f>
        <v>Non-Op</v>
      </c>
      <c r="L600" s="327" t="str">
        <f t="shared" ref="L600" si="877">IF(VALUE(AM600),"W/C",IF(ISBLANK(AM600),"NO","W/C"))</f>
        <v>NO</v>
      </c>
      <c r="M600" s="327" t="str">
        <f t="shared" ref="M600" si="878">IF(VALUE(AN600),"W/C",IF(ISBLANK(AN600),"NO","W/C"))</f>
        <v>NO</v>
      </c>
      <c r="N600" s="327" t="str">
        <f t="shared" ref="N600" si="879">IF(OR(CONCATENATE(L600,M600)="NOW/C",CONCATENATE(L600,M600)="W/CNO"),"W/C","")</f>
        <v/>
      </c>
      <c r="O600" s="445"/>
      <c r="P600" s="328">
        <v>2572.84</v>
      </c>
      <c r="Q600" s="328">
        <v>2048.7800000000002</v>
      </c>
      <c r="R600" s="328">
        <v>1402.76</v>
      </c>
      <c r="S600" s="328">
        <v>855.51</v>
      </c>
      <c r="T600" s="328">
        <v>328.05</v>
      </c>
      <c r="U600" s="328">
        <v>308.97000000000003</v>
      </c>
      <c r="V600" s="328">
        <v>0</v>
      </c>
      <c r="W600" s="328">
        <v>0</v>
      </c>
      <c r="X600" s="328">
        <v>0</v>
      </c>
      <c r="Y600" s="328">
        <v>0</v>
      </c>
      <c r="Z600" s="328">
        <v>0</v>
      </c>
      <c r="AA600" s="328">
        <v>0</v>
      </c>
      <c r="AB600" s="328">
        <v>0</v>
      </c>
      <c r="AC600" s="328"/>
      <c r="AD600" s="328"/>
      <c r="AE600" s="328">
        <f t="shared" si="837"/>
        <v>519.2075000000001</v>
      </c>
      <c r="AF600" s="383"/>
      <c r="AG600" s="357"/>
      <c r="AH600" s="330"/>
      <c r="AI600" s="330"/>
      <c r="AJ600" s="330"/>
      <c r="AK600" s="331">
        <f t="shared" si="874"/>
        <v>519.2075000000001</v>
      </c>
      <c r="AL600" s="330">
        <f t="shared" ref="AL600" si="880">SUM(AI600:AK600)</f>
        <v>519.2075000000001</v>
      </c>
      <c r="AM600" s="332"/>
      <c r="AN600" s="330"/>
      <c r="AO600" s="333">
        <f t="shared" si="849"/>
        <v>0</v>
      </c>
      <c r="AP600" s="232"/>
      <c r="AQ600" s="334">
        <f t="shared" si="852"/>
        <v>0</v>
      </c>
      <c r="AR600" s="330"/>
      <c r="AS600" s="330"/>
      <c r="AT600" s="330"/>
      <c r="AU600" s="330">
        <f t="shared" si="875"/>
        <v>0</v>
      </c>
      <c r="AV600" s="335">
        <f t="shared" si="850"/>
        <v>0</v>
      </c>
      <c r="AW600" s="330"/>
      <c r="AX600" s="330"/>
      <c r="AY600" s="332">
        <f t="shared" si="851"/>
        <v>0</v>
      </c>
      <c r="AZ600" s="470" t="s">
        <v>1665</v>
      </c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</row>
    <row r="601" spans="1:83" s="11" customFormat="1" ht="12" customHeight="1">
      <c r="A601" s="348">
        <v>18237201</v>
      </c>
      <c r="B601" s="348" t="str">
        <f t="shared" si="838"/>
        <v>18237201</v>
      </c>
      <c r="C601" s="371" t="s">
        <v>1484</v>
      </c>
      <c r="D601" s="326" t="str">
        <f t="shared" si="873"/>
        <v>Non-Op</v>
      </c>
      <c r="E601" s="326"/>
      <c r="F601" s="354">
        <v>43101</v>
      </c>
      <c r="G601" s="326"/>
      <c r="H601" s="327" t="str">
        <f t="shared" ref="H601:H617" si="881">IF(VALUE(AH601),H$7,IF(ISBLANK(AH601),"",H$7))</f>
        <v/>
      </c>
      <c r="I601" s="327" t="str">
        <f t="shared" ref="I601:I617" si="882">IF(VALUE(AI601),I$7,IF(ISBLANK(AI601),"",I$7))</f>
        <v/>
      </c>
      <c r="J601" s="327" t="str">
        <f t="shared" ref="J601:J617" si="883">IF(VALUE(AJ601),J$7,IF(ISBLANK(AJ601),"",J$7))</f>
        <v/>
      </c>
      <c r="K601" s="327" t="str">
        <f t="shared" si="876"/>
        <v>Non-Op</v>
      </c>
      <c r="L601" s="327" t="str">
        <f t="shared" si="840"/>
        <v>NO</v>
      </c>
      <c r="M601" s="327" t="str">
        <f t="shared" si="841"/>
        <v>NO</v>
      </c>
      <c r="N601" s="327" t="str">
        <f t="shared" si="842"/>
        <v/>
      </c>
      <c r="O601" s="445"/>
      <c r="P601" s="328">
        <v>5245012.28</v>
      </c>
      <c r="Q601" s="328">
        <v>6241520.3300000001</v>
      </c>
      <c r="R601" s="328">
        <v>6241520.3300000001</v>
      </c>
      <c r="S601" s="328">
        <v>5994737.2699999996</v>
      </c>
      <c r="T601" s="328">
        <v>6085640.1699999999</v>
      </c>
      <c r="U601" s="328">
        <v>718793.56</v>
      </c>
      <c r="V601" s="328">
        <v>280949.53000000003</v>
      </c>
      <c r="W601" s="328">
        <v>1116494.17</v>
      </c>
      <c r="X601" s="328">
        <v>1707241.6</v>
      </c>
      <c r="Y601" s="328">
        <v>1933306.59</v>
      </c>
      <c r="Z601" s="328">
        <v>1933306.59</v>
      </c>
      <c r="AA601" s="328">
        <v>2746956.81</v>
      </c>
      <c r="AB601" s="328">
        <v>3047472.45</v>
      </c>
      <c r="AC601" s="328"/>
      <c r="AD601" s="328"/>
      <c r="AE601" s="328">
        <f t="shared" ref="AE601:AE664" si="884">(P601+AB601+SUM(Q601:AA601)*2)/24</f>
        <v>3262225.7762500006</v>
      </c>
      <c r="AF601" s="383"/>
      <c r="AG601" s="357"/>
      <c r="AH601" s="330"/>
      <c r="AI601" s="330"/>
      <c r="AJ601" s="330"/>
      <c r="AK601" s="331">
        <f t="shared" si="874"/>
        <v>3262225.7762500006</v>
      </c>
      <c r="AL601" s="330">
        <f t="shared" si="848"/>
        <v>3262225.7762500006</v>
      </c>
      <c r="AM601" s="332"/>
      <c r="AN601" s="330"/>
      <c r="AO601" s="333">
        <f t="shared" si="849"/>
        <v>0</v>
      </c>
      <c r="AP601" s="232"/>
      <c r="AQ601" s="334">
        <f t="shared" si="852"/>
        <v>3047472.45</v>
      </c>
      <c r="AR601" s="330"/>
      <c r="AS601" s="330"/>
      <c r="AT601" s="330"/>
      <c r="AU601" s="330">
        <f t="shared" si="875"/>
        <v>3047472.45</v>
      </c>
      <c r="AV601" s="335">
        <f t="shared" si="850"/>
        <v>3047472.45</v>
      </c>
      <c r="AW601" s="330"/>
      <c r="AX601" s="330"/>
      <c r="AY601" s="332">
        <f t="shared" si="851"/>
        <v>0</v>
      </c>
      <c r="AZ601" s="470" t="s">
        <v>1665</v>
      </c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</row>
    <row r="602" spans="1:83" s="11" customFormat="1" ht="12" customHeight="1">
      <c r="A602" s="343">
        <v>18237211</v>
      </c>
      <c r="B602" s="359" t="str">
        <f t="shared" si="838"/>
        <v>18237211</v>
      </c>
      <c r="C602" s="372" t="s">
        <v>1433</v>
      </c>
      <c r="D602" s="326" t="str">
        <f t="shared" si="873"/>
        <v>Non-Op</v>
      </c>
      <c r="E602" s="326"/>
      <c r="F602" s="339">
        <v>43070</v>
      </c>
      <c r="G602" s="326"/>
      <c r="H602" s="327" t="str">
        <f t="shared" si="881"/>
        <v/>
      </c>
      <c r="I602" s="327" t="str">
        <f t="shared" si="882"/>
        <v/>
      </c>
      <c r="J602" s="327" t="str">
        <f t="shared" si="883"/>
        <v/>
      </c>
      <c r="K602" s="327" t="str">
        <f t="shared" si="876"/>
        <v>Non-Op</v>
      </c>
      <c r="L602" s="327" t="str">
        <f t="shared" si="840"/>
        <v>NO</v>
      </c>
      <c r="M602" s="327" t="str">
        <f t="shared" si="841"/>
        <v>NO</v>
      </c>
      <c r="N602" s="327" t="str">
        <f t="shared" si="842"/>
        <v/>
      </c>
      <c r="O602" s="445"/>
      <c r="P602" s="328">
        <v>1472859</v>
      </c>
      <c r="Q602" s="328">
        <v>1639242.89</v>
      </c>
      <c r="R602" s="328">
        <v>1639242.89</v>
      </c>
      <c r="S602" s="328">
        <v>2048594.25</v>
      </c>
      <c r="T602" s="328">
        <v>2151537.61</v>
      </c>
      <c r="U602" s="328">
        <v>1276820.3500000001</v>
      </c>
      <c r="V602" s="328">
        <v>1704022.15</v>
      </c>
      <c r="W602" s="328">
        <v>1704022.15</v>
      </c>
      <c r="X602" s="328">
        <v>1704022.15</v>
      </c>
      <c r="Y602" s="328">
        <v>1004125.76</v>
      </c>
      <c r="Z602" s="328">
        <v>2303916.7000000002</v>
      </c>
      <c r="AA602" s="328">
        <v>2906384.33</v>
      </c>
      <c r="AB602" s="328">
        <v>1505917.78</v>
      </c>
      <c r="AC602" s="328"/>
      <c r="AD602" s="328"/>
      <c r="AE602" s="328">
        <f t="shared" si="884"/>
        <v>1797609.968333333</v>
      </c>
      <c r="AF602" s="383"/>
      <c r="AG602" s="357"/>
      <c r="AH602" s="330"/>
      <c r="AI602" s="330"/>
      <c r="AJ602" s="330"/>
      <c r="AK602" s="331">
        <f t="shared" si="874"/>
        <v>1797609.968333333</v>
      </c>
      <c r="AL602" s="330">
        <f t="shared" si="848"/>
        <v>1797609.968333333</v>
      </c>
      <c r="AM602" s="332"/>
      <c r="AN602" s="330"/>
      <c r="AO602" s="333">
        <f t="shared" si="849"/>
        <v>0</v>
      </c>
      <c r="AP602" s="232"/>
      <c r="AQ602" s="334">
        <f t="shared" si="852"/>
        <v>1505917.78</v>
      </c>
      <c r="AR602" s="330"/>
      <c r="AS602" s="330"/>
      <c r="AT602" s="330"/>
      <c r="AU602" s="330">
        <f t="shared" ref="AU602:AU633" si="885">AQ602</f>
        <v>1505917.78</v>
      </c>
      <c r="AV602" s="335">
        <f t="shared" si="850"/>
        <v>1505917.78</v>
      </c>
      <c r="AW602" s="330"/>
      <c r="AX602" s="330"/>
      <c r="AY602" s="332">
        <f t="shared" si="851"/>
        <v>0</v>
      </c>
      <c r="AZ602" s="470" t="s">
        <v>1665</v>
      </c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</row>
    <row r="603" spans="1:83" s="11" customFormat="1" ht="12" customHeight="1">
      <c r="A603" s="343">
        <v>18237221</v>
      </c>
      <c r="B603" s="359" t="str">
        <f t="shared" si="838"/>
        <v>18237221</v>
      </c>
      <c r="C603" s="372" t="s">
        <v>1407</v>
      </c>
      <c r="D603" s="326" t="str">
        <f t="shared" si="873"/>
        <v>Non-Op</v>
      </c>
      <c r="E603" s="326"/>
      <c r="F603" s="339">
        <v>43070</v>
      </c>
      <c r="G603" s="326"/>
      <c r="H603" s="327" t="str">
        <f t="shared" si="881"/>
        <v/>
      </c>
      <c r="I603" s="327" t="str">
        <f t="shared" si="882"/>
        <v/>
      </c>
      <c r="J603" s="327" t="str">
        <f t="shared" si="883"/>
        <v/>
      </c>
      <c r="K603" s="327" t="str">
        <f t="shared" si="876"/>
        <v>Non-Op</v>
      </c>
      <c r="L603" s="327" t="str">
        <f t="shared" si="840"/>
        <v>NO</v>
      </c>
      <c r="M603" s="327" t="str">
        <f t="shared" si="841"/>
        <v>NO</v>
      </c>
      <c r="N603" s="327" t="str">
        <f t="shared" si="842"/>
        <v/>
      </c>
      <c r="O603" s="445"/>
      <c r="P603" s="328">
        <v>1866510.07</v>
      </c>
      <c r="Q603" s="328">
        <v>2139980.06</v>
      </c>
      <c r="R603" s="328">
        <v>2149164.84</v>
      </c>
      <c r="S603" s="328">
        <v>1870207.44</v>
      </c>
      <c r="T603" s="328">
        <v>1870207.44</v>
      </c>
      <c r="U603" s="328">
        <v>1148967.96</v>
      </c>
      <c r="V603" s="328">
        <v>859256.9</v>
      </c>
      <c r="W603" s="328">
        <v>916038.89</v>
      </c>
      <c r="X603" s="328">
        <v>970218.8</v>
      </c>
      <c r="Y603" s="328">
        <v>984401.03</v>
      </c>
      <c r="Z603" s="328">
        <v>1031816.07</v>
      </c>
      <c r="AA603" s="328">
        <v>1142461.77</v>
      </c>
      <c r="AB603" s="328">
        <v>1121270.96</v>
      </c>
      <c r="AC603" s="328"/>
      <c r="AD603" s="328"/>
      <c r="AE603" s="328">
        <f t="shared" si="884"/>
        <v>1381384.3095833333</v>
      </c>
      <c r="AF603" s="383"/>
      <c r="AG603" s="357"/>
      <c r="AH603" s="330"/>
      <c r="AI603" s="330"/>
      <c r="AJ603" s="330"/>
      <c r="AK603" s="331">
        <f t="shared" si="874"/>
        <v>1381384.3095833333</v>
      </c>
      <c r="AL603" s="330">
        <f t="shared" si="848"/>
        <v>1381384.3095833333</v>
      </c>
      <c r="AM603" s="332"/>
      <c r="AN603" s="330"/>
      <c r="AO603" s="333">
        <f t="shared" si="849"/>
        <v>0</v>
      </c>
      <c r="AP603" s="232"/>
      <c r="AQ603" s="334">
        <f t="shared" si="852"/>
        <v>1121270.96</v>
      </c>
      <c r="AR603" s="330"/>
      <c r="AS603" s="330"/>
      <c r="AT603" s="330"/>
      <c r="AU603" s="330">
        <f t="shared" si="885"/>
        <v>1121270.96</v>
      </c>
      <c r="AV603" s="335">
        <f t="shared" si="850"/>
        <v>1121270.96</v>
      </c>
      <c r="AW603" s="330"/>
      <c r="AX603" s="330"/>
      <c r="AY603" s="332">
        <f t="shared" si="851"/>
        <v>0</v>
      </c>
      <c r="AZ603" s="470" t="s">
        <v>1665</v>
      </c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</row>
    <row r="604" spans="1:83" s="11" customFormat="1" ht="12" customHeight="1">
      <c r="A604" s="348">
        <v>18237231</v>
      </c>
      <c r="B604" s="348" t="str">
        <f t="shared" si="838"/>
        <v>18237231</v>
      </c>
      <c r="C604" s="371" t="s">
        <v>1485</v>
      </c>
      <c r="D604" s="326" t="str">
        <f t="shared" si="873"/>
        <v>Non-Op</v>
      </c>
      <c r="E604" s="326"/>
      <c r="F604" s="354">
        <v>43101</v>
      </c>
      <c r="G604" s="326"/>
      <c r="H604" s="327" t="str">
        <f t="shared" si="881"/>
        <v/>
      </c>
      <c r="I604" s="327" t="str">
        <f t="shared" si="882"/>
        <v/>
      </c>
      <c r="J604" s="327" t="str">
        <f t="shared" si="883"/>
        <v/>
      </c>
      <c r="K604" s="327" t="str">
        <f t="shared" si="876"/>
        <v>Non-Op</v>
      </c>
      <c r="L604" s="327" t="str">
        <f t="shared" si="840"/>
        <v>NO</v>
      </c>
      <c r="M604" s="327" t="str">
        <f t="shared" si="841"/>
        <v>NO</v>
      </c>
      <c r="N604" s="327" t="str">
        <f t="shared" si="842"/>
        <v/>
      </c>
      <c r="O604" s="445"/>
      <c r="P604" s="328">
        <v>0</v>
      </c>
      <c r="Q604" s="328">
        <v>1742243.7</v>
      </c>
      <c r="R604" s="328">
        <v>1742243.7</v>
      </c>
      <c r="S604" s="328">
        <v>0</v>
      </c>
      <c r="T604" s="328">
        <v>1043006.05</v>
      </c>
      <c r="U604" s="328">
        <v>1671586.92</v>
      </c>
      <c r="V604" s="328">
        <v>0</v>
      </c>
      <c r="W604" s="328">
        <v>852821.69</v>
      </c>
      <c r="X604" s="328">
        <v>852821.69</v>
      </c>
      <c r="Y604" s="328">
        <v>0</v>
      </c>
      <c r="Z604" s="328">
        <v>0</v>
      </c>
      <c r="AA604" s="328">
        <v>1548955.64</v>
      </c>
      <c r="AB604" s="328">
        <v>1595291.67</v>
      </c>
      <c r="AC604" s="328"/>
      <c r="AD604" s="328"/>
      <c r="AE604" s="328">
        <f t="shared" si="884"/>
        <v>854277.10208333342</v>
      </c>
      <c r="AF604" s="383"/>
      <c r="AG604" s="357"/>
      <c r="AH604" s="330"/>
      <c r="AI604" s="330"/>
      <c r="AJ604" s="330"/>
      <c r="AK604" s="331">
        <f t="shared" si="874"/>
        <v>854277.10208333342</v>
      </c>
      <c r="AL604" s="330">
        <f t="shared" ref="AL604:AL606" si="886">SUM(AI604:AK604)</f>
        <v>854277.10208333342</v>
      </c>
      <c r="AM604" s="332"/>
      <c r="AN604" s="330"/>
      <c r="AO604" s="333">
        <f t="shared" si="849"/>
        <v>0</v>
      </c>
      <c r="AP604" s="232"/>
      <c r="AQ604" s="334">
        <f t="shared" si="852"/>
        <v>1595291.67</v>
      </c>
      <c r="AR604" s="330"/>
      <c r="AS604" s="330"/>
      <c r="AT604" s="330"/>
      <c r="AU604" s="330">
        <f t="shared" si="885"/>
        <v>1595291.67</v>
      </c>
      <c r="AV604" s="335">
        <f t="shared" si="850"/>
        <v>1595291.67</v>
      </c>
      <c r="AW604" s="330"/>
      <c r="AX604" s="330"/>
      <c r="AY604" s="332">
        <f t="shared" si="851"/>
        <v>0</v>
      </c>
      <c r="AZ604" s="470" t="s">
        <v>1665</v>
      </c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</row>
    <row r="605" spans="1:83" s="11" customFormat="1" ht="12" customHeight="1">
      <c r="A605" s="348">
        <v>18237241</v>
      </c>
      <c r="B605" s="348" t="str">
        <f t="shared" si="838"/>
        <v>18237241</v>
      </c>
      <c r="C605" s="371" t="s">
        <v>1486</v>
      </c>
      <c r="D605" s="326" t="str">
        <f t="shared" si="873"/>
        <v>Non-Op</v>
      </c>
      <c r="E605" s="326"/>
      <c r="F605" s="354">
        <v>43101</v>
      </c>
      <c r="G605" s="326"/>
      <c r="H605" s="327" t="str">
        <f t="shared" si="881"/>
        <v/>
      </c>
      <c r="I605" s="327" t="str">
        <f t="shared" si="882"/>
        <v/>
      </c>
      <c r="J605" s="327" t="str">
        <f t="shared" si="883"/>
        <v/>
      </c>
      <c r="K605" s="327" t="str">
        <f t="shared" si="876"/>
        <v>Non-Op</v>
      </c>
      <c r="L605" s="327" t="str">
        <f t="shared" si="840"/>
        <v>NO</v>
      </c>
      <c r="M605" s="327" t="str">
        <f t="shared" si="841"/>
        <v>NO</v>
      </c>
      <c r="N605" s="327" t="str">
        <f t="shared" si="842"/>
        <v/>
      </c>
      <c r="O605" s="445"/>
      <c r="P605" s="328">
        <v>0</v>
      </c>
      <c r="Q605" s="328">
        <v>0</v>
      </c>
      <c r="R605" s="328">
        <v>0</v>
      </c>
      <c r="S605" s="328">
        <v>0</v>
      </c>
      <c r="T605" s="328">
        <v>0</v>
      </c>
      <c r="U605" s="328">
        <v>355994.57</v>
      </c>
      <c r="V605" s="328">
        <v>0</v>
      </c>
      <c r="W605" s="328">
        <v>0</v>
      </c>
      <c r="X605" s="328">
        <v>0</v>
      </c>
      <c r="Y605" s="328">
        <v>0</v>
      </c>
      <c r="Z605" s="328">
        <v>777505.89</v>
      </c>
      <c r="AA605" s="328">
        <v>1026304.05</v>
      </c>
      <c r="AB605" s="328">
        <v>0</v>
      </c>
      <c r="AC605" s="328"/>
      <c r="AD605" s="328"/>
      <c r="AE605" s="328">
        <f t="shared" si="884"/>
        <v>179983.70916666664</v>
      </c>
      <c r="AF605" s="383"/>
      <c r="AG605" s="357"/>
      <c r="AH605" s="330"/>
      <c r="AI605" s="330"/>
      <c r="AJ605" s="330"/>
      <c r="AK605" s="331">
        <f t="shared" si="874"/>
        <v>179983.70916666664</v>
      </c>
      <c r="AL605" s="330">
        <f t="shared" si="886"/>
        <v>179983.70916666664</v>
      </c>
      <c r="AM605" s="332"/>
      <c r="AN605" s="330"/>
      <c r="AO605" s="333">
        <f t="shared" si="849"/>
        <v>0</v>
      </c>
      <c r="AP605" s="232"/>
      <c r="AQ605" s="334">
        <f t="shared" si="852"/>
        <v>0</v>
      </c>
      <c r="AR605" s="330"/>
      <c r="AS605" s="330"/>
      <c r="AT605" s="330"/>
      <c r="AU605" s="330">
        <f t="shared" si="885"/>
        <v>0</v>
      </c>
      <c r="AV605" s="335">
        <f t="shared" si="850"/>
        <v>0</v>
      </c>
      <c r="AW605" s="330"/>
      <c r="AX605" s="330"/>
      <c r="AY605" s="332">
        <f t="shared" si="851"/>
        <v>0</v>
      </c>
      <c r="AZ605" s="470" t="s">
        <v>1665</v>
      </c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</row>
    <row r="606" spans="1:83" s="11" customFormat="1" ht="12" customHeight="1">
      <c r="A606" s="348">
        <v>18237251</v>
      </c>
      <c r="B606" s="348" t="str">
        <f t="shared" si="838"/>
        <v>18237251</v>
      </c>
      <c r="C606" s="371" t="s">
        <v>1487</v>
      </c>
      <c r="D606" s="326" t="str">
        <f t="shared" si="873"/>
        <v>Non-Op</v>
      </c>
      <c r="E606" s="326"/>
      <c r="F606" s="354">
        <v>43101</v>
      </c>
      <c r="G606" s="326"/>
      <c r="H606" s="327" t="str">
        <f t="shared" si="881"/>
        <v/>
      </c>
      <c r="I606" s="327" t="str">
        <f t="shared" si="882"/>
        <v/>
      </c>
      <c r="J606" s="327" t="str">
        <f t="shared" si="883"/>
        <v/>
      </c>
      <c r="K606" s="327" t="str">
        <f t="shared" si="876"/>
        <v>Non-Op</v>
      </c>
      <c r="L606" s="327" t="str">
        <f t="shared" si="840"/>
        <v>NO</v>
      </c>
      <c r="M606" s="327" t="str">
        <f t="shared" si="841"/>
        <v>NO</v>
      </c>
      <c r="N606" s="327" t="str">
        <f t="shared" si="842"/>
        <v/>
      </c>
      <c r="O606" s="445"/>
      <c r="P606" s="328">
        <v>2468307.38</v>
      </c>
      <c r="Q606" s="328">
        <v>3116945.99</v>
      </c>
      <c r="R606" s="328">
        <v>3116945.99</v>
      </c>
      <c r="S606" s="328">
        <v>2624667.19</v>
      </c>
      <c r="T606" s="328">
        <v>2624667.19</v>
      </c>
      <c r="U606" s="328">
        <v>212656.83</v>
      </c>
      <c r="V606" s="328">
        <v>0</v>
      </c>
      <c r="W606" s="328">
        <v>798568.18</v>
      </c>
      <c r="X606" s="328">
        <v>1361869.31</v>
      </c>
      <c r="Y606" s="328">
        <v>1404791.29</v>
      </c>
      <c r="Z606" s="328">
        <v>1404791.29</v>
      </c>
      <c r="AA606" s="328">
        <v>2164126.88</v>
      </c>
      <c r="AB606" s="328">
        <v>2469053.2799999998</v>
      </c>
      <c r="AC606" s="328"/>
      <c r="AD606" s="328"/>
      <c r="AE606" s="328">
        <f t="shared" si="884"/>
        <v>1774892.5391666666</v>
      </c>
      <c r="AF606" s="383"/>
      <c r="AG606" s="357"/>
      <c r="AH606" s="330"/>
      <c r="AI606" s="330"/>
      <c r="AJ606" s="330"/>
      <c r="AK606" s="331">
        <f t="shared" si="874"/>
        <v>1774892.5391666666</v>
      </c>
      <c r="AL606" s="330">
        <f t="shared" si="886"/>
        <v>1774892.5391666666</v>
      </c>
      <c r="AM606" s="332"/>
      <c r="AN606" s="330"/>
      <c r="AO606" s="333">
        <f t="shared" si="849"/>
        <v>0</v>
      </c>
      <c r="AP606" s="232"/>
      <c r="AQ606" s="334">
        <f t="shared" si="852"/>
        <v>2469053.2799999998</v>
      </c>
      <c r="AR606" s="330"/>
      <c r="AS606" s="330"/>
      <c r="AT606" s="330"/>
      <c r="AU606" s="330">
        <f t="shared" si="885"/>
        <v>2469053.2799999998</v>
      </c>
      <c r="AV606" s="335">
        <f t="shared" si="850"/>
        <v>2469053.2799999998</v>
      </c>
      <c r="AW606" s="330"/>
      <c r="AX606" s="330"/>
      <c r="AY606" s="332">
        <f t="shared" si="851"/>
        <v>0</v>
      </c>
      <c r="AZ606" s="470" t="s">
        <v>1665</v>
      </c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</row>
    <row r="607" spans="1:83" s="11" customFormat="1" ht="12" customHeight="1">
      <c r="A607" s="348">
        <v>18237261</v>
      </c>
      <c r="B607" s="348" t="str">
        <f t="shared" si="838"/>
        <v>18237261</v>
      </c>
      <c r="C607" s="353" t="s">
        <v>1502</v>
      </c>
      <c r="D607" s="326" t="str">
        <f t="shared" si="873"/>
        <v>Non-Op</v>
      </c>
      <c r="E607" s="326"/>
      <c r="F607" s="354">
        <v>43132</v>
      </c>
      <c r="G607" s="326"/>
      <c r="H607" s="327" t="str">
        <f t="shared" si="881"/>
        <v/>
      </c>
      <c r="I607" s="327" t="str">
        <f t="shared" si="882"/>
        <v/>
      </c>
      <c r="J607" s="327" t="str">
        <f t="shared" si="883"/>
        <v/>
      </c>
      <c r="K607" s="327" t="str">
        <f t="shared" si="876"/>
        <v>Non-Op</v>
      </c>
      <c r="L607" s="327" t="str">
        <f t="shared" si="840"/>
        <v>NO</v>
      </c>
      <c r="M607" s="327" t="str">
        <f t="shared" si="841"/>
        <v>NO</v>
      </c>
      <c r="N607" s="327" t="str">
        <f t="shared" si="842"/>
        <v/>
      </c>
      <c r="O607" s="445"/>
      <c r="P607" s="328">
        <v>0</v>
      </c>
      <c r="Q607" s="328">
        <v>0</v>
      </c>
      <c r="R607" s="328">
        <v>0</v>
      </c>
      <c r="S607" s="328">
        <v>0</v>
      </c>
      <c r="T607" s="328">
        <v>69009.740000000005</v>
      </c>
      <c r="U607" s="328">
        <v>474488.93</v>
      </c>
      <c r="V607" s="328">
        <v>385620.84</v>
      </c>
      <c r="W607" s="328">
        <v>513648.48</v>
      </c>
      <c r="X607" s="328">
        <v>853155.93</v>
      </c>
      <c r="Y607" s="328">
        <v>683538.19</v>
      </c>
      <c r="Z607" s="328">
        <v>830820.92</v>
      </c>
      <c r="AA607" s="328">
        <v>1082423.3999999999</v>
      </c>
      <c r="AB607" s="328">
        <v>1042742.59</v>
      </c>
      <c r="AC607" s="328"/>
      <c r="AD607" s="328"/>
      <c r="AE607" s="328">
        <f t="shared" si="884"/>
        <v>451173.14374999999</v>
      </c>
      <c r="AF607" s="383"/>
      <c r="AG607" s="357"/>
      <c r="AH607" s="330"/>
      <c r="AI607" s="330"/>
      <c r="AJ607" s="330"/>
      <c r="AK607" s="331">
        <f t="shared" si="874"/>
        <v>451173.14374999999</v>
      </c>
      <c r="AL607" s="330">
        <f t="shared" ref="AL607" si="887">SUM(AI607:AK607)</f>
        <v>451173.14374999999</v>
      </c>
      <c r="AM607" s="332"/>
      <c r="AN607" s="330"/>
      <c r="AO607" s="333"/>
      <c r="AP607" s="232"/>
      <c r="AQ607" s="334">
        <f t="shared" si="852"/>
        <v>1042742.59</v>
      </c>
      <c r="AR607" s="330"/>
      <c r="AS607" s="330"/>
      <c r="AT607" s="330"/>
      <c r="AU607" s="330">
        <f t="shared" ref="AU607" si="888">AQ607</f>
        <v>1042742.59</v>
      </c>
      <c r="AV607" s="335">
        <f t="shared" ref="AV607" si="889">SUM(AS607:AU607)</f>
        <v>1042742.59</v>
      </c>
      <c r="AW607" s="330"/>
      <c r="AX607" s="330"/>
      <c r="AY607" s="332">
        <f t="shared" si="851"/>
        <v>0</v>
      </c>
      <c r="AZ607" s="470" t="s">
        <v>1665</v>
      </c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</row>
    <row r="608" spans="1:83" s="11" customFormat="1" ht="12" customHeight="1">
      <c r="A608" s="343">
        <v>18237271</v>
      </c>
      <c r="B608" s="359" t="str">
        <f t="shared" ref="B608:B678" si="890">TEXT(A608,"##")</f>
        <v>18237271</v>
      </c>
      <c r="C608" s="372" t="s">
        <v>1434</v>
      </c>
      <c r="D608" s="326" t="str">
        <f t="shared" si="873"/>
        <v>Non-Op</v>
      </c>
      <c r="E608" s="326"/>
      <c r="F608" s="339">
        <v>43070</v>
      </c>
      <c r="G608" s="326"/>
      <c r="H608" s="327" t="str">
        <f t="shared" si="881"/>
        <v/>
      </c>
      <c r="I608" s="327" t="str">
        <f t="shared" si="882"/>
        <v/>
      </c>
      <c r="J608" s="327" t="str">
        <f t="shared" si="883"/>
        <v/>
      </c>
      <c r="K608" s="327" t="str">
        <f t="shared" si="876"/>
        <v>Non-Op</v>
      </c>
      <c r="L608" s="327" t="str">
        <f t="shared" si="840"/>
        <v>NO</v>
      </c>
      <c r="M608" s="327" t="str">
        <f t="shared" si="841"/>
        <v>NO</v>
      </c>
      <c r="N608" s="327" t="str">
        <f t="shared" si="842"/>
        <v/>
      </c>
      <c r="O608" s="445"/>
      <c r="P608" s="328">
        <v>0</v>
      </c>
      <c r="Q608" s="328">
        <v>0</v>
      </c>
      <c r="R608" s="328">
        <v>88860.42</v>
      </c>
      <c r="S608" s="328">
        <v>0</v>
      </c>
      <c r="T608" s="328">
        <v>0</v>
      </c>
      <c r="U608" s="328">
        <v>51943.41</v>
      </c>
      <c r="V608" s="328">
        <v>0</v>
      </c>
      <c r="W608" s="328">
        <v>0</v>
      </c>
      <c r="X608" s="328">
        <v>0</v>
      </c>
      <c r="Y608" s="328">
        <v>0</v>
      </c>
      <c r="Z608" s="328">
        <v>16388.189999999999</v>
      </c>
      <c r="AA608" s="328">
        <v>358719.22</v>
      </c>
      <c r="AB608" s="328">
        <v>242012.48</v>
      </c>
      <c r="AC608" s="328"/>
      <c r="AD608" s="328"/>
      <c r="AE608" s="328">
        <f t="shared" si="884"/>
        <v>53076.456666666665</v>
      </c>
      <c r="AF608" s="383"/>
      <c r="AG608" s="357"/>
      <c r="AH608" s="330"/>
      <c r="AI608" s="330"/>
      <c r="AJ608" s="330"/>
      <c r="AK608" s="331">
        <f t="shared" si="874"/>
        <v>53076.456666666665</v>
      </c>
      <c r="AL608" s="330">
        <f t="shared" si="848"/>
        <v>53076.456666666665</v>
      </c>
      <c r="AM608" s="332"/>
      <c r="AN608" s="330"/>
      <c r="AO608" s="333">
        <f t="shared" si="849"/>
        <v>0</v>
      </c>
      <c r="AP608" s="232"/>
      <c r="AQ608" s="334">
        <f t="shared" si="852"/>
        <v>242012.48</v>
      </c>
      <c r="AR608" s="330"/>
      <c r="AS608" s="330"/>
      <c r="AT608" s="330"/>
      <c r="AU608" s="330">
        <f t="shared" si="885"/>
        <v>242012.48</v>
      </c>
      <c r="AV608" s="335">
        <f t="shared" si="850"/>
        <v>242012.48</v>
      </c>
      <c r="AW608" s="330"/>
      <c r="AX608" s="330"/>
      <c r="AY608" s="332">
        <f t="shared" si="851"/>
        <v>0</v>
      </c>
      <c r="AZ608" s="470" t="s">
        <v>1665</v>
      </c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</row>
    <row r="609" spans="1:83" s="11" customFormat="1" ht="12" customHeight="1">
      <c r="A609" s="343">
        <v>18237281</v>
      </c>
      <c r="B609" s="359" t="str">
        <f t="shared" si="890"/>
        <v>18237281</v>
      </c>
      <c r="C609" s="372" t="s">
        <v>1408</v>
      </c>
      <c r="D609" s="326" t="str">
        <f t="shared" si="873"/>
        <v>Non-Op</v>
      </c>
      <c r="E609" s="326"/>
      <c r="F609" s="339">
        <v>43070</v>
      </c>
      <c r="G609" s="326"/>
      <c r="H609" s="327" t="str">
        <f t="shared" si="881"/>
        <v/>
      </c>
      <c r="I609" s="327" t="str">
        <f t="shared" si="882"/>
        <v/>
      </c>
      <c r="J609" s="327" t="str">
        <f t="shared" si="883"/>
        <v/>
      </c>
      <c r="K609" s="327" t="str">
        <f t="shared" si="876"/>
        <v>Non-Op</v>
      </c>
      <c r="L609" s="327" t="str">
        <f t="shared" si="840"/>
        <v>NO</v>
      </c>
      <c r="M609" s="327" t="str">
        <f t="shared" si="841"/>
        <v>NO</v>
      </c>
      <c r="N609" s="327" t="str">
        <f t="shared" si="842"/>
        <v/>
      </c>
      <c r="O609" s="445"/>
      <c r="P609" s="328">
        <v>2784489.88</v>
      </c>
      <c r="Q609" s="328">
        <v>3182580.1</v>
      </c>
      <c r="R609" s="328">
        <v>3234470.01</v>
      </c>
      <c r="S609" s="328">
        <v>3336796.9</v>
      </c>
      <c r="T609" s="328">
        <v>3336796.9</v>
      </c>
      <c r="U609" s="328">
        <v>2090880.28</v>
      </c>
      <c r="V609" s="328">
        <v>1330157.82</v>
      </c>
      <c r="W609" s="328">
        <v>1348256.73</v>
      </c>
      <c r="X609" s="328">
        <v>1452666.33</v>
      </c>
      <c r="Y609" s="328">
        <v>1370616.91</v>
      </c>
      <c r="Z609" s="328">
        <v>1406263.01</v>
      </c>
      <c r="AA609" s="328">
        <v>1593104.09</v>
      </c>
      <c r="AB609" s="328">
        <v>1471050.28</v>
      </c>
      <c r="AC609" s="328"/>
      <c r="AD609" s="328"/>
      <c r="AE609" s="328">
        <f t="shared" si="884"/>
        <v>2150863.2633333337</v>
      </c>
      <c r="AF609" s="383"/>
      <c r="AG609" s="357"/>
      <c r="AH609" s="330"/>
      <c r="AI609" s="330"/>
      <c r="AJ609" s="330"/>
      <c r="AK609" s="331">
        <f t="shared" si="874"/>
        <v>2150863.2633333337</v>
      </c>
      <c r="AL609" s="330">
        <f t="shared" si="848"/>
        <v>2150863.2633333337</v>
      </c>
      <c r="AM609" s="332"/>
      <c r="AN609" s="330"/>
      <c r="AO609" s="333">
        <f t="shared" si="849"/>
        <v>0</v>
      </c>
      <c r="AP609" s="232"/>
      <c r="AQ609" s="334">
        <f t="shared" si="852"/>
        <v>1471050.28</v>
      </c>
      <c r="AR609" s="330"/>
      <c r="AS609" s="330"/>
      <c r="AT609" s="330"/>
      <c r="AU609" s="330">
        <f t="shared" si="885"/>
        <v>1471050.28</v>
      </c>
      <c r="AV609" s="335">
        <f t="shared" si="850"/>
        <v>1471050.28</v>
      </c>
      <c r="AW609" s="330"/>
      <c r="AX609" s="330"/>
      <c r="AY609" s="332">
        <f t="shared" si="851"/>
        <v>0</v>
      </c>
      <c r="AZ609" s="470" t="s">
        <v>1665</v>
      </c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</row>
    <row r="610" spans="1:83" s="11" customFormat="1" ht="12" customHeight="1">
      <c r="A610" s="348">
        <v>18237292</v>
      </c>
      <c r="B610" s="348" t="str">
        <f t="shared" si="890"/>
        <v>18237292</v>
      </c>
      <c r="C610" s="371" t="s">
        <v>1488</v>
      </c>
      <c r="D610" s="326" t="str">
        <f t="shared" si="873"/>
        <v>Non-Op</v>
      </c>
      <c r="E610" s="326"/>
      <c r="F610" s="354">
        <v>43101</v>
      </c>
      <c r="G610" s="326"/>
      <c r="H610" s="327" t="str">
        <f t="shared" si="881"/>
        <v/>
      </c>
      <c r="I610" s="327" t="str">
        <f t="shared" si="882"/>
        <v/>
      </c>
      <c r="J610" s="327" t="str">
        <f t="shared" si="883"/>
        <v/>
      </c>
      <c r="K610" s="327" t="str">
        <f t="shared" si="876"/>
        <v>Non-Op</v>
      </c>
      <c r="L610" s="327" t="str">
        <f t="shared" si="840"/>
        <v>NO</v>
      </c>
      <c r="M610" s="327" t="str">
        <f t="shared" si="841"/>
        <v>NO</v>
      </c>
      <c r="N610" s="327" t="str">
        <f t="shared" si="842"/>
        <v/>
      </c>
      <c r="O610" s="445"/>
      <c r="P610" s="328">
        <v>0</v>
      </c>
      <c r="Q610" s="328">
        <v>1090364.1000000001</v>
      </c>
      <c r="R610" s="328">
        <v>1090364.1000000001</v>
      </c>
      <c r="S610" s="328">
        <v>0</v>
      </c>
      <c r="T610" s="328">
        <v>358551.34</v>
      </c>
      <c r="U610" s="328">
        <v>382574.57</v>
      </c>
      <c r="V610" s="328">
        <v>0</v>
      </c>
      <c r="W610" s="328">
        <v>0</v>
      </c>
      <c r="X610" s="328">
        <v>0</v>
      </c>
      <c r="Y610" s="328">
        <v>0</v>
      </c>
      <c r="Z610" s="328">
        <v>0</v>
      </c>
      <c r="AA610" s="328">
        <v>1299178.6200000001</v>
      </c>
      <c r="AB610" s="328">
        <v>0</v>
      </c>
      <c r="AC610" s="328"/>
      <c r="AD610" s="328"/>
      <c r="AE610" s="328">
        <f t="shared" si="884"/>
        <v>351752.72750000004</v>
      </c>
      <c r="AF610" s="383"/>
      <c r="AG610" s="357"/>
      <c r="AH610" s="330"/>
      <c r="AI610" s="330"/>
      <c r="AJ610" s="330"/>
      <c r="AK610" s="331">
        <f t="shared" si="874"/>
        <v>351752.72750000004</v>
      </c>
      <c r="AL610" s="330">
        <f t="shared" ref="AL610" si="891">SUM(AI610:AK610)</f>
        <v>351752.72750000004</v>
      </c>
      <c r="AM610" s="332"/>
      <c r="AN610" s="330"/>
      <c r="AO610" s="333">
        <f t="shared" si="849"/>
        <v>0</v>
      </c>
      <c r="AP610" s="232"/>
      <c r="AQ610" s="334">
        <f t="shared" si="852"/>
        <v>0</v>
      </c>
      <c r="AR610" s="330"/>
      <c r="AS610" s="330"/>
      <c r="AT610" s="330"/>
      <c r="AU610" s="330">
        <f t="shared" si="885"/>
        <v>0</v>
      </c>
      <c r="AV610" s="335">
        <f t="shared" si="850"/>
        <v>0</v>
      </c>
      <c r="AW610" s="330"/>
      <c r="AX610" s="330"/>
      <c r="AY610" s="332">
        <f t="shared" si="851"/>
        <v>0</v>
      </c>
      <c r="AZ610" s="470" t="s">
        <v>1665</v>
      </c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</row>
    <row r="611" spans="1:83" s="11" customFormat="1" ht="12" customHeight="1">
      <c r="A611" s="343">
        <v>18237302</v>
      </c>
      <c r="B611" s="359" t="str">
        <f t="shared" si="890"/>
        <v>18237302</v>
      </c>
      <c r="C611" s="372" t="s">
        <v>1435</v>
      </c>
      <c r="D611" s="326" t="str">
        <f t="shared" si="873"/>
        <v>Non-Op</v>
      </c>
      <c r="E611" s="326"/>
      <c r="F611" s="339">
        <v>43070</v>
      </c>
      <c r="G611" s="326"/>
      <c r="H611" s="327" t="str">
        <f t="shared" si="881"/>
        <v/>
      </c>
      <c r="I611" s="327" t="str">
        <f t="shared" si="882"/>
        <v/>
      </c>
      <c r="J611" s="327" t="str">
        <f t="shared" si="883"/>
        <v/>
      </c>
      <c r="K611" s="327" t="str">
        <f t="shared" si="876"/>
        <v>Non-Op</v>
      </c>
      <c r="L611" s="327" t="str">
        <f t="shared" ref="L611:L690" si="892">IF(VALUE(AM611),"W/C",IF(ISBLANK(AM611),"NO","W/C"))</f>
        <v>NO</v>
      </c>
      <c r="M611" s="327" t="str">
        <f t="shared" ref="M611:M690" si="893">IF(VALUE(AN611),"W/C",IF(ISBLANK(AN611),"NO","W/C"))</f>
        <v>NO</v>
      </c>
      <c r="N611" s="327" t="str">
        <f t="shared" ref="N611:N690" si="894">IF(OR(CONCATENATE(L611,M611)="NOW/C",CONCATENATE(L611,M611)="W/CNO"),"W/C","")</f>
        <v/>
      </c>
      <c r="O611" s="445"/>
      <c r="P611" s="328">
        <v>0</v>
      </c>
      <c r="Q611" s="328">
        <v>208669.29</v>
      </c>
      <c r="R611" s="328">
        <v>208669.29</v>
      </c>
      <c r="S611" s="328">
        <v>0</v>
      </c>
      <c r="T611" s="328">
        <v>0</v>
      </c>
      <c r="U611" s="328">
        <v>0</v>
      </c>
      <c r="V611" s="328">
        <v>0</v>
      </c>
      <c r="W611" s="328">
        <v>0</v>
      </c>
      <c r="X611" s="328">
        <v>0</v>
      </c>
      <c r="Y611" s="328">
        <v>0</v>
      </c>
      <c r="Z611" s="328">
        <v>0</v>
      </c>
      <c r="AA611" s="328">
        <v>0</v>
      </c>
      <c r="AB611" s="328">
        <v>0</v>
      </c>
      <c r="AC611" s="328"/>
      <c r="AD611" s="328"/>
      <c r="AE611" s="328">
        <f t="shared" si="884"/>
        <v>34778.215000000004</v>
      </c>
      <c r="AF611" s="383"/>
      <c r="AG611" s="357"/>
      <c r="AH611" s="330"/>
      <c r="AI611" s="330"/>
      <c r="AJ611" s="330"/>
      <c r="AK611" s="331">
        <f t="shared" si="874"/>
        <v>34778.215000000004</v>
      </c>
      <c r="AL611" s="330">
        <f t="shared" si="848"/>
        <v>34778.215000000004</v>
      </c>
      <c r="AM611" s="332"/>
      <c r="AN611" s="330"/>
      <c r="AO611" s="333">
        <f t="shared" si="849"/>
        <v>0</v>
      </c>
      <c r="AP611" s="232"/>
      <c r="AQ611" s="334">
        <f t="shared" si="852"/>
        <v>0</v>
      </c>
      <c r="AR611" s="330"/>
      <c r="AS611" s="330"/>
      <c r="AT611" s="330"/>
      <c r="AU611" s="330">
        <f t="shared" si="885"/>
        <v>0</v>
      </c>
      <c r="AV611" s="335">
        <f t="shared" si="850"/>
        <v>0</v>
      </c>
      <c r="AW611" s="330"/>
      <c r="AX611" s="330"/>
      <c r="AY611" s="332">
        <f t="shared" si="851"/>
        <v>0</v>
      </c>
      <c r="AZ611" s="470" t="s">
        <v>1665</v>
      </c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</row>
    <row r="612" spans="1:83" s="11" customFormat="1" ht="12" customHeight="1">
      <c r="A612" s="348">
        <v>18237311</v>
      </c>
      <c r="B612" s="348" t="str">
        <f t="shared" si="890"/>
        <v>18237311</v>
      </c>
      <c r="C612" s="371" t="s">
        <v>1489</v>
      </c>
      <c r="D612" s="326" t="str">
        <f t="shared" si="873"/>
        <v>Non-Op</v>
      </c>
      <c r="E612" s="326"/>
      <c r="F612" s="354">
        <v>43101</v>
      </c>
      <c r="G612" s="326"/>
      <c r="H612" s="327" t="str">
        <f t="shared" si="881"/>
        <v/>
      </c>
      <c r="I612" s="327" t="str">
        <f t="shared" si="882"/>
        <v/>
      </c>
      <c r="J612" s="327" t="str">
        <f t="shared" si="883"/>
        <v/>
      </c>
      <c r="K612" s="327" t="str">
        <f t="shared" si="876"/>
        <v>Non-Op</v>
      </c>
      <c r="L612" s="327" t="str">
        <f t="shared" si="892"/>
        <v>NO</v>
      </c>
      <c r="M612" s="327" t="str">
        <f t="shared" si="893"/>
        <v>NO</v>
      </c>
      <c r="N612" s="327" t="str">
        <f t="shared" si="894"/>
        <v/>
      </c>
      <c r="O612" s="445"/>
      <c r="P612" s="328">
        <v>261382.18</v>
      </c>
      <c r="Q612" s="328">
        <v>292108.38</v>
      </c>
      <c r="R612" s="328">
        <v>323704.90999999997</v>
      </c>
      <c r="S612" s="328">
        <v>353510.15</v>
      </c>
      <c r="T612" s="328">
        <v>382857.36</v>
      </c>
      <c r="U612" s="328">
        <v>149261.97</v>
      </c>
      <c r="V612" s="328">
        <v>174398.48</v>
      </c>
      <c r="W612" s="328">
        <v>198978.53</v>
      </c>
      <c r="X612" s="328">
        <v>225119.59</v>
      </c>
      <c r="Y612" s="328">
        <v>251382.1</v>
      </c>
      <c r="Z612" s="328">
        <v>275711.78999999998</v>
      </c>
      <c r="AA612" s="328">
        <v>299776.8</v>
      </c>
      <c r="AB612" s="328">
        <v>324704.71999999997</v>
      </c>
      <c r="AC612" s="328"/>
      <c r="AD612" s="328"/>
      <c r="AE612" s="328">
        <f t="shared" si="884"/>
        <v>268321.1258333333</v>
      </c>
      <c r="AF612" s="383"/>
      <c r="AG612" s="357"/>
      <c r="AH612" s="330"/>
      <c r="AI612" s="330"/>
      <c r="AJ612" s="330"/>
      <c r="AK612" s="331">
        <f t="shared" si="874"/>
        <v>268321.1258333333</v>
      </c>
      <c r="AL612" s="330">
        <f t="shared" ref="AL612:AL613" si="895">SUM(AI612:AK612)</f>
        <v>268321.1258333333</v>
      </c>
      <c r="AM612" s="332"/>
      <c r="AN612" s="330"/>
      <c r="AO612" s="333">
        <f t="shared" si="849"/>
        <v>0</v>
      </c>
      <c r="AP612" s="232"/>
      <c r="AQ612" s="334">
        <f t="shared" si="852"/>
        <v>324704.71999999997</v>
      </c>
      <c r="AR612" s="330"/>
      <c r="AS612" s="330"/>
      <c r="AT612" s="330"/>
      <c r="AU612" s="330">
        <f t="shared" si="885"/>
        <v>324704.71999999997</v>
      </c>
      <c r="AV612" s="335">
        <f t="shared" si="850"/>
        <v>324704.71999999997</v>
      </c>
      <c r="AW612" s="330"/>
      <c r="AX612" s="330"/>
      <c r="AY612" s="332">
        <f t="shared" si="851"/>
        <v>0</v>
      </c>
      <c r="AZ612" s="470" t="s">
        <v>1665</v>
      </c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</row>
    <row r="613" spans="1:83" s="11" customFormat="1" ht="12" customHeight="1">
      <c r="A613" s="348">
        <v>18237321</v>
      </c>
      <c r="B613" s="348" t="str">
        <f t="shared" si="890"/>
        <v>18237321</v>
      </c>
      <c r="C613" s="371" t="s">
        <v>1490</v>
      </c>
      <c r="D613" s="326" t="str">
        <f t="shared" si="873"/>
        <v>Non-Op</v>
      </c>
      <c r="E613" s="326"/>
      <c r="F613" s="354">
        <v>43101</v>
      </c>
      <c r="G613" s="326"/>
      <c r="H613" s="327" t="str">
        <f t="shared" si="881"/>
        <v/>
      </c>
      <c r="I613" s="327" t="str">
        <f t="shared" si="882"/>
        <v/>
      </c>
      <c r="J613" s="327" t="str">
        <f t="shared" si="883"/>
        <v/>
      </c>
      <c r="K613" s="327" t="str">
        <f t="shared" si="876"/>
        <v>Non-Op</v>
      </c>
      <c r="L613" s="327" t="str">
        <f t="shared" si="892"/>
        <v>NO</v>
      </c>
      <c r="M613" s="327" t="str">
        <f t="shared" si="893"/>
        <v>NO</v>
      </c>
      <c r="N613" s="327" t="str">
        <f t="shared" si="894"/>
        <v/>
      </c>
      <c r="O613" s="445"/>
      <c r="P613" s="328">
        <v>148528.34</v>
      </c>
      <c r="Q613" s="328">
        <v>160361.78</v>
      </c>
      <c r="R613" s="328">
        <v>170249.41</v>
      </c>
      <c r="S613" s="328">
        <v>179550.91</v>
      </c>
      <c r="T613" s="328">
        <v>189823.21</v>
      </c>
      <c r="U613" s="328">
        <v>52237.48</v>
      </c>
      <c r="V613" s="328">
        <v>65076.21</v>
      </c>
      <c r="W613" s="328">
        <v>78355.539999999994</v>
      </c>
      <c r="X613" s="328">
        <v>89938.240000000005</v>
      </c>
      <c r="Y613" s="328">
        <v>99520.71</v>
      </c>
      <c r="Z613" s="328">
        <v>111001.41</v>
      </c>
      <c r="AA613" s="328">
        <v>126337.29</v>
      </c>
      <c r="AB613" s="328">
        <v>139314.9</v>
      </c>
      <c r="AC613" s="328"/>
      <c r="AD613" s="328"/>
      <c r="AE613" s="328">
        <f t="shared" si="884"/>
        <v>122197.8175</v>
      </c>
      <c r="AF613" s="383"/>
      <c r="AG613" s="357"/>
      <c r="AH613" s="330"/>
      <c r="AI613" s="330"/>
      <c r="AJ613" s="330"/>
      <c r="AK613" s="331">
        <f t="shared" si="874"/>
        <v>122197.8175</v>
      </c>
      <c r="AL613" s="330">
        <f t="shared" si="895"/>
        <v>122197.8175</v>
      </c>
      <c r="AM613" s="332"/>
      <c r="AN613" s="330"/>
      <c r="AO613" s="333">
        <f t="shared" si="849"/>
        <v>0</v>
      </c>
      <c r="AP613" s="232"/>
      <c r="AQ613" s="334">
        <f t="shared" si="852"/>
        <v>139314.9</v>
      </c>
      <c r="AR613" s="330"/>
      <c r="AS613" s="330"/>
      <c r="AT613" s="330"/>
      <c r="AU613" s="330">
        <f t="shared" si="885"/>
        <v>139314.9</v>
      </c>
      <c r="AV613" s="335">
        <f t="shared" si="850"/>
        <v>139314.9</v>
      </c>
      <c r="AW613" s="330"/>
      <c r="AX613" s="330"/>
      <c r="AY613" s="332">
        <f t="shared" si="851"/>
        <v>0</v>
      </c>
      <c r="AZ613" s="470" t="s">
        <v>1665</v>
      </c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</row>
    <row r="614" spans="1:83" s="11" customFormat="1" ht="12" customHeight="1">
      <c r="A614" s="343">
        <v>18237331</v>
      </c>
      <c r="B614" s="359" t="str">
        <f t="shared" si="890"/>
        <v>18237331</v>
      </c>
      <c r="C614" s="372" t="s">
        <v>1409</v>
      </c>
      <c r="D614" s="326" t="str">
        <f t="shared" si="873"/>
        <v>Non-Op</v>
      </c>
      <c r="E614" s="326"/>
      <c r="F614" s="339">
        <v>43070</v>
      </c>
      <c r="G614" s="326"/>
      <c r="H614" s="327" t="str">
        <f t="shared" si="881"/>
        <v/>
      </c>
      <c r="I614" s="327" t="str">
        <f t="shared" si="882"/>
        <v/>
      </c>
      <c r="J614" s="327" t="str">
        <f t="shared" si="883"/>
        <v/>
      </c>
      <c r="K614" s="327" t="str">
        <f t="shared" si="876"/>
        <v>Non-Op</v>
      </c>
      <c r="L614" s="327" t="str">
        <f t="shared" si="892"/>
        <v>NO</v>
      </c>
      <c r="M614" s="327" t="str">
        <f t="shared" si="893"/>
        <v>NO</v>
      </c>
      <c r="N614" s="327" t="str">
        <f t="shared" si="894"/>
        <v/>
      </c>
      <c r="O614" s="445"/>
      <c r="P614" s="328">
        <v>77573.17</v>
      </c>
      <c r="Q614" s="328">
        <v>88007.360000000001</v>
      </c>
      <c r="R614" s="328">
        <v>98798.36</v>
      </c>
      <c r="S614" s="328">
        <v>108749.25</v>
      </c>
      <c r="T614" s="328">
        <v>117896.45</v>
      </c>
      <c r="U614" s="328">
        <v>48034.5</v>
      </c>
      <c r="V614" s="328">
        <v>56300.01</v>
      </c>
      <c r="W614" s="328">
        <v>63768.24</v>
      </c>
      <c r="X614" s="328">
        <v>71200.289999999994</v>
      </c>
      <c r="Y614" s="328">
        <v>78489.399999999994</v>
      </c>
      <c r="Z614" s="328">
        <v>85524.81</v>
      </c>
      <c r="AA614" s="328">
        <v>92675.68</v>
      </c>
      <c r="AB614" s="328">
        <v>99756.37</v>
      </c>
      <c r="AC614" s="328"/>
      <c r="AD614" s="328"/>
      <c r="AE614" s="328">
        <f t="shared" si="884"/>
        <v>83175.760000000009</v>
      </c>
      <c r="AF614" s="383"/>
      <c r="AG614" s="357"/>
      <c r="AH614" s="330"/>
      <c r="AI614" s="330"/>
      <c r="AJ614" s="330"/>
      <c r="AK614" s="331">
        <f t="shared" si="874"/>
        <v>83175.760000000009</v>
      </c>
      <c r="AL614" s="330">
        <f t="shared" si="848"/>
        <v>83175.760000000009</v>
      </c>
      <c r="AM614" s="332"/>
      <c r="AN614" s="330"/>
      <c r="AO614" s="333">
        <f t="shared" si="849"/>
        <v>0</v>
      </c>
      <c r="AP614" s="232"/>
      <c r="AQ614" s="334">
        <f t="shared" si="852"/>
        <v>99756.37</v>
      </c>
      <c r="AR614" s="330"/>
      <c r="AS614" s="330"/>
      <c r="AT614" s="330"/>
      <c r="AU614" s="330">
        <f t="shared" si="885"/>
        <v>99756.37</v>
      </c>
      <c r="AV614" s="335">
        <f t="shared" si="850"/>
        <v>99756.37</v>
      </c>
      <c r="AW614" s="330"/>
      <c r="AX614" s="330"/>
      <c r="AY614" s="332">
        <f t="shared" si="851"/>
        <v>0</v>
      </c>
      <c r="AZ614" s="470" t="s">
        <v>1665</v>
      </c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</row>
    <row r="615" spans="1:83" s="11" customFormat="1" ht="12" customHeight="1">
      <c r="A615" s="348">
        <v>18237341</v>
      </c>
      <c r="B615" s="348" t="str">
        <f t="shared" si="890"/>
        <v>18237341</v>
      </c>
      <c r="C615" s="371" t="s">
        <v>1467</v>
      </c>
      <c r="D615" s="326" t="str">
        <f t="shared" si="873"/>
        <v>Non-Op</v>
      </c>
      <c r="E615" s="326"/>
      <c r="F615" s="354">
        <v>43101</v>
      </c>
      <c r="G615" s="326"/>
      <c r="H615" s="327" t="str">
        <f t="shared" si="881"/>
        <v/>
      </c>
      <c r="I615" s="327" t="str">
        <f t="shared" si="882"/>
        <v/>
      </c>
      <c r="J615" s="327" t="str">
        <f t="shared" si="883"/>
        <v/>
      </c>
      <c r="K615" s="327" t="str">
        <f t="shared" si="876"/>
        <v>Non-Op</v>
      </c>
      <c r="L615" s="327" t="str">
        <f t="shared" si="892"/>
        <v>NO</v>
      </c>
      <c r="M615" s="327" t="str">
        <f t="shared" si="893"/>
        <v>NO</v>
      </c>
      <c r="N615" s="327" t="str">
        <f t="shared" si="894"/>
        <v/>
      </c>
      <c r="O615" s="445"/>
      <c r="P615" s="328">
        <v>0</v>
      </c>
      <c r="Q615" s="328">
        <v>0</v>
      </c>
      <c r="R615" s="328">
        <v>0</v>
      </c>
      <c r="S615" s="328">
        <v>0</v>
      </c>
      <c r="T615" s="328">
        <v>0</v>
      </c>
      <c r="U615" s="328">
        <v>0</v>
      </c>
      <c r="V615" s="328">
        <v>0</v>
      </c>
      <c r="W615" s="328">
        <v>0</v>
      </c>
      <c r="X615" s="328">
        <v>0</v>
      </c>
      <c r="Y615" s="328">
        <v>0</v>
      </c>
      <c r="Z615" s="328">
        <v>0</v>
      </c>
      <c r="AA615" s="328">
        <v>0</v>
      </c>
      <c r="AB615" s="328">
        <v>0</v>
      </c>
      <c r="AC615" s="328"/>
      <c r="AD615" s="328"/>
      <c r="AE615" s="328">
        <f t="shared" si="884"/>
        <v>0</v>
      </c>
      <c r="AF615" s="383"/>
      <c r="AG615" s="357"/>
      <c r="AH615" s="330"/>
      <c r="AI615" s="330"/>
      <c r="AJ615" s="330"/>
      <c r="AK615" s="331">
        <f t="shared" si="874"/>
        <v>0</v>
      </c>
      <c r="AL615" s="330">
        <f t="shared" ref="AL615:AL618" si="896">SUM(AI615:AK615)</f>
        <v>0</v>
      </c>
      <c r="AM615" s="332"/>
      <c r="AN615" s="330"/>
      <c r="AO615" s="333">
        <f t="shared" si="849"/>
        <v>0</v>
      </c>
      <c r="AP615" s="232"/>
      <c r="AQ615" s="334">
        <f t="shared" si="852"/>
        <v>0</v>
      </c>
      <c r="AR615" s="330"/>
      <c r="AS615" s="330"/>
      <c r="AT615" s="330"/>
      <c r="AU615" s="330">
        <f t="shared" si="885"/>
        <v>0</v>
      </c>
      <c r="AV615" s="335">
        <f t="shared" si="850"/>
        <v>0</v>
      </c>
      <c r="AW615" s="330"/>
      <c r="AX615" s="330"/>
      <c r="AY615" s="332">
        <f t="shared" si="851"/>
        <v>0</v>
      </c>
      <c r="AZ615" s="470" t="s">
        <v>1665</v>
      </c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</row>
    <row r="616" spans="1:83" s="11" customFormat="1" ht="12" customHeight="1">
      <c r="A616" s="348">
        <v>18237351</v>
      </c>
      <c r="B616" s="348" t="str">
        <f t="shared" si="890"/>
        <v>18237351</v>
      </c>
      <c r="C616" s="371" t="s">
        <v>1491</v>
      </c>
      <c r="D616" s="326" t="str">
        <f t="shared" si="873"/>
        <v>Non-Op</v>
      </c>
      <c r="E616" s="326"/>
      <c r="F616" s="354">
        <v>43101</v>
      </c>
      <c r="G616" s="326"/>
      <c r="H616" s="327" t="str">
        <f t="shared" si="881"/>
        <v/>
      </c>
      <c r="I616" s="327" t="str">
        <f t="shared" si="882"/>
        <v/>
      </c>
      <c r="J616" s="327" t="str">
        <f t="shared" si="883"/>
        <v/>
      </c>
      <c r="K616" s="327" t="str">
        <f t="shared" si="876"/>
        <v>Non-Op</v>
      </c>
      <c r="L616" s="327" t="str">
        <f t="shared" si="892"/>
        <v>NO</v>
      </c>
      <c r="M616" s="327" t="str">
        <f t="shared" si="893"/>
        <v>NO</v>
      </c>
      <c r="N616" s="327" t="str">
        <f t="shared" si="894"/>
        <v/>
      </c>
      <c r="O616" s="445"/>
      <c r="P616" s="328">
        <v>0</v>
      </c>
      <c r="Q616" s="328">
        <v>0</v>
      </c>
      <c r="R616" s="328">
        <v>0</v>
      </c>
      <c r="S616" s="328">
        <v>0</v>
      </c>
      <c r="T616" s="328">
        <v>0</v>
      </c>
      <c r="U616" s="328">
        <v>0</v>
      </c>
      <c r="V616" s="328">
        <v>0</v>
      </c>
      <c r="W616" s="328">
        <v>0</v>
      </c>
      <c r="X616" s="328">
        <v>0</v>
      </c>
      <c r="Y616" s="328">
        <v>0</v>
      </c>
      <c r="Z616" s="328">
        <v>0</v>
      </c>
      <c r="AA616" s="328">
        <v>0</v>
      </c>
      <c r="AB616" s="328">
        <v>0</v>
      </c>
      <c r="AC616" s="328"/>
      <c r="AD616" s="328"/>
      <c r="AE616" s="328">
        <f t="shared" si="884"/>
        <v>0</v>
      </c>
      <c r="AF616" s="383"/>
      <c r="AG616" s="357"/>
      <c r="AH616" s="330"/>
      <c r="AI616" s="330"/>
      <c r="AJ616" s="330"/>
      <c r="AK616" s="331">
        <f t="shared" si="874"/>
        <v>0</v>
      </c>
      <c r="AL616" s="330">
        <f t="shared" si="896"/>
        <v>0</v>
      </c>
      <c r="AM616" s="332"/>
      <c r="AN616" s="330"/>
      <c r="AO616" s="333">
        <f t="shared" si="849"/>
        <v>0</v>
      </c>
      <c r="AP616" s="232"/>
      <c r="AQ616" s="334">
        <f t="shared" si="852"/>
        <v>0</v>
      </c>
      <c r="AR616" s="330"/>
      <c r="AS616" s="330"/>
      <c r="AT616" s="330"/>
      <c r="AU616" s="330">
        <f t="shared" si="885"/>
        <v>0</v>
      </c>
      <c r="AV616" s="335">
        <f t="shared" si="850"/>
        <v>0</v>
      </c>
      <c r="AW616" s="330"/>
      <c r="AX616" s="330"/>
      <c r="AY616" s="332">
        <f t="shared" si="851"/>
        <v>0</v>
      </c>
      <c r="AZ616" s="470" t="s">
        <v>1665</v>
      </c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</row>
    <row r="617" spans="1:83" s="11" customFormat="1" ht="12" customHeight="1">
      <c r="A617" s="348">
        <v>18237361</v>
      </c>
      <c r="B617" s="348" t="str">
        <f t="shared" si="890"/>
        <v>18237361</v>
      </c>
      <c r="C617" s="371" t="s">
        <v>1467</v>
      </c>
      <c r="D617" s="326" t="str">
        <f t="shared" si="873"/>
        <v>Non-Op</v>
      </c>
      <c r="E617" s="326"/>
      <c r="F617" s="354">
        <v>43101</v>
      </c>
      <c r="G617" s="326"/>
      <c r="H617" s="327" t="str">
        <f t="shared" si="881"/>
        <v/>
      </c>
      <c r="I617" s="327" t="str">
        <f t="shared" si="882"/>
        <v/>
      </c>
      <c r="J617" s="327" t="str">
        <f t="shared" si="883"/>
        <v/>
      </c>
      <c r="K617" s="327" t="str">
        <f t="shared" si="876"/>
        <v>Non-Op</v>
      </c>
      <c r="L617" s="327" t="str">
        <f t="shared" si="892"/>
        <v>NO</v>
      </c>
      <c r="M617" s="327" t="str">
        <f t="shared" si="893"/>
        <v>NO</v>
      </c>
      <c r="N617" s="327" t="str">
        <f t="shared" si="894"/>
        <v/>
      </c>
      <c r="O617" s="445"/>
      <c r="P617" s="328">
        <v>44895.61</v>
      </c>
      <c r="Q617" s="328">
        <v>56662.05</v>
      </c>
      <c r="R617" s="328">
        <v>69451.14</v>
      </c>
      <c r="S617" s="328">
        <v>81240.47</v>
      </c>
      <c r="T617" s="328">
        <v>92988.02</v>
      </c>
      <c r="U617" s="328">
        <v>59483.519999999997</v>
      </c>
      <c r="V617" s="328">
        <v>69339.48</v>
      </c>
      <c r="W617" s="328">
        <v>79544.56</v>
      </c>
      <c r="X617" s="328">
        <v>92130.92</v>
      </c>
      <c r="Y617" s="328">
        <v>105763.85</v>
      </c>
      <c r="Z617" s="328">
        <v>118712.79</v>
      </c>
      <c r="AA617" s="328">
        <v>132360.15</v>
      </c>
      <c r="AB617" s="328">
        <v>147787.79999999999</v>
      </c>
      <c r="AC617" s="328"/>
      <c r="AD617" s="328"/>
      <c r="AE617" s="328">
        <f t="shared" si="884"/>
        <v>87834.887916666674</v>
      </c>
      <c r="AF617" s="383"/>
      <c r="AG617" s="357"/>
      <c r="AH617" s="330"/>
      <c r="AI617" s="330"/>
      <c r="AJ617" s="330"/>
      <c r="AK617" s="331">
        <f t="shared" si="874"/>
        <v>87834.887916666674</v>
      </c>
      <c r="AL617" s="330">
        <f t="shared" si="896"/>
        <v>87834.887916666674</v>
      </c>
      <c r="AM617" s="332"/>
      <c r="AN617" s="330"/>
      <c r="AO617" s="333">
        <f t="shared" si="849"/>
        <v>0</v>
      </c>
      <c r="AP617" s="232"/>
      <c r="AQ617" s="334">
        <f t="shared" si="852"/>
        <v>147787.79999999999</v>
      </c>
      <c r="AR617" s="330"/>
      <c r="AS617" s="330"/>
      <c r="AT617" s="330"/>
      <c r="AU617" s="330">
        <f t="shared" si="885"/>
        <v>147787.79999999999</v>
      </c>
      <c r="AV617" s="335">
        <f t="shared" si="850"/>
        <v>147787.79999999999</v>
      </c>
      <c r="AW617" s="330"/>
      <c r="AX617" s="330"/>
      <c r="AY617" s="332">
        <f t="shared" si="851"/>
        <v>0</v>
      </c>
      <c r="AZ617" s="470" t="s">
        <v>1665</v>
      </c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</row>
    <row r="618" spans="1:83" s="11" customFormat="1" ht="12" customHeight="1">
      <c r="A618" s="348">
        <v>18237371</v>
      </c>
      <c r="B618" s="348" t="str">
        <f t="shared" si="890"/>
        <v>18237371</v>
      </c>
      <c r="C618" s="371" t="s">
        <v>1467</v>
      </c>
      <c r="D618" s="326" t="str">
        <f t="shared" si="873"/>
        <v>Non-Op</v>
      </c>
      <c r="E618" s="326"/>
      <c r="F618" s="354">
        <v>43191</v>
      </c>
      <c r="G618" s="326"/>
      <c r="H618" s="327"/>
      <c r="I618" s="327"/>
      <c r="J618" s="327"/>
      <c r="K618" s="327" t="str">
        <f t="shared" si="876"/>
        <v>Non-Op</v>
      </c>
      <c r="L618" s="327" t="str">
        <f t="shared" si="892"/>
        <v>NO</v>
      </c>
      <c r="M618" s="327" t="str">
        <f t="shared" ref="M618" si="897">IF(VALUE(AN618),"W/C",IF(ISBLANK(AN618),"NO","W/C"))</f>
        <v>NO</v>
      </c>
      <c r="N618" s="327"/>
      <c r="O618" s="445"/>
      <c r="P618" s="328">
        <v>0</v>
      </c>
      <c r="Q618" s="328">
        <v>0</v>
      </c>
      <c r="R618" s="328">
        <v>0</v>
      </c>
      <c r="S618" s="328">
        <v>0</v>
      </c>
      <c r="T618" s="328">
        <v>0</v>
      </c>
      <c r="U618" s="328">
        <v>0</v>
      </c>
      <c r="V618" s="328">
        <v>0</v>
      </c>
      <c r="W618" s="328">
        <v>865.35</v>
      </c>
      <c r="X618" s="328">
        <v>2912.17</v>
      </c>
      <c r="Y618" s="328">
        <v>0</v>
      </c>
      <c r="Z618" s="328">
        <v>2575.1999999999998</v>
      </c>
      <c r="AA618" s="328">
        <v>6155.61</v>
      </c>
      <c r="AB618" s="328">
        <v>8194.94</v>
      </c>
      <c r="AC618" s="328"/>
      <c r="AD618" s="328"/>
      <c r="AE618" s="328">
        <f t="shared" si="884"/>
        <v>1383.8166666666666</v>
      </c>
      <c r="AF618" s="383"/>
      <c r="AG618" s="357"/>
      <c r="AH618" s="330"/>
      <c r="AI618" s="330"/>
      <c r="AJ618" s="330"/>
      <c r="AK618" s="331">
        <f t="shared" si="874"/>
        <v>1383.8166666666666</v>
      </c>
      <c r="AL618" s="330">
        <f t="shared" si="896"/>
        <v>1383.8166666666666</v>
      </c>
      <c r="AM618" s="332"/>
      <c r="AN618" s="330"/>
      <c r="AO618" s="333">
        <f t="shared" si="849"/>
        <v>0</v>
      </c>
      <c r="AP618" s="232"/>
      <c r="AQ618" s="334">
        <f t="shared" si="852"/>
        <v>8194.94</v>
      </c>
      <c r="AR618" s="330"/>
      <c r="AS618" s="330"/>
      <c r="AT618" s="330"/>
      <c r="AU618" s="330">
        <f t="shared" ref="AU618" si="898">AQ618</f>
        <v>8194.94</v>
      </c>
      <c r="AV618" s="335">
        <f t="shared" ref="AV618" si="899">SUM(AS618:AU618)</f>
        <v>8194.94</v>
      </c>
      <c r="AW618" s="330"/>
      <c r="AX618" s="330"/>
      <c r="AY618" s="332">
        <f t="shared" si="851"/>
        <v>0</v>
      </c>
      <c r="AZ618" s="470" t="s">
        <v>1665</v>
      </c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</row>
    <row r="619" spans="1:83" s="11" customFormat="1" ht="12" customHeight="1">
      <c r="A619" s="343">
        <v>18237381</v>
      </c>
      <c r="B619" s="359" t="str">
        <f t="shared" si="890"/>
        <v>18237381</v>
      </c>
      <c r="C619" s="372" t="s">
        <v>1436</v>
      </c>
      <c r="D619" s="326" t="str">
        <f t="shared" si="873"/>
        <v>Non-Op</v>
      </c>
      <c r="E619" s="326"/>
      <c r="F619" s="339">
        <v>43070</v>
      </c>
      <c r="G619" s="326"/>
      <c r="H619" s="327" t="str">
        <f t="shared" ref="H619:H627" si="900">IF(VALUE(AH619),H$7,IF(ISBLANK(AH619),"",H$7))</f>
        <v/>
      </c>
      <c r="I619" s="327" t="str">
        <f t="shared" ref="I619:I627" si="901">IF(VALUE(AI619),I$7,IF(ISBLANK(AI619),"",I$7))</f>
        <v/>
      </c>
      <c r="J619" s="327" t="str">
        <f t="shared" ref="J619:J627" si="902">IF(VALUE(AJ619),J$7,IF(ISBLANK(AJ619),"",J$7))</f>
        <v/>
      </c>
      <c r="K619" s="327" t="str">
        <f t="shared" si="876"/>
        <v>Non-Op</v>
      </c>
      <c r="L619" s="327" t="str">
        <f t="shared" si="892"/>
        <v>NO</v>
      </c>
      <c r="M619" s="327" t="str">
        <f t="shared" si="893"/>
        <v>NO</v>
      </c>
      <c r="N619" s="327" t="str">
        <f t="shared" si="894"/>
        <v/>
      </c>
      <c r="O619" s="445"/>
      <c r="P619" s="328">
        <v>0</v>
      </c>
      <c r="Q619" s="328">
        <v>0</v>
      </c>
      <c r="R619" s="328">
        <v>0</v>
      </c>
      <c r="S619" s="328">
        <v>0</v>
      </c>
      <c r="T619" s="328">
        <v>0</v>
      </c>
      <c r="U619" s="328">
        <v>0</v>
      </c>
      <c r="V619" s="328">
        <v>0</v>
      </c>
      <c r="W619" s="328">
        <v>0</v>
      </c>
      <c r="X619" s="328">
        <v>0</v>
      </c>
      <c r="Y619" s="328">
        <v>0</v>
      </c>
      <c r="Z619" s="328">
        <v>0</v>
      </c>
      <c r="AA619" s="328">
        <v>81.7</v>
      </c>
      <c r="AB619" s="328">
        <v>0</v>
      </c>
      <c r="AC619" s="328"/>
      <c r="AD619" s="328"/>
      <c r="AE619" s="328">
        <f t="shared" si="884"/>
        <v>6.8083333333333336</v>
      </c>
      <c r="AF619" s="383"/>
      <c r="AG619" s="357"/>
      <c r="AH619" s="330"/>
      <c r="AI619" s="330"/>
      <c r="AJ619" s="330"/>
      <c r="AK619" s="331">
        <f t="shared" si="874"/>
        <v>6.8083333333333336</v>
      </c>
      <c r="AL619" s="330">
        <f t="shared" si="848"/>
        <v>6.8083333333333336</v>
      </c>
      <c r="AM619" s="332"/>
      <c r="AN619" s="330"/>
      <c r="AO619" s="333">
        <f t="shared" si="849"/>
        <v>0</v>
      </c>
      <c r="AP619" s="232"/>
      <c r="AQ619" s="334">
        <f t="shared" si="852"/>
        <v>0</v>
      </c>
      <c r="AR619" s="330"/>
      <c r="AS619" s="330"/>
      <c r="AT619" s="330"/>
      <c r="AU619" s="330">
        <f t="shared" si="885"/>
        <v>0</v>
      </c>
      <c r="AV619" s="335">
        <f t="shared" si="850"/>
        <v>0</v>
      </c>
      <c r="AW619" s="330"/>
      <c r="AX619" s="330"/>
      <c r="AY619" s="332">
        <f t="shared" si="851"/>
        <v>0</v>
      </c>
      <c r="AZ619" s="470" t="s">
        <v>1665</v>
      </c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</row>
    <row r="620" spans="1:83" s="11" customFormat="1" ht="12" customHeight="1">
      <c r="A620" s="343">
        <v>18237391</v>
      </c>
      <c r="B620" s="359" t="str">
        <f t="shared" si="890"/>
        <v>18237391</v>
      </c>
      <c r="C620" s="372" t="s">
        <v>1437</v>
      </c>
      <c r="D620" s="326" t="str">
        <f t="shared" si="873"/>
        <v>Non-Op</v>
      </c>
      <c r="E620" s="326"/>
      <c r="F620" s="339">
        <v>43070</v>
      </c>
      <c r="G620" s="326"/>
      <c r="H620" s="327" t="str">
        <f t="shared" si="900"/>
        <v/>
      </c>
      <c r="I620" s="327" t="str">
        <f t="shared" si="901"/>
        <v/>
      </c>
      <c r="J620" s="327" t="str">
        <f t="shared" si="902"/>
        <v/>
      </c>
      <c r="K620" s="327" t="str">
        <f t="shared" si="876"/>
        <v>Non-Op</v>
      </c>
      <c r="L620" s="327" t="str">
        <f t="shared" si="892"/>
        <v>NO</v>
      </c>
      <c r="M620" s="327" t="str">
        <f t="shared" si="893"/>
        <v>NO</v>
      </c>
      <c r="N620" s="327" t="str">
        <f t="shared" si="894"/>
        <v/>
      </c>
      <c r="O620" s="445"/>
      <c r="P620" s="328">
        <v>65483.13</v>
      </c>
      <c r="Q620" s="328">
        <v>78632.149999999994</v>
      </c>
      <c r="R620" s="328">
        <v>92713.7</v>
      </c>
      <c r="S620" s="328">
        <v>107088.73</v>
      </c>
      <c r="T620" s="328">
        <v>120920.98</v>
      </c>
      <c r="U620" s="328">
        <v>67449.52</v>
      </c>
      <c r="V620" s="328">
        <v>79086.64</v>
      </c>
      <c r="W620" s="328">
        <v>90106.93</v>
      </c>
      <c r="X620" s="328">
        <v>101005.7</v>
      </c>
      <c r="Y620" s="328">
        <v>111540.8</v>
      </c>
      <c r="Z620" s="328">
        <v>121420.7</v>
      </c>
      <c r="AA620" s="328">
        <v>131457.72</v>
      </c>
      <c r="AB620" s="328">
        <v>141253.19</v>
      </c>
      <c r="AC620" s="328"/>
      <c r="AD620" s="328"/>
      <c r="AE620" s="328">
        <f t="shared" si="884"/>
        <v>100399.31083333331</v>
      </c>
      <c r="AF620" s="383"/>
      <c r="AG620" s="357"/>
      <c r="AH620" s="330"/>
      <c r="AI620" s="330"/>
      <c r="AJ620" s="330"/>
      <c r="AK620" s="331">
        <f t="shared" si="874"/>
        <v>100399.31083333331</v>
      </c>
      <c r="AL620" s="330">
        <f t="shared" si="848"/>
        <v>100399.31083333331</v>
      </c>
      <c r="AM620" s="332"/>
      <c r="AN620" s="330"/>
      <c r="AO620" s="333">
        <f t="shared" si="849"/>
        <v>0</v>
      </c>
      <c r="AP620" s="232"/>
      <c r="AQ620" s="334">
        <f t="shared" si="852"/>
        <v>141253.19</v>
      </c>
      <c r="AR620" s="330"/>
      <c r="AS620" s="330"/>
      <c r="AT620" s="330"/>
      <c r="AU620" s="330">
        <f t="shared" si="885"/>
        <v>141253.19</v>
      </c>
      <c r="AV620" s="335">
        <f t="shared" si="850"/>
        <v>141253.19</v>
      </c>
      <c r="AW620" s="330"/>
      <c r="AX620" s="330"/>
      <c r="AY620" s="332">
        <f t="shared" si="851"/>
        <v>0</v>
      </c>
      <c r="AZ620" s="470" t="s">
        <v>1665</v>
      </c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</row>
    <row r="621" spans="1:83" s="11" customFormat="1" ht="12" customHeight="1">
      <c r="A621" s="348">
        <v>18237401</v>
      </c>
      <c r="B621" s="348" t="str">
        <f t="shared" si="890"/>
        <v>18237401</v>
      </c>
      <c r="C621" s="371" t="s">
        <v>1492</v>
      </c>
      <c r="D621" s="326" t="str">
        <f t="shared" si="873"/>
        <v>Non-Op</v>
      </c>
      <c r="E621" s="326"/>
      <c r="F621" s="354">
        <v>43101</v>
      </c>
      <c r="G621" s="326"/>
      <c r="H621" s="327" t="str">
        <f t="shared" si="900"/>
        <v/>
      </c>
      <c r="I621" s="327" t="str">
        <f t="shared" si="901"/>
        <v/>
      </c>
      <c r="J621" s="327" t="str">
        <f t="shared" si="902"/>
        <v/>
      </c>
      <c r="K621" s="327" t="str">
        <f t="shared" si="876"/>
        <v>Non-Op</v>
      </c>
      <c r="L621" s="327" t="str">
        <f t="shared" si="892"/>
        <v>NO</v>
      </c>
      <c r="M621" s="327" t="str">
        <f t="shared" si="893"/>
        <v>NO</v>
      </c>
      <c r="N621" s="327" t="str">
        <f t="shared" si="894"/>
        <v/>
      </c>
      <c r="O621" s="445"/>
      <c r="P621" s="328">
        <v>33274.32</v>
      </c>
      <c r="Q621" s="328">
        <v>34628.53</v>
      </c>
      <c r="R621" s="328">
        <v>35698.160000000003</v>
      </c>
      <c r="S621" s="328">
        <v>36477.57</v>
      </c>
      <c r="T621" s="328">
        <v>37022.589999999997</v>
      </c>
      <c r="U621" s="328">
        <v>4140.6899999999996</v>
      </c>
      <c r="V621" s="328">
        <v>4501.42</v>
      </c>
      <c r="W621" s="328">
        <v>4833.8</v>
      </c>
      <c r="X621" s="328">
        <v>5129.72</v>
      </c>
      <c r="Y621" s="328">
        <v>5393.28</v>
      </c>
      <c r="Z621" s="328">
        <v>5626.05</v>
      </c>
      <c r="AA621" s="328">
        <v>5823.16</v>
      </c>
      <c r="AB621" s="328">
        <v>5989.4</v>
      </c>
      <c r="AC621" s="328"/>
      <c r="AD621" s="328"/>
      <c r="AE621" s="328">
        <f t="shared" si="884"/>
        <v>16575.569166666668</v>
      </c>
      <c r="AF621" s="383"/>
      <c r="AG621" s="357"/>
      <c r="AH621" s="330"/>
      <c r="AI621" s="330"/>
      <c r="AJ621" s="330"/>
      <c r="AK621" s="331">
        <f t="shared" si="874"/>
        <v>16575.569166666668</v>
      </c>
      <c r="AL621" s="330">
        <f t="shared" ref="AL621:AL622" si="903">SUM(AI621:AK621)</f>
        <v>16575.569166666668</v>
      </c>
      <c r="AM621" s="332"/>
      <c r="AN621" s="330"/>
      <c r="AO621" s="333">
        <f t="shared" si="849"/>
        <v>0</v>
      </c>
      <c r="AP621" s="232"/>
      <c r="AQ621" s="334">
        <f t="shared" si="852"/>
        <v>5989.4</v>
      </c>
      <c r="AR621" s="330"/>
      <c r="AS621" s="330"/>
      <c r="AT621" s="330"/>
      <c r="AU621" s="330">
        <f t="shared" ref="AU621:AU622" si="904">AQ621</f>
        <v>5989.4</v>
      </c>
      <c r="AV621" s="335">
        <f t="shared" ref="AV621:AV622" si="905">SUM(AS621:AU621)</f>
        <v>5989.4</v>
      </c>
      <c r="AW621" s="330"/>
      <c r="AX621" s="330"/>
      <c r="AY621" s="332">
        <f t="shared" si="851"/>
        <v>0</v>
      </c>
      <c r="AZ621" s="470" t="s">
        <v>1665</v>
      </c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</row>
    <row r="622" spans="1:83" s="11" customFormat="1" ht="12" customHeight="1">
      <c r="A622" s="348">
        <v>18237402</v>
      </c>
      <c r="B622" s="348" t="str">
        <f t="shared" si="890"/>
        <v>18237402</v>
      </c>
      <c r="C622" s="371" t="s">
        <v>1493</v>
      </c>
      <c r="D622" s="326" t="str">
        <f t="shared" si="873"/>
        <v>Non-Op</v>
      </c>
      <c r="E622" s="326"/>
      <c r="F622" s="354">
        <v>43101</v>
      </c>
      <c r="G622" s="326"/>
      <c r="H622" s="327" t="str">
        <f t="shared" si="900"/>
        <v/>
      </c>
      <c r="I622" s="327" t="str">
        <f t="shared" si="901"/>
        <v/>
      </c>
      <c r="J622" s="327" t="str">
        <f t="shared" si="902"/>
        <v/>
      </c>
      <c r="K622" s="327" t="str">
        <f t="shared" si="876"/>
        <v>Non-Op</v>
      </c>
      <c r="L622" s="327" t="str">
        <f t="shared" si="892"/>
        <v>NO</v>
      </c>
      <c r="M622" s="327" t="str">
        <f t="shared" si="893"/>
        <v>NO</v>
      </c>
      <c r="N622" s="327" t="str">
        <f t="shared" si="894"/>
        <v/>
      </c>
      <c r="O622" s="445"/>
      <c r="P622" s="328">
        <v>0</v>
      </c>
      <c r="Q622" s="328">
        <v>0</v>
      </c>
      <c r="R622" s="328">
        <v>0</v>
      </c>
      <c r="S622" s="328">
        <v>0</v>
      </c>
      <c r="T622" s="328">
        <v>0</v>
      </c>
      <c r="U622" s="328">
        <v>0</v>
      </c>
      <c r="V622" s="328">
        <v>0</v>
      </c>
      <c r="W622" s="328">
        <v>0</v>
      </c>
      <c r="X622" s="328">
        <v>0</v>
      </c>
      <c r="Y622" s="328">
        <v>0</v>
      </c>
      <c r="Z622" s="328">
        <v>0</v>
      </c>
      <c r="AA622" s="328">
        <v>0</v>
      </c>
      <c r="AB622" s="328">
        <v>0</v>
      </c>
      <c r="AC622" s="328"/>
      <c r="AD622" s="328"/>
      <c r="AE622" s="328">
        <f t="shared" si="884"/>
        <v>0</v>
      </c>
      <c r="AF622" s="383"/>
      <c r="AG622" s="357"/>
      <c r="AH622" s="330"/>
      <c r="AI622" s="330"/>
      <c r="AJ622" s="330"/>
      <c r="AK622" s="331">
        <f t="shared" si="874"/>
        <v>0</v>
      </c>
      <c r="AL622" s="330">
        <f t="shared" si="903"/>
        <v>0</v>
      </c>
      <c r="AM622" s="332"/>
      <c r="AN622" s="330"/>
      <c r="AO622" s="333">
        <f t="shared" si="849"/>
        <v>0</v>
      </c>
      <c r="AP622" s="232"/>
      <c r="AQ622" s="334">
        <f t="shared" si="852"/>
        <v>0</v>
      </c>
      <c r="AR622" s="330"/>
      <c r="AS622" s="330"/>
      <c r="AT622" s="330"/>
      <c r="AU622" s="330">
        <f t="shared" si="904"/>
        <v>0</v>
      </c>
      <c r="AV622" s="335">
        <f t="shared" si="905"/>
        <v>0</v>
      </c>
      <c r="AW622" s="330"/>
      <c r="AX622" s="330"/>
      <c r="AY622" s="332">
        <f t="shared" si="851"/>
        <v>0</v>
      </c>
      <c r="AZ622" s="470" t="s">
        <v>1665</v>
      </c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</row>
    <row r="623" spans="1:83" s="11" customFormat="1" ht="12" customHeight="1">
      <c r="A623" s="343">
        <v>18237411</v>
      </c>
      <c r="B623" s="359" t="str">
        <f t="shared" si="890"/>
        <v>18237411</v>
      </c>
      <c r="C623" s="372" t="s">
        <v>1410</v>
      </c>
      <c r="D623" s="326" t="str">
        <f t="shared" si="873"/>
        <v>Non-Op</v>
      </c>
      <c r="E623" s="326"/>
      <c r="F623" s="339">
        <v>43070</v>
      </c>
      <c r="G623" s="326"/>
      <c r="H623" s="327" t="str">
        <f t="shared" si="900"/>
        <v/>
      </c>
      <c r="I623" s="327" t="str">
        <f t="shared" si="901"/>
        <v/>
      </c>
      <c r="J623" s="327" t="str">
        <f t="shared" si="902"/>
        <v/>
      </c>
      <c r="K623" s="327" t="str">
        <f t="shared" si="876"/>
        <v>Non-Op</v>
      </c>
      <c r="L623" s="327" t="str">
        <f t="shared" si="892"/>
        <v>NO</v>
      </c>
      <c r="M623" s="327" t="str">
        <f t="shared" si="893"/>
        <v>NO</v>
      </c>
      <c r="N623" s="327" t="str">
        <f t="shared" si="894"/>
        <v/>
      </c>
      <c r="O623" s="445"/>
      <c r="P623" s="328">
        <v>363202.5</v>
      </c>
      <c r="Q623" s="328">
        <v>300695.86</v>
      </c>
      <c r="R623" s="328">
        <v>223642.77</v>
      </c>
      <c r="S623" s="328">
        <v>158370.4</v>
      </c>
      <c r="T623" s="328">
        <v>95458.9</v>
      </c>
      <c r="U623" s="328">
        <v>84690.01</v>
      </c>
      <c r="V623" s="328">
        <v>109376.84</v>
      </c>
      <c r="W623" s="328">
        <v>98800.95</v>
      </c>
      <c r="X623" s="328">
        <v>87312.48</v>
      </c>
      <c r="Y623" s="328">
        <v>79216.100000000006</v>
      </c>
      <c r="Z623" s="328">
        <v>70754.009999999995</v>
      </c>
      <c r="AA623" s="328">
        <v>57317.94</v>
      </c>
      <c r="AB623" s="328">
        <v>51794.6</v>
      </c>
      <c r="AC623" s="328"/>
      <c r="AD623" s="328"/>
      <c r="AE623" s="328">
        <f t="shared" si="884"/>
        <v>131094.5675</v>
      </c>
      <c r="AF623" s="383"/>
      <c r="AG623" s="357"/>
      <c r="AH623" s="330"/>
      <c r="AI623" s="330"/>
      <c r="AJ623" s="330"/>
      <c r="AK623" s="331">
        <f t="shared" si="874"/>
        <v>131094.5675</v>
      </c>
      <c r="AL623" s="330">
        <f t="shared" si="848"/>
        <v>131094.5675</v>
      </c>
      <c r="AM623" s="332"/>
      <c r="AN623" s="330"/>
      <c r="AO623" s="333">
        <f t="shared" si="849"/>
        <v>0</v>
      </c>
      <c r="AP623" s="232"/>
      <c r="AQ623" s="334">
        <f t="shared" si="852"/>
        <v>51794.6</v>
      </c>
      <c r="AR623" s="330"/>
      <c r="AS623" s="330"/>
      <c r="AT623" s="330"/>
      <c r="AU623" s="330">
        <f t="shared" si="885"/>
        <v>51794.6</v>
      </c>
      <c r="AV623" s="335">
        <f t="shared" si="850"/>
        <v>51794.6</v>
      </c>
      <c r="AW623" s="330"/>
      <c r="AX623" s="330"/>
      <c r="AY623" s="332">
        <f t="shared" si="851"/>
        <v>0</v>
      </c>
      <c r="AZ623" s="470" t="s">
        <v>1665</v>
      </c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</row>
    <row r="624" spans="1:83" s="11" customFormat="1" ht="12" customHeight="1">
      <c r="A624" s="343">
        <v>18237412</v>
      </c>
      <c r="B624" s="359" t="str">
        <f t="shared" si="890"/>
        <v>18237412</v>
      </c>
      <c r="C624" s="372" t="s">
        <v>1438</v>
      </c>
      <c r="D624" s="326" t="str">
        <f t="shared" si="873"/>
        <v>Non-Op</v>
      </c>
      <c r="E624" s="326"/>
      <c r="F624" s="339">
        <v>43070</v>
      </c>
      <c r="G624" s="326"/>
      <c r="H624" s="327" t="str">
        <f t="shared" si="900"/>
        <v/>
      </c>
      <c r="I624" s="327" t="str">
        <f t="shared" si="901"/>
        <v/>
      </c>
      <c r="J624" s="327" t="str">
        <f t="shared" si="902"/>
        <v/>
      </c>
      <c r="K624" s="327" t="str">
        <f t="shared" si="876"/>
        <v>Non-Op</v>
      </c>
      <c r="L624" s="327" t="str">
        <f t="shared" si="892"/>
        <v>NO</v>
      </c>
      <c r="M624" s="327" t="str">
        <f t="shared" si="893"/>
        <v>NO</v>
      </c>
      <c r="N624" s="327" t="str">
        <f t="shared" si="894"/>
        <v/>
      </c>
      <c r="O624" s="445"/>
      <c r="P624" s="328">
        <v>66607.72</v>
      </c>
      <c r="Q624" s="328">
        <v>68490.429999999993</v>
      </c>
      <c r="R624" s="328">
        <v>70026.960000000006</v>
      </c>
      <c r="S624" s="328">
        <v>71030.880000000005</v>
      </c>
      <c r="T624" s="328">
        <v>71563.539999999994</v>
      </c>
      <c r="U624" s="328">
        <v>4956.2299999999996</v>
      </c>
      <c r="V624" s="328">
        <v>2666.52</v>
      </c>
      <c r="W624" s="328">
        <v>2666.52</v>
      </c>
      <c r="X624" s="328">
        <v>2666.52</v>
      </c>
      <c r="Y624" s="328">
        <v>0</v>
      </c>
      <c r="Z624" s="328">
        <v>0</v>
      </c>
      <c r="AA624" s="328">
        <v>0</v>
      </c>
      <c r="AB624" s="328">
        <v>0</v>
      </c>
      <c r="AC624" s="328"/>
      <c r="AD624" s="328"/>
      <c r="AE624" s="328">
        <f t="shared" si="884"/>
        <v>27280.955000000002</v>
      </c>
      <c r="AF624" s="383"/>
      <c r="AG624" s="357"/>
      <c r="AH624" s="330"/>
      <c r="AI624" s="330"/>
      <c r="AJ624" s="330"/>
      <c r="AK624" s="331">
        <f t="shared" si="874"/>
        <v>27280.955000000002</v>
      </c>
      <c r="AL624" s="330">
        <f t="shared" si="848"/>
        <v>27280.955000000002</v>
      </c>
      <c r="AM624" s="332"/>
      <c r="AN624" s="330"/>
      <c r="AO624" s="333">
        <f t="shared" si="849"/>
        <v>0</v>
      </c>
      <c r="AP624" s="232"/>
      <c r="AQ624" s="334">
        <f t="shared" si="852"/>
        <v>0</v>
      </c>
      <c r="AR624" s="330"/>
      <c r="AS624" s="330"/>
      <c r="AT624" s="330"/>
      <c r="AU624" s="330">
        <f t="shared" si="885"/>
        <v>0</v>
      </c>
      <c r="AV624" s="335">
        <f t="shared" si="850"/>
        <v>0</v>
      </c>
      <c r="AW624" s="330"/>
      <c r="AX624" s="330"/>
      <c r="AY624" s="332">
        <f t="shared" si="851"/>
        <v>0</v>
      </c>
      <c r="AZ624" s="470" t="s">
        <v>1665</v>
      </c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</row>
    <row r="625" spans="1:83" s="11" customFormat="1" ht="12" customHeight="1">
      <c r="A625" s="343">
        <v>18237421</v>
      </c>
      <c r="B625" s="359" t="str">
        <f t="shared" si="890"/>
        <v>18237421</v>
      </c>
      <c r="C625" s="372" t="s">
        <v>1411</v>
      </c>
      <c r="D625" s="326" t="str">
        <f t="shared" si="873"/>
        <v>Non-Op</v>
      </c>
      <c r="E625" s="326"/>
      <c r="F625" s="339">
        <v>43070</v>
      </c>
      <c r="G625" s="326"/>
      <c r="H625" s="327" t="str">
        <f t="shared" si="900"/>
        <v/>
      </c>
      <c r="I625" s="327" t="str">
        <f t="shared" si="901"/>
        <v/>
      </c>
      <c r="J625" s="327" t="str">
        <f t="shared" si="902"/>
        <v/>
      </c>
      <c r="K625" s="327" t="str">
        <f t="shared" si="876"/>
        <v>Non-Op</v>
      </c>
      <c r="L625" s="327" t="str">
        <f t="shared" si="892"/>
        <v>NO</v>
      </c>
      <c r="M625" s="327" t="str">
        <f t="shared" si="893"/>
        <v>NO</v>
      </c>
      <c r="N625" s="327" t="str">
        <f t="shared" si="894"/>
        <v/>
      </c>
      <c r="O625" s="445"/>
      <c r="P625" s="328">
        <v>1625203.29</v>
      </c>
      <c r="Q625" s="328">
        <v>1305578.02</v>
      </c>
      <c r="R625" s="328">
        <v>1008894.25</v>
      </c>
      <c r="S625" s="328">
        <v>688686.46</v>
      </c>
      <c r="T625" s="328">
        <v>417746.85</v>
      </c>
      <c r="U625" s="328">
        <v>5505384.3799999999</v>
      </c>
      <c r="V625" s="328">
        <v>5098115.2300000004</v>
      </c>
      <c r="W625" s="328">
        <v>4729677.58</v>
      </c>
      <c r="X625" s="328">
        <v>4318246.6100000003</v>
      </c>
      <c r="Y625" s="328">
        <v>3930246.06</v>
      </c>
      <c r="Z625" s="328">
        <v>3495835.4</v>
      </c>
      <c r="AA625" s="328">
        <v>3088913.15</v>
      </c>
      <c r="AB625" s="328">
        <v>2596707.4500000002</v>
      </c>
      <c r="AC625" s="328"/>
      <c r="AD625" s="328"/>
      <c r="AE625" s="328">
        <f t="shared" si="884"/>
        <v>2974856.6133333333</v>
      </c>
      <c r="AF625" s="383"/>
      <c r="AG625" s="357"/>
      <c r="AH625" s="330"/>
      <c r="AI625" s="330"/>
      <c r="AJ625" s="330"/>
      <c r="AK625" s="331">
        <f t="shared" si="874"/>
        <v>2974856.6133333333</v>
      </c>
      <c r="AL625" s="330">
        <f t="shared" si="848"/>
        <v>2974856.6133333333</v>
      </c>
      <c r="AM625" s="332"/>
      <c r="AN625" s="330"/>
      <c r="AO625" s="333">
        <f t="shared" si="849"/>
        <v>0</v>
      </c>
      <c r="AP625" s="232"/>
      <c r="AQ625" s="334">
        <f t="shared" si="852"/>
        <v>2596707.4500000002</v>
      </c>
      <c r="AR625" s="330"/>
      <c r="AS625" s="330"/>
      <c r="AT625" s="330"/>
      <c r="AU625" s="330">
        <f t="shared" si="885"/>
        <v>2596707.4500000002</v>
      </c>
      <c r="AV625" s="335">
        <f t="shared" si="850"/>
        <v>2596707.4500000002</v>
      </c>
      <c r="AW625" s="330"/>
      <c r="AX625" s="330"/>
      <c r="AY625" s="332">
        <f t="shared" si="851"/>
        <v>0</v>
      </c>
      <c r="AZ625" s="470" t="s">
        <v>1665</v>
      </c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</row>
    <row r="626" spans="1:83" s="11" customFormat="1" ht="12" customHeight="1">
      <c r="A626" s="343">
        <v>18237431</v>
      </c>
      <c r="B626" s="359" t="str">
        <f t="shared" si="890"/>
        <v>18237431</v>
      </c>
      <c r="C626" s="372" t="s">
        <v>1439</v>
      </c>
      <c r="D626" s="326" t="str">
        <f t="shared" si="873"/>
        <v>Non-Op</v>
      </c>
      <c r="E626" s="326"/>
      <c r="F626" s="339">
        <v>43070</v>
      </c>
      <c r="G626" s="326"/>
      <c r="H626" s="327" t="str">
        <f t="shared" si="900"/>
        <v/>
      </c>
      <c r="I626" s="327" t="str">
        <f t="shared" si="901"/>
        <v/>
      </c>
      <c r="J626" s="327" t="str">
        <f t="shared" si="902"/>
        <v/>
      </c>
      <c r="K626" s="327" t="str">
        <f t="shared" si="876"/>
        <v>Non-Op</v>
      </c>
      <c r="L626" s="327" t="str">
        <f t="shared" si="892"/>
        <v>NO</v>
      </c>
      <c r="M626" s="327" t="str">
        <f t="shared" si="893"/>
        <v>NO</v>
      </c>
      <c r="N626" s="327" t="str">
        <f t="shared" si="894"/>
        <v/>
      </c>
      <c r="O626" s="445"/>
      <c r="P626" s="328">
        <v>1451761.65</v>
      </c>
      <c r="Q626" s="328">
        <v>1074304.74</v>
      </c>
      <c r="R626" s="328">
        <v>703699.36</v>
      </c>
      <c r="S626" s="328">
        <v>355766.12</v>
      </c>
      <c r="T626" s="328">
        <v>10062.790000000001</v>
      </c>
      <c r="U626" s="328">
        <v>1545020.22</v>
      </c>
      <c r="V626" s="328">
        <v>1421336.86</v>
      </c>
      <c r="W626" s="328">
        <v>1295303.8</v>
      </c>
      <c r="X626" s="328">
        <v>1158448.8400000001</v>
      </c>
      <c r="Y626" s="328">
        <v>1038075.97</v>
      </c>
      <c r="Z626" s="328">
        <v>937899.41</v>
      </c>
      <c r="AA626" s="328">
        <v>822646.7</v>
      </c>
      <c r="AB626" s="328">
        <v>666087.51</v>
      </c>
      <c r="AC626" s="328"/>
      <c r="AD626" s="328"/>
      <c r="AE626" s="328">
        <f t="shared" si="884"/>
        <v>951790.78250000009</v>
      </c>
      <c r="AF626" s="383"/>
      <c r="AG626" s="357"/>
      <c r="AH626" s="330"/>
      <c r="AI626" s="330"/>
      <c r="AJ626" s="330"/>
      <c r="AK626" s="331">
        <f t="shared" si="874"/>
        <v>951790.78250000009</v>
      </c>
      <c r="AL626" s="330">
        <f t="shared" si="848"/>
        <v>951790.78250000009</v>
      </c>
      <c r="AM626" s="332"/>
      <c r="AN626" s="330"/>
      <c r="AO626" s="333">
        <f t="shared" si="849"/>
        <v>0</v>
      </c>
      <c r="AP626" s="232"/>
      <c r="AQ626" s="334">
        <f t="shared" si="852"/>
        <v>666087.51</v>
      </c>
      <c r="AR626" s="330"/>
      <c r="AS626" s="330"/>
      <c r="AT626" s="330"/>
      <c r="AU626" s="330">
        <f t="shared" si="885"/>
        <v>666087.51</v>
      </c>
      <c r="AV626" s="335">
        <f t="shared" si="850"/>
        <v>666087.51</v>
      </c>
      <c r="AW626" s="330"/>
      <c r="AX626" s="330"/>
      <c r="AY626" s="332">
        <f t="shared" si="851"/>
        <v>0</v>
      </c>
      <c r="AZ626" s="470" t="s">
        <v>1665</v>
      </c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</row>
    <row r="627" spans="1:83" s="11" customFormat="1" ht="12" customHeight="1">
      <c r="A627" s="343">
        <v>18237441</v>
      </c>
      <c r="B627" s="359" t="str">
        <f t="shared" si="890"/>
        <v>18237441</v>
      </c>
      <c r="C627" s="372" t="s">
        <v>1412</v>
      </c>
      <c r="D627" s="326" t="str">
        <f t="shared" si="873"/>
        <v>Non-Op</v>
      </c>
      <c r="E627" s="326"/>
      <c r="F627" s="339">
        <v>43070</v>
      </c>
      <c r="G627" s="326"/>
      <c r="H627" s="327" t="str">
        <f t="shared" si="900"/>
        <v/>
      </c>
      <c r="I627" s="327" t="str">
        <f t="shared" si="901"/>
        <v/>
      </c>
      <c r="J627" s="327" t="str">
        <f t="shared" si="902"/>
        <v/>
      </c>
      <c r="K627" s="327" t="str">
        <f t="shared" si="876"/>
        <v>Non-Op</v>
      </c>
      <c r="L627" s="327" t="str">
        <f t="shared" si="892"/>
        <v>NO</v>
      </c>
      <c r="M627" s="327" t="str">
        <f t="shared" si="893"/>
        <v>NO</v>
      </c>
      <c r="N627" s="327" t="str">
        <f t="shared" si="894"/>
        <v/>
      </c>
      <c r="O627" s="445"/>
      <c r="P627" s="328">
        <v>467216.02</v>
      </c>
      <c r="Q627" s="328">
        <v>408002.93</v>
      </c>
      <c r="R627" s="328">
        <v>344232.27</v>
      </c>
      <c r="S627" s="328">
        <v>282794.42</v>
      </c>
      <c r="T627" s="328">
        <v>191926.67</v>
      </c>
      <c r="U627" s="328">
        <v>878245.19</v>
      </c>
      <c r="V627" s="328">
        <v>852849.65</v>
      </c>
      <c r="W627" s="328">
        <v>783840.48</v>
      </c>
      <c r="X627" s="328">
        <v>715410.54</v>
      </c>
      <c r="Y627" s="328">
        <v>642082.51</v>
      </c>
      <c r="Z627" s="328">
        <v>577712.68999999994</v>
      </c>
      <c r="AA627" s="328">
        <v>526129.89</v>
      </c>
      <c r="AB627" s="328">
        <v>447014.59</v>
      </c>
      <c r="AC627" s="328"/>
      <c r="AD627" s="328"/>
      <c r="AE627" s="328">
        <f t="shared" si="884"/>
        <v>555028.54541666654</v>
      </c>
      <c r="AF627" s="383"/>
      <c r="AG627" s="357"/>
      <c r="AH627" s="330"/>
      <c r="AI627" s="330"/>
      <c r="AJ627" s="330"/>
      <c r="AK627" s="331">
        <f t="shared" si="874"/>
        <v>555028.54541666654</v>
      </c>
      <c r="AL627" s="330">
        <f t="shared" si="848"/>
        <v>555028.54541666654</v>
      </c>
      <c r="AM627" s="332"/>
      <c r="AN627" s="330"/>
      <c r="AO627" s="333">
        <f t="shared" si="849"/>
        <v>0</v>
      </c>
      <c r="AP627" s="232"/>
      <c r="AQ627" s="334">
        <f t="shared" si="852"/>
        <v>447014.59</v>
      </c>
      <c r="AR627" s="330"/>
      <c r="AS627" s="330"/>
      <c r="AT627" s="330"/>
      <c r="AU627" s="330">
        <f t="shared" si="885"/>
        <v>447014.59</v>
      </c>
      <c r="AV627" s="335">
        <f t="shared" si="850"/>
        <v>447014.59</v>
      </c>
      <c r="AW627" s="330"/>
      <c r="AX627" s="330"/>
      <c r="AY627" s="332">
        <f t="shared" si="851"/>
        <v>0</v>
      </c>
      <c r="AZ627" s="470" t="s">
        <v>1665</v>
      </c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</row>
    <row r="628" spans="1:83" s="11" customFormat="1" ht="12" customHeight="1">
      <c r="A628" s="343">
        <v>18237461</v>
      </c>
      <c r="B628" s="359" t="str">
        <f t="shared" si="890"/>
        <v>18237461</v>
      </c>
      <c r="C628" s="363" t="s">
        <v>1534</v>
      </c>
      <c r="D628" s="326" t="str">
        <f t="shared" si="873"/>
        <v>Non-Op</v>
      </c>
      <c r="E628" s="326"/>
      <c r="F628" s="339">
        <v>43221</v>
      </c>
      <c r="G628" s="326"/>
      <c r="H628" s="327"/>
      <c r="I628" s="327"/>
      <c r="J628" s="327"/>
      <c r="K628" s="327" t="str">
        <f t="shared" si="876"/>
        <v>Non-Op</v>
      </c>
      <c r="L628" s="327" t="str">
        <f t="shared" ref="L628" si="906">IF(VALUE(AM628),"W/C",IF(ISBLANK(AM628),"NO","W/C"))</f>
        <v>NO</v>
      </c>
      <c r="M628" s="327" t="str">
        <f t="shared" ref="M628" si="907">IF(VALUE(AN628),"W/C",IF(ISBLANK(AN628),"NO","W/C"))</f>
        <v>NO</v>
      </c>
      <c r="N628" s="327"/>
      <c r="O628" s="445"/>
      <c r="P628" s="328">
        <v>987.25</v>
      </c>
      <c r="Q628" s="328">
        <v>987.25</v>
      </c>
      <c r="R628" s="328">
        <v>987.25</v>
      </c>
      <c r="S628" s="328">
        <v>987.25</v>
      </c>
      <c r="T628" s="328">
        <v>987.25</v>
      </c>
      <c r="U628" s="328">
        <v>987.25</v>
      </c>
      <c r="V628" s="328">
        <v>0</v>
      </c>
      <c r="W628" s="328">
        <v>0</v>
      </c>
      <c r="X628" s="328">
        <v>0</v>
      </c>
      <c r="Y628" s="328">
        <v>0</v>
      </c>
      <c r="Z628" s="328">
        <v>0</v>
      </c>
      <c r="AA628" s="328">
        <v>0</v>
      </c>
      <c r="AB628" s="328">
        <v>0</v>
      </c>
      <c r="AC628" s="328"/>
      <c r="AD628" s="328"/>
      <c r="AE628" s="328">
        <f t="shared" si="884"/>
        <v>452.48958333333331</v>
      </c>
      <c r="AF628" s="383"/>
      <c r="AG628" s="357"/>
      <c r="AH628" s="330"/>
      <c r="AI628" s="330"/>
      <c r="AJ628" s="330"/>
      <c r="AK628" s="331">
        <f t="shared" si="874"/>
        <v>452.48958333333331</v>
      </c>
      <c r="AL628" s="330">
        <f t="shared" ref="AL628" si="908">SUM(AI628:AK628)</f>
        <v>452.48958333333331</v>
      </c>
      <c r="AM628" s="332"/>
      <c r="AN628" s="330"/>
      <c r="AO628" s="333">
        <f t="shared" si="849"/>
        <v>0</v>
      </c>
      <c r="AP628" s="232"/>
      <c r="AQ628" s="334">
        <f t="shared" si="852"/>
        <v>0</v>
      </c>
      <c r="AR628" s="330"/>
      <c r="AS628" s="330"/>
      <c r="AT628" s="330"/>
      <c r="AU628" s="330">
        <f t="shared" ref="AU628" si="909">AQ628</f>
        <v>0</v>
      </c>
      <c r="AV628" s="335">
        <f t="shared" ref="AV628" si="910">SUM(AS628:AU628)</f>
        <v>0</v>
      </c>
      <c r="AW628" s="330"/>
      <c r="AX628" s="330"/>
      <c r="AY628" s="332">
        <f t="shared" si="851"/>
        <v>0</v>
      </c>
      <c r="AZ628" s="470" t="s">
        <v>1665</v>
      </c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</row>
    <row r="629" spans="1:83" s="11" customFormat="1" ht="12" customHeight="1">
      <c r="A629" s="530">
        <v>18237471</v>
      </c>
      <c r="B629" s="531" t="str">
        <f t="shared" si="890"/>
        <v>18237471</v>
      </c>
      <c r="C629" s="532" t="s">
        <v>1751</v>
      </c>
      <c r="D629" s="480" t="str">
        <f t="shared" si="873"/>
        <v>Non-Op</v>
      </c>
      <c r="E629" s="480"/>
      <c r="F629" s="495">
        <v>43586</v>
      </c>
      <c r="G629" s="480"/>
      <c r="H629" s="482"/>
      <c r="I629" s="482"/>
      <c r="J629" s="482"/>
      <c r="K629" s="482" t="str">
        <f t="shared" si="876"/>
        <v>Non-Op</v>
      </c>
      <c r="L629" s="482" t="str">
        <f t="shared" ref="L629" si="911">IF(VALUE(AM629),"W/C",IF(ISBLANK(AM629),"NO","W/C"))</f>
        <v>NO</v>
      </c>
      <c r="M629" s="482" t="str">
        <f t="shared" ref="M629" si="912">IF(VALUE(AN629),"W/C",IF(ISBLANK(AN629),"NO","W/C"))</f>
        <v>NO</v>
      </c>
      <c r="N629" s="482"/>
      <c r="O629" s="483"/>
      <c r="P629" s="484"/>
      <c r="Q629" s="484"/>
      <c r="R629" s="484"/>
      <c r="S629" s="484"/>
      <c r="T629" s="484"/>
      <c r="U629" s="484">
        <v>2311973.9</v>
      </c>
      <c r="V629" s="484">
        <v>2125177.1</v>
      </c>
      <c r="W629" s="484">
        <v>1971419.01</v>
      </c>
      <c r="X629" s="484">
        <v>1796507.43</v>
      </c>
      <c r="Y629" s="484">
        <v>1631583.33</v>
      </c>
      <c r="Z629" s="484">
        <v>1447331.37</v>
      </c>
      <c r="AA629" s="484">
        <v>1274374.9099999999</v>
      </c>
      <c r="AB629" s="484">
        <v>1065241.07</v>
      </c>
      <c r="AC629" s="484"/>
      <c r="AD629" s="484"/>
      <c r="AE629" s="484">
        <f t="shared" si="884"/>
        <v>1090915.6320833333</v>
      </c>
      <c r="AF629" s="503"/>
      <c r="AG629" s="504"/>
      <c r="AH629" s="487"/>
      <c r="AI629" s="487"/>
      <c r="AJ629" s="487"/>
      <c r="AK629" s="488">
        <f t="shared" ref="AK629" si="913">AE629</f>
        <v>1090915.6320833333</v>
      </c>
      <c r="AL629" s="487">
        <f t="shared" ref="AL629" si="914">SUM(AI629:AK629)</f>
        <v>1090915.6320833333</v>
      </c>
      <c r="AM629" s="489"/>
      <c r="AN629" s="487"/>
      <c r="AO629" s="490">
        <f t="shared" ref="AO629" si="915">AM629+AN629</f>
        <v>0</v>
      </c>
      <c r="AP629" s="232"/>
      <c r="AQ629" s="491">
        <f t="shared" ref="AQ629" si="916">AB629</f>
        <v>1065241.07</v>
      </c>
      <c r="AR629" s="487"/>
      <c r="AS629" s="487"/>
      <c r="AT629" s="487"/>
      <c r="AU629" s="487">
        <f t="shared" ref="AU629" si="917">AQ629</f>
        <v>1065241.07</v>
      </c>
      <c r="AV629" s="492">
        <f t="shared" ref="AV629" si="918">SUM(AS629:AU629)</f>
        <v>1065241.07</v>
      </c>
      <c r="AW629" s="487"/>
      <c r="AX629" s="487"/>
      <c r="AY629" s="489">
        <f t="shared" ref="AY629" si="919">AW629+AX629</f>
        <v>0</v>
      </c>
      <c r="AZ629" s="470" t="s">
        <v>1665</v>
      </c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</row>
    <row r="630" spans="1:83" s="11" customFormat="1" ht="12" customHeight="1">
      <c r="A630" s="343">
        <v>18237491</v>
      </c>
      <c r="B630" s="359" t="str">
        <f t="shared" si="890"/>
        <v>18237491</v>
      </c>
      <c r="C630" s="363" t="s">
        <v>1535</v>
      </c>
      <c r="D630" s="326" t="str">
        <f t="shared" si="873"/>
        <v>Non-Op</v>
      </c>
      <c r="E630" s="326"/>
      <c r="F630" s="339">
        <v>43221</v>
      </c>
      <c r="G630" s="326"/>
      <c r="H630" s="327"/>
      <c r="I630" s="327"/>
      <c r="J630" s="327"/>
      <c r="K630" s="327" t="str">
        <f t="shared" si="876"/>
        <v>Non-Op</v>
      </c>
      <c r="L630" s="327" t="str">
        <f t="shared" ref="L630:L631" si="920">IF(VALUE(AM630),"W/C",IF(ISBLANK(AM630),"NO","W/C"))</f>
        <v>NO</v>
      </c>
      <c r="M630" s="327" t="str">
        <f t="shared" ref="M630:M631" si="921">IF(VALUE(AN630),"W/C",IF(ISBLANK(AN630),"NO","W/C"))</f>
        <v>NO</v>
      </c>
      <c r="N630" s="327"/>
      <c r="O630" s="445"/>
      <c r="P630" s="328">
        <v>51871.25</v>
      </c>
      <c r="Q630" s="328">
        <v>38738.949999999997</v>
      </c>
      <c r="R630" s="328">
        <v>26876.3</v>
      </c>
      <c r="S630" s="328">
        <v>14026.65</v>
      </c>
      <c r="T630" s="328">
        <v>1694.05</v>
      </c>
      <c r="U630" s="328">
        <v>1694.05</v>
      </c>
      <c r="V630" s="328">
        <v>0</v>
      </c>
      <c r="W630" s="328">
        <v>0</v>
      </c>
      <c r="X630" s="328">
        <v>0</v>
      </c>
      <c r="Y630" s="328">
        <v>0</v>
      </c>
      <c r="Z630" s="328">
        <v>0</v>
      </c>
      <c r="AA630" s="328">
        <v>0</v>
      </c>
      <c r="AB630" s="328">
        <v>0</v>
      </c>
      <c r="AC630" s="328"/>
      <c r="AD630" s="328"/>
      <c r="AE630" s="328">
        <f t="shared" si="884"/>
        <v>9080.46875</v>
      </c>
      <c r="AF630" s="383"/>
      <c r="AG630" s="357"/>
      <c r="AH630" s="330"/>
      <c r="AI630" s="330"/>
      <c r="AJ630" s="330"/>
      <c r="AK630" s="331">
        <f t="shared" si="874"/>
        <v>9080.46875</v>
      </c>
      <c r="AL630" s="330">
        <f t="shared" ref="AL630:AL631" si="922">SUM(AI630:AK630)</f>
        <v>9080.46875</v>
      </c>
      <c r="AM630" s="332"/>
      <c r="AN630" s="330"/>
      <c r="AO630" s="333">
        <f t="shared" ref="AO630:AO631" si="923">AM630+AN630</f>
        <v>0</v>
      </c>
      <c r="AP630" s="232"/>
      <c r="AQ630" s="334">
        <f t="shared" si="852"/>
        <v>0</v>
      </c>
      <c r="AR630" s="330"/>
      <c r="AS630" s="330"/>
      <c r="AT630" s="330"/>
      <c r="AU630" s="330">
        <f t="shared" ref="AU630:AU631" si="924">AQ630</f>
        <v>0</v>
      </c>
      <c r="AV630" s="335">
        <f t="shared" ref="AV630:AV631" si="925">SUM(AS630:AU630)</f>
        <v>0</v>
      </c>
      <c r="AW630" s="330"/>
      <c r="AX630" s="330"/>
      <c r="AY630" s="332">
        <f t="shared" si="851"/>
        <v>0</v>
      </c>
      <c r="AZ630" s="470" t="s">
        <v>1665</v>
      </c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</row>
    <row r="631" spans="1:83" s="11" customFormat="1" ht="12" customHeight="1">
      <c r="A631" s="343">
        <v>18237501</v>
      </c>
      <c r="B631" s="359" t="str">
        <f t="shared" si="890"/>
        <v>18237501</v>
      </c>
      <c r="C631" s="363" t="s">
        <v>1536</v>
      </c>
      <c r="D631" s="326" t="str">
        <f t="shared" si="873"/>
        <v>Non-Op</v>
      </c>
      <c r="E631" s="326"/>
      <c r="F631" s="339">
        <v>43221</v>
      </c>
      <c r="G631" s="326"/>
      <c r="H631" s="327"/>
      <c r="I631" s="327"/>
      <c r="J631" s="327"/>
      <c r="K631" s="327" t="str">
        <f t="shared" si="876"/>
        <v>Non-Op</v>
      </c>
      <c r="L631" s="327" t="str">
        <f t="shared" si="920"/>
        <v>NO</v>
      </c>
      <c r="M631" s="327" t="str">
        <f t="shared" si="921"/>
        <v>NO</v>
      </c>
      <c r="N631" s="327"/>
      <c r="O631" s="445"/>
      <c r="P631" s="328">
        <v>66995.95</v>
      </c>
      <c r="Q631" s="328">
        <v>58353.63</v>
      </c>
      <c r="R631" s="328">
        <v>49046.12</v>
      </c>
      <c r="S631" s="328">
        <v>40079.089999999997</v>
      </c>
      <c r="T631" s="328">
        <v>26816.68</v>
      </c>
      <c r="U631" s="328">
        <v>1196939.18</v>
      </c>
      <c r="V631" s="328">
        <v>1166415.3</v>
      </c>
      <c r="W631" s="328">
        <v>1073745.8400000001</v>
      </c>
      <c r="X631" s="328">
        <v>981854.2</v>
      </c>
      <c r="Y631" s="328">
        <v>883385.14</v>
      </c>
      <c r="Z631" s="328">
        <v>796945.67</v>
      </c>
      <c r="AA631" s="328">
        <v>722609.74</v>
      </c>
      <c r="AB631" s="328">
        <v>616369.19999999995</v>
      </c>
      <c r="AC631" s="328"/>
      <c r="AD631" s="328"/>
      <c r="AE631" s="328">
        <f t="shared" si="884"/>
        <v>611489.43041666667</v>
      </c>
      <c r="AF631" s="383"/>
      <c r="AG631" s="357"/>
      <c r="AH631" s="330"/>
      <c r="AI631" s="330"/>
      <c r="AJ631" s="330"/>
      <c r="AK631" s="331">
        <f t="shared" si="874"/>
        <v>611489.43041666667</v>
      </c>
      <c r="AL631" s="330">
        <f t="shared" si="922"/>
        <v>611489.43041666667</v>
      </c>
      <c r="AM631" s="332"/>
      <c r="AN631" s="330"/>
      <c r="AO631" s="333">
        <f t="shared" si="923"/>
        <v>0</v>
      </c>
      <c r="AP631" s="232"/>
      <c r="AQ631" s="334">
        <f t="shared" si="852"/>
        <v>616369.19999999995</v>
      </c>
      <c r="AR631" s="330"/>
      <c r="AS631" s="330"/>
      <c r="AT631" s="330"/>
      <c r="AU631" s="330">
        <f t="shared" si="924"/>
        <v>616369.19999999995</v>
      </c>
      <c r="AV631" s="335">
        <f t="shared" si="925"/>
        <v>616369.19999999995</v>
      </c>
      <c r="AW631" s="330"/>
      <c r="AX631" s="330"/>
      <c r="AY631" s="332">
        <f t="shared" si="851"/>
        <v>0</v>
      </c>
      <c r="AZ631" s="470" t="s">
        <v>1665</v>
      </c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</row>
    <row r="632" spans="1:83" s="11" customFormat="1" ht="12" customHeight="1">
      <c r="A632" s="343">
        <v>18237502</v>
      </c>
      <c r="B632" s="359" t="str">
        <f t="shared" si="890"/>
        <v>18237502</v>
      </c>
      <c r="C632" s="372" t="s">
        <v>1413</v>
      </c>
      <c r="D632" s="326" t="str">
        <f t="shared" si="873"/>
        <v>Non-Op</v>
      </c>
      <c r="E632" s="326"/>
      <c r="F632" s="339">
        <v>43070</v>
      </c>
      <c r="G632" s="326"/>
      <c r="H632" s="327" t="str">
        <f t="shared" ref="H632:H663" si="926">IF(VALUE(AH632),H$7,IF(ISBLANK(AH632),"",H$7))</f>
        <v/>
      </c>
      <c r="I632" s="327" t="str">
        <f t="shared" ref="I632:I663" si="927">IF(VALUE(AI632),I$7,IF(ISBLANK(AI632),"",I$7))</f>
        <v/>
      </c>
      <c r="J632" s="327" t="str">
        <f t="shared" ref="J632:J663" si="928">IF(VALUE(AJ632),J$7,IF(ISBLANK(AJ632),"",J$7))</f>
        <v/>
      </c>
      <c r="K632" s="327" t="str">
        <f t="shared" ref="K632:K663" si="929">IF(VALUE(AK632),K$7,IF(ISBLANK(AK632),"",K$7))</f>
        <v>Non-Op</v>
      </c>
      <c r="L632" s="327" t="str">
        <f t="shared" si="892"/>
        <v>NO</v>
      </c>
      <c r="M632" s="327" t="str">
        <f t="shared" si="893"/>
        <v>NO</v>
      </c>
      <c r="N632" s="327" t="str">
        <f t="shared" si="894"/>
        <v/>
      </c>
      <c r="O632" s="445"/>
      <c r="P632" s="328">
        <v>639222.56999999995</v>
      </c>
      <c r="Q632" s="328">
        <v>440711.83</v>
      </c>
      <c r="R632" s="328">
        <v>191719.08</v>
      </c>
      <c r="S632" s="328">
        <v>-714.48</v>
      </c>
      <c r="T632" s="328">
        <v>-127426.16</v>
      </c>
      <c r="U632" s="328">
        <v>-127426.16</v>
      </c>
      <c r="V632" s="328">
        <v>-254852.32</v>
      </c>
      <c r="W632" s="328">
        <v>-254852.32</v>
      </c>
      <c r="X632" s="328">
        <v>-254852.32</v>
      </c>
      <c r="Y632" s="328">
        <v>0</v>
      </c>
      <c r="Z632" s="328">
        <v>0</v>
      </c>
      <c r="AA632" s="328">
        <v>0</v>
      </c>
      <c r="AB632" s="328">
        <v>0</v>
      </c>
      <c r="AC632" s="328"/>
      <c r="AD632" s="328"/>
      <c r="AE632" s="328">
        <f t="shared" si="884"/>
        <v>-5673.4637500000053</v>
      </c>
      <c r="AF632" s="383"/>
      <c r="AG632" s="357"/>
      <c r="AH632" s="330"/>
      <c r="AI632" s="330"/>
      <c r="AJ632" s="330"/>
      <c r="AK632" s="331">
        <f t="shared" si="874"/>
        <v>-5673.4637500000053</v>
      </c>
      <c r="AL632" s="330">
        <f t="shared" si="848"/>
        <v>-5673.4637500000053</v>
      </c>
      <c r="AM632" s="332"/>
      <c r="AN632" s="330"/>
      <c r="AO632" s="333">
        <f t="shared" si="849"/>
        <v>0</v>
      </c>
      <c r="AP632" s="232"/>
      <c r="AQ632" s="334">
        <f t="shared" si="852"/>
        <v>0</v>
      </c>
      <c r="AR632" s="330"/>
      <c r="AS632" s="330"/>
      <c r="AT632" s="330"/>
      <c r="AU632" s="330">
        <f t="shared" si="885"/>
        <v>0</v>
      </c>
      <c r="AV632" s="335">
        <f t="shared" si="850"/>
        <v>0</v>
      </c>
      <c r="AW632" s="330"/>
      <c r="AX632" s="330"/>
      <c r="AY632" s="332">
        <f t="shared" si="851"/>
        <v>0</v>
      </c>
      <c r="AZ632" s="470" t="s">
        <v>1665</v>
      </c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</row>
    <row r="633" spans="1:83" s="11" customFormat="1" ht="12" customHeight="1">
      <c r="A633" s="343">
        <v>18237512</v>
      </c>
      <c r="B633" s="359" t="str">
        <f t="shared" si="890"/>
        <v>18237512</v>
      </c>
      <c r="C633" s="372" t="s">
        <v>1440</v>
      </c>
      <c r="D633" s="326" t="str">
        <f t="shared" si="873"/>
        <v>Non-Op</v>
      </c>
      <c r="E633" s="326"/>
      <c r="F633" s="339">
        <v>43070</v>
      </c>
      <c r="G633" s="326"/>
      <c r="H633" s="327" t="str">
        <f t="shared" si="926"/>
        <v/>
      </c>
      <c r="I633" s="327" t="str">
        <f t="shared" si="927"/>
        <v/>
      </c>
      <c r="J633" s="327" t="str">
        <f t="shared" si="928"/>
        <v/>
      </c>
      <c r="K633" s="327" t="str">
        <f t="shared" si="929"/>
        <v>Non-Op</v>
      </c>
      <c r="L633" s="327" t="str">
        <f t="shared" si="892"/>
        <v>NO</v>
      </c>
      <c r="M633" s="327" t="str">
        <f t="shared" si="893"/>
        <v>NO</v>
      </c>
      <c r="N633" s="327" t="str">
        <f t="shared" si="894"/>
        <v/>
      </c>
      <c r="O633" s="445"/>
      <c r="P633" s="328">
        <v>879938.14</v>
      </c>
      <c r="Q633" s="328">
        <v>700036.35</v>
      </c>
      <c r="R633" s="328">
        <v>514821.36</v>
      </c>
      <c r="S633" s="328">
        <v>333684.19</v>
      </c>
      <c r="T633" s="328">
        <v>175465.67</v>
      </c>
      <c r="U633" s="328">
        <v>135829.91</v>
      </c>
      <c r="V633" s="328">
        <v>0</v>
      </c>
      <c r="W633" s="328">
        <v>0</v>
      </c>
      <c r="X633" s="328">
        <v>0</v>
      </c>
      <c r="Y633" s="328">
        <v>0</v>
      </c>
      <c r="Z633" s="328">
        <v>0</v>
      </c>
      <c r="AA633" s="328">
        <v>0</v>
      </c>
      <c r="AB633" s="328">
        <v>0</v>
      </c>
      <c r="AC633" s="328"/>
      <c r="AD633" s="328"/>
      <c r="AE633" s="328">
        <f t="shared" si="884"/>
        <v>191650.54583333331</v>
      </c>
      <c r="AF633" s="383"/>
      <c r="AG633" s="357"/>
      <c r="AH633" s="330"/>
      <c r="AI633" s="330"/>
      <c r="AJ633" s="330"/>
      <c r="AK633" s="331">
        <f t="shared" si="874"/>
        <v>191650.54583333331</v>
      </c>
      <c r="AL633" s="330">
        <f t="shared" si="848"/>
        <v>191650.54583333331</v>
      </c>
      <c r="AM633" s="332"/>
      <c r="AN633" s="330"/>
      <c r="AO633" s="333">
        <f t="shared" si="849"/>
        <v>0</v>
      </c>
      <c r="AP633" s="232"/>
      <c r="AQ633" s="334">
        <f t="shared" si="852"/>
        <v>0</v>
      </c>
      <c r="AR633" s="330"/>
      <c r="AS633" s="330"/>
      <c r="AT633" s="330"/>
      <c r="AU633" s="330">
        <f t="shared" si="885"/>
        <v>0</v>
      </c>
      <c r="AV633" s="335">
        <f t="shared" si="850"/>
        <v>0</v>
      </c>
      <c r="AW633" s="330"/>
      <c r="AX633" s="330"/>
      <c r="AY633" s="332">
        <f t="shared" si="851"/>
        <v>0</v>
      </c>
      <c r="AZ633" s="470" t="s">
        <v>1665</v>
      </c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</row>
    <row r="634" spans="1:83" s="11" customFormat="1" ht="12" customHeight="1">
      <c r="A634" s="161">
        <v>18238031</v>
      </c>
      <c r="B634" s="108" t="str">
        <f t="shared" si="890"/>
        <v>18238031</v>
      </c>
      <c r="C634" s="94" t="s">
        <v>978</v>
      </c>
      <c r="D634" s="112" t="str">
        <f t="shared" si="873"/>
        <v>W/C</v>
      </c>
      <c r="E634" s="112"/>
      <c r="F634" s="94"/>
      <c r="G634" s="112"/>
      <c r="H634" s="177" t="str">
        <f t="shared" si="926"/>
        <v/>
      </c>
      <c r="I634" s="177" t="str">
        <f t="shared" si="927"/>
        <v/>
      </c>
      <c r="J634" s="177" t="str">
        <f t="shared" si="928"/>
        <v/>
      </c>
      <c r="K634" s="177" t="str">
        <f t="shared" si="929"/>
        <v/>
      </c>
      <c r="L634" s="177" t="str">
        <f t="shared" si="892"/>
        <v>W/C</v>
      </c>
      <c r="M634" s="177" t="str">
        <f t="shared" si="893"/>
        <v>NO</v>
      </c>
      <c r="N634" s="177" t="str">
        <f t="shared" si="894"/>
        <v>W/C</v>
      </c>
      <c r="O634"/>
      <c r="P634" s="95">
        <v>7652893.8899999997</v>
      </c>
      <c r="Q634" s="95">
        <v>5739669.8899999997</v>
      </c>
      <c r="R634" s="95">
        <v>3826445.89</v>
      </c>
      <c r="S634" s="95">
        <v>-5865762.1500000004</v>
      </c>
      <c r="T634" s="95">
        <v>-7778986.1500000004</v>
      </c>
      <c r="U634" s="95">
        <v>17801888.850000001</v>
      </c>
      <c r="V634" s="95">
        <v>16183535.85</v>
      </c>
      <c r="W634" s="95">
        <v>14565181.85</v>
      </c>
      <c r="X634" s="95">
        <v>12946828.85</v>
      </c>
      <c r="Y634" s="95">
        <v>11328474.85</v>
      </c>
      <c r="Z634" s="95">
        <v>9710120.8499999996</v>
      </c>
      <c r="AA634" s="95">
        <v>8091767.8499999996</v>
      </c>
      <c r="AB634" s="95">
        <v>6470027.9900000002</v>
      </c>
      <c r="AC634" s="95"/>
      <c r="AD634" s="95"/>
      <c r="AE634" s="95">
        <f t="shared" si="884"/>
        <v>7800885.6141666658</v>
      </c>
      <c r="AF634" s="143"/>
      <c r="AG634" s="105"/>
      <c r="AH634" s="99"/>
      <c r="AI634" s="99"/>
      <c r="AJ634" s="99"/>
      <c r="AK634" s="100"/>
      <c r="AL634" s="99">
        <f t="shared" si="848"/>
        <v>0</v>
      </c>
      <c r="AM634" s="98">
        <f>AE634</f>
        <v>7800885.6141666658</v>
      </c>
      <c r="AN634" s="99"/>
      <c r="AO634" s="247">
        <f t="shared" si="849"/>
        <v>7800885.6141666658</v>
      </c>
      <c r="AP634" s="232"/>
      <c r="AQ634" s="86">
        <f t="shared" ref="AQ634:AQ708" si="930">AB634</f>
        <v>6470027.9900000002</v>
      </c>
      <c r="AR634" s="99"/>
      <c r="AS634" s="99"/>
      <c r="AT634" s="99"/>
      <c r="AU634" s="99"/>
      <c r="AV634" s="245">
        <f t="shared" si="850"/>
        <v>0</v>
      </c>
      <c r="AW634" s="99">
        <f t="shared" si="872"/>
        <v>6470027.9900000002</v>
      </c>
      <c r="AX634" s="99"/>
      <c r="AY634" s="98">
        <f t="shared" si="851"/>
        <v>6470027.9900000002</v>
      </c>
      <c r="AZ634" s="470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</row>
    <row r="635" spans="1:83" s="11" customFormat="1" ht="12" customHeight="1">
      <c r="A635" s="161">
        <v>18238032</v>
      </c>
      <c r="B635" s="108" t="str">
        <f t="shared" si="890"/>
        <v>18238032</v>
      </c>
      <c r="C635" s="94" t="s">
        <v>979</v>
      </c>
      <c r="D635" s="112" t="str">
        <f t="shared" si="873"/>
        <v>W/C</v>
      </c>
      <c r="E635" s="112"/>
      <c r="F635" s="94"/>
      <c r="G635" s="112"/>
      <c r="H635" s="177" t="str">
        <f t="shared" si="926"/>
        <v/>
      </c>
      <c r="I635" s="177" t="str">
        <f t="shared" si="927"/>
        <v/>
      </c>
      <c r="J635" s="177" t="str">
        <f t="shared" si="928"/>
        <v/>
      </c>
      <c r="K635" s="177" t="str">
        <f t="shared" si="929"/>
        <v/>
      </c>
      <c r="L635" s="177" t="str">
        <f t="shared" si="892"/>
        <v>W/C</v>
      </c>
      <c r="M635" s="177" t="str">
        <f t="shared" si="893"/>
        <v>NO</v>
      </c>
      <c r="N635" s="177" t="str">
        <f t="shared" si="894"/>
        <v>W/C</v>
      </c>
      <c r="O635"/>
      <c r="P635" s="95">
        <v>1874798.73</v>
      </c>
      <c r="Q635" s="95">
        <v>1406098.73</v>
      </c>
      <c r="R635" s="95">
        <v>937398.73</v>
      </c>
      <c r="S635" s="95">
        <v>-3599832.37</v>
      </c>
      <c r="T635" s="95">
        <v>-4068532.37</v>
      </c>
      <c r="U635" s="95">
        <v>4424189.63</v>
      </c>
      <c r="V635" s="95">
        <v>4021990.63</v>
      </c>
      <c r="W635" s="95">
        <v>3619791.63</v>
      </c>
      <c r="X635" s="95">
        <v>3217592.63</v>
      </c>
      <c r="Y635" s="95">
        <v>2815393.63</v>
      </c>
      <c r="Z635" s="95">
        <v>2413193.63</v>
      </c>
      <c r="AA635" s="95">
        <v>2010994.63</v>
      </c>
      <c r="AB635" s="95">
        <v>1608795.63</v>
      </c>
      <c r="AC635" s="95"/>
      <c r="AD635" s="95"/>
      <c r="AE635" s="95">
        <f t="shared" si="884"/>
        <v>1578339.6924999997</v>
      </c>
      <c r="AF635" s="143"/>
      <c r="AG635" s="105"/>
      <c r="AH635" s="99"/>
      <c r="AI635" s="99"/>
      <c r="AJ635" s="99"/>
      <c r="AK635" s="100"/>
      <c r="AL635" s="99">
        <f t="shared" si="848"/>
        <v>0</v>
      </c>
      <c r="AM635" s="98">
        <f>AE635</f>
        <v>1578339.6924999997</v>
      </c>
      <c r="AN635" s="99"/>
      <c r="AO635" s="247">
        <f t="shared" si="849"/>
        <v>1578339.6924999997</v>
      </c>
      <c r="AP635" s="232"/>
      <c r="AQ635" s="86">
        <f t="shared" si="930"/>
        <v>1608795.63</v>
      </c>
      <c r="AR635" s="99"/>
      <c r="AS635" s="99"/>
      <c r="AT635" s="99"/>
      <c r="AU635" s="99"/>
      <c r="AV635" s="245">
        <f t="shared" si="850"/>
        <v>0</v>
      </c>
      <c r="AW635" s="99">
        <f t="shared" si="872"/>
        <v>1608795.63</v>
      </c>
      <c r="AX635" s="99"/>
      <c r="AY635" s="98">
        <f t="shared" si="851"/>
        <v>1608795.63</v>
      </c>
      <c r="AZ635" s="470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</row>
    <row r="636" spans="1:83" s="11" customFormat="1" ht="12" customHeight="1">
      <c r="A636" s="161">
        <v>18238041</v>
      </c>
      <c r="B636" s="108" t="str">
        <f t="shared" si="890"/>
        <v>18238041</v>
      </c>
      <c r="C636" s="94" t="s">
        <v>980</v>
      </c>
      <c r="D636" s="112" t="str">
        <f t="shared" si="873"/>
        <v>W/C</v>
      </c>
      <c r="E636" s="112"/>
      <c r="F636" s="94"/>
      <c r="G636" s="112"/>
      <c r="H636" s="177" t="str">
        <f t="shared" si="926"/>
        <v/>
      </c>
      <c r="I636" s="177" t="str">
        <f t="shared" si="927"/>
        <v/>
      </c>
      <c r="J636" s="177" t="str">
        <f t="shared" si="928"/>
        <v/>
      </c>
      <c r="K636" s="177" t="str">
        <f t="shared" si="929"/>
        <v/>
      </c>
      <c r="L636" s="177" t="str">
        <f t="shared" si="892"/>
        <v>W/C</v>
      </c>
      <c r="M636" s="177" t="str">
        <f t="shared" si="893"/>
        <v>NO</v>
      </c>
      <c r="N636" s="177" t="str">
        <f t="shared" si="894"/>
        <v>W/C</v>
      </c>
      <c r="O636"/>
      <c r="P636" s="95">
        <v>27199229</v>
      </c>
      <c r="Q636" s="95">
        <v>28681701</v>
      </c>
      <c r="R636" s="95">
        <v>30014719</v>
      </c>
      <c r="S636" s="95">
        <v>29907851</v>
      </c>
      <c r="T636" s="95">
        <v>32003538</v>
      </c>
      <c r="U636" s="95">
        <v>7452699</v>
      </c>
      <c r="V636" s="95">
        <v>7546617</v>
      </c>
      <c r="W636" s="95">
        <v>9753158</v>
      </c>
      <c r="X636" s="95">
        <v>10198758</v>
      </c>
      <c r="Y636" s="95">
        <v>12169564</v>
      </c>
      <c r="Z636" s="95">
        <v>13264852</v>
      </c>
      <c r="AA636" s="95">
        <v>13819238</v>
      </c>
      <c r="AB636" s="95">
        <v>13671209</v>
      </c>
      <c r="AC636" s="95"/>
      <c r="AD636" s="95"/>
      <c r="AE636" s="95">
        <f t="shared" si="884"/>
        <v>17937326.166666668</v>
      </c>
      <c r="AF636" s="143"/>
      <c r="AG636" s="105"/>
      <c r="AH636" s="99"/>
      <c r="AI636" s="99"/>
      <c r="AJ636" s="99"/>
      <c r="AK636" s="100"/>
      <c r="AL636" s="99">
        <f t="shared" si="848"/>
        <v>0</v>
      </c>
      <c r="AM636" s="98">
        <f>AE636</f>
        <v>17937326.166666668</v>
      </c>
      <c r="AN636" s="99"/>
      <c r="AO636" s="247">
        <f t="shared" si="849"/>
        <v>17937326.166666668</v>
      </c>
      <c r="AP636" s="232"/>
      <c r="AQ636" s="86">
        <f t="shared" si="930"/>
        <v>13671209</v>
      </c>
      <c r="AR636" s="99"/>
      <c r="AS636" s="99"/>
      <c r="AT636" s="99"/>
      <c r="AU636" s="99"/>
      <c r="AV636" s="245">
        <f t="shared" si="850"/>
        <v>0</v>
      </c>
      <c r="AW636" s="99">
        <f t="shared" si="872"/>
        <v>13671209</v>
      </c>
      <c r="AX636" s="99"/>
      <c r="AY636" s="98">
        <f t="shared" si="851"/>
        <v>13671209</v>
      </c>
      <c r="AZ636" s="470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</row>
    <row r="637" spans="1:83" s="11" customFormat="1" ht="12" customHeight="1">
      <c r="A637" s="161">
        <v>18238042</v>
      </c>
      <c r="B637" s="108" t="str">
        <f t="shared" si="890"/>
        <v>18238042</v>
      </c>
      <c r="C637" s="94" t="s">
        <v>981</v>
      </c>
      <c r="D637" s="112" t="str">
        <f t="shared" si="873"/>
        <v>W/C</v>
      </c>
      <c r="E637" s="112"/>
      <c r="F637" s="94"/>
      <c r="G637" s="112"/>
      <c r="H637" s="177" t="str">
        <f t="shared" si="926"/>
        <v/>
      </c>
      <c r="I637" s="177" t="str">
        <f t="shared" si="927"/>
        <v/>
      </c>
      <c r="J637" s="177" t="str">
        <f t="shared" si="928"/>
        <v/>
      </c>
      <c r="K637" s="177" t="str">
        <f t="shared" si="929"/>
        <v/>
      </c>
      <c r="L637" s="177" t="str">
        <f t="shared" si="892"/>
        <v>W/C</v>
      </c>
      <c r="M637" s="177" t="str">
        <f t="shared" si="893"/>
        <v>NO</v>
      </c>
      <c r="N637" s="177" t="str">
        <f t="shared" si="894"/>
        <v>W/C</v>
      </c>
      <c r="O637"/>
      <c r="P637" s="95">
        <v>8894921</v>
      </c>
      <c r="Q637" s="95">
        <v>8657154</v>
      </c>
      <c r="R637" s="95">
        <v>7837130</v>
      </c>
      <c r="S637" s="95">
        <v>7054778</v>
      </c>
      <c r="T637" s="95">
        <v>8037240</v>
      </c>
      <c r="U637" s="95">
        <v>884604</v>
      </c>
      <c r="V637" s="95">
        <v>195419</v>
      </c>
      <c r="W637" s="95">
        <v>1515017</v>
      </c>
      <c r="X637" s="95">
        <v>1322487</v>
      </c>
      <c r="Y637" s="95">
        <v>2296195</v>
      </c>
      <c r="Z637" s="95">
        <v>2306995</v>
      </c>
      <c r="AA637" s="95">
        <v>1915910</v>
      </c>
      <c r="AB637" s="95">
        <v>692271</v>
      </c>
      <c r="AC637" s="95"/>
      <c r="AD637" s="95"/>
      <c r="AE637" s="95">
        <f t="shared" si="884"/>
        <v>3901377.0833333335</v>
      </c>
      <c r="AF637" s="143"/>
      <c r="AG637" s="105"/>
      <c r="AH637" s="99"/>
      <c r="AI637" s="99"/>
      <c r="AJ637" s="99"/>
      <c r="AK637" s="100"/>
      <c r="AL637" s="99">
        <f t="shared" si="848"/>
        <v>0</v>
      </c>
      <c r="AM637" s="98">
        <f>AE637</f>
        <v>3901377.0833333335</v>
      </c>
      <c r="AN637" s="99"/>
      <c r="AO637" s="247">
        <f t="shared" si="849"/>
        <v>3901377.0833333335</v>
      </c>
      <c r="AP637" s="232"/>
      <c r="AQ637" s="86">
        <f t="shared" si="930"/>
        <v>692271</v>
      </c>
      <c r="AR637" s="99"/>
      <c r="AS637" s="99"/>
      <c r="AT637" s="99"/>
      <c r="AU637" s="99"/>
      <c r="AV637" s="245">
        <f t="shared" si="850"/>
        <v>0</v>
      </c>
      <c r="AW637" s="99">
        <f t="shared" si="872"/>
        <v>692271</v>
      </c>
      <c r="AX637" s="99"/>
      <c r="AY637" s="98">
        <f t="shared" si="851"/>
        <v>692271</v>
      </c>
      <c r="AZ637" s="470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</row>
    <row r="638" spans="1:83" s="11" customFormat="1" ht="12" customHeight="1">
      <c r="A638" s="161">
        <v>18238141</v>
      </c>
      <c r="B638" s="108" t="str">
        <f t="shared" si="890"/>
        <v>18238141</v>
      </c>
      <c r="C638" s="112" t="s">
        <v>986</v>
      </c>
      <c r="D638" s="112" t="str">
        <f t="shared" si="873"/>
        <v>Non-Op</v>
      </c>
      <c r="E638" s="112"/>
      <c r="F638" s="112"/>
      <c r="G638" s="112"/>
      <c r="H638" s="177" t="str">
        <f t="shared" si="926"/>
        <v/>
      </c>
      <c r="I638" s="177" t="str">
        <f t="shared" si="927"/>
        <v/>
      </c>
      <c r="J638" s="177" t="str">
        <f t="shared" si="928"/>
        <v/>
      </c>
      <c r="K638" s="177" t="str">
        <f t="shared" si="929"/>
        <v>Non-Op</v>
      </c>
      <c r="L638" s="177" t="str">
        <f t="shared" si="892"/>
        <v>NO</v>
      </c>
      <c r="M638" s="177" t="str">
        <f t="shared" si="893"/>
        <v>NO</v>
      </c>
      <c r="N638" s="177" t="str">
        <f t="shared" si="894"/>
        <v/>
      </c>
      <c r="O638"/>
      <c r="P638" s="95">
        <v>7972606.4299999997</v>
      </c>
      <c r="Q638" s="95">
        <v>11215766.380000001</v>
      </c>
      <c r="R638" s="95">
        <v>11215766.380000001</v>
      </c>
      <c r="S638" s="95">
        <v>7503490.2300000004</v>
      </c>
      <c r="T638" s="95">
        <v>8680580.7799999993</v>
      </c>
      <c r="U638" s="95">
        <v>1240901.82</v>
      </c>
      <c r="V638" s="95">
        <v>1747765.81</v>
      </c>
      <c r="W638" s="95">
        <v>2733671.73</v>
      </c>
      <c r="X638" s="95">
        <v>2733671.73</v>
      </c>
      <c r="Y638" s="95">
        <v>2395307.85</v>
      </c>
      <c r="Z638" s="95">
        <v>2395307.85</v>
      </c>
      <c r="AA638" s="95">
        <v>4368002.79</v>
      </c>
      <c r="AB638" s="95">
        <v>5763265.1399999997</v>
      </c>
      <c r="AC638" s="95"/>
      <c r="AD638" s="95"/>
      <c r="AE638" s="95">
        <f t="shared" si="884"/>
        <v>5258180.7612500004</v>
      </c>
      <c r="AF638" s="143"/>
      <c r="AG638" s="105"/>
      <c r="AH638" s="99"/>
      <c r="AI638" s="99"/>
      <c r="AJ638" s="99"/>
      <c r="AK638" s="100">
        <f t="shared" ref="AK638:AK647" si="931">AE638</f>
        <v>5258180.7612500004</v>
      </c>
      <c r="AL638" s="99">
        <f t="shared" si="848"/>
        <v>5258180.7612500004</v>
      </c>
      <c r="AM638" s="98"/>
      <c r="AN638" s="99"/>
      <c r="AO638" s="247">
        <f t="shared" si="849"/>
        <v>0</v>
      </c>
      <c r="AP638" s="232"/>
      <c r="AQ638" s="86">
        <f t="shared" si="930"/>
        <v>5763265.1399999997</v>
      </c>
      <c r="AR638" s="99"/>
      <c r="AS638" s="99"/>
      <c r="AT638" s="99"/>
      <c r="AU638" s="99">
        <f t="shared" ref="AU638:AU647" si="932">AQ638</f>
        <v>5763265.1399999997</v>
      </c>
      <c r="AV638" s="245">
        <f t="shared" si="850"/>
        <v>5763265.1399999997</v>
      </c>
      <c r="AW638" s="99"/>
      <c r="AX638" s="99"/>
      <c r="AY638" s="98">
        <f t="shared" si="851"/>
        <v>0</v>
      </c>
      <c r="AZ638" s="470" t="s">
        <v>1665</v>
      </c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</row>
    <row r="639" spans="1:83" s="11" customFormat="1" ht="12" customHeight="1">
      <c r="A639" s="161">
        <v>18238142</v>
      </c>
      <c r="B639" s="108" t="str">
        <f t="shared" si="890"/>
        <v>18238142</v>
      </c>
      <c r="C639" s="112" t="s">
        <v>987</v>
      </c>
      <c r="D639" s="112" t="str">
        <f t="shared" si="873"/>
        <v>Non-Op</v>
      </c>
      <c r="E639" s="112"/>
      <c r="F639" s="112"/>
      <c r="G639" s="112"/>
      <c r="H639" s="177" t="str">
        <f t="shared" si="926"/>
        <v/>
      </c>
      <c r="I639" s="177" t="str">
        <f t="shared" si="927"/>
        <v/>
      </c>
      <c r="J639" s="177" t="str">
        <f t="shared" si="928"/>
        <v/>
      </c>
      <c r="K639" s="177" t="str">
        <f t="shared" si="929"/>
        <v>Non-Op</v>
      </c>
      <c r="L639" s="177" t="str">
        <f t="shared" si="892"/>
        <v>NO</v>
      </c>
      <c r="M639" s="177" t="str">
        <f t="shared" si="893"/>
        <v>NO</v>
      </c>
      <c r="N639" s="177" t="str">
        <f t="shared" si="894"/>
        <v/>
      </c>
      <c r="O639"/>
      <c r="P639" s="95">
        <v>8679562.2799999993</v>
      </c>
      <c r="Q639" s="95">
        <v>11756460.619999999</v>
      </c>
      <c r="R639" s="95">
        <v>11756460.619999999</v>
      </c>
      <c r="S639" s="95">
        <v>5491101.1799999997</v>
      </c>
      <c r="T639" s="95">
        <v>7536821.6399999997</v>
      </c>
      <c r="U639" s="95">
        <v>1200956.3500000001</v>
      </c>
      <c r="V639" s="95">
        <v>1894278.19</v>
      </c>
      <c r="W639" s="95">
        <v>1894278.19</v>
      </c>
      <c r="X639" s="95">
        <v>1917402.79</v>
      </c>
      <c r="Y639" s="95">
        <v>3170463.01</v>
      </c>
      <c r="Z639" s="95">
        <v>3170463.01</v>
      </c>
      <c r="AA639" s="95">
        <v>5488205.7199999997</v>
      </c>
      <c r="AB639" s="95">
        <v>4961828.9000000004</v>
      </c>
      <c r="AC639" s="95"/>
      <c r="AD639" s="95"/>
      <c r="AE639" s="95">
        <f t="shared" si="884"/>
        <v>5174798.9091666648</v>
      </c>
      <c r="AF639" s="143"/>
      <c r="AG639" s="105"/>
      <c r="AH639" s="99"/>
      <c r="AI639" s="99"/>
      <c r="AJ639" s="99"/>
      <c r="AK639" s="100">
        <f t="shared" si="931"/>
        <v>5174798.9091666648</v>
      </c>
      <c r="AL639" s="99">
        <f t="shared" si="848"/>
        <v>5174798.9091666648</v>
      </c>
      <c r="AM639" s="98"/>
      <c r="AN639" s="99"/>
      <c r="AO639" s="247">
        <f t="shared" si="849"/>
        <v>0</v>
      </c>
      <c r="AP639" s="232"/>
      <c r="AQ639" s="86">
        <f t="shared" si="930"/>
        <v>4961828.9000000004</v>
      </c>
      <c r="AR639" s="99"/>
      <c r="AS639" s="99"/>
      <c r="AT639" s="99"/>
      <c r="AU639" s="99">
        <f t="shared" si="932"/>
        <v>4961828.9000000004</v>
      </c>
      <c r="AV639" s="245">
        <f t="shared" si="850"/>
        <v>4961828.9000000004</v>
      </c>
      <c r="AW639" s="99"/>
      <c r="AX639" s="99"/>
      <c r="AY639" s="98">
        <f t="shared" si="851"/>
        <v>0</v>
      </c>
      <c r="AZ639" s="470" t="s">
        <v>1665</v>
      </c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</row>
    <row r="640" spans="1:83" s="11" customFormat="1" ht="12" customHeight="1">
      <c r="A640" s="161">
        <v>18238151</v>
      </c>
      <c r="B640" s="108" t="str">
        <f t="shared" si="890"/>
        <v>18238151</v>
      </c>
      <c r="C640" s="112" t="s">
        <v>988</v>
      </c>
      <c r="D640" s="112" t="str">
        <f t="shared" si="873"/>
        <v>Non-Op</v>
      </c>
      <c r="E640" s="112"/>
      <c r="F640" s="112"/>
      <c r="G640" s="112"/>
      <c r="H640" s="177" t="str">
        <f t="shared" si="926"/>
        <v/>
      </c>
      <c r="I640" s="177" t="str">
        <f t="shared" si="927"/>
        <v/>
      </c>
      <c r="J640" s="177" t="str">
        <f t="shared" si="928"/>
        <v/>
      </c>
      <c r="K640" s="177" t="str">
        <f t="shared" si="929"/>
        <v>Non-Op</v>
      </c>
      <c r="L640" s="177" t="str">
        <f t="shared" si="892"/>
        <v>NO</v>
      </c>
      <c r="M640" s="177" t="str">
        <f t="shared" si="893"/>
        <v>NO</v>
      </c>
      <c r="N640" s="177" t="str">
        <f t="shared" si="894"/>
        <v/>
      </c>
      <c r="O640"/>
      <c r="P640" s="95">
        <v>0</v>
      </c>
      <c r="Q640" s="95">
        <v>0</v>
      </c>
      <c r="R640" s="95">
        <v>0</v>
      </c>
      <c r="S640" s="95">
        <v>0</v>
      </c>
      <c r="T640" s="95">
        <v>0</v>
      </c>
      <c r="U640" s="95">
        <v>0</v>
      </c>
      <c r="V640" s="95">
        <v>0</v>
      </c>
      <c r="W640" s="95">
        <v>0</v>
      </c>
      <c r="X640" s="95">
        <v>0</v>
      </c>
      <c r="Y640" s="95">
        <v>0</v>
      </c>
      <c r="Z640" s="95">
        <v>0</v>
      </c>
      <c r="AA640" s="95">
        <v>0</v>
      </c>
      <c r="AB640" s="95">
        <v>0</v>
      </c>
      <c r="AC640" s="95"/>
      <c r="AD640" s="95"/>
      <c r="AE640" s="95">
        <f t="shared" si="884"/>
        <v>0</v>
      </c>
      <c r="AF640" s="143"/>
      <c r="AG640" s="105"/>
      <c r="AH640" s="99"/>
      <c r="AI640" s="99"/>
      <c r="AJ640" s="99"/>
      <c r="AK640" s="100">
        <f t="shared" si="931"/>
        <v>0</v>
      </c>
      <c r="AL640" s="99">
        <f t="shared" si="848"/>
        <v>0</v>
      </c>
      <c r="AM640" s="98"/>
      <c r="AN640" s="99"/>
      <c r="AO640" s="247">
        <f t="shared" si="849"/>
        <v>0</v>
      </c>
      <c r="AP640" s="232"/>
      <c r="AQ640" s="86">
        <f t="shared" si="930"/>
        <v>0</v>
      </c>
      <c r="AR640" s="99"/>
      <c r="AS640" s="99"/>
      <c r="AT640" s="99"/>
      <c r="AU640" s="99">
        <f t="shared" si="932"/>
        <v>0</v>
      </c>
      <c r="AV640" s="245">
        <f t="shared" si="850"/>
        <v>0</v>
      </c>
      <c r="AW640" s="99"/>
      <c r="AX640" s="99"/>
      <c r="AY640" s="98">
        <f t="shared" si="851"/>
        <v>0</v>
      </c>
      <c r="AZ640" s="470" t="s">
        <v>1665</v>
      </c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</row>
    <row r="641" spans="1:83" s="11" customFormat="1" ht="12" customHeight="1">
      <c r="A641" s="161">
        <v>18238152</v>
      </c>
      <c r="B641" s="108" t="str">
        <f t="shared" si="890"/>
        <v>18238152</v>
      </c>
      <c r="C641" s="112" t="s">
        <v>989</v>
      </c>
      <c r="D641" s="112" t="str">
        <f t="shared" si="873"/>
        <v>Non-Op</v>
      </c>
      <c r="E641" s="112"/>
      <c r="F641" s="112"/>
      <c r="G641" s="112"/>
      <c r="H641" s="177" t="str">
        <f t="shared" si="926"/>
        <v/>
      </c>
      <c r="I641" s="177" t="str">
        <f t="shared" si="927"/>
        <v/>
      </c>
      <c r="J641" s="177" t="str">
        <f t="shared" si="928"/>
        <v/>
      </c>
      <c r="K641" s="177" t="str">
        <f t="shared" si="929"/>
        <v>Non-Op</v>
      </c>
      <c r="L641" s="177" t="str">
        <f t="shared" si="892"/>
        <v>NO</v>
      </c>
      <c r="M641" s="177" t="str">
        <f t="shared" si="893"/>
        <v>NO</v>
      </c>
      <c r="N641" s="177" t="str">
        <f t="shared" si="894"/>
        <v/>
      </c>
      <c r="O641"/>
      <c r="P641" s="95">
        <v>0</v>
      </c>
      <c r="Q641" s="95">
        <v>0</v>
      </c>
      <c r="R641" s="95">
        <v>0</v>
      </c>
      <c r="S641" s="95">
        <v>0</v>
      </c>
      <c r="T641" s="95">
        <v>0</v>
      </c>
      <c r="U641" s="95">
        <v>0</v>
      </c>
      <c r="V641" s="95">
        <v>0</v>
      </c>
      <c r="W641" s="95">
        <v>0</v>
      </c>
      <c r="X641" s="95">
        <v>0</v>
      </c>
      <c r="Y641" s="95">
        <v>0</v>
      </c>
      <c r="Z641" s="95">
        <v>0</v>
      </c>
      <c r="AA641" s="95">
        <v>0</v>
      </c>
      <c r="AB641" s="95">
        <v>0</v>
      </c>
      <c r="AC641" s="95"/>
      <c r="AD641" s="95"/>
      <c r="AE641" s="95">
        <f t="shared" si="884"/>
        <v>0</v>
      </c>
      <c r="AF641" s="143"/>
      <c r="AG641" s="105"/>
      <c r="AH641" s="99"/>
      <c r="AI641" s="99"/>
      <c r="AJ641" s="99"/>
      <c r="AK641" s="100">
        <f t="shared" si="931"/>
        <v>0</v>
      </c>
      <c r="AL641" s="99">
        <f t="shared" si="848"/>
        <v>0</v>
      </c>
      <c r="AM641" s="98"/>
      <c r="AN641" s="99"/>
      <c r="AO641" s="247">
        <f t="shared" si="849"/>
        <v>0</v>
      </c>
      <c r="AP641" s="232"/>
      <c r="AQ641" s="86">
        <f t="shared" si="930"/>
        <v>0</v>
      </c>
      <c r="AR641" s="99"/>
      <c r="AS641" s="99"/>
      <c r="AT641" s="99"/>
      <c r="AU641" s="99">
        <f t="shared" si="932"/>
        <v>0</v>
      </c>
      <c r="AV641" s="245">
        <f t="shared" si="850"/>
        <v>0</v>
      </c>
      <c r="AW641" s="99"/>
      <c r="AX641" s="99"/>
      <c r="AY641" s="98">
        <f t="shared" si="851"/>
        <v>0</v>
      </c>
      <c r="AZ641" s="470" t="s">
        <v>1665</v>
      </c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</row>
    <row r="642" spans="1:83" s="11" customFormat="1" ht="12" customHeight="1">
      <c r="A642" s="161">
        <v>18238161</v>
      </c>
      <c r="B642" s="108" t="str">
        <f t="shared" si="890"/>
        <v>18238161</v>
      </c>
      <c r="C642" s="112" t="s">
        <v>990</v>
      </c>
      <c r="D642" s="112" t="str">
        <f t="shared" si="873"/>
        <v>Non-Op</v>
      </c>
      <c r="E642" s="112"/>
      <c r="F642" s="112"/>
      <c r="G642" s="112"/>
      <c r="H642" s="177" t="str">
        <f t="shared" si="926"/>
        <v/>
      </c>
      <c r="I642" s="177" t="str">
        <f t="shared" si="927"/>
        <v/>
      </c>
      <c r="J642" s="177" t="str">
        <f t="shared" si="928"/>
        <v/>
      </c>
      <c r="K642" s="177" t="str">
        <f t="shared" si="929"/>
        <v>Non-Op</v>
      </c>
      <c r="L642" s="177" t="str">
        <f t="shared" si="892"/>
        <v>NO</v>
      </c>
      <c r="M642" s="177" t="str">
        <f t="shared" si="893"/>
        <v>NO</v>
      </c>
      <c r="N642" s="177" t="str">
        <f t="shared" si="894"/>
        <v/>
      </c>
      <c r="O642"/>
      <c r="P642" s="95">
        <v>0</v>
      </c>
      <c r="Q642" s="95">
        <v>24429.7</v>
      </c>
      <c r="R642" s="95">
        <v>52335.41</v>
      </c>
      <c r="S642" s="95">
        <v>0</v>
      </c>
      <c r="T642" s="95">
        <v>35234.83</v>
      </c>
      <c r="U642" s="95">
        <v>74787.320000000007</v>
      </c>
      <c r="V642" s="95">
        <v>191655.47</v>
      </c>
      <c r="W642" s="95">
        <v>232489.98</v>
      </c>
      <c r="X642" s="95">
        <v>271640.07</v>
      </c>
      <c r="Y642" s="95">
        <v>307644.11</v>
      </c>
      <c r="Z642" s="95">
        <v>337237.93</v>
      </c>
      <c r="AA642" s="95">
        <v>364048.2</v>
      </c>
      <c r="AB642" s="95">
        <v>398786.64</v>
      </c>
      <c r="AC642" s="95"/>
      <c r="AD642" s="95"/>
      <c r="AE642" s="95">
        <f t="shared" si="884"/>
        <v>174241.36166666666</v>
      </c>
      <c r="AF642" s="143"/>
      <c r="AG642" s="105"/>
      <c r="AH642" s="99"/>
      <c r="AI642" s="99"/>
      <c r="AJ642" s="99"/>
      <c r="AK642" s="100">
        <f t="shared" si="931"/>
        <v>174241.36166666666</v>
      </c>
      <c r="AL642" s="99">
        <f t="shared" si="848"/>
        <v>174241.36166666666</v>
      </c>
      <c r="AM642" s="98"/>
      <c r="AN642" s="99"/>
      <c r="AO642" s="247">
        <f t="shared" si="849"/>
        <v>0</v>
      </c>
      <c r="AP642" s="232"/>
      <c r="AQ642" s="86">
        <f t="shared" si="930"/>
        <v>398786.64</v>
      </c>
      <c r="AR642" s="99"/>
      <c r="AS642" s="99"/>
      <c r="AT642" s="99"/>
      <c r="AU642" s="99">
        <f t="shared" si="932"/>
        <v>398786.64</v>
      </c>
      <c r="AV642" s="245">
        <f t="shared" si="850"/>
        <v>398786.64</v>
      </c>
      <c r="AW642" s="99"/>
      <c r="AX642" s="99"/>
      <c r="AY642" s="98">
        <f t="shared" si="851"/>
        <v>0</v>
      </c>
      <c r="AZ642" s="470" t="s">
        <v>1665</v>
      </c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</row>
    <row r="643" spans="1:83" s="11" customFormat="1" ht="12" customHeight="1">
      <c r="A643" s="161">
        <v>18238162</v>
      </c>
      <c r="B643" s="108" t="str">
        <f t="shared" si="890"/>
        <v>18238162</v>
      </c>
      <c r="C643" s="112" t="s">
        <v>991</v>
      </c>
      <c r="D643" s="112" t="str">
        <f t="shared" si="873"/>
        <v>Non-Op</v>
      </c>
      <c r="E643" s="112"/>
      <c r="F643" s="112"/>
      <c r="G643" s="112"/>
      <c r="H643" s="177" t="str">
        <f t="shared" si="926"/>
        <v/>
      </c>
      <c r="I643" s="177" t="str">
        <f t="shared" si="927"/>
        <v/>
      </c>
      <c r="J643" s="177" t="str">
        <f t="shared" si="928"/>
        <v/>
      </c>
      <c r="K643" s="177" t="str">
        <f t="shared" si="929"/>
        <v>Non-Op</v>
      </c>
      <c r="L643" s="177" t="str">
        <f t="shared" si="892"/>
        <v>NO</v>
      </c>
      <c r="M643" s="177" t="str">
        <f t="shared" si="893"/>
        <v>NO</v>
      </c>
      <c r="N643" s="177" t="str">
        <f t="shared" si="894"/>
        <v/>
      </c>
      <c r="O643"/>
      <c r="P643" s="95">
        <v>2056030.58</v>
      </c>
      <c r="Q643" s="95">
        <v>2191341.11</v>
      </c>
      <c r="R643" s="95">
        <v>2286616.4700000002</v>
      </c>
      <c r="S643" s="95">
        <v>2340042.9700000002</v>
      </c>
      <c r="T643" s="95">
        <v>2383882.9500000002</v>
      </c>
      <c r="U643" s="95">
        <v>373442.64</v>
      </c>
      <c r="V643" s="95">
        <v>424680.42</v>
      </c>
      <c r="W643" s="95">
        <v>476670.66</v>
      </c>
      <c r="X643" s="95">
        <v>527593.96</v>
      </c>
      <c r="Y643" s="95">
        <v>580483.46</v>
      </c>
      <c r="Z643" s="95">
        <v>628344.68000000005</v>
      </c>
      <c r="AA643" s="95">
        <v>672430.2</v>
      </c>
      <c r="AB643" s="95">
        <v>719859.73</v>
      </c>
      <c r="AC643" s="95"/>
      <c r="AD643" s="95"/>
      <c r="AE643" s="95">
        <f t="shared" si="884"/>
        <v>1189456.2229166667</v>
      </c>
      <c r="AF643" s="143"/>
      <c r="AG643" s="105"/>
      <c r="AH643" s="99"/>
      <c r="AI643" s="99"/>
      <c r="AJ643" s="99"/>
      <c r="AK643" s="100">
        <f t="shared" si="931"/>
        <v>1189456.2229166667</v>
      </c>
      <c r="AL643" s="99">
        <f t="shared" si="848"/>
        <v>1189456.2229166667</v>
      </c>
      <c r="AM643" s="98"/>
      <c r="AN643" s="99"/>
      <c r="AO643" s="247">
        <f t="shared" si="849"/>
        <v>0</v>
      </c>
      <c r="AP643" s="232"/>
      <c r="AQ643" s="86">
        <f t="shared" si="930"/>
        <v>719859.73</v>
      </c>
      <c r="AR643" s="99"/>
      <c r="AS643" s="99"/>
      <c r="AT643" s="99"/>
      <c r="AU643" s="99">
        <f t="shared" si="932"/>
        <v>719859.73</v>
      </c>
      <c r="AV643" s="245">
        <f t="shared" si="850"/>
        <v>719859.73</v>
      </c>
      <c r="AW643" s="99"/>
      <c r="AX643" s="99"/>
      <c r="AY643" s="98">
        <f t="shared" si="851"/>
        <v>0</v>
      </c>
      <c r="AZ643" s="470" t="s">
        <v>1665</v>
      </c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</row>
    <row r="644" spans="1:83" s="11" customFormat="1" ht="12" customHeight="1">
      <c r="A644" s="161">
        <v>18238171</v>
      </c>
      <c r="B644" s="108" t="str">
        <f t="shared" si="890"/>
        <v>18238171</v>
      </c>
      <c r="C644" s="112" t="s">
        <v>992</v>
      </c>
      <c r="D644" s="112" t="str">
        <f t="shared" si="873"/>
        <v>Non-Op</v>
      </c>
      <c r="E644" s="112"/>
      <c r="F644" s="112"/>
      <c r="G644" s="112"/>
      <c r="H644" s="177" t="str">
        <f t="shared" si="926"/>
        <v/>
      </c>
      <c r="I644" s="177" t="str">
        <f t="shared" si="927"/>
        <v/>
      </c>
      <c r="J644" s="177" t="str">
        <f t="shared" si="928"/>
        <v/>
      </c>
      <c r="K644" s="177" t="str">
        <f t="shared" si="929"/>
        <v>Non-Op</v>
      </c>
      <c r="L644" s="177" t="str">
        <f t="shared" si="892"/>
        <v>NO</v>
      </c>
      <c r="M644" s="177" t="str">
        <f t="shared" si="893"/>
        <v>NO</v>
      </c>
      <c r="N644" s="177" t="str">
        <f t="shared" si="894"/>
        <v/>
      </c>
      <c r="O644"/>
      <c r="P644" s="95">
        <v>0</v>
      </c>
      <c r="Q644" s="95">
        <v>0</v>
      </c>
      <c r="R644" s="95">
        <v>0</v>
      </c>
      <c r="S644" s="95">
        <v>0</v>
      </c>
      <c r="T644" s="95">
        <v>0</v>
      </c>
      <c r="U644" s="95">
        <v>0</v>
      </c>
      <c r="V644" s="95">
        <v>0</v>
      </c>
      <c r="W644" s="95">
        <v>0</v>
      </c>
      <c r="X644" s="95">
        <v>0</v>
      </c>
      <c r="Y644" s="95">
        <v>0</v>
      </c>
      <c r="Z644" s="95">
        <v>0</v>
      </c>
      <c r="AA644" s="95">
        <v>0</v>
      </c>
      <c r="AB644" s="95">
        <v>0</v>
      </c>
      <c r="AC644" s="95"/>
      <c r="AD644" s="95"/>
      <c r="AE644" s="95">
        <f t="shared" si="884"/>
        <v>0</v>
      </c>
      <c r="AF644" s="143"/>
      <c r="AG644" s="105"/>
      <c r="AH644" s="99"/>
      <c r="AI644" s="99"/>
      <c r="AJ644" s="99"/>
      <c r="AK644" s="100">
        <f t="shared" si="931"/>
        <v>0</v>
      </c>
      <c r="AL644" s="99">
        <f t="shared" si="848"/>
        <v>0</v>
      </c>
      <c r="AM644" s="98"/>
      <c r="AN644" s="99"/>
      <c r="AO644" s="247">
        <f t="shared" si="849"/>
        <v>0</v>
      </c>
      <c r="AP644" s="232"/>
      <c r="AQ644" s="86">
        <f t="shared" si="930"/>
        <v>0</v>
      </c>
      <c r="AR644" s="99"/>
      <c r="AS644" s="99"/>
      <c r="AT644" s="99"/>
      <c r="AU644" s="99">
        <f t="shared" si="932"/>
        <v>0</v>
      </c>
      <c r="AV644" s="245">
        <f t="shared" si="850"/>
        <v>0</v>
      </c>
      <c r="AW644" s="99"/>
      <c r="AX644" s="99"/>
      <c r="AY644" s="98">
        <f t="shared" si="851"/>
        <v>0</v>
      </c>
      <c r="AZ644" s="470" t="s">
        <v>1665</v>
      </c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</row>
    <row r="645" spans="1:83" s="11" customFormat="1" ht="12" customHeight="1">
      <c r="A645" s="161">
        <v>18238172</v>
      </c>
      <c r="B645" s="108" t="str">
        <f t="shared" si="890"/>
        <v>18238172</v>
      </c>
      <c r="C645" s="112" t="s">
        <v>993</v>
      </c>
      <c r="D645" s="112" t="str">
        <f t="shared" si="873"/>
        <v>Non-Op</v>
      </c>
      <c r="E645" s="112"/>
      <c r="F645" s="112"/>
      <c r="G645" s="112"/>
      <c r="H645" s="177" t="str">
        <f t="shared" si="926"/>
        <v/>
      </c>
      <c r="I645" s="177" t="str">
        <f t="shared" si="927"/>
        <v/>
      </c>
      <c r="J645" s="177" t="str">
        <f t="shared" si="928"/>
        <v/>
      </c>
      <c r="K645" s="177" t="str">
        <f t="shared" si="929"/>
        <v>Non-Op</v>
      </c>
      <c r="L645" s="177" t="str">
        <f t="shared" si="892"/>
        <v>NO</v>
      </c>
      <c r="M645" s="177" t="str">
        <f t="shared" si="893"/>
        <v>NO</v>
      </c>
      <c r="N645" s="177" t="str">
        <f t="shared" si="894"/>
        <v/>
      </c>
      <c r="O645"/>
      <c r="P645" s="95">
        <v>0</v>
      </c>
      <c r="Q645" s="95">
        <v>0</v>
      </c>
      <c r="R645" s="95">
        <v>0</v>
      </c>
      <c r="S645" s="95">
        <v>0</v>
      </c>
      <c r="T645" s="95">
        <v>0</v>
      </c>
      <c r="U645" s="95">
        <v>0</v>
      </c>
      <c r="V645" s="95">
        <v>0</v>
      </c>
      <c r="W645" s="95">
        <v>0</v>
      </c>
      <c r="X645" s="95">
        <v>0</v>
      </c>
      <c r="Y645" s="95">
        <v>0</v>
      </c>
      <c r="Z645" s="95">
        <v>0</v>
      </c>
      <c r="AA645" s="95">
        <v>0</v>
      </c>
      <c r="AB645" s="95">
        <v>0</v>
      </c>
      <c r="AC645" s="95"/>
      <c r="AD645" s="95"/>
      <c r="AE645" s="95">
        <f t="shared" si="884"/>
        <v>0</v>
      </c>
      <c r="AF645" s="143"/>
      <c r="AG645" s="105"/>
      <c r="AH645" s="99"/>
      <c r="AI645" s="99"/>
      <c r="AJ645" s="99"/>
      <c r="AK645" s="100">
        <f t="shared" si="931"/>
        <v>0</v>
      </c>
      <c r="AL645" s="99">
        <f t="shared" si="848"/>
        <v>0</v>
      </c>
      <c r="AM645" s="98"/>
      <c r="AN645" s="99"/>
      <c r="AO645" s="247">
        <f t="shared" si="849"/>
        <v>0</v>
      </c>
      <c r="AP645" s="232"/>
      <c r="AQ645" s="86">
        <f t="shared" si="930"/>
        <v>0</v>
      </c>
      <c r="AR645" s="99"/>
      <c r="AS645" s="99"/>
      <c r="AT645" s="99"/>
      <c r="AU645" s="99">
        <f t="shared" si="932"/>
        <v>0</v>
      </c>
      <c r="AV645" s="245">
        <f t="shared" si="850"/>
        <v>0</v>
      </c>
      <c r="AW645" s="99"/>
      <c r="AX645" s="99"/>
      <c r="AY645" s="98">
        <f t="shared" si="851"/>
        <v>0</v>
      </c>
      <c r="AZ645" s="470" t="s">
        <v>1665</v>
      </c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</row>
    <row r="646" spans="1:83" s="11" customFormat="1" ht="12" customHeight="1">
      <c r="A646" s="161">
        <v>18238181</v>
      </c>
      <c r="B646" s="108" t="str">
        <f t="shared" si="890"/>
        <v>18238181</v>
      </c>
      <c r="C646" s="112" t="s">
        <v>1055</v>
      </c>
      <c r="D646" s="112" t="str">
        <f t="shared" si="873"/>
        <v>Non-Op</v>
      </c>
      <c r="E646" s="112"/>
      <c r="F646" s="112"/>
      <c r="G646" s="112"/>
      <c r="H646" s="177" t="str">
        <f t="shared" si="926"/>
        <v/>
      </c>
      <c r="I646" s="177" t="str">
        <f t="shared" si="927"/>
        <v/>
      </c>
      <c r="J646" s="177" t="str">
        <f t="shared" si="928"/>
        <v/>
      </c>
      <c r="K646" s="177" t="str">
        <f t="shared" si="929"/>
        <v>Non-Op</v>
      </c>
      <c r="L646" s="177" t="str">
        <f t="shared" si="892"/>
        <v>NO</v>
      </c>
      <c r="M646" s="177" t="str">
        <f t="shared" si="893"/>
        <v>NO</v>
      </c>
      <c r="N646" s="177" t="str">
        <f t="shared" si="894"/>
        <v/>
      </c>
      <c r="O646"/>
      <c r="P646" s="95">
        <v>1498426.63</v>
      </c>
      <c r="Q646" s="95">
        <v>1667085.43</v>
      </c>
      <c r="R646" s="95">
        <v>2226479.44</v>
      </c>
      <c r="S646" s="95">
        <v>2174528.06</v>
      </c>
      <c r="T646" s="95">
        <v>2731997.4</v>
      </c>
      <c r="U646" s="95">
        <v>1289067.74</v>
      </c>
      <c r="V646" s="95">
        <v>1174774.71</v>
      </c>
      <c r="W646" s="95">
        <v>1174774.71</v>
      </c>
      <c r="X646" s="95">
        <v>1353576.54</v>
      </c>
      <c r="Y646" s="95">
        <v>1487655.88</v>
      </c>
      <c r="Z646" s="95">
        <v>1487655.88</v>
      </c>
      <c r="AA646" s="95">
        <v>1704227.04</v>
      </c>
      <c r="AB646" s="95">
        <v>815993.17</v>
      </c>
      <c r="AC646" s="95"/>
      <c r="AD646" s="95"/>
      <c r="AE646" s="95">
        <f t="shared" si="884"/>
        <v>1635752.7274999998</v>
      </c>
      <c r="AF646" s="143"/>
      <c r="AG646" s="105"/>
      <c r="AH646" s="99"/>
      <c r="AI646" s="99"/>
      <c r="AJ646" s="99"/>
      <c r="AK646" s="100">
        <f t="shared" si="931"/>
        <v>1635752.7274999998</v>
      </c>
      <c r="AL646" s="99">
        <f t="shared" si="848"/>
        <v>1635752.7274999998</v>
      </c>
      <c r="AM646" s="98"/>
      <c r="AN646" s="99"/>
      <c r="AO646" s="247">
        <f t="shared" si="849"/>
        <v>0</v>
      </c>
      <c r="AP646" s="232"/>
      <c r="AQ646" s="86">
        <f t="shared" si="930"/>
        <v>815993.17</v>
      </c>
      <c r="AR646" s="99"/>
      <c r="AS646" s="99"/>
      <c r="AT646" s="99"/>
      <c r="AU646" s="99">
        <f t="shared" si="932"/>
        <v>815993.17</v>
      </c>
      <c r="AV646" s="245">
        <f t="shared" si="850"/>
        <v>815993.17</v>
      </c>
      <c r="AW646" s="99"/>
      <c r="AX646" s="99"/>
      <c r="AY646" s="98">
        <f t="shared" si="851"/>
        <v>0</v>
      </c>
      <c r="AZ646" s="470" t="s">
        <v>1665</v>
      </c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</row>
    <row r="647" spans="1:83" s="11" customFormat="1" ht="12" customHeight="1">
      <c r="A647" s="161">
        <v>18238191</v>
      </c>
      <c r="B647" s="108" t="str">
        <f t="shared" si="890"/>
        <v>18238191</v>
      </c>
      <c r="C647" s="112" t="s">
        <v>1056</v>
      </c>
      <c r="D647" s="112" t="str">
        <f t="shared" si="873"/>
        <v>Non-Op</v>
      </c>
      <c r="E647" s="112"/>
      <c r="F647" s="112"/>
      <c r="G647" s="112"/>
      <c r="H647" s="177" t="str">
        <f t="shared" si="926"/>
        <v/>
      </c>
      <c r="I647" s="177" t="str">
        <f t="shared" si="927"/>
        <v/>
      </c>
      <c r="J647" s="177" t="str">
        <f t="shared" si="928"/>
        <v/>
      </c>
      <c r="K647" s="177" t="str">
        <f t="shared" si="929"/>
        <v>Non-Op</v>
      </c>
      <c r="L647" s="177" t="str">
        <f t="shared" si="892"/>
        <v>NO</v>
      </c>
      <c r="M647" s="177" t="str">
        <f t="shared" si="893"/>
        <v>NO</v>
      </c>
      <c r="N647" s="177" t="str">
        <f t="shared" si="894"/>
        <v/>
      </c>
      <c r="O647"/>
      <c r="P647" s="95">
        <v>516633.15</v>
      </c>
      <c r="Q647" s="95">
        <v>516633.15</v>
      </c>
      <c r="R647" s="95">
        <v>807643.52</v>
      </c>
      <c r="S647" s="95">
        <v>812671.18</v>
      </c>
      <c r="T647" s="95">
        <v>1527522.45</v>
      </c>
      <c r="U647" s="95">
        <v>1194062.75</v>
      </c>
      <c r="V647" s="95">
        <v>1038961.35</v>
      </c>
      <c r="W647" s="95">
        <v>1038961.35</v>
      </c>
      <c r="X647" s="95">
        <v>2111166.2400000002</v>
      </c>
      <c r="Y647" s="95">
        <v>2943970.17</v>
      </c>
      <c r="Z647" s="95">
        <v>1373368.62</v>
      </c>
      <c r="AA647" s="95">
        <v>1644512.6</v>
      </c>
      <c r="AB647" s="95">
        <v>1115798.56</v>
      </c>
      <c r="AC647" s="95"/>
      <c r="AD647" s="95"/>
      <c r="AE647" s="95">
        <f t="shared" si="884"/>
        <v>1318807.4362499998</v>
      </c>
      <c r="AF647" s="143"/>
      <c r="AG647" s="105"/>
      <c r="AH647" s="99"/>
      <c r="AI647" s="99"/>
      <c r="AJ647" s="99"/>
      <c r="AK647" s="100">
        <f t="shared" si="931"/>
        <v>1318807.4362499998</v>
      </c>
      <c r="AL647" s="99">
        <f t="shared" si="848"/>
        <v>1318807.4362499998</v>
      </c>
      <c r="AM647" s="98"/>
      <c r="AN647" s="99"/>
      <c r="AO647" s="247">
        <f t="shared" si="849"/>
        <v>0</v>
      </c>
      <c r="AP647" s="232"/>
      <c r="AQ647" s="86">
        <f t="shared" si="930"/>
        <v>1115798.56</v>
      </c>
      <c r="AR647" s="99"/>
      <c r="AS647" s="99"/>
      <c r="AT647" s="99"/>
      <c r="AU647" s="99">
        <f t="shared" si="932"/>
        <v>1115798.56</v>
      </c>
      <c r="AV647" s="245">
        <f t="shared" si="850"/>
        <v>1115798.56</v>
      </c>
      <c r="AW647" s="99"/>
      <c r="AX647" s="99"/>
      <c r="AY647" s="98">
        <f t="shared" si="851"/>
        <v>0</v>
      </c>
      <c r="AZ647" s="470" t="s">
        <v>1665</v>
      </c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</row>
    <row r="648" spans="1:83" s="11" customFormat="1" ht="12" customHeight="1">
      <c r="A648" s="161">
        <v>18238201</v>
      </c>
      <c r="B648" s="108" t="str">
        <f t="shared" si="890"/>
        <v>18238201</v>
      </c>
      <c r="C648" s="112" t="s">
        <v>1062</v>
      </c>
      <c r="D648" s="112" t="str">
        <f t="shared" si="873"/>
        <v>W/C</v>
      </c>
      <c r="E648" s="112"/>
      <c r="F648" s="112"/>
      <c r="G648" s="112"/>
      <c r="H648" s="177" t="str">
        <f t="shared" si="926"/>
        <v/>
      </c>
      <c r="I648" s="177" t="str">
        <f t="shared" si="927"/>
        <v/>
      </c>
      <c r="J648" s="177" t="str">
        <f t="shared" si="928"/>
        <v/>
      </c>
      <c r="K648" s="177" t="str">
        <f t="shared" si="929"/>
        <v/>
      </c>
      <c r="L648" s="177" t="str">
        <f t="shared" si="892"/>
        <v>W/C</v>
      </c>
      <c r="M648" s="177" t="str">
        <f t="shared" si="893"/>
        <v>NO</v>
      </c>
      <c r="N648" s="177" t="str">
        <f t="shared" si="894"/>
        <v>W/C</v>
      </c>
      <c r="O648"/>
      <c r="P648" s="95">
        <v>0</v>
      </c>
      <c r="Q648" s="95">
        <v>0</v>
      </c>
      <c r="R648" s="95">
        <v>0</v>
      </c>
      <c r="S648" s="95">
        <v>0</v>
      </c>
      <c r="T648" s="95">
        <v>0</v>
      </c>
      <c r="U648" s="95">
        <v>0</v>
      </c>
      <c r="V648" s="95">
        <v>0</v>
      </c>
      <c r="W648" s="95">
        <v>0</v>
      </c>
      <c r="X648" s="95">
        <v>0</v>
      </c>
      <c r="Y648" s="95">
        <v>0</v>
      </c>
      <c r="Z648" s="95">
        <v>0</v>
      </c>
      <c r="AA648" s="95">
        <v>0</v>
      </c>
      <c r="AB648" s="95">
        <v>0</v>
      </c>
      <c r="AC648" s="95"/>
      <c r="AD648" s="95"/>
      <c r="AE648" s="95">
        <f t="shared" si="884"/>
        <v>0</v>
      </c>
      <c r="AF648" s="102"/>
      <c r="AG648" s="101"/>
      <c r="AH648" s="99"/>
      <c r="AI648" s="99"/>
      <c r="AJ648" s="99"/>
      <c r="AK648" s="100"/>
      <c r="AL648" s="99">
        <f t="shared" ref="AL648:AL727" si="933">SUM(AI648:AK648)</f>
        <v>0</v>
      </c>
      <c r="AM648" s="98">
        <f>AE648</f>
        <v>0</v>
      </c>
      <c r="AN648" s="99"/>
      <c r="AO648" s="247">
        <f t="shared" ref="AO648:AO727" si="934">AM648+AN648</f>
        <v>0</v>
      </c>
      <c r="AP648" s="232"/>
      <c r="AQ648" s="86">
        <f t="shared" si="930"/>
        <v>0</v>
      </c>
      <c r="AR648" s="99"/>
      <c r="AS648" s="99"/>
      <c r="AT648" s="99"/>
      <c r="AU648" s="99"/>
      <c r="AV648" s="245">
        <f t="shared" ref="AV648:AV727" si="935">SUM(AS648:AU648)</f>
        <v>0</v>
      </c>
      <c r="AW648" s="99">
        <f>AL648</f>
        <v>0</v>
      </c>
      <c r="AX648" s="99"/>
      <c r="AY648" s="98">
        <f t="shared" ref="AY648:AY727" si="936">AW648+AX648</f>
        <v>0</v>
      </c>
      <c r="AZ648" s="470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</row>
    <row r="649" spans="1:83" s="11" customFormat="1" ht="12" customHeight="1">
      <c r="A649" s="161">
        <v>18238211</v>
      </c>
      <c r="B649" s="108" t="str">
        <f t="shared" si="890"/>
        <v>18238211</v>
      </c>
      <c r="C649" s="94" t="s">
        <v>1048</v>
      </c>
      <c r="D649" s="112" t="str">
        <f t="shared" si="873"/>
        <v>Non-Op</v>
      </c>
      <c r="E649" s="112"/>
      <c r="F649" s="94"/>
      <c r="G649" s="112"/>
      <c r="H649" s="177" t="str">
        <f t="shared" si="926"/>
        <v/>
      </c>
      <c r="I649" s="177" t="str">
        <f t="shared" si="927"/>
        <v/>
      </c>
      <c r="J649" s="177" t="str">
        <f t="shared" si="928"/>
        <v/>
      </c>
      <c r="K649" s="177" t="str">
        <f t="shared" si="929"/>
        <v>Non-Op</v>
      </c>
      <c r="L649" s="177" t="str">
        <f t="shared" si="892"/>
        <v>NO</v>
      </c>
      <c r="M649" s="177" t="str">
        <f t="shared" si="893"/>
        <v>NO</v>
      </c>
      <c r="N649" s="177" t="str">
        <f t="shared" si="894"/>
        <v/>
      </c>
      <c r="O649"/>
      <c r="P649" s="95">
        <v>47854.27</v>
      </c>
      <c r="Q649" s="95">
        <v>54673.84</v>
      </c>
      <c r="R649" s="95">
        <v>63143.99</v>
      </c>
      <c r="S649" s="95">
        <v>72789.460000000006</v>
      </c>
      <c r="T649" s="95">
        <v>84172.84</v>
      </c>
      <c r="U649" s="95">
        <v>49048.23</v>
      </c>
      <c r="V649" s="95">
        <v>61262.99</v>
      </c>
      <c r="W649" s="95">
        <v>72678.05</v>
      </c>
      <c r="X649" s="95">
        <v>83841.8</v>
      </c>
      <c r="Y649" s="95">
        <v>95158.7</v>
      </c>
      <c r="Z649" s="95">
        <v>103997.2</v>
      </c>
      <c r="AA649" s="95">
        <v>110686.59</v>
      </c>
      <c r="AB649" s="95">
        <v>117327.01</v>
      </c>
      <c r="AC649" s="95"/>
      <c r="AD649" s="95"/>
      <c r="AE649" s="95">
        <f t="shared" si="884"/>
        <v>77837.027499999982</v>
      </c>
      <c r="AF649" s="143"/>
      <c r="AG649" s="105"/>
      <c r="AH649" s="99"/>
      <c r="AI649" s="99"/>
      <c r="AJ649" s="99"/>
      <c r="AK649" s="100">
        <f>AE649</f>
        <v>77837.027499999982</v>
      </c>
      <c r="AL649" s="99">
        <f t="shared" si="933"/>
        <v>77837.027499999982</v>
      </c>
      <c r="AM649" s="98"/>
      <c r="AN649" s="99"/>
      <c r="AO649" s="247">
        <f t="shared" si="934"/>
        <v>0</v>
      </c>
      <c r="AP649" s="232"/>
      <c r="AQ649" s="86">
        <f t="shared" si="930"/>
        <v>117327.01</v>
      </c>
      <c r="AR649" s="99"/>
      <c r="AS649" s="99"/>
      <c r="AT649" s="99"/>
      <c r="AU649" s="99">
        <f>AQ649</f>
        <v>117327.01</v>
      </c>
      <c r="AV649" s="245">
        <f t="shared" si="935"/>
        <v>117327.01</v>
      </c>
      <c r="AW649" s="99"/>
      <c r="AX649" s="99"/>
      <c r="AY649" s="98">
        <f t="shared" si="936"/>
        <v>0</v>
      </c>
      <c r="AZ649" s="470" t="s">
        <v>1665</v>
      </c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</row>
    <row r="650" spans="1:83" s="11" customFormat="1" ht="12" customHeight="1">
      <c r="A650" s="161">
        <v>18238221</v>
      </c>
      <c r="B650" s="108" t="str">
        <f t="shared" si="890"/>
        <v>18238221</v>
      </c>
      <c r="C650" s="94" t="s">
        <v>1049</v>
      </c>
      <c r="D650" s="112" t="str">
        <f t="shared" si="873"/>
        <v>Non-Op</v>
      </c>
      <c r="E650" s="112"/>
      <c r="F650" s="94"/>
      <c r="G650" s="112"/>
      <c r="H650" s="177" t="str">
        <f t="shared" si="926"/>
        <v/>
      </c>
      <c r="I650" s="177" t="str">
        <f t="shared" si="927"/>
        <v/>
      </c>
      <c r="J650" s="177" t="str">
        <f t="shared" si="928"/>
        <v/>
      </c>
      <c r="K650" s="177" t="str">
        <f t="shared" si="929"/>
        <v>Non-Op</v>
      </c>
      <c r="L650" s="177" t="str">
        <f t="shared" si="892"/>
        <v>NO</v>
      </c>
      <c r="M650" s="177" t="str">
        <f t="shared" si="893"/>
        <v>NO</v>
      </c>
      <c r="N650" s="177" t="str">
        <f t="shared" si="894"/>
        <v/>
      </c>
      <c r="O650"/>
      <c r="P650" s="95">
        <v>4793.1899999999996</v>
      </c>
      <c r="Q650" s="95">
        <v>6425.95</v>
      </c>
      <c r="R650" s="95">
        <v>8728.2900000000009</v>
      </c>
      <c r="S650" s="95">
        <v>11788.39</v>
      </c>
      <c r="T650" s="95">
        <v>16767.63</v>
      </c>
      <c r="U650" s="95">
        <v>19035.259999999998</v>
      </c>
      <c r="V650" s="95">
        <v>26080.12</v>
      </c>
      <c r="W650" s="95">
        <v>32630.34</v>
      </c>
      <c r="X650" s="95">
        <v>41457.919999999998</v>
      </c>
      <c r="Y650" s="95">
        <v>54571.71</v>
      </c>
      <c r="Z650" s="95">
        <v>53437.02</v>
      </c>
      <c r="AA650" s="95">
        <v>58697.32</v>
      </c>
      <c r="AB650" s="95">
        <v>64520</v>
      </c>
      <c r="AC650" s="95"/>
      <c r="AD650" s="95"/>
      <c r="AE650" s="95">
        <f t="shared" si="884"/>
        <v>30356.378750000003</v>
      </c>
      <c r="AF650" s="143"/>
      <c r="AG650" s="105"/>
      <c r="AH650" s="99"/>
      <c r="AI650" s="99"/>
      <c r="AJ650" s="99"/>
      <c r="AK650" s="100">
        <f>AE650</f>
        <v>30356.378750000003</v>
      </c>
      <c r="AL650" s="99">
        <f t="shared" si="933"/>
        <v>30356.378750000003</v>
      </c>
      <c r="AM650" s="98"/>
      <c r="AN650" s="99"/>
      <c r="AO650" s="247">
        <f t="shared" si="934"/>
        <v>0</v>
      </c>
      <c r="AP650" s="232"/>
      <c r="AQ650" s="86">
        <f t="shared" si="930"/>
        <v>64520</v>
      </c>
      <c r="AR650" s="99"/>
      <c r="AS650" s="99"/>
      <c r="AT650" s="99"/>
      <c r="AU650" s="99">
        <f>AQ650</f>
        <v>64520</v>
      </c>
      <c r="AV650" s="245">
        <f t="shared" si="935"/>
        <v>64520</v>
      </c>
      <c r="AW650" s="99"/>
      <c r="AX650" s="99"/>
      <c r="AY650" s="98">
        <f t="shared" si="936"/>
        <v>0</v>
      </c>
      <c r="AZ650" s="470" t="s">
        <v>1665</v>
      </c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</row>
    <row r="651" spans="1:83" s="11" customFormat="1" ht="12" customHeight="1">
      <c r="A651" s="161">
        <v>18238311</v>
      </c>
      <c r="B651" s="108" t="str">
        <f t="shared" si="890"/>
        <v>18238311</v>
      </c>
      <c r="C651" s="112" t="s">
        <v>1033</v>
      </c>
      <c r="D651" s="112" t="str">
        <f t="shared" si="873"/>
        <v>ERB</v>
      </c>
      <c r="E651" s="112"/>
      <c r="F651" s="112"/>
      <c r="G651" s="112"/>
      <c r="H651" s="177" t="str">
        <f t="shared" si="926"/>
        <v/>
      </c>
      <c r="I651" s="177" t="str">
        <f t="shared" si="927"/>
        <v>ERB</v>
      </c>
      <c r="J651" s="177" t="str">
        <f t="shared" si="928"/>
        <v/>
      </c>
      <c r="K651" s="177" t="str">
        <f t="shared" si="929"/>
        <v/>
      </c>
      <c r="L651" s="177" t="str">
        <f t="shared" si="892"/>
        <v>NO</v>
      </c>
      <c r="M651" s="177" t="str">
        <f t="shared" si="893"/>
        <v>NO</v>
      </c>
      <c r="N651" s="177" t="str">
        <f t="shared" si="894"/>
        <v/>
      </c>
      <c r="O651"/>
      <c r="P651" s="95">
        <v>3767013.76</v>
      </c>
      <c r="Q651" s="95">
        <v>3390311.76</v>
      </c>
      <c r="R651" s="95">
        <v>3013609.76</v>
      </c>
      <c r="S651" s="95">
        <v>2636907.7599999998</v>
      </c>
      <c r="T651" s="95">
        <v>2260205.7599999998</v>
      </c>
      <c r="U651" s="95">
        <v>1883503.76</v>
      </c>
      <c r="V651" s="95">
        <v>1506801.76</v>
      </c>
      <c r="W651" s="95">
        <v>1130099.76</v>
      </c>
      <c r="X651" s="95">
        <v>753397.76000000001</v>
      </c>
      <c r="Y651" s="95">
        <v>376695.76</v>
      </c>
      <c r="Z651" s="95">
        <v>0</v>
      </c>
      <c r="AA651" s="95">
        <v>0</v>
      </c>
      <c r="AB651" s="95">
        <v>0</v>
      </c>
      <c r="AC651" s="95"/>
      <c r="AD651" s="95"/>
      <c r="AE651" s="95">
        <f t="shared" si="884"/>
        <v>1569586.7266666666</v>
      </c>
      <c r="AF651" s="102" t="s">
        <v>406</v>
      </c>
      <c r="AG651" s="101"/>
      <c r="AH651" s="99"/>
      <c r="AI651" s="99">
        <f>AE651</f>
        <v>1569586.7266666666</v>
      </c>
      <c r="AJ651" s="99"/>
      <c r="AK651" s="100"/>
      <c r="AL651" s="99">
        <f t="shared" si="933"/>
        <v>1569586.7266666666</v>
      </c>
      <c r="AM651" s="98"/>
      <c r="AN651" s="99"/>
      <c r="AO651" s="247">
        <f t="shared" si="934"/>
        <v>0</v>
      </c>
      <c r="AP651" s="232"/>
      <c r="AQ651" s="86">
        <f t="shared" si="930"/>
        <v>0</v>
      </c>
      <c r="AR651" s="99"/>
      <c r="AS651" s="99">
        <f>AQ651</f>
        <v>0</v>
      </c>
      <c r="AT651" s="99"/>
      <c r="AU651" s="99"/>
      <c r="AV651" s="245">
        <f t="shared" si="935"/>
        <v>0</v>
      </c>
      <c r="AW651" s="99"/>
      <c r="AX651" s="99"/>
      <c r="AY651" s="98">
        <f t="shared" si="936"/>
        <v>0</v>
      </c>
      <c r="AZ651" s="470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</row>
    <row r="652" spans="1:83" s="11" customFormat="1" ht="12" customHeight="1">
      <c r="A652" s="161">
        <v>18238321</v>
      </c>
      <c r="B652" s="108" t="str">
        <f t="shared" si="890"/>
        <v>18238321</v>
      </c>
      <c r="C652" s="112" t="s">
        <v>1034</v>
      </c>
      <c r="D652" s="112" t="str">
        <f t="shared" si="873"/>
        <v>ERB</v>
      </c>
      <c r="E652" s="112"/>
      <c r="F652" s="112"/>
      <c r="G652" s="112"/>
      <c r="H652" s="177" t="str">
        <f t="shared" si="926"/>
        <v/>
      </c>
      <c r="I652" s="177" t="str">
        <f t="shared" si="927"/>
        <v>ERB</v>
      </c>
      <c r="J652" s="177" t="str">
        <f t="shared" si="928"/>
        <v/>
      </c>
      <c r="K652" s="177" t="str">
        <f t="shared" si="929"/>
        <v/>
      </c>
      <c r="L652" s="177" t="str">
        <f t="shared" si="892"/>
        <v>NO</v>
      </c>
      <c r="M652" s="177" t="str">
        <f t="shared" si="893"/>
        <v>NO</v>
      </c>
      <c r="N652" s="177" t="str">
        <f t="shared" si="894"/>
        <v/>
      </c>
      <c r="O652"/>
      <c r="P652" s="95">
        <v>0</v>
      </c>
      <c r="Q652" s="95">
        <v>0</v>
      </c>
      <c r="R652" s="95">
        <v>0</v>
      </c>
      <c r="S652" s="95">
        <v>0</v>
      </c>
      <c r="T652" s="95">
        <v>0</v>
      </c>
      <c r="U652" s="95">
        <v>0</v>
      </c>
      <c r="V652" s="95">
        <v>0</v>
      </c>
      <c r="W652" s="95">
        <v>0</v>
      </c>
      <c r="X652" s="95">
        <v>0</v>
      </c>
      <c r="Y652" s="95">
        <v>0</v>
      </c>
      <c r="Z652" s="95">
        <v>0</v>
      </c>
      <c r="AA652" s="95">
        <v>0</v>
      </c>
      <c r="AB652" s="95">
        <v>0</v>
      </c>
      <c r="AC652" s="95"/>
      <c r="AD652" s="95"/>
      <c r="AE652" s="95">
        <f t="shared" si="884"/>
        <v>0</v>
      </c>
      <c r="AF652" s="102" t="s">
        <v>167</v>
      </c>
      <c r="AG652" s="101"/>
      <c r="AH652" s="99"/>
      <c r="AI652" s="99">
        <f>AE652</f>
        <v>0</v>
      </c>
      <c r="AJ652" s="99"/>
      <c r="AK652" s="100"/>
      <c r="AL652" s="99">
        <f t="shared" si="933"/>
        <v>0</v>
      </c>
      <c r="AM652" s="98"/>
      <c r="AN652" s="99"/>
      <c r="AO652" s="247">
        <f t="shared" si="934"/>
        <v>0</v>
      </c>
      <c r="AP652" s="232"/>
      <c r="AQ652" s="86">
        <f t="shared" si="930"/>
        <v>0</v>
      </c>
      <c r="AR652" s="99"/>
      <c r="AS652" s="99">
        <f>AQ652</f>
        <v>0</v>
      </c>
      <c r="AT652" s="99"/>
      <c r="AU652" s="99"/>
      <c r="AV652" s="245">
        <f t="shared" si="935"/>
        <v>0</v>
      </c>
      <c r="AW652" s="99"/>
      <c r="AX652" s="99"/>
      <c r="AY652" s="98">
        <f t="shared" si="936"/>
        <v>0</v>
      </c>
      <c r="AZ652" s="470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</row>
    <row r="653" spans="1:83" s="11" customFormat="1" ht="12" customHeight="1">
      <c r="A653" s="161">
        <v>18238331</v>
      </c>
      <c r="B653" s="108" t="str">
        <f t="shared" si="890"/>
        <v>18238331</v>
      </c>
      <c r="C653" s="112" t="s">
        <v>1036</v>
      </c>
      <c r="D653" s="112" t="str">
        <f t="shared" si="873"/>
        <v>ERB</v>
      </c>
      <c r="E653" s="112"/>
      <c r="F653" s="112"/>
      <c r="G653" s="112"/>
      <c r="H653" s="177" t="str">
        <f t="shared" si="926"/>
        <v/>
      </c>
      <c r="I653" s="177" t="str">
        <f t="shared" si="927"/>
        <v>ERB</v>
      </c>
      <c r="J653" s="177" t="str">
        <f t="shared" si="928"/>
        <v/>
      </c>
      <c r="K653" s="177" t="str">
        <f t="shared" si="929"/>
        <v/>
      </c>
      <c r="L653" s="177" t="str">
        <f t="shared" si="892"/>
        <v>NO</v>
      </c>
      <c r="M653" s="177" t="str">
        <f t="shared" si="893"/>
        <v>NO</v>
      </c>
      <c r="N653" s="177" t="str">
        <f t="shared" si="894"/>
        <v/>
      </c>
      <c r="O653"/>
      <c r="P653" s="95">
        <v>0</v>
      </c>
      <c r="Q653" s="95">
        <v>0</v>
      </c>
      <c r="R653" s="95">
        <v>0</v>
      </c>
      <c r="S653" s="95">
        <v>0</v>
      </c>
      <c r="T653" s="95">
        <v>0</v>
      </c>
      <c r="U653" s="95">
        <v>0</v>
      </c>
      <c r="V653" s="95">
        <v>0</v>
      </c>
      <c r="W653" s="95">
        <v>0</v>
      </c>
      <c r="X653" s="95">
        <v>0</v>
      </c>
      <c r="Y653" s="95">
        <v>0</v>
      </c>
      <c r="Z653" s="95">
        <v>0</v>
      </c>
      <c r="AA653" s="95">
        <v>0</v>
      </c>
      <c r="AB653" s="95">
        <v>0</v>
      </c>
      <c r="AC653" s="95"/>
      <c r="AD653" s="95"/>
      <c r="AE653" s="95">
        <f t="shared" si="884"/>
        <v>0</v>
      </c>
      <c r="AF653" s="102" t="s">
        <v>97</v>
      </c>
      <c r="AG653" s="101"/>
      <c r="AH653" s="99"/>
      <c r="AI653" s="99">
        <f>AE653</f>
        <v>0</v>
      </c>
      <c r="AJ653" s="99"/>
      <c r="AK653" s="100"/>
      <c r="AL653" s="99">
        <f t="shared" si="933"/>
        <v>0</v>
      </c>
      <c r="AM653" s="98"/>
      <c r="AN653" s="99"/>
      <c r="AO653" s="247">
        <f t="shared" si="934"/>
        <v>0</v>
      </c>
      <c r="AP653" s="232"/>
      <c r="AQ653" s="86">
        <f t="shared" si="930"/>
        <v>0</v>
      </c>
      <c r="AR653" s="99"/>
      <c r="AS653" s="99">
        <f>AQ653</f>
        <v>0</v>
      </c>
      <c r="AT653" s="99"/>
      <c r="AU653" s="99"/>
      <c r="AV653" s="245">
        <f t="shared" si="935"/>
        <v>0</v>
      </c>
      <c r="AW653" s="99"/>
      <c r="AX653" s="99"/>
      <c r="AY653" s="98">
        <f t="shared" si="936"/>
        <v>0</v>
      </c>
      <c r="AZ653" s="470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</row>
    <row r="654" spans="1:83" s="11" customFormat="1" ht="12" customHeight="1">
      <c r="A654" s="161">
        <v>18239001</v>
      </c>
      <c r="B654" s="108" t="str">
        <f t="shared" si="890"/>
        <v>18239001</v>
      </c>
      <c r="C654" s="94" t="s">
        <v>654</v>
      </c>
      <c r="D654" s="112" t="str">
        <f t="shared" si="873"/>
        <v>W/C</v>
      </c>
      <c r="E654" s="112"/>
      <c r="F654" s="94"/>
      <c r="G654" s="112"/>
      <c r="H654" s="177" t="str">
        <f t="shared" si="926"/>
        <v/>
      </c>
      <c r="I654" s="177" t="str">
        <f t="shared" si="927"/>
        <v/>
      </c>
      <c r="J654" s="177" t="str">
        <f t="shared" si="928"/>
        <v/>
      </c>
      <c r="K654" s="177" t="str">
        <f t="shared" si="929"/>
        <v/>
      </c>
      <c r="L654" s="177" t="str">
        <f t="shared" si="892"/>
        <v>W/C</v>
      </c>
      <c r="M654" s="177" t="str">
        <f t="shared" si="893"/>
        <v>NO</v>
      </c>
      <c r="N654" s="177" t="str">
        <f t="shared" si="894"/>
        <v>W/C</v>
      </c>
      <c r="O654"/>
      <c r="P654" s="95">
        <v>145060999.87</v>
      </c>
      <c r="Q654" s="95">
        <v>146245277.22999999</v>
      </c>
      <c r="R654" s="95">
        <v>147052378.59999999</v>
      </c>
      <c r="S654" s="95">
        <v>147919772.65000001</v>
      </c>
      <c r="T654" s="95">
        <v>148849446.05000001</v>
      </c>
      <c r="U654" s="95">
        <v>149777994.55000001</v>
      </c>
      <c r="V654" s="95">
        <v>150606822.16</v>
      </c>
      <c r="W654" s="95">
        <v>151175575.44</v>
      </c>
      <c r="X654" s="95">
        <v>151654658</v>
      </c>
      <c r="Y654" s="95">
        <v>151976314.30000001</v>
      </c>
      <c r="Z654" s="95">
        <v>153386463.61000001</v>
      </c>
      <c r="AA654" s="95">
        <v>154592052.88999999</v>
      </c>
      <c r="AB654" s="95">
        <v>155721864.25999999</v>
      </c>
      <c r="AC654" s="95"/>
      <c r="AD654" s="95"/>
      <c r="AE654" s="95">
        <f t="shared" si="884"/>
        <v>150302348.96208331</v>
      </c>
      <c r="AF654" s="143"/>
      <c r="AG654" s="105"/>
      <c r="AH654" s="99"/>
      <c r="AI654" s="99"/>
      <c r="AJ654" s="99"/>
      <c r="AK654" s="100"/>
      <c r="AL654" s="99">
        <f t="shared" si="933"/>
        <v>0</v>
      </c>
      <c r="AM654" s="98">
        <f t="shared" ref="AM654:AM663" si="937">AE654</f>
        <v>150302348.96208331</v>
      </c>
      <c r="AN654" s="99"/>
      <c r="AO654" s="247">
        <f t="shared" si="934"/>
        <v>150302348.96208331</v>
      </c>
      <c r="AP654" s="232"/>
      <c r="AQ654" s="86">
        <f t="shared" si="930"/>
        <v>155721864.25999999</v>
      </c>
      <c r="AR654" s="99"/>
      <c r="AS654" s="99"/>
      <c r="AT654" s="99"/>
      <c r="AU654" s="99"/>
      <c r="AV654" s="245">
        <f t="shared" si="935"/>
        <v>0</v>
      </c>
      <c r="AW654" s="99">
        <f>AQ654</f>
        <v>155721864.25999999</v>
      </c>
      <c r="AX654" s="99"/>
      <c r="AY654" s="98">
        <f t="shared" si="936"/>
        <v>155721864.25999999</v>
      </c>
      <c r="AZ654" s="470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</row>
    <row r="655" spans="1:83" s="11" customFormat="1" ht="12" customHeight="1">
      <c r="A655" s="161">
        <v>18239002</v>
      </c>
      <c r="B655" s="108" t="str">
        <f t="shared" si="890"/>
        <v>18239002</v>
      </c>
      <c r="C655" s="94" t="s">
        <v>655</v>
      </c>
      <c r="D655" s="112" t="str">
        <f t="shared" si="873"/>
        <v>W/C</v>
      </c>
      <c r="E655" s="112"/>
      <c r="F655" s="94"/>
      <c r="G655" s="112"/>
      <c r="H655" s="177" t="str">
        <f t="shared" si="926"/>
        <v/>
      </c>
      <c r="I655" s="177" t="str">
        <f t="shared" si="927"/>
        <v/>
      </c>
      <c r="J655" s="177" t="str">
        <f t="shared" si="928"/>
        <v/>
      </c>
      <c r="K655" s="177" t="str">
        <f t="shared" si="929"/>
        <v/>
      </c>
      <c r="L655" s="177" t="str">
        <f t="shared" si="892"/>
        <v>W/C</v>
      </c>
      <c r="M655" s="177" t="str">
        <f t="shared" si="893"/>
        <v>NO</v>
      </c>
      <c r="N655" s="177" t="str">
        <f t="shared" si="894"/>
        <v>W/C</v>
      </c>
      <c r="O655"/>
      <c r="P655" s="95">
        <v>39545567.119999997</v>
      </c>
      <c r="Q655" s="95">
        <v>39713755.579999998</v>
      </c>
      <c r="R655" s="95">
        <v>39812090.07</v>
      </c>
      <c r="S655" s="95">
        <v>39937191.859999999</v>
      </c>
      <c r="T655" s="95">
        <v>40063957.799999997</v>
      </c>
      <c r="U655" s="95">
        <v>40179750.43</v>
      </c>
      <c r="V655" s="95">
        <v>40251613.030000001</v>
      </c>
      <c r="W655" s="95">
        <v>40298623.640000001</v>
      </c>
      <c r="X655" s="95">
        <v>40341897.609999999</v>
      </c>
      <c r="Y655" s="95">
        <v>40378869.759999998</v>
      </c>
      <c r="Z655" s="95">
        <v>40607308.020000003</v>
      </c>
      <c r="AA655" s="95">
        <v>40859370.609999999</v>
      </c>
      <c r="AB655" s="95">
        <v>41014925.609999999</v>
      </c>
      <c r="AC655" s="95"/>
      <c r="AD655" s="95"/>
      <c r="AE655" s="95">
        <f t="shared" si="884"/>
        <v>40227056.231250003</v>
      </c>
      <c r="AF655" s="143" t="s">
        <v>0</v>
      </c>
      <c r="AG655" s="105"/>
      <c r="AH655" s="99"/>
      <c r="AI655" s="99"/>
      <c r="AJ655" s="99"/>
      <c r="AK655" s="100"/>
      <c r="AL655" s="99">
        <f t="shared" si="933"/>
        <v>0</v>
      </c>
      <c r="AM655" s="98">
        <f t="shared" si="937"/>
        <v>40227056.231250003</v>
      </c>
      <c r="AN655" s="99"/>
      <c r="AO655" s="247">
        <f t="shared" si="934"/>
        <v>40227056.231250003</v>
      </c>
      <c r="AP655" s="232"/>
      <c r="AQ655" s="86">
        <f t="shared" si="930"/>
        <v>41014925.609999999</v>
      </c>
      <c r="AR655" s="99"/>
      <c r="AS655" s="99"/>
      <c r="AT655" s="99"/>
      <c r="AU655" s="99"/>
      <c r="AV655" s="245">
        <f t="shared" si="935"/>
        <v>0</v>
      </c>
      <c r="AW655" s="99">
        <f t="shared" ref="AW655:AW663" si="938">AQ655</f>
        <v>41014925.609999999</v>
      </c>
      <c r="AX655" s="99"/>
      <c r="AY655" s="98">
        <f t="shared" si="936"/>
        <v>41014925.609999999</v>
      </c>
      <c r="AZ655" s="470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</row>
    <row r="656" spans="1:83" s="11" customFormat="1" ht="12" customHeight="1">
      <c r="A656" s="161">
        <v>18239011</v>
      </c>
      <c r="B656" s="108" t="str">
        <f t="shared" si="890"/>
        <v>18239011</v>
      </c>
      <c r="C656" s="94" t="s">
        <v>215</v>
      </c>
      <c r="D656" s="112" t="str">
        <f t="shared" si="873"/>
        <v>W/C</v>
      </c>
      <c r="E656" s="112"/>
      <c r="F656" s="94"/>
      <c r="G656" s="112"/>
      <c r="H656" s="177" t="str">
        <f t="shared" si="926"/>
        <v/>
      </c>
      <c r="I656" s="177" t="str">
        <f t="shared" si="927"/>
        <v/>
      </c>
      <c r="J656" s="177" t="str">
        <f t="shared" si="928"/>
        <v/>
      </c>
      <c r="K656" s="177" t="str">
        <f t="shared" si="929"/>
        <v/>
      </c>
      <c r="L656" s="177" t="str">
        <f t="shared" si="892"/>
        <v>W/C</v>
      </c>
      <c r="M656" s="177" t="str">
        <f t="shared" si="893"/>
        <v>NO</v>
      </c>
      <c r="N656" s="177" t="str">
        <f t="shared" si="894"/>
        <v>W/C</v>
      </c>
      <c r="O656"/>
      <c r="P656" s="95">
        <v>4138459.83</v>
      </c>
      <c r="Q656" s="95">
        <v>4178232.46</v>
      </c>
      <c r="R656" s="95">
        <v>4189234.22</v>
      </c>
      <c r="S656" s="95">
        <v>4217536.1399999997</v>
      </c>
      <c r="T656" s="95">
        <v>4240489.26</v>
      </c>
      <c r="U656" s="95">
        <v>4265873.03</v>
      </c>
      <c r="V656" s="95">
        <v>4288045.6500000004</v>
      </c>
      <c r="W656" s="95">
        <v>4313854.95</v>
      </c>
      <c r="X656" s="95">
        <v>4343017.51</v>
      </c>
      <c r="Y656" s="95">
        <v>4365558.6900000004</v>
      </c>
      <c r="Z656" s="95">
        <v>4390774.7300000004</v>
      </c>
      <c r="AA656" s="95">
        <v>4414454.6900000004</v>
      </c>
      <c r="AB656" s="95">
        <v>4442665.91</v>
      </c>
      <c r="AC656" s="95"/>
      <c r="AD656" s="95"/>
      <c r="AE656" s="95">
        <f t="shared" si="884"/>
        <v>4291469.5166666666</v>
      </c>
      <c r="AF656" s="143"/>
      <c r="AG656" s="105"/>
      <c r="AH656" s="99"/>
      <c r="AI656" s="99"/>
      <c r="AJ656" s="99"/>
      <c r="AK656" s="100"/>
      <c r="AL656" s="99">
        <f t="shared" si="933"/>
        <v>0</v>
      </c>
      <c r="AM656" s="98">
        <f t="shared" si="937"/>
        <v>4291469.5166666666</v>
      </c>
      <c r="AN656" s="99"/>
      <c r="AO656" s="247">
        <f t="shared" si="934"/>
        <v>4291469.5166666666</v>
      </c>
      <c r="AP656" s="232"/>
      <c r="AQ656" s="86">
        <f t="shared" si="930"/>
        <v>4442665.91</v>
      </c>
      <c r="AR656" s="99"/>
      <c r="AS656" s="99"/>
      <c r="AT656" s="99"/>
      <c r="AU656" s="99"/>
      <c r="AV656" s="245">
        <f t="shared" si="935"/>
        <v>0</v>
      </c>
      <c r="AW656" s="99">
        <f t="shared" si="938"/>
        <v>4442665.91</v>
      </c>
      <c r="AX656" s="99"/>
      <c r="AY656" s="98">
        <f t="shared" si="936"/>
        <v>4442665.91</v>
      </c>
      <c r="AZ656" s="470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</row>
    <row r="657" spans="1:83" s="11" customFormat="1" ht="12" customHeight="1">
      <c r="A657" s="161">
        <v>18239012</v>
      </c>
      <c r="B657" s="108" t="str">
        <f t="shared" si="890"/>
        <v>18239012</v>
      </c>
      <c r="C657" s="94" t="s">
        <v>216</v>
      </c>
      <c r="D657" s="112" t="str">
        <f t="shared" si="873"/>
        <v>W/C</v>
      </c>
      <c r="E657" s="112"/>
      <c r="F657" s="94"/>
      <c r="G657" s="112"/>
      <c r="H657" s="177" t="str">
        <f t="shared" si="926"/>
        <v/>
      </c>
      <c r="I657" s="177" t="str">
        <f t="shared" si="927"/>
        <v/>
      </c>
      <c r="J657" s="177" t="str">
        <f t="shared" si="928"/>
        <v/>
      </c>
      <c r="K657" s="177" t="str">
        <f t="shared" si="929"/>
        <v/>
      </c>
      <c r="L657" s="177" t="str">
        <f t="shared" si="892"/>
        <v>W/C</v>
      </c>
      <c r="M657" s="177" t="str">
        <f t="shared" si="893"/>
        <v>NO</v>
      </c>
      <c r="N657" s="177" t="str">
        <f t="shared" si="894"/>
        <v>W/C</v>
      </c>
      <c r="O657"/>
      <c r="P657" s="95">
        <v>1545387.59</v>
      </c>
      <c r="Q657" s="95">
        <v>1555330.75</v>
      </c>
      <c r="R657" s="95">
        <v>1558081.19</v>
      </c>
      <c r="S657" s="95">
        <v>1565156.67</v>
      </c>
      <c r="T657" s="95">
        <v>1570894.95</v>
      </c>
      <c r="U657" s="95">
        <v>1577240.89</v>
      </c>
      <c r="V657" s="95">
        <v>1582784.05</v>
      </c>
      <c r="W657" s="95">
        <v>1589236.38</v>
      </c>
      <c r="X657" s="95">
        <v>1596527.02</v>
      </c>
      <c r="Y657" s="95">
        <v>1602162.32</v>
      </c>
      <c r="Z657" s="95">
        <v>1608466.33</v>
      </c>
      <c r="AA657" s="95">
        <v>1614386.32</v>
      </c>
      <c r="AB657" s="95">
        <v>1621439.12</v>
      </c>
      <c r="AC657" s="95"/>
      <c r="AD657" s="95"/>
      <c r="AE657" s="95">
        <f t="shared" si="884"/>
        <v>1583640.0187499998</v>
      </c>
      <c r="AF657" s="143" t="s">
        <v>0</v>
      </c>
      <c r="AG657" s="105"/>
      <c r="AH657" s="99"/>
      <c r="AI657" s="99"/>
      <c r="AJ657" s="99"/>
      <c r="AK657" s="100"/>
      <c r="AL657" s="99">
        <f t="shared" si="933"/>
        <v>0</v>
      </c>
      <c r="AM657" s="98">
        <f t="shared" si="937"/>
        <v>1583640.0187499998</v>
      </c>
      <c r="AN657" s="99"/>
      <c r="AO657" s="247">
        <f t="shared" si="934"/>
        <v>1583640.0187499998</v>
      </c>
      <c r="AP657" s="232"/>
      <c r="AQ657" s="86">
        <f t="shared" si="930"/>
        <v>1621439.12</v>
      </c>
      <c r="AR657" s="99"/>
      <c r="AS657" s="99"/>
      <c r="AT657" s="99"/>
      <c r="AU657" s="99"/>
      <c r="AV657" s="245">
        <f t="shared" si="935"/>
        <v>0</v>
      </c>
      <c r="AW657" s="99">
        <f t="shared" si="938"/>
        <v>1621439.12</v>
      </c>
      <c r="AX657" s="99"/>
      <c r="AY657" s="98">
        <f t="shared" si="936"/>
        <v>1621439.12</v>
      </c>
      <c r="AZ657" s="470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</row>
    <row r="658" spans="1:83" s="11" customFormat="1" ht="12" customHeight="1">
      <c r="A658" s="161">
        <v>18239021</v>
      </c>
      <c r="B658" s="108" t="str">
        <f t="shared" si="890"/>
        <v>18239021</v>
      </c>
      <c r="C658" s="94" t="s">
        <v>656</v>
      </c>
      <c r="D658" s="112" t="str">
        <f t="shared" ref="D658:D664" si="939">IF(CONCATENATE(H658,I658,J658,K658,N658)= "ERBGRB","CRB",CONCATENATE(H658,I658,J658,K658,N658))</f>
        <v>W/C</v>
      </c>
      <c r="E658" s="112"/>
      <c r="F658" s="94"/>
      <c r="G658" s="112"/>
      <c r="H658" s="177" t="str">
        <f t="shared" si="926"/>
        <v/>
      </c>
      <c r="I658" s="177" t="str">
        <f t="shared" si="927"/>
        <v/>
      </c>
      <c r="J658" s="177" t="str">
        <f t="shared" si="928"/>
        <v/>
      </c>
      <c r="K658" s="177" t="str">
        <f t="shared" si="929"/>
        <v/>
      </c>
      <c r="L658" s="177" t="str">
        <f t="shared" si="892"/>
        <v>W/C</v>
      </c>
      <c r="M658" s="177" t="str">
        <f t="shared" si="893"/>
        <v>NO</v>
      </c>
      <c r="N658" s="177" t="str">
        <f t="shared" si="894"/>
        <v>W/C</v>
      </c>
      <c r="O658"/>
      <c r="P658" s="95">
        <v>33421097.800000001</v>
      </c>
      <c r="Q658" s="95">
        <v>33656524.020000003</v>
      </c>
      <c r="R658" s="95">
        <v>33892109.789999999</v>
      </c>
      <c r="S658" s="95">
        <v>34078495.840000004</v>
      </c>
      <c r="T658" s="95">
        <v>34370415.619999997</v>
      </c>
      <c r="U658" s="95">
        <v>34597801.149999999</v>
      </c>
      <c r="V658" s="95">
        <v>34811661.100000001</v>
      </c>
      <c r="W658" s="95">
        <v>35030988.280000001</v>
      </c>
      <c r="X658" s="95">
        <v>35353920.18</v>
      </c>
      <c r="Y658" s="95">
        <v>35616050.039999999</v>
      </c>
      <c r="Z658" s="95">
        <v>36029024.710000001</v>
      </c>
      <c r="AA658" s="95">
        <v>36156466.280000001</v>
      </c>
      <c r="AB658" s="95">
        <v>36361052.770000003</v>
      </c>
      <c r="AC658" s="95"/>
      <c r="AD658" s="95"/>
      <c r="AE658" s="95">
        <f t="shared" si="884"/>
        <v>34873711.024583332</v>
      </c>
      <c r="AF658" s="143"/>
      <c r="AG658" s="105"/>
      <c r="AH658" s="99"/>
      <c r="AI658" s="99"/>
      <c r="AJ658" s="99"/>
      <c r="AK658" s="100"/>
      <c r="AL658" s="99">
        <f t="shared" si="933"/>
        <v>0</v>
      </c>
      <c r="AM658" s="98">
        <f t="shared" si="937"/>
        <v>34873711.024583332</v>
      </c>
      <c r="AN658" s="99"/>
      <c r="AO658" s="247">
        <f t="shared" si="934"/>
        <v>34873711.024583332</v>
      </c>
      <c r="AP658" s="232"/>
      <c r="AQ658" s="86">
        <f t="shared" si="930"/>
        <v>36361052.770000003</v>
      </c>
      <c r="AR658" s="99"/>
      <c r="AS658" s="99"/>
      <c r="AT658" s="99"/>
      <c r="AU658" s="99"/>
      <c r="AV658" s="245">
        <f t="shared" si="935"/>
        <v>0</v>
      </c>
      <c r="AW658" s="99">
        <f t="shared" si="938"/>
        <v>36361052.770000003</v>
      </c>
      <c r="AX658" s="99"/>
      <c r="AY658" s="98">
        <f t="shared" si="936"/>
        <v>36361052.770000003</v>
      </c>
      <c r="AZ658" s="470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</row>
    <row r="659" spans="1:83" s="11" customFormat="1" ht="12" customHeight="1">
      <c r="A659" s="161">
        <v>18239022</v>
      </c>
      <c r="B659" s="108" t="str">
        <f t="shared" si="890"/>
        <v>18239022</v>
      </c>
      <c r="C659" s="94" t="s">
        <v>657</v>
      </c>
      <c r="D659" s="112" t="str">
        <f t="shared" si="939"/>
        <v>W/C</v>
      </c>
      <c r="E659" s="112"/>
      <c r="F659" s="94"/>
      <c r="G659" s="112"/>
      <c r="H659" s="177" t="str">
        <f t="shared" si="926"/>
        <v/>
      </c>
      <c r="I659" s="177" t="str">
        <f t="shared" si="927"/>
        <v/>
      </c>
      <c r="J659" s="177" t="str">
        <f t="shared" si="928"/>
        <v/>
      </c>
      <c r="K659" s="177" t="str">
        <f t="shared" si="929"/>
        <v/>
      </c>
      <c r="L659" s="177" t="str">
        <f t="shared" si="892"/>
        <v>W/C</v>
      </c>
      <c r="M659" s="177" t="str">
        <f t="shared" si="893"/>
        <v>NO</v>
      </c>
      <c r="N659" s="177" t="str">
        <f t="shared" si="894"/>
        <v>W/C</v>
      </c>
      <c r="O659"/>
      <c r="P659" s="95">
        <v>11978549.630000001</v>
      </c>
      <c r="Q659" s="95">
        <v>12037406.189999999</v>
      </c>
      <c r="R659" s="95">
        <v>12096302.630000001</v>
      </c>
      <c r="S659" s="95">
        <v>12142899.140000001</v>
      </c>
      <c r="T659" s="95">
        <v>12215879.09</v>
      </c>
      <c r="U659" s="95">
        <v>12272725.470000001</v>
      </c>
      <c r="V659" s="95">
        <v>12326190.460000001</v>
      </c>
      <c r="W659" s="95">
        <v>12381022.26</v>
      </c>
      <c r="X659" s="95">
        <v>12461755.23</v>
      </c>
      <c r="Y659" s="95">
        <v>12527287.689999999</v>
      </c>
      <c r="Z659" s="95">
        <v>12630531.359999999</v>
      </c>
      <c r="AA659" s="95">
        <v>12662391.75</v>
      </c>
      <c r="AB659" s="95">
        <v>12713538.369999999</v>
      </c>
      <c r="AC659" s="95"/>
      <c r="AD659" s="95"/>
      <c r="AE659" s="95">
        <f t="shared" si="884"/>
        <v>12341702.939166665</v>
      </c>
      <c r="AF659" s="143" t="s">
        <v>0</v>
      </c>
      <c r="AG659" s="105"/>
      <c r="AH659" s="99"/>
      <c r="AI659" s="99"/>
      <c r="AJ659" s="99"/>
      <c r="AK659" s="100"/>
      <c r="AL659" s="99">
        <f t="shared" si="933"/>
        <v>0</v>
      </c>
      <c r="AM659" s="98">
        <f t="shared" si="937"/>
        <v>12341702.939166665</v>
      </c>
      <c r="AN659" s="99"/>
      <c r="AO659" s="247">
        <f t="shared" si="934"/>
        <v>12341702.939166665</v>
      </c>
      <c r="AP659" s="232"/>
      <c r="AQ659" s="86">
        <f t="shared" si="930"/>
        <v>12713538.369999999</v>
      </c>
      <c r="AR659" s="99"/>
      <c r="AS659" s="99"/>
      <c r="AT659" s="99"/>
      <c r="AU659" s="99"/>
      <c r="AV659" s="245">
        <f t="shared" si="935"/>
        <v>0</v>
      </c>
      <c r="AW659" s="99">
        <f t="shared" si="938"/>
        <v>12713538.369999999</v>
      </c>
      <c r="AX659" s="99"/>
      <c r="AY659" s="98">
        <f t="shared" si="936"/>
        <v>12713538.369999999</v>
      </c>
      <c r="AZ659" s="470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</row>
    <row r="660" spans="1:83" s="11" customFormat="1" ht="12" customHeight="1">
      <c r="A660" s="167">
        <v>18239023</v>
      </c>
      <c r="B660" s="196" t="str">
        <f t="shared" si="890"/>
        <v>18239023</v>
      </c>
      <c r="C660" s="94" t="s">
        <v>557</v>
      </c>
      <c r="D660" s="112" t="str">
        <f t="shared" si="939"/>
        <v>W/C</v>
      </c>
      <c r="E660" s="112"/>
      <c r="F660" s="94"/>
      <c r="G660" s="112"/>
      <c r="H660" s="177" t="str">
        <f t="shared" si="926"/>
        <v/>
      </c>
      <c r="I660" s="177" t="str">
        <f t="shared" si="927"/>
        <v/>
      </c>
      <c r="J660" s="177" t="str">
        <f t="shared" si="928"/>
        <v/>
      </c>
      <c r="K660" s="177" t="str">
        <f t="shared" si="929"/>
        <v/>
      </c>
      <c r="L660" s="177" t="str">
        <f t="shared" si="892"/>
        <v>W/C</v>
      </c>
      <c r="M660" s="177" t="str">
        <f t="shared" si="893"/>
        <v>NO</v>
      </c>
      <c r="N660" s="177" t="str">
        <f t="shared" si="894"/>
        <v>W/C</v>
      </c>
      <c r="O660" s="5"/>
      <c r="P660" s="95">
        <v>0</v>
      </c>
      <c r="Q660" s="95">
        <v>0</v>
      </c>
      <c r="R660" s="95">
        <v>0</v>
      </c>
      <c r="S660" s="95">
        <v>0</v>
      </c>
      <c r="T660" s="95">
        <v>0</v>
      </c>
      <c r="U660" s="95">
        <v>0</v>
      </c>
      <c r="V660" s="95">
        <v>0</v>
      </c>
      <c r="W660" s="95">
        <v>0</v>
      </c>
      <c r="X660" s="95">
        <v>0</v>
      </c>
      <c r="Y660" s="95">
        <v>0</v>
      </c>
      <c r="Z660" s="95">
        <v>0</v>
      </c>
      <c r="AA660" s="95">
        <v>0</v>
      </c>
      <c r="AB660" s="95">
        <v>0</v>
      </c>
      <c r="AC660" s="95"/>
      <c r="AD660" s="95"/>
      <c r="AE660" s="95">
        <f t="shared" si="884"/>
        <v>0</v>
      </c>
      <c r="AF660" s="143"/>
      <c r="AG660" s="105"/>
      <c r="AH660" s="99"/>
      <c r="AI660" s="99"/>
      <c r="AJ660" s="99"/>
      <c r="AK660" s="100"/>
      <c r="AL660" s="99">
        <f t="shared" si="933"/>
        <v>0</v>
      </c>
      <c r="AM660" s="98">
        <f t="shared" si="937"/>
        <v>0</v>
      </c>
      <c r="AN660" s="99"/>
      <c r="AO660" s="247">
        <f t="shared" si="934"/>
        <v>0</v>
      </c>
      <c r="AP660" s="232"/>
      <c r="AQ660" s="86">
        <f t="shared" si="930"/>
        <v>0</v>
      </c>
      <c r="AR660" s="99"/>
      <c r="AS660" s="99"/>
      <c r="AT660" s="99"/>
      <c r="AU660" s="99"/>
      <c r="AV660" s="245">
        <f t="shared" si="935"/>
        <v>0</v>
      </c>
      <c r="AW660" s="99">
        <f t="shared" si="938"/>
        <v>0</v>
      </c>
      <c r="AX660" s="99"/>
      <c r="AY660" s="98">
        <f t="shared" si="936"/>
        <v>0</v>
      </c>
      <c r="AZ660" s="47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</row>
    <row r="661" spans="1:83" s="11" customFormat="1" ht="12" customHeight="1">
      <c r="A661" s="161">
        <v>18239031</v>
      </c>
      <c r="B661" s="108" t="str">
        <f t="shared" si="890"/>
        <v>18239031</v>
      </c>
      <c r="C661" s="94" t="s">
        <v>345</v>
      </c>
      <c r="D661" s="112" t="str">
        <f t="shared" si="939"/>
        <v>W/C</v>
      </c>
      <c r="E661" s="112"/>
      <c r="F661" s="94"/>
      <c r="G661" s="112"/>
      <c r="H661" s="177" t="str">
        <f t="shared" si="926"/>
        <v/>
      </c>
      <c r="I661" s="177" t="str">
        <f t="shared" si="927"/>
        <v/>
      </c>
      <c r="J661" s="177" t="str">
        <f t="shared" si="928"/>
        <v/>
      </c>
      <c r="K661" s="177" t="str">
        <f t="shared" si="929"/>
        <v/>
      </c>
      <c r="L661" s="177" t="str">
        <f t="shared" si="892"/>
        <v>W/C</v>
      </c>
      <c r="M661" s="177" t="str">
        <f t="shared" si="893"/>
        <v>NO</v>
      </c>
      <c r="N661" s="177" t="str">
        <f t="shared" si="894"/>
        <v>W/C</v>
      </c>
      <c r="O661"/>
      <c r="P661" s="95">
        <v>-182620557.5</v>
      </c>
      <c r="Q661" s="95">
        <v>-184080033.71000001</v>
      </c>
      <c r="R661" s="95">
        <v>-185133722.61000001</v>
      </c>
      <c r="S661" s="95">
        <v>-186215804.63</v>
      </c>
      <c r="T661" s="95">
        <v>-187460350.93000001</v>
      </c>
      <c r="U661" s="95">
        <v>-188641668.72999999</v>
      </c>
      <c r="V661" s="95">
        <v>-189706528.91</v>
      </c>
      <c r="W661" s="95">
        <v>-190520418.66999999</v>
      </c>
      <c r="X661" s="95">
        <v>-190999501.22999999</v>
      </c>
      <c r="Y661" s="95">
        <v>-191957923.03</v>
      </c>
      <c r="Z661" s="95">
        <v>-193806263.05000001</v>
      </c>
      <c r="AA661" s="95">
        <v>-195162973.86000001</v>
      </c>
      <c r="AB661" s="95">
        <v>-196525582.94</v>
      </c>
      <c r="AC661" s="95"/>
      <c r="AD661" s="95"/>
      <c r="AE661" s="95">
        <f t="shared" si="884"/>
        <v>-189438188.29833332</v>
      </c>
      <c r="AF661" s="143"/>
      <c r="AG661" s="105"/>
      <c r="AH661" s="99"/>
      <c r="AI661" s="99"/>
      <c r="AJ661" s="99"/>
      <c r="AK661" s="100"/>
      <c r="AL661" s="99">
        <f t="shared" si="933"/>
        <v>0</v>
      </c>
      <c r="AM661" s="98">
        <f t="shared" si="937"/>
        <v>-189438188.29833332</v>
      </c>
      <c r="AN661" s="99"/>
      <c r="AO661" s="247">
        <f t="shared" si="934"/>
        <v>-189438188.29833332</v>
      </c>
      <c r="AP661" s="232"/>
      <c r="AQ661" s="86">
        <f t="shared" si="930"/>
        <v>-196525582.94</v>
      </c>
      <c r="AR661" s="99"/>
      <c r="AS661" s="99"/>
      <c r="AT661" s="99"/>
      <c r="AU661" s="99"/>
      <c r="AV661" s="245">
        <f t="shared" si="935"/>
        <v>0</v>
      </c>
      <c r="AW661" s="99">
        <f t="shared" si="938"/>
        <v>-196525582.94</v>
      </c>
      <c r="AX661" s="99"/>
      <c r="AY661" s="98">
        <f t="shared" si="936"/>
        <v>-196525582.94</v>
      </c>
      <c r="AZ661" s="470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</row>
    <row r="662" spans="1:83" s="11" customFormat="1" ht="12" customHeight="1">
      <c r="A662" s="161">
        <v>18239032</v>
      </c>
      <c r="B662" s="108" t="str">
        <f t="shared" si="890"/>
        <v>18239032</v>
      </c>
      <c r="C662" s="94" t="s">
        <v>346</v>
      </c>
      <c r="D662" s="112" t="str">
        <f t="shared" si="939"/>
        <v>W/C</v>
      </c>
      <c r="E662" s="112"/>
      <c r="F662" s="94"/>
      <c r="G662" s="112"/>
      <c r="H662" s="177" t="str">
        <f t="shared" si="926"/>
        <v/>
      </c>
      <c r="I662" s="177" t="str">
        <f t="shared" si="927"/>
        <v/>
      </c>
      <c r="J662" s="177" t="str">
        <f t="shared" si="928"/>
        <v/>
      </c>
      <c r="K662" s="177" t="str">
        <f t="shared" si="929"/>
        <v/>
      </c>
      <c r="L662" s="177" t="str">
        <f t="shared" si="892"/>
        <v>W/C</v>
      </c>
      <c r="M662" s="177" t="str">
        <f t="shared" si="893"/>
        <v>NO</v>
      </c>
      <c r="N662" s="177" t="str">
        <f t="shared" si="894"/>
        <v>W/C</v>
      </c>
      <c r="O662"/>
      <c r="P662" s="95">
        <v>-53069504.340000004</v>
      </c>
      <c r="Q662" s="95">
        <v>-53306492.520000003</v>
      </c>
      <c r="R662" s="95">
        <v>-53466473.890000001</v>
      </c>
      <c r="S662" s="95">
        <v>-53645247.670000002</v>
      </c>
      <c r="T662" s="95">
        <v>-53850731.840000004</v>
      </c>
      <c r="U662" s="95">
        <v>-54029716.789999999</v>
      </c>
      <c r="V662" s="95">
        <v>-54160587.539999999</v>
      </c>
      <c r="W662" s="95">
        <v>-54268882.280000001</v>
      </c>
      <c r="X662" s="95">
        <v>-54312156.25</v>
      </c>
      <c r="Y662" s="95">
        <v>-54508319.770000003</v>
      </c>
      <c r="Z662" s="95">
        <v>-54846305.710000001</v>
      </c>
      <c r="AA662" s="95">
        <v>-55136148.68</v>
      </c>
      <c r="AB662" s="95">
        <v>-55349903.100000001</v>
      </c>
      <c r="AC662" s="95"/>
      <c r="AD662" s="95"/>
      <c r="AE662" s="95">
        <f t="shared" si="884"/>
        <v>-54145063.888333328</v>
      </c>
      <c r="AF662" s="143" t="s">
        <v>0</v>
      </c>
      <c r="AG662" s="105"/>
      <c r="AH662" s="99"/>
      <c r="AI662" s="99"/>
      <c r="AJ662" s="99"/>
      <c r="AK662" s="100"/>
      <c r="AL662" s="99">
        <f t="shared" si="933"/>
        <v>0</v>
      </c>
      <c r="AM662" s="98">
        <f t="shared" si="937"/>
        <v>-54145063.888333328</v>
      </c>
      <c r="AN662" s="99"/>
      <c r="AO662" s="247">
        <f t="shared" si="934"/>
        <v>-54145063.888333328</v>
      </c>
      <c r="AP662" s="232"/>
      <c r="AQ662" s="86">
        <f t="shared" si="930"/>
        <v>-55349903.100000001</v>
      </c>
      <c r="AR662" s="99"/>
      <c r="AS662" s="99"/>
      <c r="AT662" s="99"/>
      <c r="AU662" s="99"/>
      <c r="AV662" s="245">
        <f t="shared" si="935"/>
        <v>0</v>
      </c>
      <c r="AW662" s="99">
        <f t="shared" si="938"/>
        <v>-55349903.100000001</v>
      </c>
      <c r="AX662" s="99"/>
      <c r="AY662" s="98">
        <f t="shared" si="936"/>
        <v>-55349903.100000001</v>
      </c>
      <c r="AZ662" s="470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</row>
    <row r="663" spans="1:83" s="11" customFormat="1" ht="12" customHeight="1">
      <c r="A663" s="336">
        <v>18239042</v>
      </c>
      <c r="B663" s="337" t="str">
        <f t="shared" si="890"/>
        <v>18239042</v>
      </c>
      <c r="C663" s="325" t="s">
        <v>1441</v>
      </c>
      <c r="D663" s="326" t="str">
        <f t="shared" si="939"/>
        <v>W/C</v>
      </c>
      <c r="E663" s="326"/>
      <c r="F663" s="339">
        <v>43070</v>
      </c>
      <c r="G663" s="326"/>
      <c r="H663" s="327" t="str">
        <f t="shared" si="926"/>
        <v/>
      </c>
      <c r="I663" s="327" t="str">
        <f t="shared" si="927"/>
        <v/>
      </c>
      <c r="J663" s="327" t="str">
        <f t="shared" si="928"/>
        <v/>
      </c>
      <c r="K663" s="327" t="str">
        <f t="shared" si="929"/>
        <v/>
      </c>
      <c r="L663" s="327" t="str">
        <f t="shared" si="892"/>
        <v>W/C</v>
      </c>
      <c r="M663" s="327" t="str">
        <f t="shared" si="893"/>
        <v>NO</v>
      </c>
      <c r="N663" s="327" t="str">
        <f t="shared" si="894"/>
        <v>W/C</v>
      </c>
      <c r="O663" s="445"/>
      <c r="P663" s="328">
        <v>57249415.600000001</v>
      </c>
      <c r="Q663" s="328">
        <v>56046207.539999999</v>
      </c>
      <c r="R663" s="328">
        <v>54842999.479999997</v>
      </c>
      <c r="S663" s="328">
        <v>53639791.420000002</v>
      </c>
      <c r="T663" s="328">
        <v>52436583.359999999</v>
      </c>
      <c r="U663" s="328">
        <v>51233375.299999997</v>
      </c>
      <c r="V663" s="328">
        <v>50030167.240000002</v>
      </c>
      <c r="W663" s="328">
        <v>48826959.18</v>
      </c>
      <c r="X663" s="328">
        <v>47623751.119999997</v>
      </c>
      <c r="Y663" s="328">
        <v>46420543.060000002</v>
      </c>
      <c r="Z663" s="328">
        <v>45217335</v>
      </c>
      <c r="AA663" s="328">
        <v>44014126.939999998</v>
      </c>
      <c r="AB663" s="328">
        <v>42810918.880000003</v>
      </c>
      <c r="AC663" s="328"/>
      <c r="AD663" s="328"/>
      <c r="AE663" s="328">
        <f t="shared" si="884"/>
        <v>50030167.24000001</v>
      </c>
      <c r="AF663" s="383"/>
      <c r="AG663" s="357"/>
      <c r="AH663" s="330"/>
      <c r="AI663" s="330"/>
      <c r="AJ663" s="330"/>
      <c r="AK663" s="331"/>
      <c r="AL663" s="330">
        <f t="shared" si="933"/>
        <v>0</v>
      </c>
      <c r="AM663" s="332">
        <f t="shared" si="937"/>
        <v>50030167.24000001</v>
      </c>
      <c r="AN663" s="330"/>
      <c r="AO663" s="333">
        <f t="shared" si="934"/>
        <v>50030167.24000001</v>
      </c>
      <c r="AP663" s="232"/>
      <c r="AQ663" s="334">
        <f t="shared" si="930"/>
        <v>42810918.880000003</v>
      </c>
      <c r="AR663" s="330"/>
      <c r="AS663" s="330"/>
      <c r="AT663" s="330"/>
      <c r="AU663" s="330"/>
      <c r="AV663" s="335">
        <f t="shared" si="935"/>
        <v>0</v>
      </c>
      <c r="AW663" s="330">
        <f t="shared" si="938"/>
        <v>42810918.880000003</v>
      </c>
      <c r="AX663" s="330"/>
      <c r="AY663" s="332">
        <f t="shared" si="936"/>
        <v>42810918.880000003</v>
      </c>
      <c r="AZ663" s="470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</row>
    <row r="664" spans="1:83" s="11" customFormat="1" ht="12" customHeight="1">
      <c r="A664" s="167">
        <v>18239043</v>
      </c>
      <c r="B664" s="196" t="str">
        <f t="shared" si="890"/>
        <v>18239043</v>
      </c>
      <c r="C664" s="94" t="s">
        <v>1290</v>
      </c>
      <c r="D664" s="112" t="str">
        <f t="shared" si="939"/>
        <v>Non-Op</v>
      </c>
      <c r="E664" s="112"/>
      <c r="F664" s="94"/>
      <c r="G664" s="112"/>
      <c r="H664" s="177" t="str">
        <f t="shared" ref="H664:H695" si="940">IF(VALUE(AH664),H$7,IF(ISBLANK(AH664),"",H$7))</f>
        <v/>
      </c>
      <c r="I664" s="177" t="str">
        <f t="shared" ref="I664:I695" si="941">IF(VALUE(AI664),I$7,IF(ISBLANK(AI664),"",I$7))</f>
        <v/>
      </c>
      <c r="J664" s="177" t="str">
        <f t="shared" ref="J664:J695" si="942">IF(VALUE(AJ664),J$7,IF(ISBLANK(AJ664),"",J$7))</f>
        <v/>
      </c>
      <c r="K664" s="177" t="str">
        <f t="shared" ref="K664:K695" si="943">IF(VALUE(AK664),K$7,IF(ISBLANK(AK664),"",K$7))</f>
        <v>Non-Op</v>
      </c>
      <c r="L664" s="177" t="str">
        <f t="shared" si="892"/>
        <v>NO</v>
      </c>
      <c r="M664" s="177" t="str">
        <f t="shared" si="893"/>
        <v>NO</v>
      </c>
      <c r="N664" s="177" t="str">
        <f t="shared" si="894"/>
        <v/>
      </c>
      <c r="O664" s="5"/>
      <c r="P664" s="95">
        <v>0</v>
      </c>
      <c r="Q664" s="95">
        <v>0</v>
      </c>
      <c r="R664" s="95">
        <v>0</v>
      </c>
      <c r="S664" s="95">
        <v>0</v>
      </c>
      <c r="T664" s="95">
        <v>0</v>
      </c>
      <c r="U664" s="95">
        <v>0</v>
      </c>
      <c r="V664" s="95">
        <v>0</v>
      </c>
      <c r="W664" s="95">
        <v>0</v>
      </c>
      <c r="X664" s="95">
        <v>0</v>
      </c>
      <c r="Y664" s="95">
        <v>0</v>
      </c>
      <c r="Z664" s="95">
        <v>0</v>
      </c>
      <c r="AA664" s="95">
        <v>0</v>
      </c>
      <c r="AB664" s="95">
        <v>0</v>
      </c>
      <c r="AC664" s="95"/>
      <c r="AD664" s="95"/>
      <c r="AE664" s="95">
        <f t="shared" si="884"/>
        <v>0</v>
      </c>
      <c r="AF664" s="143"/>
      <c r="AG664" s="105"/>
      <c r="AH664" s="99"/>
      <c r="AI664" s="99"/>
      <c r="AJ664" s="99"/>
      <c r="AK664" s="100">
        <f t="shared" ref="AK664:AK678" si="944">AE664</f>
        <v>0</v>
      </c>
      <c r="AL664" s="99">
        <f t="shared" si="933"/>
        <v>0</v>
      </c>
      <c r="AM664" s="98"/>
      <c r="AN664" s="99"/>
      <c r="AO664" s="247">
        <f t="shared" si="934"/>
        <v>0</v>
      </c>
      <c r="AP664" s="232"/>
      <c r="AQ664" s="86">
        <f t="shared" si="930"/>
        <v>0</v>
      </c>
      <c r="AR664" s="99"/>
      <c r="AS664" s="99"/>
      <c r="AT664" s="99"/>
      <c r="AU664" s="99">
        <f t="shared" ref="AU664:AU678" si="945">AQ664</f>
        <v>0</v>
      </c>
      <c r="AV664" s="245">
        <f t="shared" si="935"/>
        <v>0</v>
      </c>
      <c r="AW664" s="99"/>
      <c r="AX664" s="99"/>
      <c r="AY664" s="98">
        <f t="shared" si="936"/>
        <v>0</v>
      </c>
      <c r="AZ664" s="470" t="s">
        <v>1663</v>
      </c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</row>
    <row r="665" spans="1:83" s="11" customFormat="1" ht="12" customHeight="1">
      <c r="A665" s="505">
        <v>18239052</v>
      </c>
      <c r="B665" s="507" t="str">
        <f t="shared" si="890"/>
        <v>18239052</v>
      </c>
      <c r="C665" s="479" t="s">
        <v>1709</v>
      </c>
      <c r="D665" s="480" t="s">
        <v>1189</v>
      </c>
      <c r="E665" s="480"/>
      <c r="F665" s="495">
        <v>43525</v>
      </c>
      <c r="G665" s="480"/>
      <c r="H665" s="482" t="str">
        <f t="shared" si="940"/>
        <v/>
      </c>
      <c r="I665" s="482" t="str">
        <f t="shared" si="941"/>
        <v/>
      </c>
      <c r="J665" s="482" t="str">
        <f t="shared" si="942"/>
        <v>GRB</v>
      </c>
      <c r="K665" s="482" t="str">
        <f t="shared" si="943"/>
        <v/>
      </c>
      <c r="L665" s="482" t="str">
        <f t="shared" ref="L665" si="946">IF(VALUE(AM665),"W/C",IF(ISBLANK(AM665),"NO","W/C"))</f>
        <v>NO</v>
      </c>
      <c r="M665" s="482" t="str">
        <f t="shared" ref="M665" si="947">IF(VALUE(AN665),"W/C",IF(ISBLANK(AN665),"NO","W/C"))</f>
        <v>NO</v>
      </c>
      <c r="N665" s="482" t="str">
        <f t="shared" ref="N665" si="948">IF(OR(CONCATENATE(L665,M665)="NOW/C",CONCATENATE(L665,M665)="W/CNO"),"W/C","")</f>
        <v/>
      </c>
      <c r="O665" s="483"/>
      <c r="P665" s="484"/>
      <c r="Q665" s="484"/>
      <c r="R665" s="484"/>
      <c r="S665" s="484">
        <v>345623.54</v>
      </c>
      <c r="T665" s="484">
        <v>695303.73</v>
      </c>
      <c r="U665" s="484">
        <v>1057850.58</v>
      </c>
      <c r="V665" s="484">
        <v>1430958.19</v>
      </c>
      <c r="W665" s="484">
        <v>1804348.29</v>
      </c>
      <c r="X665" s="484">
        <v>2177711.2599999998</v>
      </c>
      <c r="Y665" s="484">
        <v>2624904.9900000002</v>
      </c>
      <c r="Z665" s="484">
        <v>3019932.61</v>
      </c>
      <c r="AA665" s="484">
        <v>3414947.1</v>
      </c>
      <c r="AB665" s="484">
        <v>3812922.74</v>
      </c>
      <c r="AC665" s="484"/>
      <c r="AD665" s="484"/>
      <c r="AE665" s="484">
        <f t="shared" ref="AE665:AE730" si="949">(P665+AB665+SUM(Q665:AA665)*2)/24</f>
        <v>1539836.8049999999</v>
      </c>
      <c r="AF665" s="503"/>
      <c r="AG665" s="496" t="s">
        <v>1745</v>
      </c>
      <c r="AH665" s="487"/>
      <c r="AI665" s="487"/>
      <c r="AJ665" s="487">
        <f>AE665</f>
        <v>1539836.8049999999</v>
      </c>
      <c r="AK665" s="488"/>
      <c r="AL665" s="487">
        <f>SUM(AI665:AK665)</f>
        <v>1539836.8049999999</v>
      </c>
      <c r="AM665" s="489"/>
      <c r="AN665" s="487"/>
      <c r="AO665" s="490">
        <f t="shared" si="934"/>
        <v>0</v>
      </c>
      <c r="AP665" s="232"/>
      <c r="AQ665" s="491">
        <f t="shared" si="930"/>
        <v>3812922.74</v>
      </c>
      <c r="AR665" s="487"/>
      <c r="AS665" s="487"/>
      <c r="AT665" s="487">
        <f>AQ665</f>
        <v>3812922.74</v>
      </c>
      <c r="AU665" s="487"/>
      <c r="AV665" s="492">
        <f t="shared" ref="AV665" si="950">SUM(AS665:AU665)</f>
        <v>3812922.74</v>
      </c>
      <c r="AW665" s="487"/>
      <c r="AX665" s="487"/>
      <c r="AY665" s="489">
        <f t="shared" si="936"/>
        <v>0</v>
      </c>
      <c r="AZ665" s="470" t="s">
        <v>1728</v>
      </c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</row>
    <row r="666" spans="1:83" s="11" customFormat="1" ht="12" customHeight="1">
      <c r="A666" s="161">
        <v>18239061</v>
      </c>
      <c r="B666" s="108" t="str">
        <f t="shared" si="890"/>
        <v>18239061</v>
      </c>
      <c r="C666" s="94" t="s">
        <v>598</v>
      </c>
      <c r="D666" s="112" t="str">
        <f>IF(CONCATENATE(H666,I666,J666,K666,N666)= "ERBGRB","CRB",CONCATENATE(H666,I666,J666,K666,N666))</f>
        <v>Non-Op</v>
      </c>
      <c r="E666" s="112"/>
      <c r="F666" s="94"/>
      <c r="G666" s="112"/>
      <c r="H666" s="177" t="str">
        <f t="shared" si="940"/>
        <v/>
      </c>
      <c r="I666" s="177" t="str">
        <f t="shared" si="941"/>
        <v/>
      </c>
      <c r="J666" s="177" t="str">
        <f t="shared" si="942"/>
        <v/>
      </c>
      <c r="K666" s="177" t="str">
        <f t="shared" si="943"/>
        <v>Non-Op</v>
      </c>
      <c r="L666" s="177" t="str">
        <f t="shared" si="892"/>
        <v>NO</v>
      </c>
      <c r="M666" s="177" t="str">
        <f t="shared" si="893"/>
        <v>NO</v>
      </c>
      <c r="N666" s="177" t="str">
        <f t="shared" si="894"/>
        <v/>
      </c>
      <c r="O666"/>
      <c r="P666" s="95">
        <v>1280654</v>
      </c>
      <c r="Q666" s="95">
        <v>1295851</v>
      </c>
      <c r="R666" s="95">
        <v>1309855</v>
      </c>
      <c r="S666" s="95">
        <v>1335420</v>
      </c>
      <c r="T666" s="95">
        <v>1415366</v>
      </c>
      <c r="U666" s="95">
        <v>1506032</v>
      </c>
      <c r="V666" s="95">
        <v>1597507</v>
      </c>
      <c r="W666" s="95">
        <v>1694380</v>
      </c>
      <c r="X666" s="95">
        <v>1794622</v>
      </c>
      <c r="Y666" s="95">
        <v>1885109</v>
      </c>
      <c r="Z666" s="95">
        <v>1991601</v>
      </c>
      <c r="AA666" s="95">
        <v>2123297</v>
      </c>
      <c r="AB666" s="95">
        <v>2281711</v>
      </c>
      <c r="AC666" s="95"/>
      <c r="AD666" s="95"/>
      <c r="AE666" s="95">
        <f t="shared" si="949"/>
        <v>1644185.2083333333</v>
      </c>
      <c r="AF666" s="143"/>
      <c r="AG666" s="105"/>
      <c r="AH666" s="99"/>
      <c r="AI666" s="99"/>
      <c r="AJ666" s="99"/>
      <c r="AK666" s="100">
        <f t="shared" si="944"/>
        <v>1644185.2083333333</v>
      </c>
      <c r="AL666" s="99">
        <f t="shared" si="933"/>
        <v>1644185.2083333333</v>
      </c>
      <c r="AM666" s="98"/>
      <c r="AN666" s="99"/>
      <c r="AO666" s="247">
        <f t="shared" si="934"/>
        <v>0</v>
      </c>
      <c r="AP666" s="232"/>
      <c r="AQ666" s="86">
        <f t="shared" si="930"/>
        <v>2281711</v>
      </c>
      <c r="AR666" s="99"/>
      <c r="AS666" s="99"/>
      <c r="AT666" s="99"/>
      <c r="AU666" s="99">
        <f t="shared" si="945"/>
        <v>2281711</v>
      </c>
      <c r="AV666" s="245">
        <f t="shared" si="935"/>
        <v>2281711</v>
      </c>
      <c r="AW666" s="99"/>
      <c r="AX666" s="99"/>
      <c r="AY666" s="98">
        <f t="shared" si="936"/>
        <v>0</v>
      </c>
      <c r="AZ666" s="470" t="s">
        <v>1664</v>
      </c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</row>
    <row r="667" spans="1:83" s="11" customFormat="1" ht="12" customHeight="1">
      <c r="A667" s="505" t="s">
        <v>1793</v>
      </c>
      <c r="B667" s="507" t="str">
        <f t="shared" si="890"/>
        <v>18239062</v>
      </c>
      <c r="C667" s="479" t="s">
        <v>1783</v>
      </c>
      <c r="D667" s="480" t="s">
        <v>1189</v>
      </c>
      <c r="E667" s="480"/>
      <c r="F667" s="495">
        <v>43647</v>
      </c>
      <c r="G667" s="480"/>
      <c r="H667" s="482" t="str">
        <f t="shared" si="940"/>
        <v/>
      </c>
      <c r="I667" s="482" t="str">
        <f t="shared" si="941"/>
        <v/>
      </c>
      <c r="J667" s="482" t="str">
        <f t="shared" si="942"/>
        <v>GRB</v>
      </c>
      <c r="K667" s="482" t="str">
        <f t="shared" si="943"/>
        <v/>
      </c>
      <c r="L667" s="482" t="str">
        <f t="shared" si="892"/>
        <v>NO</v>
      </c>
      <c r="M667" s="482" t="str">
        <f t="shared" si="893"/>
        <v>NO</v>
      </c>
      <c r="N667" s="482" t="str">
        <f t="shared" si="894"/>
        <v/>
      </c>
      <c r="O667" s="561"/>
      <c r="P667" s="562"/>
      <c r="Q667" s="562"/>
      <c r="R667" s="562"/>
      <c r="S667" s="562"/>
      <c r="T667" s="562"/>
      <c r="U667" s="562"/>
      <c r="V667" s="562"/>
      <c r="W667" s="562">
        <v>4900.7700000000004</v>
      </c>
      <c r="X667" s="562">
        <v>16910.48</v>
      </c>
      <c r="Y667" s="562">
        <v>34286.050000000003</v>
      </c>
      <c r="Z667" s="562">
        <v>55583.65</v>
      </c>
      <c r="AA667" s="562">
        <v>86907.199999999997</v>
      </c>
      <c r="AB667" s="562">
        <v>131598.13</v>
      </c>
      <c r="AC667" s="562"/>
      <c r="AD667" s="562"/>
      <c r="AE667" s="562">
        <f t="shared" si="949"/>
        <v>22032.267916666668</v>
      </c>
      <c r="AF667" s="563"/>
      <c r="AG667" s="496" t="s">
        <v>1745</v>
      </c>
      <c r="AH667" s="564"/>
      <c r="AI667" s="564"/>
      <c r="AJ667" s="487">
        <f>AE667</f>
        <v>22032.267916666668</v>
      </c>
      <c r="AK667" s="488"/>
      <c r="AL667" s="487">
        <f>SUM(AI667:AK667)</f>
        <v>22032.267916666668</v>
      </c>
      <c r="AM667" s="565"/>
      <c r="AN667" s="564"/>
      <c r="AO667" s="490">
        <f t="shared" ref="AO667" si="951">AM667+AN667</f>
        <v>0</v>
      </c>
      <c r="AP667" s="232"/>
      <c r="AQ667" s="491">
        <f t="shared" ref="AQ667" si="952">AB667</f>
        <v>131598.13</v>
      </c>
      <c r="AR667" s="564"/>
      <c r="AS667" s="564"/>
      <c r="AT667" s="487">
        <f>AQ667</f>
        <v>131598.13</v>
      </c>
      <c r="AU667" s="487"/>
      <c r="AV667" s="492">
        <f t="shared" ref="AV667" si="953">SUM(AS667:AU667)</f>
        <v>131598.13</v>
      </c>
      <c r="AW667" s="564"/>
      <c r="AX667" s="564"/>
      <c r="AY667" s="489">
        <f t="shared" ref="AY667" si="954">AW667+AX667</f>
        <v>0</v>
      </c>
      <c r="AZ667" s="470" t="s">
        <v>1728</v>
      </c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</row>
    <row r="668" spans="1:83" s="11" customFormat="1" ht="12" customHeight="1">
      <c r="A668" s="161">
        <v>18239081</v>
      </c>
      <c r="B668" s="108" t="str">
        <f t="shared" si="890"/>
        <v>18239081</v>
      </c>
      <c r="C668" s="94" t="s">
        <v>1158</v>
      </c>
      <c r="D668" s="112" t="str">
        <f t="shared" ref="D668:D732" si="955">IF(CONCATENATE(H668,I668,J668,K668,N668)= "ERBGRB","CRB",CONCATENATE(H668,I668,J668,K668,N668))</f>
        <v>Non-Op</v>
      </c>
      <c r="E668" s="112"/>
      <c r="F668" s="94"/>
      <c r="G668" s="112"/>
      <c r="H668" s="177" t="str">
        <f t="shared" si="940"/>
        <v/>
      </c>
      <c r="I668" s="177" t="str">
        <f t="shared" si="941"/>
        <v/>
      </c>
      <c r="J668" s="177" t="str">
        <f t="shared" si="942"/>
        <v/>
      </c>
      <c r="K668" s="177" t="str">
        <f t="shared" si="943"/>
        <v>Non-Op</v>
      </c>
      <c r="L668" s="177" t="str">
        <f t="shared" si="892"/>
        <v>NO</v>
      </c>
      <c r="M668" s="177" t="str">
        <f t="shared" si="893"/>
        <v>NO</v>
      </c>
      <c r="N668" s="177" t="str">
        <f t="shared" si="894"/>
        <v/>
      </c>
      <c r="O668"/>
      <c r="P668" s="95">
        <v>0</v>
      </c>
      <c r="Q668" s="95">
        <v>0</v>
      </c>
      <c r="R668" s="95">
        <v>0</v>
      </c>
      <c r="S668" s="95">
        <v>0</v>
      </c>
      <c r="T668" s="95">
        <v>0</v>
      </c>
      <c r="U668" s="95">
        <v>7108098.1399999997</v>
      </c>
      <c r="V668" s="95">
        <v>6726592.4900000002</v>
      </c>
      <c r="W668" s="95">
        <v>6244483.1699999999</v>
      </c>
      <c r="X668" s="95">
        <v>5713905.0300000003</v>
      </c>
      <c r="Y668" s="95">
        <v>5230371.88</v>
      </c>
      <c r="Z668" s="95">
        <v>4557097.4000000004</v>
      </c>
      <c r="AA668" s="95">
        <v>3829343.65</v>
      </c>
      <c r="AB668" s="95">
        <v>2955768.19</v>
      </c>
      <c r="AC668" s="95"/>
      <c r="AD668" s="95"/>
      <c r="AE668" s="95">
        <f t="shared" si="949"/>
        <v>3407314.6545833331</v>
      </c>
      <c r="AF668" s="143"/>
      <c r="AG668" s="105"/>
      <c r="AH668" s="99"/>
      <c r="AI668" s="99"/>
      <c r="AJ668" s="99"/>
      <c r="AK668" s="100">
        <f t="shared" si="944"/>
        <v>3407314.6545833331</v>
      </c>
      <c r="AL668" s="99">
        <f t="shared" si="933"/>
        <v>3407314.6545833331</v>
      </c>
      <c r="AM668" s="98"/>
      <c r="AN668" s="99"/>
      <c r="AO668" s="247">
        <f t="shared" si="934"/>
        <v>0</v>
      </c>
      <c r="AP668" s="232"/>
      <c r="AQ668" s="86">
        <f t="shared" si="930"/>
        <v>2955768.19</v>
      </c>
      <c r="AR668" s="99"/>
      <c r="AS668" s="99"/>
      <c r="AT668" s="99"/>
      <c r="AU668" s="99">
        <f t="shared" si="945"/>
        <v>2955768.19</v>
      </c>
      <c r="AV668" s="245">
        <f t="shared" si="935"/>
        <v>2955768.19</v>
      </c>
      <c r="AW668" s="99"/>
      <c r="AX668" s="99"/>
      <c r="AY668" s="98">
        <f t="shared" si="936"/>
        <v>0</v>
      </c>
      <c r="AZ668" s="470" t="s">
        <v>1665</v>
      </c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</row>
    <row r="669" spans="1:83" s="11" customFormat="1" ht="12" customHeight="1">
      <c r="A669" s="161">
        <v>18239082</v>
      </c>
      <c r="B669" s="108" t="str">
        <f t="shared" si="890"/>
        <v>18239082</v>
      </c>
      <c r="C669" s="123" t="s">
        <v>1159</v>
      </c>
      <c r="D669" s="112" t="str">
        <f t="shared" si="955"/>
        <v>Non-Op</v>
      </c>
      <c r="E669" s="112"/>
      <c r="F669" s="123"/>
      <c r="G669" s="112"/>
      <c r="H669" s="177" t="str">
        <f t="shared" si="940"/>
        <v/>
      </c>
      <c r="I669" s="177" t="str">
        <f t="shared" si="941"/>
        <v/>
      </c>
      <c r="J669" s="177" t="str">
        <f t="shared" si="942"/>
        <v/>
      </c>
      <c r="K669" s="177" t="str">
        <f t="shared" si="943"/>
        <v>Non-Op</v>
      </c>
      <c r="L669" s="177" t="str">
        <f t="shared" si="892"/>
        <v>NO</v>
      </c>
      <c r="M669" s="177" t="str">
        <f t="shared" si="893"/>
        <v>NO</v>
      </c>
      <c r="N669" s="177" t="str">
        <f t="shared" si="894"/>
        <v/>
      </c>
      <c r="O669"/>
      <c r="P669" s="95">
        <v>25754332.780000001</v>
      </c>
      <c r="Q669" s="95">
        <v>19031417.940000001</v>
      </c>
      <c r="R669" s="95">
        <v>10931919.609999999</v>
      </c>
      <c r="S669" s="95">
        <v>5204276.57</v>
      </c>
      <c r="T669" s="95">
        <v>1675718.97</v>
      </c>
      <c r="U669" s="95">
        <v>12087885.42</v>
      </c>
      <c r="V669" s="95">
        <v>11746754.43</v>
      </c>
      <c r="W669" s="95">
        <v>11482236.060000001</v>
      </c>
      <c r="X669" s="95">
        <v>11239449.85</v>
      </c>
      <c r="Y669" s="95">
        <v>10893897.609999999</v>
      </c>
      <c r="Z669" s="95">
        <v>9897075.1400000006</v>
      </c>
      <c r="AA669" s="95">
        <v>8606893.8800000008</v>
      </c>
      <c r="AB669" s="95">
        <v>6988866.21</v>
      </c>
      <c r="AC669" s="95"/>
      <c r="AD669" s="95"/>
      <c r="AE669" s="95">
        <f t="shared" si="949"/>
        <v>10764093.747916667</v>
      </c>
      <c r="AF669" s="143"/>
      <c r="AG669" s="105"/>
      <c r="AH669" s="99"/>
      <c r="AI669" s="99"/>
      <c r="AJ669" s="99"/>
      <c r="AK669" s="100">
        <f t="shared" si="944"/>
        <v>10764093.747916667</v>
      </c>
      <c r="AL669" s="99">
        <f t="shared" si="933"/>
        <v>10764093.747916667</v>
      </c>
      <c r="AM669" s="98"/>
      <c r="AN669" s="99"/>
      <c r="AO669" s="247">
        <f t="shared" si="934"/>
        <v>0</v>
      </c>
      <c r="AP669" s="232"/>
      <c r="AQ669" s="86">
        <f t="shared" si="930"/>
        <v>6988866.21</v>
      </c>
      <c r="AR669" s="99"/>
      <c r="AS669" s="99"/>
      <c r="AT669" s="99"/>
      <c r="AU669" s="99">
        <f t="shared" si="945"/>
        <v>6988866.21</v>
      </c>
      <c r="AV669" s="245">
        <f t="shared" si="935"/>
        <v>6988866.21</v>
      </c>
      <c r="AW669" s="99"/>
      <c r="AX669" s="99"/>
      <c r="AY669" s="98">
        <f t="shared" si="936"/>
        <v>0</v>
      </c>
      <c r="AZ669" s="470" t="s">
        <v>1665</v>
      </c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</row>
    <row r="670" spans="1:83" s="11" customFormat="1" ht="12" customHeight="1">
      <c r="A670" s="161">
        <v>18239091</v>
      </c>
      <c r="B670" s="108" t="str">
        <f t="shared" si="890"/>
        <v>18239091</v>
      </c>
      <c r="C670" s="123" t="s">
        <v>1160</v>
      </c>
      <c r="D670" s="112" t="str">
        <f t="shared" si="955"/>
        <v>Non-Op</v>
      </c>
      <c r="E670" s="112"/>
      <c r="F670" s="123"/>
      <c r="G670" s="112"/>
      <c r="H670" s="177" t="str">
        <f t="shared" si="940"/>
        <v/>
      </c>
      <c r="I670" s="177" t="str">
        <f t="shared" si="941"/>
        <v/>
      </c>
      <c r="J670" s="177" t="str">
        <f t="shared" si="942"/>
        <v/>
      </c>
      <c r="K670" s="177" t="str">
        <f t="shared" si="943"/>
        <v>Non-Op</v>
      </c>
      <c r="L670" s="177" t="str">
        <f t="shared" si="892"/>
        <v>NO</v>
      </c>
      <c r="M670" s="177" t="str">
        <f t="shared" si="893"/>
        <v>NO</v>
      </c>
      <c r="N670" s="177" t="str">
        <f t="shared" si="894"/>
        <v/>
      </c>
      <c r="O670"/>
      <c r="P670" s="95">
        <v>0</v>
      </c>
      <c r="Q670" s="95">
        <v>0</v>
      </c>
      <c r="R670" s="95">
        <v>0</v>
      </c>
      <c r="S670" s="95">
        <v>0</v>
      </c>
      <c r="T670" s="95">
        <v>0</v>
      </c>
      <c r="U670" s="95">
        <v>0</v>
      </c>
      <c r="V670" s="95">
        <v>0</v>
      </c>
      <c r="W670" s="95">
        <v>0</v>
      </c>
      <c r="X670" s="95">
        <v>0</v>
      </c>
      <c r="Y670" s="95">
        <v>0</v>
      </c>
      <c r="Z670" s="95">
        <v>0</v>
      </c>
      <c r="AA670" s="95">
        <v>0</v>
      </c>
      <c r="AB670" s="95">
        <v>0</v>
      </c>
      <c r="AC670" s="95"/>
      <c r="AD670" s="95"/>
      <c r="AE670" s="95">
        <f t="shared" si="949"/>
        <v>0</v>
      </c>
      <c r="AF670" s="143"/>
      <c r="AG670" s="105"/>
      <c r="AH670" s="99"/>
      <c r="AI670" s="99"/>
      <c r="AJ670" s="99"/>
      <c r="AK670" s="100">
        <f t="shared" si="944"/>
        <v>0</v>
      </c>
      <c r="AL670" s="99">
        <f t="shared" si="933"/>
        <v>0</v>
      </c>
      <c r="AM670" s="98"/>
      <c r="AN670" s="99"/>
      <c r="AO670" s="247">
        <f t="shared" si="934"/>
        <v>0</v>
      </c>
      <c r="AP670" s="232"/>
      <c r="AQ670" s="86">
        <f t="shared" si="930"/>
        <v>0</v>
      </c>
      <c r="AR670" s="99"/>
      <c r="AS670" s="99"/>
      <c r="AT670" s="99"/>
      <c r="AU670" s="99">
        <f t="shared" si="945"/>
        <v>0</v>
      </c>
      <c r="AV670" s="245">
        <f t="shared" si="935"/>
        <v>0</v>
      </c>
      <c r="AW670" s="99"/>
      <c r="AX670" s="99"/>
      <c r="AY670" s="98">
        <f t="shared" si="936"/>
        <v>0</v>
      </c>
      <c r="AZ670" s="470" t="s">
        <v>1665</v>
      </c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</row>
    <row r="671" spans="1:83" s="11" customFormat="1" ht="12" customHeight="1">
      <c r="A671" s="161">
        <v>18239092</v>
      </c>
      <c r="B671" s="108" t="str">
        <f t="shared" si="890"/>
        <v>18239092</v>
      </c>
      <c r="C671" s="94" t="s">
        <v>1079</v>
      </c>
      <c r="D671" s="112" t="str">
        <f t="shared" si="955"/>
        <v>Non-Op</v>
      </c>
      <c r="E671" s="112"/>
      <c r="F671" s="94"/>
      <c r="G671" s="112"/>
      <c r="H671" s="177" t="str">
        <f t="shared" si="940"/>
        <v/>
      </c>
      <c r="I671" s="177" t="str">
        <f t="shared" si="941"/>
        <v/>
      </c>
      <c r="J671" s="177" t="str">
        <f t="shared" si="942"/>
        <v/>
      </c>
      <c r="K671" s="177" t="str">
        <f t="shared" si="943"/>
        <v>Non-Op</v>
      </c>
      <c r="L671" s="177" t="str">
        <f t="shared" si="892"/>
        <v>NO</v>
      </c>
      <c r="M671" s="177" t="str">
        <f t="shared" si="893"/>
        <v>NO</v>
      </c>
      <c r="N671" s="177" t="str">
        <f t="shared" si="894"/>
        <v/>
      </c>
      <c r="O671"/>
      <c r="P671" s="95">
        <v>0</v>
      </c>
      <c r="Q671" s="95">
        <v>0</v>
      </c>
      <c r="R671" s="95">
        <v>0</v>
      </c>
      <c r="S671" s="95">
        <v>0</v>
      </c>
      <c r="T671" s="95">
        <v>0</v>
      </c>
      <c r="U671" s="95">
        <v>0</v>
      </c>
      <c r="V671" s="95">
        <v>0</v>
      </c>
      <c r="W671" s="95">
        <v>0</v>
      </c>
      <c r="X671" s="95">
        <v>0</v>
      </c>
      <c r="Y671" s="95">
        <v>0</v>
      </c>
      <c r="Z671" s="95">
        <v>0</v>
      </c>
      <c r="AA671" s="95">
        <v>0</v>
      </c>
      <c r="AB671" s="95">
        <v>0</v>
      </c>
      <c r="AC671" s="95"/>
      <c r="AD671" s="95"/>
      <c r="AE671" s="95">
        <f t="shared" si="949"/>
        <v>0</v>
      </c>
      <c r="AF671" s="143"/>
      <c r="AG671" s="105"/>
      <c r="AH671" s="99"/>
      <c r="AI671" s="99"/>
      <c r="AJ671" s="99"/>
      <c r="AK671" s="100">
        <f t="shared" si="944"/>
        <v>0</v>
      </c>
      <c r="AL671" s="99">
        <f t="shared" si="933"/>
        <v>0</v>
      </c>
      <c r="AM671" s="98"/>
      <c r="AN671" s="99"/>
      <c r="AO671" s="247">
        <f t="shared" si="934"/>
        <v>0</v>
      </c>
      <c r="AP671" s="232"/>
      <c r="AQ671" s="86">
        <f t="shared" si="930"/>
        <v>0</v>
      </c>
      <c r="AR671" s="99"/>
      <c r="AS671" s="99"/>
      <c r="AT671" s="99"/>
      <c r="AU671" s="99">
        <f t="shared" si="945"/>
        <v>0</v>
      </c>
      <c r="AV671" s="245">
        <f t="shared" si="935"/>
        <v>0</v>
      </c>
      <c r="AW671" s="99"/>
      <c r="AX671" s="99"/>
      <c r="AY671" s="98">
        <f t="shared" si="936"/>
        <v>0</v>
      </c>
      <c r="AZ671" s="470" t="s">
        <v>1665</v>
      </c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</row>
    <row r="672" spans="1:83" s="11" customFormat="1" ht="12" customHeight="1">
      <c r="A672" s="161">
        <v>18239101</v>
      </c>
      <c r="B672" s="108" t="str">
        <f t="shared" si="890"/>
        <v>18239101</v>
      </c>
      <c r="C672" s="123" t="s">
        <v>1161</v>
      </c>
      <c r="D672" s="112" t="str">
        <f t="shared" si="955"/>
        <v>Non-Op</v>
      </c>
      <c r="E672" s="112"/>
      <c r="F672" s="123"/>
      <c r="G672" s="112"/>
      <c r="H672" s="177" t="str">
        <f t="shared" si="940"/>
        <v/>
      </c>
      <c r="I672" s="177" t="str">
        <f t="shared" si="941"/>
        <v/>
      </c>
      <c r="J672" s="177" t="str">
        <f t="shared" si="942"/>
        <v/>
      </c>
      <c r="K672" s="177" t="str">
        <f t="shared" si="943"/>
        <v>Non-Op</v>
      </c>
      <c r="L672" s="177" t="str">
        <f t="shared" si="892"/>
        <v>NO</v>
      </c>
      <c r="M672" s="177" t="str">
        <f t="shared" si="893"/>
        <v>NO</v>
      </c>
      <c r="N672" s="177" t="str">
        <f t="shared" si="894"/>
        <v/>
      </c>
      <c r="O672"/>
      <c r="P672" s="95">
        <v>0</v>
      </c>
      <c r="Q672" s="95">
        <v>0</v>
      </c>
      <c r="R672" s="95">
        <v>0</v>
      </c>
      <c r="S672" s="95">
        <v>0</v>
      </c>
      <c r="T672" s="95">
        <v>0</v>
      </c>
      <c r="U672" s="95">
        <v>1505146.89</v>
      </c>
      <c r="V672" s="95">
        <v>1400157.3</v>
      </c>
      <c r="W672" s="95">
        <v>1261983.67</v>
      </c>
      <c r="X672" s="95">
        <v>1124814.04</v>
      </c>
      <c r="Y672" s="95">
        <v>986020.46</v>
      </c>
      <c r="Z672" s="95">
        <v>842930.63</v>
      </c>
      <c r="AA672" s="95">
        <v>716453.41</v>
      </c>
      <c r="AB672" s="95">
        <v>577988.75</v>
      </c>
      <c r="AC672" s="95"/>
      <c r="AD672" s="95"/>
      <c r="AE672" s="95">
        <f t="shared" si="949"/>
        <v>677208.3979166667</v>
      </c>
      <c r="AF672" s="143"/>
      <c r="AG672" s="105"/>
      <c r="AH672" s="99"/>
      <c r="AI672" s="99"/>
      <c r="AJ672" s="99"/>
      <c r="AK672" s="100">
        <f t="shared" si="944"/>
        <v>677208.3979166667</v>
      </c>
      <c r="AL672" s="99">
        <f t="shared" si="933"/>
        <v>677208.3979166667</v>
      </c>
      <c r="AM672" s="98"/>
      <c r="AN672" s="99"/>
      <c r="AO672" s="247">
        <f t="shared" si="934"/>
        <v>0</v>
      </c>
      <c r="AP672" s="232"/>
      <c r="AQ672" s="86">
        <f t="shared" si="930"/>
        <v>577988.75</v>
      </c>
      <c r="AR672" s="99"/>
      <c r="AS672" s="99"/>
      <c r="AT672" s="99"/>
      <c r="AU672" s="99">
        <f t="shared" si="945"/>
        <v>577988.75</v>
      </c>
      <c r="AV672" s="245">
        <f t="shared" si="935"/>
        <v>577988.75</v>
      </c>
      <c r="AW672" s="99"/>
      <c r="AX672" s="99"/>
      <c r="AY672" s="98">
        <f t="shared" si="936"/>
        <v>0</v>
      </c>
      <c r="AZ672" s="470" t="s">
        <v>1665</v>
      </c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</row>
    <row r="673" spans="1:83" s="11" customFormat="1" ht="12" customHeight="1">
      <c r="A673" s="161">
        <v>18239111</v>
      </c>
      <c r="B673" s="108" t="str">
        <f t="shared" si="890"/>
        <v>18239111</v>
      </c>
      <c r="C673" s="123" t="s">
        <v>1279</v>
      </c>
      <c r="D673" s="112" t="str">
        <f t="shared" si="955"/>
        <v>Non-Op</v>
      </c>
      <c r="E673" s="112"/>
      <c r="F673" s="123"/>
      <c r="G673" s="112"/>
      <c r="H673" s="177" t="str">
        <f t="shared" si="940"/>
        <v/>
      </c>
      <c r="I673" s="177" t="str">
        <f t="shared" si="941"/>
        <v/>
      </c>
      <c r="J673" s="177" t="str">
        <f t="shared" si="942"/>
        <v/>
      </c>
      <c r="K673" s="177" t="str">
        <f t="shared" si="943"/>
        <v>Non-Op</v>
      </c>
      <c r="L673" s="177" t="str">
        <f t="shared" si="892"/>
        <v>NO</v>
      </c>
      <c r="M673" s="177" t="str">
        <f t="shared" si="893"/>
        <v>NO</v>
      </c>
      <c r="N673" s="177" t="str">
        <f t="shared" si="894"/>
        <v/>
      </c>
      <c r="O673"/>
      <c r="P673" s="95">
        <v>0</v>
      </c>
      <c r="Q673" s="95">
        <v>0</v>
      </c>
      <c r="R673" s="95">
        <v>0</v>
      </c>
      <c r="S673" s="95">
        <v>0</v>
      </c>
      <c r="T673" s="95">
        <v>0</v>
      </c>
      <c r="U673" s="95">
        <v>521253.46</v>
      </c>
      <c r="V673" s="95">
        <v>463656.45</v>
      </c>
      <c r="W673" s="95">
        <v>424479.09</v>
      </c>
      <c r="X673" s="95">
        <v>399817.5</v>
      </c>
      <c r="Y673" s="95">
        <v>374117.8</v>
      </c>
      <c r="Z673" s="95">
        <v>362733</v>
      </c>
      <c r="AA673" s="95">
        <v>264567.56</v>
      </c>
      <c r="AB673" s="95">
        <v>224092.62</v>
      </c>
      <c r="AC673" s="95"/>
      <c r="AD673" s="95"/>
      <c r="AE673" s="95">
        <f t="shared" si="949"/>
        <v>243555.93083333332</v>
      </c>
      <c r="AF673" s="143"/>
      <c r="AG673" s="105"/>
      <c r="AH673" s="99"/>
      <c r="AI673" s="99"/>
      <c r="AJ673" s="99"/>
      <c r="AK673" s="100">
        <f t="shared" si="944"/>
        <v>243555.93083333332</v>
      </c>
      <c r="AL673" s="99">
        <f t="shared" si="933"/>
        <v>243555.93083333332</v>
      </c>
      <c r="AM673" s="98"/>
      <c r="AN673" s="99"/>
      <c r="AO673" s="247">
        <f t="shared" si="934"/>
        <v>0</v>
      </c>
      <c r="AP673" s="232"/>
      <c r="AQ673" s="86">
        <f t="shared" si="930"/>
        <v>224092.62</v>
      </c>
      <c r="AR673" s="99"/>
      <c r="AS673" s="99"/>
      <c r="AT673" s="99"/>
      <c r="AU673" s="99">
        <f t="shared" si="945"/>
        <v>224092.62</v>
      </c>
      <c r="AV673" s="245">
        <f t="shared" si="935"/>
        <v>224092.62</v>
      </c>
      <c r="AW673" s="99"/>
      <c r="AX673" s="99"/>
      <c r="AY673" s="98">
        <f t="shared" si="936"/>
        <v>0</v>
      </c>
      <c r="AZ673" s="470" t="s">
        <v>1665</v>
      </c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</row>
    <row r="674" spans="1:83" s="11" customFormat="1" ht="12" customHeight="1">
      <c r="A674" s="165">
        <v>18239121</v>
      </c>
      <c r="B674" s="107" t="str">
        <f t="shared" si="890"/>
        <v>18239121</v>
      </c>
      <c r="C674" s="107" t="s">
        <v>1235</v>
      </c>
      <c r="D674" s="112" t="str">
        <f t="shared" si="955"/>
        <v>Non-Op</v>
      </c>
      <c r="E674" s="112"/>
      <c r="F674" s="107"/>
      <c r="G674" s="112"/>
      <c r="H674" s="177" t="str">
        <f t="shared" si="940"/>
        <v/>
      </c>
      <c r="I674" s="177" t="str">
        <f t="shared" si="941"/>
        <v/>
      </c>
      <c r="J674" s="177" t="str">
        <f t="shared" si="942"/>
        <v/>
      </c>
      <c r="K674" s="177" t="str">
        <f t="shared" si="943"/>
        <v>Non-Op</v>
      </c>
      <c r="L674" s="177" t="str">
        <f t="shared" si="892"/>
        <v>NO</v>
      </c>
      <c r="M674" s="177" t="str">
        <f t="shared" si="893"/>
        <v>NO</v>
      </c>
      <c r="N674" s="177" t="str">
        <f t="shared" si="894"/>
        <v/>
      </c>
      <c r="O674"/>
      <c r="P674" s="95">
        <v>2058382</v>
      </c>
      <c r="Q674" s="95">
        <v>2058382</v>
      </c>
      <c r="R674" s="95">
        <v>2058382</v>
      </c>
      <c r="S674" s="95">
        <v>2058382</v>
      </c>
      <c r="T674" s="95">
        <v>2058382</v>
      </c>
      <c r="U674" s="95">
        <v>2058382</v>
      </c>
      <c r="V674" s="95">
        <v>2058382</v>
      </c>
      <c r="W674" s="95">
        <v>2058382</v>
      </c>
      <c r="X674" s="95">
        <v>2058382</v>
      </c>
      <c r="Y674" s="95">
        <v>2058382</v>
      </c>
      <c r="Z674" s="95">
        <v>2058382</v>
      </c>
      <c r="AA674" s="95">
        <v>2058382</v>
      </c>
      <c r="AB674" s="95">
        <v>2058382</v>
      </c>
      <c r="AC674" s="95"/>
      <c r="AD674" s="95"/>
      <c r="AE674" s="95">
        <f t="shared" si="949"/>
        <v>2058382</v>
      </c>
      <c r="AF674" s="102"/>
      <c r="AG674" s="101"/>
      <c r="AH674" s="99"/>
      <c r="AI674" s="99"/>
      <c r="AJ674" s="99"/>
      <c r="AK674" s="100">
        <f t="shared" si="944"/>
        <v>2058382</v>
      </c>
      <c r="AL674" s="99">
        <f t="shared" si="933"/>
        <v>2058382</v>
      </c>
      <c r="AM674" s="98"/>
      <c r="AN674" s="99"/>
      <c r="AO674" s="247">
        <f t="shared" si="934"/>
        <v>0</v>
      </c>
      <c r="AP674" s="232"/>
      <c r="AQ674" s="86">
        <f t="shared" si="930"/>
        <v>2058382</v>
      </c>
      <c r="AR674" s="99"/>
      <c r="AS674" s="99"/>
      <c r="AT674" s="99"/>
      <c r="AU674" s="99">
        <f t="shared" si="945"/>
        <v>2058382</v>
      </c>
      <c r="AV674" s="245">
        <f t="shared" si="935"/>
        <v>2058382</v>
      </c>
      <c r="AW674" s="99"/>
      <c r="AX674" s="99"/>
      <c r="AY674" s="98">
        <f t="shared" si="936"/>
        <v>0</v>
      </c>
      <c r="AZ674" s="470" t="s">
        <v>1682</v>
      </c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</row>
    <row r="675" spans="1:83" s="11" customFormat="1" ht="12" customHeight="1">
      <c r="A675" s="165">
        <v>18239131</v>
      </c>
      <c r="B675" s="107" t="str">
        <f t="shared" si="890"/>
        <v>18239131</v>
      </c>
      <c r="C675" s="107" t="s">
        <v>1236</v>
      </c>
      <c r="D675" s="112" t="str">
        <f t="shared" si="955"/>
        <v>Non-Op</v>
      </c>
      <c r="E675" s="112"/>
      <c r="F675" s="107"/>
      <c r="G675" s="112"/>
      <c r="H675" s="177" t="str">
        <f t="shared" si="940"/>
        <v/>
      </c>
      <c r="I675" s="177" t="str">
        <f t="shared" si="941"/>
        <v/>
      </c>
      <c r="J675" s="177" t="str">
        <f t="shared" si="942"/>
        <v/>
      </c>
      <c r="K675" s="177" t="str">
        <f t="shared" si="943"/>
        <v>Non-Op</v>
      </c>
      <c r="L675" s="177" t="str">
        <f t="shared" si="892"/>
        <v>NO</v>
      </c>
      <c r="M675" s="177" t="str">
        <f t="shared" si="893"/>
        <v>NO</v>
      </c>
      <c r="N675" s="177" t="str">
        <f t="shared" si="894"/>
        <v/>
      </c>
      <c r="O675"/>
      <c r="P675" s="95">
        <v>-2058382</v>
      </c>
      <c r="Q675" s="95">
        <v>-2058382</v>
      </c>
      <c r="R675" s="95">
        <v>-2058382</v>
      </c>
      <c r="S675" s="95">
        <v>-2058382</v>
      </c>
      <c r="T675" s="95">
        <v>-2058382</v>
      </c>
      <c r="U675" s="95">
        <v>-2058382</v>
      </c>
      <c r="V675" s="95">
        <v>-2058382</v>
      </c>
      <c r="W675" s="95">
        <v>-2058382</v>
      </c>
      <c r="X675" s="95">
        <v>-2058382</v>
      </c>
      <c r="Y675" s="95">
        <v>-2058382</v>
      </c>
      <c r="Z675" s="95">
        <v>-2058382</v>
      </c>
      <c r="AA675" s="95">
        <v>-2058382</v>
      </c>
      <c r="AB675" s="95">
        <v>-2058382</v>
      </c>
      <c r="AC675" s="95"/>
      <c r="AD675" s="95"/>
      <c r="AE675" s="95">
        <f t="shared" si="949"/>
        <v>-2058382</v>
      </c>
      <c r="AF675" s="102"/>
      <c r="AG675" s="101"/>
      <c r="AH675" s="99"/>
      <c r="AI675" s="99"/>
      <c r="AJ675" s="99"/>
      <c r="AK675" s="100">
        <f t="shared" si="944"/>
        <v>-2058382</v>
      </c>
      <c r="AL675" s="99">
        <f t="shared" si="933"/>
        <v>-2058382</v>
      </c>
      <c r="AM675" s="98"/>
      <c r="AN675" s="99"/>
      <c r="AO675" s="247">
        <f t="shared" si="934"/>
        <v>0</v>
      </c>
      <c r="AP675" s="232"/>
      <c r="AQ675" s="86">
        <f t="shared" si="930"/>
        <v>-2058382</v>
      </c>
      <c r="AR675" s="99"/>
      <c r="AS675" s="99"/>
      <c r="AT675" s="99"/>
      <c r="AU675" s="99">
        <f t="shared" si="945"/>
        <v>-2058382</v>
      </c>
      <c r="AV675" s="245">
        <f t="shared" si="935"/>
        <v>-2058382</v>
      </c>
      <c r="AW675" s="99"/>
      <c r="AX675" s="99"/>
      <c r="AY675" s="98">
        <f t="shared" si="936"/>
        <v>0</v>
      </c>
      <c r="AZ675" s="470" t="s">
        <v>1682</v>
      </c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</row>
    <row r="676" spans="1:83" s="11" customFormat="1" ht="12" customHeight="1">
      <c r="A676" s="346">
        <v>18239141</v>
      </c>
      <c r="B676" s="473" t="str">
        <f t="shared" si="890"/>
        <v>18239141</v>
      </c>
      <c r="C676" s="373" t="s">
        <v>1298</v>
      </c>
      <c r="D676" s="326" t="str">
        <f t="shared" si="955"/>
        <v>Non-Op</v>
      </c>
      <c r="E676" s="326"/>
      <c r="F676" s="339">
        <v>42752</v>
      </c>
      <c r="G676" s="326"/>
      <c r="H676" s="327" t="str">
        <f t="shared" si="940"/>
        <v/>
      </c>
      <c r="I676" s="327" t="str">
        <f t="shared" si="941"/>
        <v/>
      </c>
      <c r="J676" s="327" t="str">
        <f t="shared" si="942"/>
        <v/>
      </c>
      <c r="K676" s="327" t="str">
        <f t="shared" si="943"/>
        <v>Non-Op</v>
      </c>
      <c r="L676" s="327" t="str">
        <f t="shared" si="892"/>
        <v>NO</v>
      </c>
      <c r="M676" s="327" t="str">
        <f t="shared" si="893"/>
        <v>NO</v>
      </c>
      <c r="N676" s="327" t="str">
        <f t="shared" si="894"/>
        <v/>
      </c>
      <c r="O676" s="445"/>
      <c r="P676" s="328">
        <v>11694279</v>
      </c>
      <c r="Q676" s="328">
        <v>11694279</v>
      </c>
      <c r="R676" s="328">
        <v>11694279</v>
      </c>
      <c r="S676" s="328">
        <v>11694279</v>
      </c>
      <c r="T676" s="328">
        <v>11694279</v>
      </c>
      <c r="U676" s="328">
        <v>11694279</v>
      </c>
      <c r="V676" s="328">
        <v>11694279</v>
      </c>
      <c r="W676" s="328">
        <v>11694279</v>
      </c>
      <c r="X676" s="328">
        <v>11694279</v>
      </c>
      <c r="Y676" s="328">
        <v>11694279</v>
      </c>
      <c r="Z676" s="328">
        <v>11694279</v>
      </c>
      <c r="AA676" s="328">
        <v>11694279</v>
      </c>
      <c r="AB676" s="328">
        <v>11694279</v>
      </c>
      <c r="AC676" s="328"/>
      <c r="AD676" s="328"/>
      <c r="AE676" s="328">
        <f t="shared" si="949"/>
        <v>11694279</v>
      </c>
      <c r="AF676" s="377"/>
      <c r="AG676" s="329"/>
      <c r="AH676" s="330"/>
      <c r="AI676" s="330"/>
      <c r="AJ676" s="330"/>
      <c r="AK676" s="331">
        <f t="shared" si="944"/>
        <v>11694279</v>
      </c>
      <c r="AL676" s="330">
        <f t="shared" si="933"/>
        <v>11694279</v>
      </c>
      <c r="AM676" s="332"/>
      <c r="AN676" s="330"/>
      <c r="AO676" s="333">
        <f t="shared" si="934"/>
        <v>0</v>
      </c>
      <c r="AP676" s="232"/>
      <c r="AQ676" s="334">
        <f t="shared" si="930"/>
        <v>11694279</v>
      </c>
      <c r="AR676" s="330"/>
      <c r="AS676" s="330"/>
      <c r="AT676" s="330"/>
      <c r="AU676" s="330">
        <f t="shared" si="945"/>
        <v>11694279</v>
      </c>
      <c r="AV676" s="335">
        <f t="shared" si="935"/>
        <v>11694279</v>
      </c>
      <c r="AW676" s="330"/>
      <c r="AX676" s="330"/>
      <c r="AY676" s="332">
        <f t="shared" si="936"/>
        <v>0</v>
      </c>
      <c r="AZ676" s="470" t="s">
        <v>1682</v>
      </c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</row>
    <row r="677" spans="1:83" s="11" customFormat="1" ht="12" customHeight="1">
      <c r="A677" s="346">
        <v>18239151</v>
      </c>
      <c r="B677" s="473" t="str">
        <f t="shared" si="890"/>
        <v>18239151</v>
      </c>
      <c r="C677" s="373" t="s">
        <v>1299</v>
      </c>
      <c r="D677" s="326" t="str">
        <f t="shared" si="955"/>
        <v>Non-Op</v>
      </c>
      <c r="E677" s="326"/>
      <c r="F677" s="339">
        <v>42752</v>
      </c>
      <c r="G677" s="326"/>
      <c r="H677" s="327" t="str">
        <f t="shared" si="940"/>
        <v/>
      </c>
      <c r="I677" s="327" t="str">
        <f t="shared" si="941"/>
        <v/>
      </c>
      <c r="J677" s="327" t="str">
        <f t="shared" si="942"/>
        <v/>
      </c>
      <c r="K677" s="327" t="str">
        <f t="shared" si="943"/>
        <v>Non-Op</v>
      </c>
      <c r="L677" s="327" t="str">
        <f t="shared" si="892"/>
        <v>NO</v>
      </c>
      <c r="M677" s="327" t="str">
        <f t="shared" si="893"/>
        <v>NO</v>
      </c>
      <c r="N677" s="327" t="str">
        <f t="shared" si="894"/>
        <v/>
      </c>
      <c r="O677" s="445"/>
      <c r="P677" s="328">
        <v>-11694279</v>
      </c>
      <c r="Q677" s="328">
        <v>-11694279</v>
      </c>
      <c r="R677" s="328">
        <v>-11694279</v>
      </c>
      <c r="S677" s="328">
        <v>-11694279</v>
      </c>
      <c r="T677" s="328">
        <v>-11694279</v>
      </c>
      <c r="U677" s="328">
        <v>-11694279</v>
      </c>
      <c r="V677" s="328">
        <v>-11694279</v>
      </c>
      <c r="W677" s="328">
        <v>-11694279</v>
      </c>
      <c r="X677" s="328">
        <v>-11694279</v>
      </c>
      <c r="Y677" s="328">
        <v>-11694279</v>
      </c>
      <c r="Z677" s="328">
        <v>-11694279</v>
      </c>
      <c r="AA677" s="328">
        <v>-11694279</v>
      </c>
      <c r="AB677" s="328">
        <v>-11694279</v>
      </c>
      <c r="AC677" s="328"/>
      <c r="AD677" s="328"/>
      <c r="AE677" s="328">
        <f t="shared" si="949"/>
        <v>-11694279</v>
      </c>
      <c r="AF677" s="377"/>
      <c r="AG677" s="329"/>
      <c r="AH677" s="330"/>
      <c r="AI677" s="330"/>
      <c r="AJ677" s="330"/>
      <c r="AK677" s="331">
        <f t="shared" si="944"/>
        <v>-11694279</v>
      </c>
      <c r="AL677" s="330">
        <f t="shared" si="933"/>
        <v>-11694279</v>
      </c>
      <c r="AM677" s="332"/>
      <c r="AN677" s="330"/>
      <c r="AO677" s="333">
        <f t="shared" si="934"/>
        <v>0</v>
      </c>
      <c r="AP677" s="232"/>
      <c r="AQ677" s="334">
        <f t="shared" si="930"/>
        <v>-11694279</v>
      </c>
      <c r="AR677" s="330"/>
      <c r="AS677" s="330"/>
      <c r="AT677" s="330"/>
      <c r="AU677" s="330">
        <f t="shared" si="945"/>
        <v>-11694279</v>
      </c>
      <c r="AV677" s="335">
        <f t="shared" si="935"/>
        <v>-11694279</v>
      </c>
      <c r="AW677" s="330"/>
      <c r="AX677" s="330"/>
      <c r="AY677" s="332">
        <f t="shared" si="936"/>
        <v>0</v>
      </c>
      <c r="AZ677" s="470" t="s">
        <v>1682</v>
      </c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</row>
    <row r="678" spans="1:83" s="11" customFormat="1" ht="12" customHeight="1">
      <c r="A678" s="346">
        <v>18239161</v>
      </c>
      <c r="B678" s="473" t="str">
        <f t="shared" si="890"/>
        <v>18239161</v>
      </c>
      <c r="C678" s="373" t="s">
        <v>1300</v>
      </c>
      <c r="D678" s="326" t="str">
        <f t="shared" si="955"/>
        <v>Non-Op</v>
      </c>
      <c r="E678" s="326"/>
      <c r="F678" s="339">
        <v>42752</v>
      </c>
      <c r="G678" s="326"/>
      <c r="H678" s="327" t="str">
        <f t="shared" si="940"/>
        <v/>
      </c>
      <c r="I678" s="327" t="str">
        <f t="shared" si="941"/>
        <v/>
      </c>
      <c r="J678" s="327" t="str">
        <f t="shared" si="942"/>
        <v/>
      </c>
      <c r="K678" s="327" t="str">
        <f t="shared" si="943"/>
        <v>Non-Op</v>
      </c>
      <c r="L678" s="327" t="str">
        <f t="shared" si="892"/>
        <v>NO</v>
      </c>
      <c r="M678" s="327" t="str">
        <f t="shared" si="893"/>
        <v>NO</v>
      </c>
      <c r="N678" s="327" t="str">
        <f t="shared" si="894"/>
        <v/>
      </c>
      <c r="O678" s="445"/>
      <c r="P678" s="328">
        <v>0</v>
      </c>
      <c r="Q678" s="328">
        <v>0</v>
      </c>
      <c r="R678" s="328">
        <v>0</v>
      </c>
      <c r="S678" s="328">
        <v>0</v>
      </c>
      <c r="T678" s="328">
        <v>0</v>
      </c>
      <c r="U678" s="328">
        <v>0</v>
      </c>
      <c r="V678" s="328">
        <v>0</v>
      </c>
      <c r="W678" s="328">
        <v>0</v>
      </c>
      <c r="X678" s="328">
        <v>0</v>
      </c>
      <c r="Y678" s="328">
        <v>0</v>
      </c>
      <c r="Z678" s="328">
        <v>0</v>
      </c>
      <c r="AA678" s="328">
        <v>0</v>
      </c>
      <c r="AB678" s="328">
        <v>0</v>
      </c>
      <c r="AC678" s="328"/>
      <c r="AD678" s="328"/>
      <c r="AE678" s="328">
        <f t="shared" si="949"/>
        <v>0</v>
      </c>
      <c r="AF678" s="377"/>
      <c r="AG678" s="329"/>
      <c r="AH678" s="330"/>
      <c r="AI678" s="330"/>
      <c r="AJ678" s="330"/>
      <c r="AK678" s="331">
        <f t="shared" si="944"/>
        <v>0</v>
      </c>
      <c r="AL678" s="330">
        <f t="shared" si="933"/>
        <v>0</v>
      </c>
      <c r="AM678" s="332"/>
      <c r="AN678" s="330"/>
      <c r="AO678" s="333">
        <f t="shared" si="934"/>
        <v>0</v>
      </c>
      <c r="AP678" s="232"/>
      <c r="AQ678" s="334">
        <f t="shared" si="930"/>
        <v>0</v>
      </c>
      <c r="AR678" s="330"/>
      <c r="AS678" s="330"/>
      <c r="AT678" s="330"/>
      <c r="AU678" s="330">
        <f t="shared" si="945"/>
        <v>0</v>
      </c>
      <c r="AV678" s="335">
        <f t="shared" si="935"/>
        <v>0</v>
      </c>
      <c r="AW678" s="330"/>
      <c r="AX678" s="330"/>
      <c r="AY678" s="332">
        <f t="shared" si="936"/>
        <v>0</v>
      </c>
      <c r="AZ678" s="470" t="s">
        <v>1664</v>
      </c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</row>
    <row r="679" spans="1:83" s="11" customFormat="1" ht="12" customHeight="1">
      <c r="A679" s="346">
        <v>18239171</v>
      </c>
      <c r="B679" s="473" t="str">
        <f t="shared" ref="B679:B764" si="956">TEXT(A679,"##")</f>
        <v>18239171</v>
      </c>
      <c r="C679" s="373" t="s">
        <v>1442</v>
      </c>
      <c r="D679" s="326" t="str">
        <f t="shared" si="955"/>
        <v>W/C</v>
      </c>
      <c r="E679" s="326"/>
      <c r="F679" s="339">
        <v>43070</v>
      </c>
      <c r="G679" s="326"/>
      <c r="H679" s="327" t="str">
        <f t="shared" si="940"/>
        <v/>
      </c>
      <c r="I679" s="327" t="str">
        <f t="shared" si="941"/>
        <v/>
      </c>
      <c r="J679" s="327" t="str">
        <f t="shared" si="942"/>
        <v/>
      </c>
      <c r="K679" s="327" t="str">
        <f t="shared" si="943"/>
        <v/>
      </c>
      <c r="L679" s="327" t="str">
        <f t="shared" si="892"/>
        <v>W/C</v>
      </c>
      <c r="M679" s="327" t="str">
        <f t="shared" si="893"/>
        <v>NO</v>
      </c>
      <c r="N679" s="327" t="str">
        <f t="shared" si="894"/>
        <v>W/C</v>
      </c>
      <c r="O679" s="445"/>
      <c r="P679" s="328">
        <v>7683760.5</v>
      </c>
      <c r="Q679" s="328">
        <v>7522271.2999999998</v>
      </c>
      <c r="R679" s="328">
        <v>7360782.0999999996</v>
      </c>
      <c r="S679" s="328">
        <v>7199292.9000000004</v>
      </c>
      <c r="T679" s="328">
        <v>7037803.7000000002</v>
      </c>
      <c r="U679" s="328">
        <v>6876314.5</v>
      </c>
      <c r="V679" s="328">
        <v>6714825.2999999998</v>
      </c>
      <c r="W679" s="328">
        <v>6553336.0999999996</v>
      </c>
      <c r="X679" s="328">
        <v>6391846.9000000004</v>
      </c>
      <c r="Y679" s="328">
        <v>6230357.7000000002</v>
      </c>
      <c r="Z679" s="328">
        <v>6068868.5</v>
      </c>
      <c r="AA679" s="328">
        <v>5907379.2999999998</v>
      </c>
      <c r="AB679" s="328">
        <v>5745890.0999999996</v>
      </c>
      <c r="AC679" s="328"/>
      <c r="AD679" s="328"/>
      <c r="AE679" s="328">
        <f t="shared" si="949"/>
        <v>6714825.2999999998</v>
      </c>
      <c r="AF679" s="377"/>
      <c r="AG679" s="329"/>
      <c r="AH679" s="330"/>
      <c r="AI679" s="330"/>
      <c r="AJ679" s="330"/>
      <c r="AK679" s="331"/>
      <c r="AL679" s="330">
        <f t="shared" si="933"/>
        <v>0</v>
      </c>
      <c r="AM679" s="332">
        <f>AE679</f>
        <v>6714825.2999999998</v>
      </c>
      <c r="AN679" s="330"/>
      <c r="AO679" s="333">
        <f t="shared" si="934"/>
        <v>6714825.2999999998</v>
      </c>
      <c r="AP679" s="232"/>
      <c r="AQ679" s="334">
        <f t="shared" si="930"/>
        <v>5745890.0999999996</v>
      </c>
      <c r="AR679" s="330"/>
      <c r="AS679" s="330"/>
      <c r="AT679" s="330"/>
      <c r="AU679" s="330"/>
      <c r="AV679" s="335">
        <f t="shared" si="935"/>
        <v>0</v>
      </c>
      <c r="AW679" s="330">
        <f>AQ679</f>
        <v>5745890.0999999996</v>
      </c>
      <c r="AX679" s="330"/>
      <c r="AY679" s="332">
        <f t="shared" si="936"/>
        <v>5745890.0999999996</v>
      </c>
      <c r="AZ679" s="470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</row>
    <row r="680" spans="1:83" s="11" customFormat="1" ht="12" customHeight="1">
      <c r="A680" s="346">
        <v>18239191</v>
      </c>
      <c r="B680" s="473" t="str">
        <f t="shared" si="956"/>
        <v>18239191</v>
      </c>
      <c r="C680" s="373" t="s">
        <v>1414</v>
      </c>
      <c r="D680" s="326" t="str">
        <f t="shared" si="955"/>
        <v>ERB</v>
      </c>
      <c r="E680" s="326"/>
      <c r="F680" s="339">
        <v>43070</v>
      </c>
      <c r="G680" s="326"/>
      <c r="H680" s="327" t="str">
        <f t="shared" si="940"/>
        <v/>
      </c>
      <c r="I680" s="327" t="str">
        <f t="shared" si="941"/>
        <v>ERB</v>
      </c>
      <c r="J680" s="327" t="str">
        <f t="shared" si="942"/>
        <v/>
      </c>
      <c r="K680" s="327" t="str">
        <f t="shared" si="943"/>
        <v/>
      </c>
      <c r="L680" s="327" t="str">
        <f t="shared" si="892"/>
        <v>NO</v>
      </c>
      <c r="M680" s="327" t="str">
        <f t="shared" si="893"/>
        <v>NO</v>
      </c>
      <c r="N680" s="327" t="str">
        <f t="shared" si="894"/>
        <v/>
      </c>
      <c r="O680" s="445"/>
      <c r="P680" s="328">
        <v>12965654.630000001</v>
      </c>
      <c r="Q680" s="328">
        <v>12402636.029999999</v>
      </c>
      <c r="R680" s="328">
        <v>11856499.32</v>
      </c>
      <c r="S680" s="328">
        <v>11310362.609999999</v>
      </c>
      <c r="T680" s="328">
        <v>10764225.9</v>
      </c>
      <c r="U680" s="328">
        <v>10218089.189999999</v>
      </c>
      <c r="V680" s="328">
        <v>9671952.4800000004</v>
      </c>
      <c r="W680" s="328">
        <v>9125815.7699999996</v>
      </c>
      <c r="X680" s="328">
        <v>8579679.0600000005</v>
      </c>
      <c r="Y680" s="328">
        <v>8033542.3499999996</v>
      </c>
      <c r="Z680" s="328">
        <v>7487405.6399999997</v>
      </c>
      <c r="AA680" s="328">
        <v>6941268.9299999997</v>
      </c>
      <c r="AB680" s="328">
        <v>6395132.2199999997</v>
      </c>
      <c r="AC680" s="328"/>
      <c r="AD680" s="328"/>
      <c r="AE680" s="328">
        <f t="shared" si="949"/>
        <v>9672655.8920833338</v>
      </c>
      <c r="AF680" s="377" t="s">
        <v>427</v>
      </c>
      <c r="AG680" s="329"/>
      <c r="AH680" s="330"/>
      <c r="AI680" s="330">
        <f>AE680</f>
        <v>9672655.8920833338</v>
      </c>
      <c r="AJ680" s="330"/>
      <c r="AK680" s="331"/>
      <c r="AL680" s="330">
        <f t="shared" si="933"/>
        <v>9672655.8920833338</v>
      </c>
      <c r="AM680" s="332"/>
      <c r="AN680" s="330"/>
      <c r="AO680" s="333">
        <f t="shared" si="934"/>
        <v>0</v>
      </c>
      <c r="AP680" s="232"/>
      <c r="AQ680" s="334">
        <f t="shared" si="930"/>
        <v>6395132.2199999997</v>
      </c>
      <c r="AR680" s="330"/>
      <c r="AS680" s="330">
        <f>AQ680</f>
        <v>6395132.2199999997</v>
      </c>
      <c r="AT680" s="330"/>
      <c r="AU680" s="330"/>
      <c r="AV680" s="335">
        <f t="shared" si="935"/>
        <v>6395132.2199999997</v>
      </c>
      <c r="AW680" s="330"/>
      <c r="AX680" s="330"/>
      <c r="AY680" s="332">
        <f t="shared" si="936"/>
        <v>0</v>
      </c>
      <c r="AZ680" s="47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</row>
    <row r="681" spans="1:83" s="11" customFormat="1" ht="12" customHeight="1">
      <c r="A681" s="518" t="s">
        <v>1763</v>
      </c>
      <c r="B681" s="519" t="str">
        <f t="shared" si="956"/>
        <v>18239201</v>
      </c>
      <c r="C681" s="520" t="s">
        <v>1752</v>
      </c>
      <c r="D681" s="480" t="str">
        <f t="shared" si="955"/>
        <v>W/C</v>
      </c>
      <c r="E681" s="480"/>
      <c r="F681" s="495">
        <v>43586</v>
      </c>
      <c r="G681" s="480"/>
      <c r="H681" s="482" t="str">
        <f t="shared" si="940"/>
        <v/>
      </c>
      <c r="I681" s="482" t="str">
        <f t="shared" si="941"/>
        <v/>
      </c>
      <c r="J681" s="482" t="str">
        <f t="shared" si="942"/>
        <v/>
      </c>
      <c r="K681" s="482" t="str">
        <f t="shared" si="943"/>
        <v/>
      </c>
      <c r="L681" s="482" t="str">
        <f t="shared" si="892"/>
        <v>W/C</v>
      </c>
      <c r="M681" s="482" t="str">
        <f t="shared" si="893"/>
        <v>NO</v>
      </c>
      <c r="N681" s="482" t="str">
        <f t="shared" si="894"/>
        <v>W/C</v>
      </c>
      <c r="O681" s="483"/>
      <c r="P681" s="484"/>
      <c r="Q681" s="484"/>
      <c r="R681" s="484"/>
      <c r="S681" s="484"/>
      <c r="T681" s="484">
        <v>0</v>
      </c>
      <c r="U681" s="484">
        <v>14407.52</v>
      </c>
      <c r="V681" s="484">
        <v>66912.52</v>
      </c>
      <c r="W681" s="484">
        <v>91984.16</v>
      </c>
      <c r="X681" s="484">
        <v>91984.16</v>
      </c>
      <c r="Y681" s="484">
        <v>96283.199999999997</v>
      </c>
      <c r="Z681" s="484">
        <v>99931.95</v>
      </c>
      <c r="AA681" s="484">
        <v>99931.95</v>
      </c>
      <c r="AB681" s="484">
        <v>99931.95</v>
      </c>
      <c r="AC681" s="484"/>
      <c r="AD681" s="484"/>
      <c r="AE681" s="484">
        <f t="shared" si="949"/>
        <v>50950.119583333326</v>
      </c>
      <c r="AF681" s="485"/>
      <c r="AG681" s="496"/>
      <c r="AH681" s="487"/>
      <c r="AI681" s="487"/>
      <c r="AJ681" s="487"/>
      <c r="AK681" s="488"/>
      <c r="AL681" s="487">
        <f t="shared" ref="AL681" si="957">SUM(AI681:AK681)</f>
        <v>0</v>
      </c>
      <c r="AM681" s="489">
        <f>AE681</f>
        <v>50950.119583333326</v>
      </c>
      <c r="AN681" s="487"/>
      <c r="AO681" s="490">
        <f t="shared" si="934"/>
        <v>50950.119583333326</v>
      </c>
      <c r="AP681" s="232"/>
      <c r="AQ681" s="491">
        <f t="shared" ref="AQ681" si="958">AB681</f>
        <v>99931.95</v>
      </c>
      <c r="AR681" s="487"/>
      <c r="AS681" s="487"/>
      <c r="AT681" s="487"/>
      <c r="AU681" s="487"/>
      <c r="AV681" s="492">
        <f t="shared" si="935"/>
        <v>0</v>
      </c>
      <c r="AW681" s="487">
        <f t="shared" ref="AW681" si="959">AQ681</f>
        <v>99931.95</v>
      </c>
      <c r="AX681" s="487"/>
      <c r="AY681" s="489">
        <f t="shared" si="936"/>
        <v>99931.95</v>
      </c>
      <c r="AZ681" s="470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</row>
    <row r="682" spans="1:83" s="11" customFormat="1" ht="11.45" customHeight="1">
      <c r="A682" s="518">
        <v>18239211</v>
      </c>
      <c r="B682" s="519" t="str">
        <f t="shared" si="956"/>
        <v>18239211</v>
      </c>
      <c r="C682" s="520" t="s">
        <v>1710</v>
      </c>
      <c r="D682" s="480" t="str">
        <f t="shared" si="955"/>
        <v>ERB</v>
      </c>
      <c r="E682" s="480"/>
      <c r="F682" s="495">
        <v>43525</v>
      </c>
      <c r="G682" s="480"/>
      <c r="H682" s="482" t="str">
        <f t="shared" si="940"/>
        <v/>
      </c>
      <c r="I682" s="482" t="str">
        <f t="shared" si="941"/>
        <v>ERB</v>
      </c>
      <c r="J682" s="482" t="str">
        <f t="shared" si="942"/>
        <v/>
      </c>
      <c r="K682" s="482" t="str">
        <f t="shared" si="943"/>
        <v/>
      </c>
      <c r="L682" s="482" t="str">
        <f t="shared" ref="L682:L683" si="960">IF(VALUE(AM682),"W/C",IF(ISBLANK(AM682),"NO","W/C"))</f>
        <v>NO</v>
      </c>
      <c r="M682" s="482" t="str">
        <f t="shared" ref="M682:M683" si="961">IF(VALUE(AN682),"W/C",IF(ISBLANK(AN682),"NO","W/C"))</f>
        <v>NO</v>
      </c>
      <c r="N682" s="482" t="str">
        <f t="shared" ref="N682:N683" si="962">IF(OR(CONCATENATE(L682,M682)="NOW/C",CONCATENATE(L682,M682)="W/CNO"),"W/C","")</f>
        <v/>
      </c>
      <c r="O682" s="483"/>
      <c r="P682" s="484"/>
      <c r="Q682" s="484"/>
      <c r="R682" s="484"/>
      <c r="S682" s="484">
        <v>758881.99</v>
      </c>
      <c r="T682" s="484">
        <v>1538531.35</v>
      </c>
      <c r="U682" s="484">
        <v>2333394.13</v>
      </c>
      <c r="V682" s="484">
        <v>3152477.37</v>
      </c>
      <c r="W682" s="484">
        <v>3982485.45</v>
      </c>
      <c r="X682" s="484">
        <v>4812440.43</v>
      </c>
      <c r="Y682" s="484">
        <v>5786955.1200000001</v>
      </c>
      <c r="Z682" s="484">
        <v>6659343.96</v>
      </c>
      <c r="AA682" s="484">
        <v>7531707.0700000003</v>
      </c>
      <c r="AB682" s="484">
        <v>8409867.25</v>
      </c>
      <c r="AC682" s="484"/>
      <c r="AD682" s="484"/>
      <c r="AE682" s="484">
        <f t="shared" si="949"/>
        <v>3396762.5412500002</v>
      </c>
      <c r="AF682" s="485" t="s">
        <v>1733</v>
      </c>
      <c r="AG682" s="496"/>
      <c r="AH682" s="487"/>
      <c r="AI682" s="487">
        <f>AE682</f>
        <v>3396762.5412500002</v>
      </c>
      <c r="AJ682" s="487"/>
      <c r="AK682" s="488"/>
      <c r="AL682" s="487">
        <f t="shared" ref="AL682" si="963">SUM(AI682:AK682)</f>
        <v>3396762.5412500002</v>
      </c>
      <c r="AM682" s="489"/>
      <c r="AN682" s="487"/>
      <c r="AO682" s="490">
        <f t="shared" si="934"/>
        <v>0</v>
      </c>
      <c r="AP682" s="232"/>
      <c r="AQ682" s="491">
        <f t="shared" si="930"/>
        <v>8409867.25</v>
      </c>
      <c r="AR682" s="487"/>
      <c r="AS682" s="487">
        <f>AQ682</f>
        <v>8409867.25</v>
      </c>
      <c r="AT682" s="487"/>
      <c r="AU682" s="487"/>
      <c r="AV682" s="492">
        <f t="shared" si="935"/>
        <v>8409867.25</v>
      </c>
      <c r="AW682" s="487"/>
      <c r="AX682" s="487"/>
      <c r="AY682" s="489">
        <f t="shared" si="936"/>
        <v>0</v>
      </c>
      <c r="AZ682" s="470" t="s">
        <v>1728</v>
      </c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</row>
    <row r="683" spans="1:83" s="11" customFormat="1" ht="12" customHeight="1">
      <c r="A683" s="518" t="s">
        <v>1794</v>
      </c>
      <c r="B683" s="519" t="str">
        <f t="shared" si="956"/>
        <v>18239221</v>
      </c>
      <c r="C683" s="520" t="s">
        <v>1784</v>
      </c>
      <c r="D683" s="480" t="str">
        <f t="shared" si="955"/>
        <v>Non-Op</v>
      </c>
      <c r="E683" s="480"/>
      <c r="F683" s="495">
        <v>43647</v>
      </c>
      <c r="G683" s="480"/>
      <c r="H683" s="482" t="str">
        <f t="shared" si="940"/>
        <v/>
      </c>
      <c r="I683" s="482" t="str">
        <f t="shared" si="941"/>
        <v/>
      </c>
      <c r="J683" s="482" t="str">
        <f t="shared" si="942"/>
        <v/>
      </c>
      <c r="K683" s="482" t="str">
        <f t="shared" si="943"/>
        <v>Non-Op</v>
      </c>
      <c r="L683" s="482" t="str">
        <f t="shared" si="960"/>
        <v>NO</v>
      </c>
      <c r="M683" s="482" t="str">
        <f t="shared" si="961"/>
        <v>NO</v>
      </c>
      <c r="N683" s="482" t="str">
        <f t="shared" si="962"/>
        <v/>
      </c>
      <c r="O683" s="483"/>
      <c r="P683" s="484"/>
      <c r="Q683" s="484"/>
      <c r="R683" s="484"/>
      <c r="S683" s="484"/>
      <c r="T683" s="484"/>
      <c r="U683" s="484"/>
      <c r="V683" s="484"/>
      <c r="W683" s="484">
        <v>20.65</v>
      </c>
      <c r="X683" s="484">
        <v>264.83</v>
      </c>
      <c r="Y683" s="484">
        <v>717.91</v>
      </c>
      <c r="Z683" s="484">
        <v>1359.86</v>
      </c>
      <c r="AA683" s="484">
        <v>2286.39</v>
      </c>
      <c r="AB683" s="484">
        <v>3897.35</v>
      </c>
      <c r="AC683" s="484"/>
      <c r="AD683" s="484"/>
      <c r="AE683" s="484">
        <f t="shared" si="949"/>
        <v>549.85958333333326</v>
      </c>
      <c r="AF683" s="485"/>
      <c r="AG683" s="496"/>
      <c r="AH683" s="487"/>
      <c r="AI683" s="487"/>
      <c r="AJ683" s="487"/>
      <c r="AK683" s="488">
        <f>AE683</f>
        <v>549.85958333333326</v>
      </c>
      <c r="AL683" s="487">
        <f t="shared" ref="AL683" si="964">SUM(AI683:AK683)</f>
        <v>549.85958333333326</v>
      </c>
      <c r="AM683" s="489"/>
      <c r="AN683" s="487"/>
      <c r="AO683" s="490">
        <f t="shared" ref="AO683" si="965">AM683+AN683</f>
        <v>0</v>
      </c>
      <c r="AP683" s="232"/>
      <c r="AQ683" s="491">
        <f t="shared" ref="AQ683" si="966">AB683</f>
        <v>3897.35</v>
      </c>
      <c r="AR683" s="487"/>
      <c r="AS683" s="487"/>
      <c r="AT683" s="487"/>
      <c r="AU683" s="487">
        <f>AQ683</f>
        <v>3897.35</v>
      </c>
      <c r="AV683" s="492">
        <f t="shared" si="935"/>
        <v>3897.35</v>
      </c>
      <c r="AW683" s="487"/>
      <c r="AX683" s="487"/>
      <c r="AY683" s="489">
        <f t="shared" ref="AY683" si="967">AW683+AX683</f>
        <v>0</v>
      </c>
      <c r="AZ683" s="470" t="s">
        <v>1671</v>
      </c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</row>
    <row r="684" spans="1:83" s="11" customFormat="1" ht="12" customHeight="1">
      <c r="A684" s="518">
        <v>18239231</v>
      </c>
      <c r="B684" s="519" t="str">
        <f t="shared" si="956"/>
        <v>18239231</v>
      </c>
      <c r="C684" s="520" t="s">
        <v>1711</v>
      </c>
      <c r="D684" s="480" t="str">
        <f t="shared" si="955"/>
        <v>Non-Op</v>
      </c>
      <c r="E684" s="480"/>
      <c r="F684" s="495">
        <v>43525</v>
      </c>
      <c r="G684" s="480"/>
      <c r="H684" s="482" t="str">
        <f t="shared" si="940"/>
        <v/>
      </c>
      <c r="I684" s="482" t="str">
        <f t="shared" si="941"/>
        <v/>
      </c>
      <c r="J684" s="482" t="str">
        <f t="shared" si="942"/>
        <v/>
      </c>
      <c r="K684" s="482" t="str">
        <f t="shared" si="943"/>
        <v>Non-Op</v>
      </c>
      <c r="L684" s="482" t="str">
        <f t="shared" ref="L684" si="968">IF(VALUE(AM684),"W/C",IF(ISBLANK(AM684),"NO","W/C"))</f>
        <v>NO</v>
      </c>
      <c r="M684" s="482" t="str">
        <f t="shared" ref="M684" si="969">IF(VALUE(AN684),"W/C",IF(ISBLANK(AN684),"NO","W/C"))</f>
        <v>NO</v>
      </c>
      <c r="N684" s="482" t="str">
        <f t="shared" ref="N684" si="970">IF(OR(CONCATENATE(L684,M684)="NOW/C",CONCATENATE(L684,M684)="W/CNO"),"W/C","")</f>
        <v/>
      </c>
      <c r="O684" s="483"/>
      <c r="P684" s="484"/>
      <c r="Q684" s="484"/>
      <c r="R684" s="484"/>
      <c r="S684" s="484">
        <v>34008.949999999997</v>
      </c>
      <c r="T684" s="484">
        <v>63978.83</v>
      </c>
      <c r="U684" s="484">
        <v>178084.08</v>
      </c>
      <c r="V684" s="484">
        <v>323021.48</v>
      </c>
      <c r="W684" s="484">
        <v>472773.47</v>
      </c>
      <c r="X684" s="484">
        <v>622250.81000000006</v>
      </c>
      <c r="Y684" s="484">
        <v>861159.72</v>
      </c>
      <c r="Z684" s="484">
        <v>1029881.32</v>
      </c>
      <c r="AA684" s="484">
        <v>1214939</v>
      </c>
      <c r="AB684" s="484">
        <v>1402912.78</v>
      </c>
      <c r="AC684" s="484"/>
      <c r="AD684" s="484"/>
      <c r="AE684" s="484">
        <f t="shared" si="949"/>
        <v>458462.83749999997</v>
      </c>
      <c r="AF684" s="485"/>
      <c r="AG684" s="496"/>
      <c r="AH684" s="487"/>
      <c r="AI684" s="487"/>
      <c r="AJ684" s="487"/>
      <c r="AK684" s="488">
        <f>AE684</f>
        <v>458462.83749999997</v>
      </c>
      <c r="AL684" s="487">
        <f t="shared" ref="AL684" si="971">SUM(AI684:AK684)</f>
        <v>458462.83749999997</v>
      </c>
      <c r="AM684" s="489"/>
      <c r="AN684" s="487"/>
      <c r="AO684" s="490">
        <f t="shared" si="934"/>
        <v>0</v>
      </c>
      <c r="AP684" s="232"/>
      <c r="AQ684" s="491">
        <f t="shared" si="930"/>
        <v>1402912.78</v>
      </c>
      <c r="AR684" s="487"/>
      <c r="AS684" s="487"/>
      <c r="AT684" s="487"/>
      <c r="AU684" s="487">
        <f>AQ684</f>
        <v>1402912.78</v>
      </c>
      <c r="AV684" s="492">
        <f t="shared" ref="AV684" si="972">SUM(AS684:AU684)</f>
        <v>1402912.78</v>
      </c>
      <c r="AW684" s="487"/>
      <c r="AX684" s="487"/>
      <c r="AY684" s="489">
        <f t="shared" si="936"/>
        <v>0</v>
      </c>
      <c r="AZ684" s="470" t="s">
        <v>1671</v>
      </c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</row>
    <row r="685" spans="1:83" s="11" customFormat="1" ht="12" customHeight="1">
      <c r="A685" s="518" t="s">
        <v>1742</v>
      </c>
      <c r="B685" s="519" t="str">
        <f t="shared" si="956"/>
        <v>18239241</v>
      </c>
      <c r="C685" s="520" t="s">
        <v>1736</v>
      </c>
      <c r="D685" s="480" t="str">
        <f t="shared" si="955"/>
        <v>Non-Op</v>
      </c>
      <c r="E685" s="480"/>
      <c r="F685" s="495">
        <v>43556</v>
      </c>
      <c r="G685" s="480"/>
      <c r="H685" s="482" t="str">
        <f t="shared" si="940"/>
        <v/>
      </c>
      <c r="I685" s="482" t="str">
        <f t="shared" si="941"/>
        <v/>
      </c>
      <c r="J685" s="482" t="str">
        <f t="shared" si="942"/>
        <v/>
      </c>
      <c r="K685" s="482" t="str">
        <f t="shared" si="943"/>
        <v>Non-Op</v>
      </c>
      <c r="L685" s="482" t="str">
        <f t="shared" ref="L685:L687" si="973">IF(VALUE(AM685),"W/C",IF(ISBLANK(AM685),"NO","W/C"))</f>
        <v>NO</v>
      </c>
      <c r="M685" s="482" t="str">
        <f t="shared" ref="M685:M687" si="974">IF(VALUE(AN685),"W/C",IF(ISBLANK(AN685),"NO","W/C"))</f>
        <v>NO</v>
      </c>
      <c r="N685" s="482" t="str">
        <f t="shared" ref="N685:N687" si="975">IF(OR(CONCATENATE(L685,M685)="NOW/C",CONCATENATE(L685,M685)="W/CNO"),"W/C","")</f>
        <v/>
      </c>
      <c r="O685" s="483"/>
      <c r="P685" s="484"/>
      <c r="Q685" s="484"/>
      <c r="R685" s="484"/>
      <c r="S685" s="484"/>
      <c r="T685" s="484">
        <v>296</v>
      </c>
      <c r="U685" s="484">
        <v>846</v>
      </c>
      <c r="V685" s="484">
        <v>1984</v>
      </c>
      <c r="W685" s="484">
        <v>3808</v>
      </c>
      <c r="X685" s="484">
        <v>6317</v>
      </c>
      <c r="Y685" s="484">
        <v>9714</v>
      </c>
      <c r="Z685" s="484">
        <v>13979</v>
      </c>
      <c r="AA685" s="484">
        <v>19038</v>
      </c>
      <c r="AB685" s="484">
        <v>24931</v>
      </c>
      <c r="AC685" s="484"/>
      <c r="AD685" s="484"/>
      <c r="AE685" s="484">
        <f t="shared" si="949"/>
        <v>5703.958333333333</v>
      </c>
      <c r="AF685" s="485"/>
      <c r="AG685" s="496"/>
      <c r="AH685" s="487"/>
      <c r="AI685" s="487"/>
      <c r="AJ685" s="487"/>
      <c r="AK685" s="488">
        <f>AE685</f>
        <v>5703.958333333333</v>
      </c>
      <c r="AL685" s="487">
        <f t="shared" ref="AL685" si="976">SUM(AI685:AK685)</f>
        <v>5703.958333333333</v>
      </c>
      <c r="AM685" s="489"/>
      <c r="AN685" s="487"/>
      <c r="AO685" s="490">
        <f t="shared" ref="AO685:AO688" si="977">AM685+AN685</f>
        <v>0</v>
      </c>
      <c r="AP685" s="232"/>
      <c r="AQ685" s="491">
        <f t="shared" ref="AQ685:AQ687" si="978">AB685</f>
        <v>24931</v>
      </c>
      <c r="AR685" s="487"/>
      <c r="AS685" s="487"/>
      <c r="AT685" s="487"/>
      <c r="AU685" s="487">
        <f>AQ685</f>
        <v>24931</v>
      </c>
      <c r="AV685" s="492">
        <f t="shared" ref="AV685" si="979">SUM(AS685:AU685)</f>
        <v>24931</v>
      </c>
      <c r="AW685" s="487"/>
      <c r="AX685" s="487"/>
      <c r="AY685" s="489">
        <f t="shared" si="936"/>
        <v>0</v>
      </c>
      <c r="AZ685" s="470" t="s">
        <v>1671</v>
      </c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</row>
    <row r="686" spans="1:83" s="11" customFormat="1" ht="12" customHeight="1">
      <c r="A686" s="518" t="s">
        <v>1805</v>
      </c>
      <c r="B686" s="519" t="str">
        <f t="shared" si="956"/>
        <v>18239251</v>
      </c>
      <c r="C686" s="520" t="s">
        <v>1800</v>
      </c>
      <c r="D686" s="480" t="str">
        <f t="shared" si="955"/>
        <v>W/C</v>
      </c>
      <c r="E686" s="480"/>
      <c r="F686" s="495">
        <v>43678</v>
      </c>
      <c r="G686" s="480"/>
      <c r="H686" s="482" t="str">
        <f t="shared" ref="H686" si="980">IF(VALUE(AH686),H$7,IF(ISBLANK(AH686),"",H$7))</f>
        <v/>
      </c>
      <c r="I686" s="482" t="str">
        <f t="shared" ref="I686" si="981">IF(VALUE(AI686),I$7,IF(ISBLANK(AI686),"",I$7))</f>
        <v/>
      </c>
      <c r="J686" s="482" t="str">
        <f t="shared" ref="J686" si="982">IF(VALUE(AJ686),J$7,IF(ISBLANK(AJ686),"",J$7))</f>
        <v/>
      </c>
      <c r="K686" s="482" t="str">
        <f t="shared" ref="K686" si="983">IF(VALUE(AK686),K$7,IF(ISBLANK(AK686),"",K$7))</f>
        <v/>
      </c>
      <c r="L686" s="482" t="str">
        <f t="shared" si="973"/>
        <v>W/C</v>
      </c>
      <c r="M686" s="482" t="str">
        <f t="shared" si="974"/>
        <v>NO</v>
      </c>
      <c r="N686" s="482" t="str">
        <f t="shared" si="975"/>
        <v>W/C</v>
      </c>
      <c r="O686" s="483"/>
      <c r="P686" s="484"/>
      <c r="Q686" s="484"/>
      <c r="R686" s="484"/>
      <c r="S686" s="484"/>
      <c r="T686" s="484"/>
      <c r="U686" s="484"/>
      <c r="V686" s="484"/>
      <c r="W686" s="484"/>
      <c r="X686" s="484">
        <v>3855.88</v>
      </c>
      <c r="Y686" s="484">
        <v>16963.09</v>
      </c>
      <c r="Z686" s="484">
        <v>24464.69</v>
      </c>
      <c r="AA686" s="484">
        <v>34041.43</v>
      </c>
      <c r="AB686" s="484">
        <v>138283.96</v>
      </c>
      <c r="AC686" s="484"/>
      <c r="AD686" s="484"/>
      <c r="AE686" s="484">
        <f t="shared" ref="AE686" si="984">(P686+AB686+SUM(Q686:AA686)*2)/24</f>
        <v>12372.255833333335</v>
      </c>
      <c r="AF686" s="485"/>
      <c r="AG686" s="496"/>
      <c r="AH686" s="487"/>
      <c r="AI686" s="487"/>
      <c r="AJ686" s="487"/>
      <c r="AK686" s="488"/>
      <c r="AL686" s="487">
        <f t="shared" ref="AL686" si="985">SUM(AI686:AK686)</f>
        <v>0</v>
      </c>
      <c r="AM686" s="489">
        <f>AE686</f>
        <v>12372.255833333335</v>
      </c>
      <c r="AN686" s="487"/>
      <c r="AO686" s="490">
        <f t="shared" si="977"/>
        <v>12372.255833333335</v>
      </c>
      <c r="AP686" s="232"/>
      <c r="AQ686" s="491">
        <f t="shared" si="978"/>
        <v>138283.96</v>
      </c>
      <c r="AR686" s="487"/>
      <c r="AS686" s="487"/>
      <c r="AT686" s="487"/>
      <c r="AU686" s="487"/>
      <c r="AV686" s="492">
        <f t="shared" si="935"/>
        <v>0</v>
      </c>
      <c r="AW686" s="487">
        <f t="shared" ref="AW686" si="986">AQ686</f>
        <v>138283.96</v>
      </c>
      <c r="AX686" s="487"/>
      <c r="AY686" s="489">
        <f t="shared" ref="AY686" si="987">AW686+AX686</f>
        <v>138283.96</v>
      </c>
      <c r="AZ686" s="470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</row>
    <row r="687" spans="1:83" s="11" customFormat="1" ht="12" customHeight="1">
      <c r="A687" s="518">
        <v>18239261</v>
      </c>
      <c r="B687" s="519" t="str">
        <f t="shared" si="956"/>
        <v>18239261</v>
      </c>
      <c r="C687" s="520" t="s">
        <v>1785</v>
      </c>
      <c r="D687" s="480" t="str">
        <f t="shared" si="955"/>
        <v>ERB</v>
      </c>
      <c r="E687" s="480"/>
      <c r="F687" s="495">
        <v>43647</v>
      </c>
      <c r="G687" s="480"/>
      <c r="H687" s="482" t="str">
        <f t="shared" si="940"/>
        <v/>
      </c>
      <c r="I687" s="482" t="str">
        <f t="shared" si="941"/>
        <v>ERB</v>
      </c>
      <c r="J687" s="482" t="str">
        <f t="shared" si="942"/>
        <v/>
      </c>
      <c r="K687" s="482" t="str">
        <f t="shared" si="943"/>
        <v/>
      </c>
      <c r="L687" s="482" t="str">
        <f t="shared" si="973"/>
        <v>NO</v>
      </c>
      <c r="M687" s="482" t="str">
        <f t="shared" si="974"/>
        <v>NO</v>
      </c>
      <c r="N687" s="482" t="str">
        <f t="shared" si="975"/>
        <v/>
      </c>
      <c r="O687" s="483"/>
      <c r="P687" s="484"/>
      <c r="Q687" s="484"/>
      <c r="R687" s="484"/>
      <c r="S687" s="484"/>
      <c r="T687" s="484"/>
      <c r="U687" s="484"/>
      <c r="V687" s="484"/>
      <c r="W687" s="484">
        <v>363.71</v>
      </c>
      <c r="X687" s="484">
        <v>10087.32</v>
      </c>
      <c r="Y687" s="484">
        <v>59779.31</v>
      </c>
      <c r="Z687" s="484">
        <v>151302.14000000001</v>
      </c>
      <c r="AA687" s="484">
        <v>255049.13</v>
      </c>
      <c r="AB687" s="484">
        <v>376633.97</v>
      </c>
      <c r="AC687" s="484"/>
      <c r="AD687" s="484"/>
      <c r="AE687" s="484">
        <f t="shared" si="949"/>
        <v>55408.216249999998</v>
      </c>
      <c r="AF687" s="485" t="s">
        <v>1733</v>
      </c>
      <c r="AG687" s="496"/>
      <c r="AH687" s="487"/>
      <c r="AI687" s="487">
        <f>AE687</f>
        <v>55408.216249999998</v>
      </c>
      <c r="AJ687" s="487"/>
      <c r="AK687" s="488"/>
      <c r="AL687" s="487">
        <f t="shared" ref="AL687" si="988">SUM(AI687:AK687)</f>
        <v>55408.216249999998</v>
      </c>
      <c r="AM687" s="489"/>
      <c r="AN687" s="487"/>
      <c r="AO687" s="490">
        <f t="shared" si="977"/>
        <v>0</v>
      </c>
      <c r="AP687" s="232"/>
      <c r="AQ687" s="491">
        <f t="shared" si="978"/>
        <v>376633.97</v>
      </c>
      <c r="AR687" s="487"/>
      <c r="AS687" s="487">
        <f>AQ687</f>
        <v>376633.97</v>
      </c>
      <c r="AT687" s="487"/>
      <c r="AU687" s="487"/>
      <c r="AV687" s="492">
        <f t="shared" si="935"/>
        <v>376633.97</v>
      </c>
      <c r="AW687" s="487"/>
      <c r="AX687" s="487"/>
      <c r="AY687" s="489">
        <f t="shared" ref="AY687:AY688" si="989">AW687+AX687</f>
        <v>0</v>
      </c>
      <c r="AZ687" s="470" t="s">
        <v>1728</v>
      </c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</row>
    <row r="688" spans="1:83" s="11" customFormat="1" ht="12" customHeight="1">
      <c r="A688" s="518" t="s">
        <v>1851</v>
      </c>
      <c r="B688" s="519" t="str">
        <f t="shared" si="956"/>
        <v>18239271</v>
      </c>
      <c r="C688" s="589" t="s">
        <v>1840</v>
      </c>
      <c r="D688" s="480" t="str">
        <f t="shared" si="955"/>
        <v>Non-Op</v>
      </c>
      <c r="E688" s="480"/>
      <c r="F688" s="495">
        <v>43800</v>
      </c>
      <c r="G688" s="480"/>
      <c r="H688" s="482" t="str">
        <f t="shared" ref="H688" si="990">IF(VALUE(AH688),H$7,IF(ISBLANK(AH688),"",H$7))</f>
        <v/>
      </c>
      <c r="I688" s="482" t="str">
        <f t="shared" ref="I688" si="991">IF(VALUE(AI688),I$7,IF(ISBLANK(AI688),"",I$7))</f>
        <v/>
      </c>
      <c r="J688" s="482" t="str">
        <f t="shared" ref="J688" si="992">IF(VALUE(AJ688),J$7,IF(ISBLANK(AJ688),"",J$7))</f>
        <v/>
      </c>
      <c r="K688" s="482" t="str">
        <f t="shared" ref="K688" si="993">IF(VALUE(AK688),K$7,IF(ISBLANK(AK688),"",K$7))</f>
        <v>Non-Op</v>
      </c>
      <c r="L688" s="482" t="str">
        <f t="shared" ref="L688" si="994">IF(VALUE(AM688),"W/C",IF(ISBLANK(AM688),"NO","W/C"))</f>
        <v>NO</v>
      </c>
      <c r="M688" s="482" t="str">
        <f t="shared" ref="M688" si="995">IF(VALUE(AN688),"W/C",IF(ISBLANK(AN688),"NO","W/C"))</f>
        <v>NO</v>
      </c>
      <c r="N688" s="482" t="str">
        <f t="shared" ref="N688" si="996">IF(OR(CONCATENATE(L688,M688)="NOW/C",CONCATENATE(L688,M688)="W/CNO"),"W/C","")</f>
        <v/>
      </c>
      <c r="O688" s="483"/>
      <c r="P688" s="484"/>
      <c r="Q688" s="484"/>
      <c r="R688" s="484"/>
      <c r="S688" s="484"/>
      <c r="T688" s="484"/>
      <c r="U688" s="484"/>
      <c r="V688" s="484"/>
      <c r="W688" s="484"/>
      <c r="X688" s="484"/>
      <c r="Y688" s="484"/>
      <c r="Z688" s="484"/>
      <c r="AA688" s="484"/>
      <c r="AB688" s="484">
        <v>100000</v>
      </c>
      <c r="AC688" s="484"/>
      <c r="AD688" s="484"/>
      <c r="AE688" s="484">
        <f t="shared" ref="AE688" si="997">(P688+AB688+SUM(Q688:AA688)*2)/24</f>
        <v>4166.666666666667</v>
      </c>
      <c r="AF688" s="485"/>
      <c r="AG688" s="496"/>
      <c r="AH688" s="487"/>
      <c r="AI688" s="487"/>
      <c r="AJ688" s="487"/>
      <c r="AK688" s="488">
        <f>AE688</f>
        <v>4166.666666666667</v>
      </c>
      <c r="AL688" s="487">
        <f t="shared" si="933"/>
        <v>4166.666666666667</v>
      </c>
      <c r="AM688" s="489"/>
      <c r="AN688" s="487"/>
      <c r="AO688" s="490">
        <f t="shared" si="977"/>
        <v>0</v>
      </c>
      <c r="AP688" s="232"/>
      <c r="AQ688" s="491">
        <f t="shared" si="930"/>
        <v>100000</v>
      </c>
      <c r="AR688" s="487"/>
      <c r="AS688" s="487"/>
      <c r="AT688" s="487"/>
      <c r="AU688" s="487">
        <f>AQ688</f>
        <v>100000</v>
      </c>
      <c r="AV688" s="492">
        <f t="shared" ref="AV688" si="998">SUM(AS688:AU688)</f>
        <v>100000</v>
      </c>
      <c r="AW688" s="487"/>
      <c r="AX688" s="487"/>
      <c r="AY688" s="489">
        <f t="shared" si="989"/>
        <v>0</v>
      </c>
      <c r="AZ688" s="470" t="s">
        <v>1676</v>
      </c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</row>
    <row r="689" spans="1:83" s="11" customFormat="1" ht="12" customHeight="1">
      <c r="A689" s="518" t="s">
        <v>1637</v>
      </c>
      <c r="B689" s="519" t="str">
        <f t="shared" si="956"/>
        <v>18300141</v>
      </c>
      <c r="C689" s="520" t="s">
        <v>1633</v>
      </c>
      <c r="D689" s="480" t="str">
        <f t="shared" si="955"/>
        <v>W/C</v>
      </c>
      <c r="E689" s="480"/>
      <c r="F689" s="495">
        <v>43405</v>
      </c>
      <c r="G689" s="480"/>
      <c r="H689" s="482" t="str">
        <f t="shared" si="940"/>
        <v/>
      </c>
      <c r="I689" s="482" t="str">
        <f t="shared" si="941"/>
        <v/>
      </c>
      <c r="J689" s="482" t="str">
        <f t="shared" si="942"/>
        <v/>
      </c>
      <c r="K689" s="482" t="str">
        <f t="shared" si="943"/>
        <v/>
      </c>
      <c r="L689" s="482" t="str">
        <f t="shared" ref="L689" si="999">IF(VALUE(AM689),"W/C",IF(ISBLANK(AM689),"NO","W/C"))</f>
        <v>W/C</v>
      </c>
      <c r="M689" s="482" t="str">
        <f t="shared" ref="M689" si="1000">IF(VALUE(AN689),"W/C",IF(ISBLANK(AN689),"NO","W/C"))</f>
        <v>NO</v>
      </c>
      <c r="N689" s="482" t="str">
        <f t="shared" ref="N689" si="1001">IF(OR(CONCATENATE(L689,M689)="NOW/C",CONCATENATE(L689,M689)="W/CNO"),"W/C","")</f>
        <v>W/C</v>
      </c>
      <c r="O689" s="483"/>
      <c r="P689" s="484">
        <v>21332.5</v>
      </c>
      <c r="Q689" s="484">
        <v>37352.06</v>
      </c>
      <c r="R689" s="484">
        <v>37352.06</v>
      </c>
      <c r="S689" s="484">
        <v>37352.06</v>
      </c>
      <c r="T689" s="484">
        <v>52939.56</v>
      </c>
      <c r="U689" s="484">
        <v>52939.56</v>
      </c>
      <c r="V689" s="484">
        <v>52939.56</v>
      </c>
      <c r="W689" s="484">
        <v>52939.56</v>
      </c>
      <c r="X689" s="484">
        <v>52939.56</v>
      </c>
      <c r="Y689" s="484">
        <v>52939.56</v>
      </c>
      <c r="Z689" s="484">
        <v>52939.56</v>
      </c>
      <c r="AA689" s="484">
        <v>52939.56</v>
      </c>
      <c r="AB689" s="484">
        <v>52939.56</v>
      </c>
      <c r="AC689" s="484"/>
      <c r="AD689" s="484"/>
      <c r="AE689" s="484">
        <f t="shared" si="949"/>
        <v>47725.72416666666</v>
      </c>
      <c r="AF689" s="485"/>
      <c r="AG689" s="496"/>
      <c r="AH689" s="487"/>
      <c r="AI689" s="487"/>
      <c r="AJ689" s="487"/>
      <c r="AK689" s="488"/>
      <c r="AL689" s="487">
        <f t="shared" si="933"/>
        <v>0</v>
      </c>
      <c r="AM689" s="489">
        <f>AE689</f>
        <v>47725.72416666666</v>
      </c>
      <c r="AN689" s="487"/>
      <c r="AO689" s="490">
        <f t="shared" ref="AO689" si="1002">AM689+AN689</f>
        <v>47725.72416666666</v>
      </c>
      <c r="AP689" s="232"/>
      <c r="AQ689" s="491">
        <f t="shared" si="930"/>
        <v>52939.56</v>
      </c>
      <c r="AR689" s="487"/>
      <c r="AS689" s="487"/>
      <c r="AT689" s="487"/>
      <c r="AU689" s="487"/>
      <c r="AV689" s="492">
        <f t="shared" si="935"/>
        <v>0</v>
      </c>
      <c r="AW689" s="487">
        <f t="shared" ref="AW689:AW700" si="1003">AQ689</f>
        <v>52939.56</v>
      </c>
      <c r="AX689" s="487"/>
      <c r="AY689" s="489">
        <f t="shared" si="936"/>
        <v>52939.56</v>
      </c>
      <c r="AZ689" s="470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</row>
    <row r="690" spans="1:83" s="11" customFormat="1" ht="12" customHeight="1">
      <c r="A690" s="161">
        <v>18400013</v>
      </c>
      <c r="B690" s="108" t="str">
        <f t="shared" si="956"/>
        <v>18400013</v>
      </c>
      <c r="C690" s="94" t="s">
        <v>604</v>
      </c>
      <c r="D690" s="112" t="str">
        <f t="shared" si="955"/>
        <v>W/C</v>
      </c>
      <c r="E690" s="112"/>
      <c r="F690" s="94"/>
      <c r="G690" s="112"/>
      <c r="H690" s="177" t="str">
        <f t="shared" si="940"/>
        <v/>
      </c>
      <c r="I690" s="177" t="str">
        <f t="shared" si="941"/>
        <v/>
      </c>
      <c r="J690" s="177" t="str">
        <f t="shared" si="942"/>
        <v/>
      </c>
      <c r="K690" s="177" t="str">
        <f t="shared" si="943"/>
        <v/>
      </c>
      <c r="L690" s="177" t="str">
        <f t="shared" si="892"/>
        <v>W/C</v>
      </c>
      <c r="M690" s="177" t="str">
        <f t="shared" si="893"/>
        <v>NO</v>
      </c>
      <c r="N690" s="177" t="str">
        <f t="shared" si="894"/>
        <v>W/C</v>
      </c>
      <c r="O690"/>
      <c r="P690" s="95">
        <v>0</v>
      </c>
      <c r="Q690" s="95">
        <v>0</v>
      </c>
      <c r="R690" s="95">
        <v>0</v>
      </c>
      <c r="S690" s="95">
        <v>0</v>
      </c>
      <c r="T690" s="95">
        <v>0</v>
      </c>
      <c r="U690" s="95">
        <v>0</v>
      </c>
      <c r="V690" s="95">
        <v>0</v>
      </c>
      <c r="W690" s="95">
        <v>0</v>
      </c>
      <c r="X690" s="95">
        <v>0</v>
      </c>
      <c r="Y690" s="95">
        <v>0</v>
      </c>
      <c r="Z690" s="95">
        <v>0</v>
      </c>
      <c r="AA690" s="95">
        <v>0</v>
      </c>
      <c r="AB690" s="95">
        <v>0</v>
      </c>
      <c r="AC690" s="95"/>
      <c r="AD690" s="95"/>
      <c r="AE690" s="95">
        <f t="shared" si="949"/>
        <v>0</v>
      </c>
      <c r="AF690" s="102"/>
      <c r="AG690" s="101"/>
      <c r="AH690" s="99"/>
      <c r="AI690" s="99"/>
      <c r="AJ690" s="99"/>
      <c r="AK690" s="100"/>
      <c r="AL690" s="99">
        <f t="shared" si="933"/>
        <v>0</v>
      </c>
      <c r="AM690" s="98">
        <f t="shared" ref="AM690:AM700" si="1004">AE690</f>
        <v>0</v>
      </c>
      <c r="AN690" s="99"/>
      <c r="AO690" s="247">
        <f t="shared" si="934"/>
        <v>0</v>
      </c>
      <c r="AP690" s="232"/>
      <c r="AQ690" s="86">
        <f t="shared" si="930"/>
        <v>0</v>
      </c>
      <c r="AR690" s="99"/>
      <c r="AS690" s="99"/>
      <c r="AT690" s="99"/>
      <c r="AU690" s="99"/>
      <c r="AV690" s="245">
        <f t="shared" si="935"/>
        <v>0</v>
      </c>
      <c r="AW690" s="99">
        <f>AQ690</f>
        <v>0</v>
      </c>
      <c r="AX690" s="99"/>
      <c r="AY690" s="98">
        <f t="shared" si="936"/>
        <v>0</v>
      </c>
      <c r="AZ690" s="47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</row>
    <row r="691" spans="1:83" s="11" customFormat="1" ht="12" customHeight="1">
      <c r="A691" s="161">
        <v>18400123</v>
      </c>
      <c r="B691" s="108" t="str">
        <f t="shared" si="956"/>
        <v>18400123</v>
      </c>
      <c r="C691" s="94" t="s">
        <v>605</v>
      </c>
      <c r="D691" s="112" t="str">
        <f t="shared" si="955"/>
        <v>W/C</v>
      </c>
      <c r="E691" s="112"/>
      <c r="F691" s="94"/>
      <c r="G691" s="112"/>
      <c r="H691" s="177" t="str">
        <f t="shared" si="940"/>
        <v/>
      </c>
      <c r="I691" s="177" t="str">
        <f t="shared" si="941"/>
        <v/>
      </c>
      <c r="J691" s="177" t="str">
        <f t="shared" si="942"/>
        <v/>
      </c>
      <c r="K691" s="177" t="str">
        <f t="shared" si="943"/>
        <v/>
      </c>
      <c r="L691" s="177" t="str">
        <f t="shared" ref="L691:L768" si="1005">IF(VALUE(AM691),"W/C",IF(ISBLANK(AM691),"NO","W/C"))</f>
        <v>W/C</v>
      </c>
      <c r="M691" s="177" t="str">
        <f t="shared" ref="M691:M768" si="1006">IF(VALUE(AN691),"W/C",IF(ISBLANK(AN691),"NO","W/C"))</f>
        <v>NO</v>
      </c>
      <c r="N691" s="177" t="str">
        <f t="shared" ref="N691:N768" si="1007">IF(OR(CONCATENATE(L691,M691)="NOW/C",CONCATENATE(L691,M691)="W/CNO"),"W/C","")</f>
        <v>W/C</v>
      </c>
      <c r="O691"/>
      <c r="P691" s="95">
        <v>0</v>
      </c>
      <c r="Q691" s="95">
        <v>-41587.39</v>
      </c>
      <c r="R691" s="95">
        <v>-33245.39</v>
      </c>
      <c r="S691" s="95">
        <v>0</v>
      </c>
      <c r="T691" s="95">
        <v>-357533.37</v>
      </c>
      <c r="U691" s="95">
        <v>-752479.32</v>
      </c>
      <c r="V691" s="95">
        <v>0</v>
      </c>
      <c r="W691" s="95">
        <v>-332252.90999999997</v>
      </c>
      <c r="X691" s="95">
        <v>-747514.42</v>
      </c>
      <c r="Y691" s="95">
        <v>0</v>
      </c>
      <c r="Z691" s="95">
        <v>-287392.03000000003</v>
      </c>
      <c r="AA691" s="95">
        <v>-373086.35</v>
      </c>
      <c r="AB691" s="95">
        <v>0</v>
      </c>
      <c r="AC691" s="95"/>
      <c r="AD691" s="95"/>
      <c r="AE691" s="95">
        <f t="shared" si="949"/>
        <v>-243757.59833333336</v>
      </c>
      <c r="AF691" s="102"/>
      <c r="AG691" s="101"/>
      <c r="AH691" s="99"/>
      <c r="AI691" s="99"/>
      <c r="AJ691" s="99"/>
      <c r="AK691" s="100"/>
      <c r="AL691" s="99">
        <f t="shared" si="933"/>
        <v>0</v>
      </c>
      <c r="AM691" s="98">
        <f t="shared" si="1004"/>
        <v>-243757.59833333336</v>
      </c>
      <c r="AN691" s="99"/>
      <c r="AO691" s="247">
        <f t="shared" si="934"/>
        <v>-243757.59833333336</v>
      </c>
      <c r="AP691" s="232"/>
      <c r="AQ691" s="86">
        <f t="shared" si="930"/>
        <v>0</v>
      </c>
      <c r="AR691" s="99"/>
      <c r="AS691" s="99"/>
      <c r="AT691" s="99"/>
      <c r="AU691" s="99"/>
      <c r="AV691" s="245">
        <f t="shared" si="935"/>
        <v>0</v>
      </c>
      <c r="AW691" s="99">
        <f t="shared" si="1003"/>
        <v>0</v>
      </c>
      <c r="AX691" s="99"/>
      <c r="AY691" s="98">
        <f t="shared" si="936"/>
        <v>0</v>
      </c>
      <c r="AZ691" s="470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</row>
    <row r="692" spans="1:83" s="11" customFormat="1" ht="12" customHeight="1">
      <c r="A692" s="161">
        <v>18400143</v>
      </c>
      <c r="B692" s="108" t="str">
        <f t="shared" si="956"/>
        <v>18400143</v>
      </c>
      <c r="C692" s="94" t="s">
        <v>606</v>
      </c>
      <c r="D692" s="112" t="str">
        <f t="shared" si="955"/>
        <v>W/C</v>
      </c>
      <c r="E692" s="112"/>
      <c r="F692" s="94"/>
      <c r="G692" s="112"/>
      <c r="H692" s="177" t="str">
        <f t="shared" si="940"/>
        <v/>
      </c>
      <c r="I692" s="177" t="str">
        <f t="shared" si="941"/>
        <v/>
      </c>
      <c r="J692" s="177" t="str">
        <f t="shared" si="942"/>
        <v/>
      </c>
      <c r="K692" s="177" t="str">
        <f t="shared" si="943"/>
        <v/>
      </c>
      <c r="L692" s="177" t="str">
        <f t="shared" si="1005"/>
        <v>W/C</v>
      </c>
      <c r="M692" s="177" t="str">
        <f t="shared" si="1006"/>
        <v>NO</v>
      </c>
      <c r="N692" s="177" t="str">
        <f t="shared" si="1007"/>
        <v>W/C</v>
      </c>
      <c r="O692"/>
      <c r="P692" s="95">
        <v>0</v>
      </c>
      <c r="Q692" s="95">
        <v>-1194886.6200000001</v>
      </c>
      <c r="R692" s="95">
        <v>-1838108.04</v>
      </c>
      <c r="S692" s="95">
        <v>0</v>
      </c>
      <c r="T692" s="95">
        <v>633837.53</v>
      </c>
      <c r="U692" s="95">
        <v>2110704.4900000002</v>
      </c>
      <c r="V692" s="95">
        <v>0</v>
      </c>
      <c r="W692" s="95">
        <v>37602.01</v>
      </c>
      <c r="X692" s="95">
        <v>1074224.8700000001</v>
      </c>
      <c r="Y692" s="95">
        <v>0</v>
      </c>
      <c r="Z692" s="95">
        <v>1144763.27</v>
      </c>
      <c r="AA692" s="95">
        <v>1814009.84</v>
      </c>
      <c r="AB692" s="95">
        <v>0</v>
      </c>
      <c r="AC692" s="95"/>
      <c r="AD692" s="95"/>
      <c r="AE692" s="95">
        <f t="shared" si="949"/>
        <v>315178.94583333336</v>
      </c>
      <c r="AF692" s="102"/>
      <c r="AG692" s="101"/>
      <c r="AH692" s="99"/>
      <c r="AI692" s="99"/>
      <c r="AJ692" s="99"/>
      <c r="AK692" s="100"/>
      <c r="AL692" s="99">
        <f t="shared" si="933"/>
        <v>0</v>
      </c>
      <c r="AM692" s="98">
        <f t="shared" si="1004"/>
        <v>315178.94583333336</v>
      </c>
      <c r="AN692" s="99"/>
      <c r="AO692" s="247">
        <f t="shared" si="934"/>
        <v>315178.94583333336</v>
      </c>
      <c r="AP692" s="232"/>
      <c r="AQ692" s="86">
        <f t="shared" si="930"/>
        <v>0</v>
      </c>
      <c r="AR692" s="99"/>
      <c r="AS692" s="99"/>
      <c r="AT692" s="99"/>
      <c r="AU692" s="99"/>
      <c r="AV692" s="245">
        <f t="shared" si="935"/>
        <v>0</v>
      </c>
      <c r="AW692" s="99">
        <f t="shared" si="1003"/>
        <v>0</v>
      </c>
      <c r="AX692" s="99"/>
      <c r="AY692" s="98">
        <f t="shared" si="936"/>
        <v>0</v>
      </c>
      <c r="AZ692" s="470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</row>
    <row r="693" spans="1:83" s="11" customFormat="1" ht="12" customHeight="1">
      <c r="A693" s="493" t="s">
        <v>1778</v>
      </c>
      <c r="B693" s="494" t="str">
        <f t="shared" si="956"/>
        <v>18400433</v>
      </c>
      <c r="C693" s="479" t="s">
        <v>1773</v>
      </c>
      <c r="D693" s="480" t="str">
        <f t="shared" si="955"/>
        <v>W/C</v>
      </c>
      <c r="E693" s="480"/>
      <c r="F693" s="495">
        <v>43617</v>
      </c>
      <c r="G693" s="480"/>
      <c r="H693" s="482" t="str">
        <f t="shared" si="940"/>
        <v/>
      </c>
      <c r="I693" s="482" t="str">
        <f t="shared" si="941"/>
        <v/>
      </c>
      <c r="J693" s="482" t="str">
        <f t="shared" si="942"/>
        <v/>
      </c>
      <c r="K693" s="482" t="str">
        <f t="shared" si="943"/>
        <v/>
      </c>
      <c r="L693" s="482" t="str">
        <f t="shared" ref="L693" si="1008">IF(VALUE(AM693),"W/C",IF(ISBLANK(AM693),"NO","W/C"))</f>
        <v>W/C</v>
      </c>
      <c r="M693" s="482" t="str">
        <f t="shared" ref="M693" si="1009">IF(VALUE(AN693),"W/C",IF(ISBLANK(AN693),"NO","W/C"))</f>
        <v>NO</v>
      </c>
      <c r="N693" s="482" t="str">
        <f t="shared" ref="N693" si="1010">IF(OR(CONCATENATE(L693,M693)="NOW/C",CONCATENATE(L693,M693)="W/CNO"),"W/C","")</f>
        <v>W/C</v>
      </c>
      <c r="O693" s="483"/>
      <c r="P693" s="484"/>
      <c r="Q693" s="484"/>
      <c r="R693" s="484"/>
      <c r="S693" s="484"/>
      <c r="T693" s="484"/>
      <c r="U693" s="484"/>
      <c r="V693" s="484">
        <v>6816</v>
      </c>
      <c r="W693" s="484">
        <v>-6816</v>
      </c>
      <c r="X693" s="484">
        <v>0</v>
      </c>
      <c r="Y693" s="484">
        <v>0</v>
      </c>
      <c r="Z693" s="484">
        <v>0</v>
      </c>
      <c r="AA693" s="484">
        <v>0</v>
      </c>
      <c r="AB693" s="484">
        <v>0</v>
      </c>
      <c r="AC693" s="484"/>
      <c r="AD693" s="484"/>
      <c r="AE693" s="484">
        <f t="shared" si="949"/>
        <v>0</v>
      </c>
      <c r="AF693" s="485"/>
      <c r="AG693" s="496"/>
      <c r="AH693" s="487"/>
      <c r="AI693" s="487"/>
      <c r="AJ693" s="487"/>
      <c r="AK693" s="488"/>
      <c r="AL693" s="487">
        <f t="shared" ref="AL693" si="1011">SUM(AI693:AK693)</f>
        <v>0</v>
      </c>
      <c r="AM693" s="489">
        <f t="shared" ref="AM693" si="1012">AE693</f>
        <v>0</v>
      </c>
      <c r="AN693" s="487"/>
      <c r="AO693" s="490">
        <f t="shared" ref="AO693" si="1013">AM693+AN693</f>
        <v>0</v>
      </c>
      <c r="AP693" s="232"/>
      <c r="AQ693" s="491">
        <f t="shared" si="930"/>
        <v>0</v>
      </c>
      <c r="AR693" s="487"/>
      <c r="AS693" s="487"/>
      <c r="AT693" s="487"/>
      <c r="AU693" s="487"/>
      <c r="AV693" s="492">
        <f t="shared" ref="AV693" si="1014">SUM(AS693:AU693)</f>
        <v>0</v>
      </c>
      <c r="AW693" s="487">
        <f t="shared" ref="AW693" si="1015">AQ693</f>
        <v>0</v>
      </c>
      <c r="AX693" s="487"/>
      <c r="AY693" s="489">
        <f t="shared" ref="AY693" si="1016">AW693+AX693</f>
        <v>0</v>
      </c>
      <c r="AZ693" s="470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</row>
    <row r="694" spans="1:83" s="11" customFormat="1" ht="12" customHeight="1">
      <c r="A694" s="161">
        <v>18400483</v>
      </c>
      <c r="B694" s="108" t="str">
        <f t="shared" si="956"/>
        <v>18400483</v>
      </c>
      <c r="C694" s="94" t="s">
        <v>240</v>
      </c>
      <c r="D694" s="112" t="str">
        <f t="shared" si="955"/>
        <v>W/C</v>
      </c>
      <c r="E694" s="112"/>
      <c r="F694" s="94"/>
      <c r="G694" s="112"/>
      <c r="H694" s="177" t="str">
        <f t="shared" si="940"/>
        <v/>
      </c>
      <c r="I694" s="177" t="str">
        <f t="shared" si="941"/>
        <v/>
      </c>
      <c r="J694" s="177" t="str">
        <f t="shared" si="942"/>
        <v/>
      </c>
      <c r="K694" s="177" t="str">
        <f t="shared" si="943"/>
        <v/>
      </c>
      <c r="L694" s="177" t="str">
        <f t="shared" si="1005"/>
        <v>W/C</v>
      </c>
      <c r="M694" s="177" t="str">
        <f t="shared" si="1006"/>
        <v>NO</v>
      </c>
      <c r="N694" s="177" t="str">
        <f t="shared" si="1007"/>
        <v>W/C</v>
      </c>
      <c r="O694"/>
      <c r="P694" s="95">
        <v>0</v>
      </c>
      <c r="Q694" s="95">
        <v>0</v>
      </c>
      <c r="R694" s="95">
        <v>0</v>
      </c>
      <c r="S694" s="95">
        <v>0</v>
      </c>
      <c r="T694" s="95">
        <v>0</v>
      </c>
      <c r="U694" s="95">
        <v>0</v>
      </c>
      <c r="V694" s="95">
        <v>0</v>
      </c>
      <c r="W694" s="95">
        <v>0</v>
      </c>
      <c r="X694" s="95">
        <v>0</v>
      </c>
      <c r="Y694" s="95">
        <v>0</v>
      </c>
      <c r="Z694" s="95">
        <v>0</v>
      </c>
      <c r="AA694" s="95">
        <v>0</v>
      </c>
      <c r="AB694" s="95">
        <v>0</v>
      </c>
      <c r="AC694" s="95"/>
      <c r="AD694" s="95"/>
      <c r="AE694" s="95">
        <f t="shared" si="949"/>
        <v>0</v>
      </c>
      <c r="AF694" s="102"/>
      <c r="AG694" s="101"/>
      <c r="AH694" s="99"/>
      <c r="AI694" s="99"/>
      <c r="AJ694" s="99"/>
      <c r="AK694" s="100"/>
      <c r="AL694" s="99">
        <f t="shared" si="933"/>
        <v>0</v>
      </c>
      <c r="AM694" s="98">
        <f t="shared" si="1004"/>
        <v>0</v>
      </c>
      <c r="AN694" s="99"/>
      <c r="AO694" s="247">
        <f t="shared" si="934"/>
        <v>0</v>
      </c>
      <c r="AP694" s="232"/>
      <c r="AQ694" s="86">
        <f t="shared" si="930"/>
        <v>0</v>
      </c>
      <c r="AR694" s="99"/>
      <c r="AS694" s="99"/>
      <c r="AT694" s="99"/>
      <c r="AU694" s="99"/>
      <c r="AV694" s="245">
        <f t="shared" si="935"/>
        <v>0</v>
      </c>
      <c r="AW694" s="99">
        <f t="shared" si="1003"/>
        <v>0</v>
      </c>
      <c r="AX694" s="99"/>
      <c r="AY694" s="98">
        <f t="shared" si="936"/>
        <v>0</v>
      </c>
      <c r="AZ694" s="470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</row>
    <row r="695" spans="1:83" s="11" customFormat="1" ht="12" customHeight="1">
      <c r="A695" s="167">
        <v>18401013</v>
      </c>
      <c r="B695" s="196" t="str">
        <f t="shared" si="956"/>
        <v>18401013</v>
      </c>
      <c r="C695" s="94" t="s">
        <v>375</v>
      </c>
      <c r="D695" s="112" t="str">
        <f t="shared" si="955"/>
        <v>W/C</v>
      </c>
      <c r="E695" s="112"/>
      <c r="F695" s="94"/>
      <c r="G695" s="112"/>
      <c r="H695" s="177" t="str">
        <f t="shared" si="940"/>
        <v/>
      </c>
      <c r="I695" s="177" t="str">
        <f t="shared" si="941"/>
        <v/>
      </c>
      <c r="J695" s="177" t="str">
        <f t="shared" si="942"/>
        <v/>
      </c>
      <c r="K695" s="177" t="str">
        <f t="shared" si="943"/>
        <v/>
      </c>
      <c r="L695" s="177" t="str">
        <f t="shared" si="1005"/>
        <v>W/C</v>
      </c>
      <c r="M695" s="177" t="str">
        <f t="shared" si="1006"/>
        <v>NO</v>
      </c>
      <c r="N695" s="177" t="str">
        <f t="shared" si="1007"/>
        <v>W/C</v>
      </c>
      <c r="O695"/>
      <c r="P695" s="95">
        <v>0</v>
      </c>
      <c r="Q695" s="95">
        <v>0</v>
      </c>
      <c r="R695" s="95">
        <v>0</v>
      </c>
      <c r="S695" s="95">
        <v>0</v>
      </c>
      <c r="T695" s="95">
        <v>0</v>
      </c>
      <c r="U695" s="95">
        <v>0</v>
      </c>
      <c r="V695" s="95">
        <v>0</v>
      </c>
      <c r="W695" s="95">
        <v>0</v>
      </c>
      <c r="X695" s="95">
        <v>0</v>
      </c>
      <c r="Y695" s="95">
        <v>0</v>
      </c>
      <c r="Z695" s="95">
        <v>0</v>
      </c>
      <c r="AA695" s="95">
        <v>0</v>
      </c>
      <c r="AB695" s="95">
        <v>0</v>
      </c>
      <c r="AC695" s="95"/>
      <c r="AD695" s="95"/>
      <c r="AE695" s="95">
        <f t="shared" si="949"/>
        <v>0</v>
      </c>
      <c r="AF695" s="102"/>
      <c r="AG695" s="101"/>
      <c r="AH695" s="99"/>
      <c r="AI695" s="99"/>
      <c r="AJ695" s="99"/>
      <c r="AK695" s="100"/>
      <c r="AL695" s="99">
        <f t="shared" si="933"/>
        <v>0</v>
      </c>
      <c r="AM695" s="98">
        <f t="shared" si="1004"/>
        <v>0</v>
      </c>
      <c r="AN695" s="99"/>
      <c r="AO695" s="247">
        <f t="shared" si="934"/>
        <v>0</v>
      </c>
      <c r="AP695" s="232"/>
      <c r="AQ695" s="86">
        <f t="shared" si="930"/>
        <v>0</v>
      </c>
      <c r="AR695" s="99"/>
      <c r="AS695" s="99"/>
      <c r="AT695" s="99"/>
      <c r="AU695" s="99"/>
      <c r="AV695" s="245">
        <f t="shared" si="935"/>
        <v>0</v>
      </c>
      <c r="AW695" s="99">
        <f t="shared" si="1003"/>
        <v>0</v>
      </c>
      <c r="AX695" s="99"/>
      <c r="AY695" s="98">
        <f t="shared" si="936"/>
        <v>0</v>
      </c>
      <c r="AZ695" s="470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</row>
    <row r="696" spans="1:83" s="11" customFormat="1" ht="12" customHeight="1">
      <c r="A696" s="345">
        <v>18401103</v>
      </c>
      <c r="B696" s="358" t="str">
        <f t="shared" si="956"/>
        <v>18401103</v>
      </c>
      <c r="C696" s="363" t="s">
        <v>1537</v>
      </c>
      <c r="D696" s="326" t="str">
        <f t="shared" si="955"/>
        <v>W/C</v>
      </c>
      <c r="E696" s="326"/>
      <c r="F696" s="339">
        <v>43237</v>
      </c>
      <c r="G696" s="326"/>
      <c r="H696" s="327"/>
      <c r="I696" s="327"/>
      <c r="J696" s="327"/>
      <c r="K696" s="327"/>
      <c r="L696" s="327" t="str">
        <f t="shared" ref="L696" si="1017">IF(VALUE(AM696),"W/C",IF(ISBLANK(AM696),"NO","W/C"))</f>
        <v>W/C</v>
      </c>
      <c r="M696" s="327" t="str">
        <f t="shared" ref="M696" si="1018">IF(VALUE(AN696),"W/C",IF(ISBLANK(AN696),"NO","W/C"))</f>
        <v>NO</v>
      </c>
      <c r="N696" s="327" t="str">
        <f t="shared" ref="N696" si="1019">IF(OR(CONCATENATE(L696,M696)="NOW/C",CONCATENATE(L696,M696)="W/CNO"),"W/C","")</f>
        <v>W/C</v>
      </c>
      <c r="O696" s="445"/>
      <c r="P696" s="328">
        <v>0</v>
      </c>
      <c r="Q696" s="328">
        <v>0</v>
      </c>
      <c r="R696" s="328">
        <v>-0.01</v>
      </c>
      <c r="S696" s="328">
        <v>-0.01</v>
      </c>
      <c r="T696" s="328">
        <v>-0.01</v>
      </c>
      <c r="U696" s="328">
        <v>-0.01</v>
      </c>
      <c r="V696" s="328">
        <v>-0.01</v>
      </c>
      <c r="W696" s="328">
        <v>-0.01</v>
      </c>
      <c r="X696" s="328">
        <v>-0.01</v>
      </c>
      <c r="Y696" s="328">
        <v>-0.01</v>
      </c>
      <c r="Z696" s="328">
        <v>-0.01</v>
      </c>
      <c r="AA696" s="328">
        <v>-0.01</v>
      </c>
      <c r="AB696" s="328">
        <v>-0.01</v>
      </c>
      <c r="AC696" s="328"/>
      <c r="AD696" s="328"/>
      <c r="AE696" s="328">
        <f t="shared" si="949"/>
        <v>-8.7499999999999991E-3</v>
      </c>
      <c r="AF696" s="377"/>
      <c r="AG696" s="329"/>
      <c r="AH696" s="330"/>
      <c r="AI696" s="330"/>
      <c r="AJ696" s="330"/>
      <c r="AK696" s="331"/>
      <c r="AL696" s="330">
        <f t="shared" si="933"/>
        <v>0</v>
      </c>
      <c r="AM696" s="332">
        <f t="shared" si="1004"/>
        <v>-8.7499999999999991E-3</v>
      </c>
      <c r="AN696" s="330"/>
      <c r="AO696" s="333">
        <f t="shared" ref="AO696" si="1020">AM696+AN696</f>
        <v>-8.7499999999999991E-3</v>
      </c>
      <c r="AP696" s="232"/>
      <c r="AQ696" s="334">
        <f t="shared" si="930"/>
        <v>-0.01</v>
      </c>
      <c r="AR696" s="330"/>
      <c r="AS696" s="330"/>
      <c r="AT696" s="330"/>
      <c r="AU696" s="330"/>
      <c r="AV696" s="335">
        <f t="shared" si="935"/>
        <v>0</v>
      </c>
      <c r="AW696" s="330">
        <f t="shared" ref="AW696" si="1021">AQ696</f>
        <v>-0.01</v>
      </c>
      <c r="AX696" s="330"/>
      <c r="AY696" s="332">
        <f t="shared" ref="AY696" si="1022">AW696+AX696</f>
        <v>-0.01</v>
      </c>
      <c r="AZ696" s="470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</row>
    <row r="697" spans="1:83" s="11" customFormat="1" ht="12" customHeight="1">
      <c r="A697" s="336">
        <v>18401191</v>
      </c>
      <c r="B697" s="337" t="str">
        <f t="shared" si="956"/>
        <v>18401191</v>
      </c>
      <c r="C697" s="325" t="s">
        <v>1336</v>
      </c>
      <c r="D697" s="326" t="str">
        <f t="shared" si="955"/>
        <v>W/C</v>
      </c>
      <c r="E697" s="326"/>
      <c r="F697" s="339">
        <v>42933</v>
      </c>
      <c r="G697" s="326"/>
      <c r="H697" s="327" t="str">
        <f t="shared" ref="H697:H713" si="1023">IF(VALUE(AH697),H$7,IF(ISBLANK(AH697),"",H$7))</f>
        <v/>
      </c>
      <c r="I697" s="327" t="str">
        <f t="shared" ref="I697:I713" si="1024">IF(VALUE(AI697),I$7,IF(ISBLANK(AI697),"",I$7))</f>
        <v/>
      </c>
      <c r="J697" s="327" t="str">
        <f t="shared" ref="J697:J713" si="1025">IF(VALUE(AJ697),J$7,IF(ISBLANK(AJ697),"",J$7))</f>
        <v/>
      </c>
      <c r="K697" s="327" t="str">
        <f t="shared" ref="K697:K713" si="1026">IF(VALUE(AK697),K$7,IF(ISBLANK(AK697),"",K$7))</f>
        <v/>
      </c>
      <c r="L697" s="327" t="str">
        <f t="shared" si="1005"/>
        <v>W/C</v>
      </c>
      <c r="M697" s="327" t="str">
        <f t="shared" si="1006"/>
        <v>NO</v>
      </c>
      <c r="N697" s="327" t="str">
        <f t="shared" si="1007"/>
        <v>W/C</v>
      </c>
      <c r="O697" s="327"/>
      <c r="P697" s="328">
        <v>0</v>
      </c>
      <c r="Q697" s="328">
        <v>-571844.73</v>
      </c>
      <c r="R697" s="328">
        <v>-249532.32</v>
      </c>
      <c r="S697" s="328">
        <v>12733.34</v>
      </c>
      <c r="T697" s="328">
        <v>610367.28</v>
      </c>
      <c r="U697" s="328">
        <v>755981.54</v>
      </c>
      <c r="V697" s="328">
        <v>419767.76</v>
      </c>
      <c r="W697" s="328">
        <v>125759.58</v>
      </c>
      <c r="X697" s="328">
        <v>-273605.98</v>
      </c>
      <c r="Y697" s="328">
        <v>-504328.32</v>
      </c>
      <c r="Z697" s="328">
        <v>-859713.7</v>
      </c>
      <c r="AA697" s="328">
        <v>-913822.07</v>
      </c>
      <c r="AB697" s="328">
        <v>0</v>
      </c>
      <c r="AC697" s="328"/>
      <c r="AD697" s="328"/>
      <c r="AE697" s="328">
        <f t="shared" si="949"/>
        <v>-120686.46833333334</v>
      </c>
      <c r="AF697" s="377"/>
      <c r="AG697" s="329"/>
      <c r="AH697" s="330"/>
      <c r="AI697" s="330"/>
      <c r="AJ697" s="330"/>
      <c r="AK697" s="331"/>
      <c r="AL697" s="330">
        <f t="shared" si="933"/>
        <v>0</v>
      </c>
      <c r="AM697" s="332">
        <f t="shared" si="1004"/>
        <v>-120686.46833333334</v>
      </c>
      <c r="AN697" s="330"/>
      <c r="AO697" s="333">
        <f t="shared" si="934"/>
        <v>-120686.46833333334</v>
      </c>
      <c r="AP697" s="232"/>
      <c r="AQ697" s="334">
        <f t="shared" si="930"/>
        <v>0</v>
      </c>
      <c r="AR697" s="330"/>
      <c r="AS697" s="330"/>
      <c r="AT697" s="330"/>
      <c r="AU697" s="330"/>
      <c r="AV697" s="335">
        <f t="shared" si="935"/>
        <v>0</v>
      </c>
      <c r="AW697" s="330">
        <f t="shared" si="1003"/>
        <v>0</v>
      </c>
      <c r="AX697" s="330"/>
      <c r="AY697" s="332">
        <f t="shared" si="936"/>
        <v>0</v>
      </c>
      <c r="AZ697" s="470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</row>
    <row r="698" spans="1:83" s="11" customFormat="1" ht="12" customHeight="1">
      <c r="A698" s="336">
        <v>18401192</v>
      </c>
      <c r="B698" s="337" t="str">
        <f t="shared" si="956"/>
        <v>18401192</v>
      </c>
      <c r="C698" s="325" t="s">
        <v>1335</v>
      </c>
      <c r="D698" s="326" t="str">
        <f t="shared" si="955"/>
        <v>W/C</v>
      </c>
      <c r="E698" s="326"/>
      <c r="F698" s="339">
        <v>42933</v>
      </c>
      <c r="G698" s="326"/>
      <c r="H698" s="327" t="str">
        <f t="shared" si="1023"/>
        <v/>
      </c>
      <c r="I698" s="327" t="str">
        <f t="shared" si="1024"/>
        <v/>
      </c>
      <c r="J698" s="327" t="str">
        <f t="shared" si="1025"/>
        <v/>
      </c>
      <c r="K698" s="327" t="str">
        <f t="shared" si="1026"/>
        <v/>
      </c>
      <c r="L698" s="327" t="str">
        <f t="shared" si="1005"/>
        <v>W/C</v>
      </c>
      <c r="M698" s="327" t="str">
        <f t="shared" si="1006"/>
        <v>NO</v>
      </c>
      <c r="N698" s="327" t="str">
        <f t="shared" si="1007"/>
        <v>W/C</v>
      </c>
      <c r="O698" s="327"/>
      <c r="P698" s="328">
        <v>0</v>
      </c>
      <c r="Q698" s="328">
        <v>-141227.91</v>
      </c>
      <c r="R698" s="328">
        <v>-184355</v>
      </c>
      <c r="S698" s="328">
        <v>-76358.95</v>
      </c>
      <c r="T698" s="328">
        <v>113227.95</v>
      </c>
      <c r="U698" s="328">
        <v>211290.21</v>
      </c>
      <c r="V698" s="328">
        <v>-79183.91</v>
      </c>
      <c r="W698" s="328">
        <v>-146870.28</v>
      </c>
      <c r="X698" s="328">
        <v>-128052.84</v>
      </c>
      <c r="Y698" s="328">
        <v>-21619.68</v>
      </c>
      <c r="Z698" s="328">
        <v>23892.12</v>
      </c>
      <c r="AA698" s="328">
        <v>120915.07</v>
      </c>
      <c r="AB698" s="328">
        <v>0</v>
      </c>
      <c r="AC698" s="328"/>
      <c r="AD698" s="328"/>
      <c r="AE698" s="328">
        <f t="shared" si="949"/>
        <v>-25695.26833333333</v>
      </c>
      <c r="AF698" s="377"/>
      <c r="AG698" s="329"/>
      <c r="AH698" s="330"/>
      <c r="AI698" s="330"/>
      <c r="AJ698" s="330"/>
      <c r="AK698" s="331"/>
      <c r="AL698" s="330">
        <f t="shared" si="933"/>
        <v>0</v>
      </c>
      <c r="AM698" s="332">
        <f t="shared" si="1004"/>
        <v>-25695.26833333333</v>
      </c>
      <c r="AN698" s="330"/>
      <c r="AO698" s="333">
        <f t="shared" si="934"/>
        <v>-25695.26833333333</v>
      </c>
      <c r="AP698" s="232"/>
      <c r="AQ698" s="334">
        <f t="shared" si="930"/>
        <v>0</v>
      </c>
      <c r="AR698" s="330"/>
      <c r="AS698" s="330"/>
      <c r="AT698" s="330"/>
      <c r="AU698" s="330"/>
      <c r="AV698" s="335">
        <f t="shared" si="935"/>
        <v>0</v>
      </c>
      <c r="AW698" s="330">
        <f t="shared" si="1003"/>
        <v>0</v>
      </c>
      <c r="AX698" s="330"/>
      <c r="AY698" s="332">
        <f t="shared" si="936"/>
        <v>0</v>
      </c>
      <c r="AZ698" s="470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</row>
    <row r="699" spans="1:83" s="11" customFormat="1" ht="12" customHeight="1">
      <c r="A699" s="336">
        <v>18401193</v>
      </c>
      <c r="B699" s="337" t="str">
        <f t="shared" si="956"/>
        <v>18401193</v>
      </c>
      <c r="C699" s="325" t="s">
        <v>1334</v>
      </c>
      <c r="D699" s="326" t="str">
        <f t="shared" si="955"/>
        <v>W/C</v>
      </c>
      <c r="E699" s="326"/>
      <c r="F699" s="339">
        <v>42933</v>
      </c>
      <c r="G699" s="326"/>
      <c r="H699" s="327" t="str">
        <f t="shared" si="1023"/>
        <v/>
      </c>
      <c r="I699" s="327" t="str">
        <f t="shared" si="1024"/>
        <v/>
      </c>
      <c r="J699" s="327" t="str">
        <f t="shared" si="1025"/>
        <v/>
      </c>
      <c r="K699" s="327" t="str">
        <f t="shared" si="1026"/>
        <v/>
      </c>
      <c r="L699" s="327" t="str">
        <f t="shared" si="1005"/>
        <v>W/C</v>
      </c>
      <c r="M699" s="327" t="str">
        <f t="shared" si="1006"/>
        <v>NO</v>
      </c>
      <c r="N699" s="327" t="str">
        <f t="shared" si="1007"/>
        <v>W/C</v>
      </c>
      <c r="O699" s="327"/>
      <c r="P699" s="328">
        <v>0</v>
      </c>
      <c r="Q699" s="328">
        <v>239256.9</v>
      </c>
      <c r="R699" s="328">
        <v>292596.32</v>
      </c>
      <c r="S699" s="328">
        <v>441506.33</v>
      </c>
      <c r="T699" s="328">
        <v>537440</v>
      </c>
      <c r="U699" s="328">
        <v>642268.04</v>
      </c>
      <c r="V699" s="328">
        <v>510103.76</v>
      </c>
      <c r="W699" s="328">
        <v>444953.9</v>
      </c>
      <c r="X699" s="328">
        <v>398764.41</v>
      </c>
      <c r="Y699" s="328">
        <v>438106.44</v>
      </c>
      <c r="Z699" s="328">
        <v>428128.9</v>
      </c>
      <c r="AA699" s="328">
        <v>388054.46</v>
      </c>
      <c r="AB699" s="328">
        <v>0</v>
      </c>
      <c r="AC699" s="328"/>
      <c r="AD699" s="328"/>
      <c r="AE699" s="328">
        <f t="shared" si="949"/>
        <v>396764.95500000002</v>
      </c>
      <c r="AF699" s="377"/>
      <c r="AG699" s="329"/>
      <c r="AH699" s="330"/>
      <c r="AI699" s="330"/>
      <c r="AJ699" s="330"/>
      <c r="AK699" s="331"/>
      <c r="AL699" s="330">
        <f t="shared" si="933"/>
        <v>0</v>
      </c>
      <c r="AM699" s="332">
        <f t="shared" si="1004"/>
        <v>396764.95500000002</v>
      </c>
      <c r="AN699" s="330"/>
      <c r="AO699" s="333">
        <f t="shared" si="934"/>
        <v>396764.95500000002</v>
      </c>
      <c r="AP699" s="232"/>
      <c r="AQ699" s="334">
        <f t="shared" si="930"/>
        <v>0</v>
      </c>
      <c r="AR699" s="330"/>
      <c r="AS699" s="330"/>
      <c r="AT699" s="330"/>
      <c r="AU699" s="330"/>
      <c r="AV699" s="335">
        <f t="shared" si="935"/>
        <v>0</v>
      </c>
      <c r="AW699" s="330">
        <f t="shared" si="1003"/>
        <v>0</v>
      </c>
      <c r="AX699" s="330"/>
      <c r="AY699" s="332">
        <f t="shared" si="936"/>
        <v>0</v>
      </c>
      <c r="AZ699" s="470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</row>
    <row r="700" spans="1:83" s="11" customFormat="1" ht="12" customHeight="1">
      <c r="A700" s="336">
        <v>18401201</v>
      </c>
      <c r="B700" s="337" t="str">
        <f t="shared" si="956"/>
        <v>18401201</v>
      </c>
      <c r="C700" s="325" t="s">
        <v>1333</v>
      </c>
      <c r="D700" s="326" t="str">
        <f t="shared" si="955"/>
        <v>W/C</v>
      </c>
      <c r="E700" s="326"/>
      <c r="F700" s="339">
        <v>42933</v>
      </c>
      <c r="G700" s="326"/>
      <c r="H700" s="327" t="str">
        <f t="shared" si="1023"/>
        <v/>
      </c>
      <c r="I700" s="327" t="str">
        <f t="shared" si="1024"/>
        <v/>
      </c>
      <c r="J700" s="327" t="str">
        <f t="shared" si="1025"/>
        <v/>
      </c>
      <c r="K700" s="327" t="str">
        <f t="shared" si="1026"/>
        <v/>
      </c>
      <c r="L700" s="327" t="str">
        <f t="shared" si="1005"/>
        <v>W/C</v>
      </c>
      <c r="M700" s="327" t="str">
        <f t="shared" si="1006"/>
        <v>NO</v>
      </c>
      <c r="N700" s="327" t="str">
        <f t="shared" si="1007"/>
        <v>W/C</v>
      </c>
      <c r="O700" s="327"/>
      <c r="P700" s="328">
        <v>0</v>
      </c>
      <c r="Q700" s="328">
        <v>-177447.69</v>
      </c>
      <c r="R700" s="328">
        <v>-174985.77</v>
      </c>
      <c r="S700" s="328">
        <v>-191524.55</v>
      </c>
      <c r="T700" s="328">
        <v>-243091.8</v>
      </c>
      <c r="U700" s="328">
        <v>-242796.74</v>
      </c>
      <c r="V700" s="328">
        <v>-290848.88</v>
      </c>
      <c r="W700" s="328">
        <v>-287333.34000000003</v>
      </c>
      <c r="X700" s="328">
        <v>-280606.3</v>
      </c>
      <c r="Y700" s="328">
        <v>-280642.90000000002</v>
      </c>
      <c r="Z700" s="328">
        <v>-293339.46000000002</v>
      </c>
      <c r="AA700" s="328">
        <v>-262909.34000000003</v>
      </c>
      <c r="AB700" s="328">
        <v>0</v>
      </c>
      <c r="AC700" s="328"/>
      <c r="AD700" s="328"/>
      <c r="AE700" s="328">
        <f t="shared" si="949"/>
        <v>-227127.23083333333</v>
      </c>
      <c r="AF700" s="377"/>
      <c r="AG700" s="329"/>
      <c r="AH700" s="330"/>
      <c r="AI700" s="330"/>
      <c r="AJ700" s="330"/>
      <c r="AK700" s="331"/>
      <c r="AL700" s="330">
        <f t="shared" si="933"/>
        <v>0</v>
      </c>
      <c r="AM700" s="332">
        <f t="shared" si="1004"/>
        <v>-227127.23083333333</v>
      </c>
      <c r="AN700" s="330"/>
      <c r="AO700" s="333">
        <f t="shared" si="934"/>
        <v>-227127.23083333333</v>
      </c>
      <c r="AP700" s="232"/>
      <c r="AQ700" s="334">
        <f t="shared" si="930"/>
        <v>0</v>
      </c>
      <c r="AR700" s="330"/>
      <c r="AS700" s="330"/>
      <c r="AT700" s="330"/>
      <c r="AU700" s="330"/>
      <c r="AV700" s="335">
        <f t="shared" si="935"/>
        <v>0</v>
      </c>
      <c r="AW700" s="330">
        <f t="shared" si="1003"/>
        <v>0</v>
      </c>
      <c r="AX700" s="330"/>
      <c r="AY700" s="332">
        <f t="shared" si="936"/>
        <v>0</v>
      </c>
      <c r="AZ700" s="47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</row>
    <row r="701" spans="1:83" s="11" customFormat="1" ht="12" customHeight="1">
      <c r="A701" s="493" t="s">
        <v>964</v>
      </c>
      <c r="B701" s="494" t="str">
        <f t="shared" si="956"/>
        <v>18405103</v>
      </c>
      <c r="C701" s="479" t="s">
        <v>962</v>
      </c>
      <c r="D701" s="480" t="str">
        <f t="shared" si="955"/>
        <v>W/C</v>
      </c>
      <c r="E701" s="480"/>
      <c r="F701" s="495">
        <v>43374</v>
      </c>
      <c r="G701" s="480"/>
      <c r="H701" s="482" t="str">
        <f t="shared" si="1023"/>
        <v/>
      </c>
      <c r="I701" s="482" t="str">
        <f t="shared" si="1024"/>
        <v/>
      </c>
      <c r="J701" s="482" t="str">
        <f t="shared" si="1025"/>
        <v/>
      </c>
      <c r="K701" s="482" t="str">
        <f t="shared" si="1026"/>
        <v/>
      </c>
      <c r="L701" s="482" t="str">
        <f t="shared" ref="L701:L702" si="1027">IF(VALUE(AM701),"W/C",IF(ISBLANK(AM701),"NO","W/C"))</f>
        <v>W/C</v>
      </c>
      <c r="M701" s="482" t="str">
        <f t="shared" ref="M701:M702" si="1028">IF(VALUE(AN701),"W/C",IF(ISBLANK(AN701),"NO","W/C"))</f>
        <v>NO</v>
      </c>
      <c r="N701" s="482" t="str">
        <f t="shared" ref="N701:N702" si="1029">IF(OR(CONCATENATE(L701,M701)="NOW/C",CONCATENATE(L701,M701)="W/CNO"),"W/C","")</f>
        <v>W/C</v>
      </c>
      <c r="O701" s="483"/>
      <c r="P701" s="484">
        <v>0</v>
      </c>
      <c r="Q701" s="484">
        <v>0</v>
      </c>
      <c r="R701" s="484">
        <v>0</v>
      </c>
      <c r="S701" s="484">
        <v>0</v>
      </c>
      <c r="T701" s="484">
        <v>0</v>
      </c>
      <c r="U701" s="484">
        <v>0</v>
      </c>
      <c r="V701" s="484">
        <v>0</v>
      </c>
      <c r="W701" s="484">
        <v>0</v>
      </c>
      <c r="X701" s="484">
        <v>0</v>
      </c>
      <c r="Y701" s="484">
        <v>0</v>
      </c>
      <c r="Z701" s="484">
        <v>0</v>
      </c>
      <c r="AA701" s="484">
        <v>0</v>
      </c>
      <c r="AB701" s="484">
        <v>0</v>
      </c>
      <c r="AC701" s="484"/>
      <c r="AD701" s="484"/>
      <c r="AE701" s="484">
        <f t="shared" si="949"/>
        <v>0</v>
      </c>
      <c r="AF701" s="485"/>
      <c r="AG701" s="496"/>
      <c r="AH701" s="487"/>
      <c r="AI701" s="487"/>
      <c r="AJ701" s="487"/>
      <c r="AK701" s="488"/>
      <c r="AL701" s="487">
        <f t="shared" ref="AL701:AL702" si="1030">SUM(AI701:AK701)</f>
        <v>0</v>
      </c>
      <c r="AM701" s="489">
        <f t="shared" ref="AM701:AM702" si="1031">AE701</f>
        <v>0</v>
      </c>
      <c r="AN701" s="487"/>
      <c r="AO701" s="490">
        <f t="shared" ref="AO701:AO702" si="1032">AM701+AN701</f>
        <v>0</v>
      </c>
      <c r="AP701" s="232"/>
      <c r="AQ701" s="491">
        <f t="shared" si="930"/>
        <v>0</v>
      </c>
      <c r="AR701" s="487"/>
      <c r="AS701" s="487"/>
      <c r="AT701" s="487"/>
      <c r="AU701" s="487"/>
      <c r="AV701" s="492">
        <f t="shared" ref="AV701:AV702" si="1033">SUM(AS701:AU701)</f>
        <v>0</v>
      </c>
      <c r="AW701" s="487">
        <f t="shared" ref="AW701:AW702" si="1034">AQ701</f>
        <v>0</v>
      </c>
      <c r="AX701" s="487"/>
      <c r="AY701" s="489">
        <f t="shared" ref="AY701:AY702" si="1035">AW701+AX701</f>
        <v>0</v>
      </c>
      <c r="AZ701" s="470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</row>
    <row r="702" spans="1:83" s="11" customFormat="1" ht="12" customHeight="1">
      <c r="A702" s="493" t="s">
        <v>965</v>
      </c>
      <c r="B702" s="494" t="str">
        <f t="shared" si="956"/>
        <v>18405113</v>
      </c>
      <c r="C702" s="479" t="s">
        <v>1626</v>
      </c>
      <c r="D702" s="480" t="str">
        <f t="shared" si="955"/>
        <v>W/C</v>
      </c>
      <c r="E702" s="480"/>
      <c r="F702" s="495">
        <v>43374</v>
      </c>
      <c r="G702" s="480"/>
      <c r="H702" s="482" t="str">
        <f t="shared" si="1023"/>
        <v/>
      </c>
      <c r="I702" s="482" t="str">
        <f t="shared" si="1024"/>
        <v/>
      </c>
      <c r="J702" s="482" t="str">
        <f t="shared" si="1025"/>
        <v/>
      </c>
      <c r="K702" s="482" t="str">
        <f t="shared" si="1026"/>
        <v/>
      </c>
      <c r="L702" s="482" t="str">
        <f t="shared" si="1027"/>
        <v>W/C</v>
      </c>
      <c r="M702" s="482" t="str">
        <f t="shared" si="1028"/>
        <v>NO</v>
      </c>
      <c r="N702" s="482" t="str">
        <f t="shared" si="1029"/>
        <v>W/C</v>
      </c>
      <c r="O702" s="483"/>
      <c r="P702" s="484">
        <v>0</v>
      </c>
      <c r="Q702" s="484">
        <v>0</v>
      </c>
      <c r="R702" s="484">
        <v>0</v>
      </c>
      <c r="S702" s="484">
        <v>0</v>
      </c>
      <c r="T702" s="484">
        <v>0</v>
      </c>
      <c r="U702" s="484">
        <v>0</v>
      </c>
      <c r="V702" s="484">
        <v>0</v>
      </c>
      <c r="W702" s="484">
        <v>0</v>
      </c>
      <c r="X702" s="484">
        <v>0</v>
      </c>
      <c r="Y702" s="484">
        <v>0</v>
      </c>
      <c r="Z702" s="484">
        <v>0</v>
      </c>
      <c r="AA702" s="484">
        <v>0</v>
      </c>
      <c r="AB702" s="484">
        <v>0</v>
      </c>
      <c r="AC702" s="484"/>
      <c r="AD702" s="484"/>
      <c r="AE702" s="484">
        <f t="shared" si="949"/>
        <v>0</v>
      </c>
      <c r="AF702" s="485"/>
      <c r="AG702" s="496"/>
      <c r="AH702" s="487"/>
      <c r="AI702" s="487"/>
      <c r="AJ702" s="487"/>
      <c r="AK702" s="488"/>
      <c r="AL702" s="487">
        <f t="shared" si="1030"/>
        <v>0</v>
      </c>
      <c r="AM702" s="489">
        <f t="shared" si="1031"/>
        <v>0</v>
      </c>
      <c r="AN702" s="487"/>
      <c r="AO702" s="490">
        <f t="shared" si="1032"/>
        <v>0</v>
      </c>
      <c r="AP702" s="232"/>
      <c r="AQ702" s="491">
        <f t="shared" si="930"/>
        <v>0</v>
      </c>
      <c r="AR702" s="487"/>
      <c r="AS702" s="487"/>
      <c r="AT702" s="487"/>
      <c r="AU702" s="487"/>
      <c r="AV702" s="492">
        <f t="shared" si="1033"/>
        <v>0</v>
      </c>
      <c r="AW702" s="487">
        <f t="shared" si="1034"/>
        <v>0</v>
      </c>
      <c r="AX702" s="487"/>
      <c r="AY702" s="489">
        <f t="shared" si="1035"/>
        <v>0</v>
      </c>
      <c r="AZ702" s="470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</row>
    <row r="703" spans="1:83" s="11" customFormat="1" ht="12" customHeight="1">
      <c r="A703" s="161">
        <v>18500003</v>
      </c>
      <c r="B703" s="108" t="str">
        <f t="shared" si="956"/>
        <v>18500003</v>
      </c>
      <c r="C703" s="94" t="s">
        <v>255</v>
      </c>
      <c r="D703" s="112" t="str">
        <f t="shared" si="955"/>
        <v>Non-Op</v>
      </c>
      <c r="E703" s="112"/>
      <c r="F703" s="190"/>
      <c r="G703" s="112"/>
      <c r="H703" s="177" t="str">
        <f t="shared" si="1023"/>
        <v/>
      </c>
      <c r="I703" s="177" t="str">
        <f t="shared" si="1024"/>
        <v/>
      </c>
      <c r="J703" s="177" t="str">
        <f t="shared" si="1025"/>
        <v/>
      </c>
      <c r="K703" s="177" t="str">
        <f t="shared" si="1026"/>
        <v>Non-Op</v>
      </c>
      <c r="L703" s="177" t="str">
        <f t="shared" si="1005"/>
        <v>NO</v>
      </c>
      <c r="M703" s="177" t="str">
        <f t="shared" si="1006"/>
        <v>NO</v>
      </c>
      <c r="N703" s="177" t="str">
        <f t="shared" si="1007"/>
        <v/>
      </c>
      <c r="O703"/>
      <c r="P703" s="95">
        <v>190334.87</v>
      </c>
      <c r="Q703" s="95">
        <v>180466.69</v>
      </c>
      <c r="R703" s="95">
        <v>218821.92</v>
      </c>
      <c r="S703" s="95">
        <v>79729.23</v>
      </c>
      <c r="T703" s="95">
        <v>13507.09</v>
      </c>
      <c r="U703" s="95">
        <v>17630.599999999999</v>
      </c>
      <c r="V703" s="95">
        <v>11530.62</v>
      </c>
      <c r="W703" s="95">
        <v>18009.3</v>
      </c>
      <c r="X703" s="95">
        <v>-9111.7099999999991</v>
      </c>
      <c r="Y703" s="95">
        <v>18406.03</v>
      </c>
      <c r="Z703" s="95">
        <v>40210.9</v>
      </c>
      <c r="AA703" s="95">
        <v>74780.09</v>
      </c>
      <c r="AB703" s="95">
        <v>70200.78</v>
      </c>
      <c r="AC703" s="95"/>
      <c r="AD703" s="95"/>
      <c r="AE703" s="95">
        <f t="shared" si="949"/>
        <v>66187.38208333333</v>
      </c>
      <c r="AF703" s="102"/>
      <c r="AG703" s="101"/>
      <c r="AH703" s="99"/>
      <c r="AI703" s="99"/>
      <c r="AJ703" s="99"/>
      <c r="AK703" s="100">
        <f>AE703</f>
        <v>66187.38208333333</v>
      </c>
      <c r="AL703" s="99">
        <f t="shared" si="933"/>
        <v>66187.38208333333</v>
      </c>
      <c r="AM703" s="98"/>
      <c r="AN703" s="99"/>
      <c r="AO703" s="247">
        <f t="shared" si="934"/>
        <v>0</v>
      </c>
      <c r="AP703" s="232"/>
      <c r="AQ703" s="86">
        <f t="shared" si="930"/>
        <v>70200.78</v>
      </c>
      <c r="AR703" s="99"/>
      <c r="AS703" s="99"/>
      <c r="AT703" s="99"/>
      <c r="AU703" s="99">
        <f>AQ703</f>
        <v>70200.78</v>
      </c>
      <c r="AV703" s="245">
        <f t="shared" si="935"/>
        <v>70200.78</v>
      </c>
      <c r="AW703" s="99"/>
      <c r="AX703" s="99"/>
      <c r="AY703" s="98">
        <f t="shared" si="936"/>
        <v>0</v>
      </c>
      <c r="AZ703" s="470" t="s">
        <v>1667</v>
      </c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</row>
    <row r="704" spans="1:83" s="11" customFormat="1" ht="12" customHeight="1">
      <c r="A704" s="161">
        <v>18600011</v>
      </c>
      <c r="B704" s="108" t="str">
        <f t="shared" si="956"/>
        <v>18600011</v>
      </c>
      <c r="C704" s="94" t="s">
        <v>256</v>
      </c>
      <c r="D704" s="112" t="str">
        <f t="shared" si="955"/>
        <v>Non-Op</v>
      </c>
      <c r="E704" s="112"/>
      <c r="F704" s="94"/>
      <c r="G704" s="112"/>
      <c r="H704" s="177" t="str">
        <f t="shared" si="1023"/>
        <v/>
      </c>
      <c r="I704" s="177" t="str">
        <f t="shared" si="1024"/>
        <v/>
      </c>
      <c r="J704" s="177" t="str">
        <f t="shared" si="1025"/>
        <v/>
      </c>
      <c r="K704" s="177" t="str">
        <f t="shared" si="1026"/>
        <v>Non-Op</v>
      </c>
      <c r="L704" s="177" t="str">
        <f t="shared" si="1005"/>
        <v>NO</v>
      </c>
      <c r="M704" s="177" t="str">
        <f t="shared" si="1006"/>
        <v>NO</v>
      </c>
      <c r="N704" s="177" t="str">
        <f t="shared" si="1007"/>
        <v/>
      </c>
      <c r="O704"/>
      <c r="P704" s="95">
        <v>0</v>
      </c>
      <c r="Q704" s="95">
        <v>0</v>
      </c>
      <c r="R704" s="95">
        <v>0</v>
      </c>
      <c r="S704" s="95">
        <v>0</v>
      </c>
      <c r="T704" s="95">
        <v>0</v>
      </c>
      <c r="U704" s="95">
        <v>0</v>
      </c>
      <c r="V704" s="95">
        <v>0</v>
      </c>
      <c r="W704" s="95">
        <v>0</v>
      </c>
      <c r="X704" s="95">
        <v>0</v>
      </c>
      <c r="Y704" s="95">
        <v>0</v>
      </c>
      <c r="Z704" s="95">
        <v>0</v>
      </c>
      <c r="AA704" s="95">
        <v>0</v>
      </c>
      <c r="AB704" s="95">
        <v>0</v>
      </c>
      <c r="AC704" s="95"/>
      <c r="AD704" s="95"/>
      <c r="AE704" s="95">
        <f t="shared" si="949"/>
        <v>0</v>
      </c>
      <c r="AF704" s="102"/>
      <c r="AG704" s="101"/>
      <c r="AH704" s="99"/>
      <c r="AI704" s="99"/>
      <c r="AJ704" s="99"/>
      <c r="AK704" s="100">
        <f>AE704</f>
        <v>0</v>
      </c>
      <c r="AL704" s="99">
        <f t="shared" si="933"/>
        <v>0</v>
      </c>
      <c r="AM704" s="98"/>
      <c r="AN704" s="99"/>
      <c r="AO704" s="247">
        <f t="shared" si="934"/>
        <v>0</v>
      </c>
      <c r="AP704" s="232"/>
      <c r="AQ704" s="86">
        <f t="shared" si="930"/>
        <v>0</v>
      </c>
      <c r="AR704" s="99"/>
      <c r="AS704" s="99"/>
      <c r="AT704" s="99"/>
      <c r="AU704" s="99">
        <f>AQ704</f>
        <v>0</v>
      </c>
      <c r="AV704" s="245">
        <f t="shared" si="935"/>
        <v>0</v>
      </c>
      <c r="AW704" s="99"/>
      <c r="AX704" s="99"/>
      <c r="AY704" s="98">
        <f t="shared" si="936"/>
        <v>0</v>
      </c>
      <c r="AZ704" s="470" t="s">
        <v>1667</v>
      </c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</row>
    <row r="705" spans="1:83" s="11" customFormat="1" ht="12" customHeight="1">
      <c r="A705" s="161">
        <v>18600013</v>
      </c>
      <c r="B705" s="108" t="str">
        <f t="shared" si="956"/>
        <v>18600013</v>
      </c>
      <c r="C705" s="94" t="s">
        <v>474</v>
      </c>
      <c r="D705" s="112" t="str">
        <f t="shared" si="955"/>
        <v>Non-Op</v>
      </c>
      <c r="E705" s="112"/>
      <c r="F705" s="94"/>
      <c r="G705" s="112"/>
      <c r="H705" s="177" t="str">
        <f t="shared" si="1023"/>
        <v/>
      </c>
      <c r="I705" s="177" t="str">
        <f t="shared" si="1024"/>
        <v/>
      </c>
      <c r="J705" s="177" t="str">
        <f t="shared" si="1025"/>
        <v/>
      </c>
      <c r="K705" s="177" t="str">
        <f t="shared" si="1026"/>
        <v>Non-Op</v>
      </c>
      <c r="L705" s="177" t="str">
        <f t="shared" si="1005"/>
        <v>NO</v>
      </c>
      <c r="M705" s="177" t="str">
        <f t="shared" si="1006"/>
        <v>NO</v>
      </c>
      <c r="N705" s="177" t="str">
        <f t="shared" si="1007"/>
        <v/>
      </c>
      <c r="O705"/>
      <c r="P705" s="95">
        <v>6521470.1699999999</v>
      </c>
      <c r="Q705" s="95">
        <v>6712166.0300000003</v>
      </c>
      <c r="R705" s="95">
        <v>6810714.3600000003</v>
      </c>
      <c r="S705" s="95">
        <v>7008906.9900000002</v>
      </c>
      <c r="T705" s="95">
        <v>7229407.6799999997</v>
      </c>
      <c r="U705" s="95">
        <v>8162385.6699999999</v>
      </c>
      <c r="V705" s="95">
        <v>8279131.5700000003</v>
      </c>
      <c r="W705" s="95">
        <v>8611777.8100000005</v>
      </c>
      <c r="X705" s="95">
        <v>9130230.1699999999</v>
      </c>
      <c r="Y705" s="95">
        <v>8843030.8699999992</v>
      </c>
      <c r="Z705" s="95">
        <v>9383104.2799999993</v>
      </c>
      <c r="AA705" s="95">
        <v>7371584.2999999998</v>
      </c>
      <c r="AB705" s="95">
        <v>7785797.8700000001</v>
      </c>
      <c r="AC705" s="95"/>
      <c r="AD705" s="95"/>
      <c r="AE705" s="95">
        <f t="shared" si="949"/>
        <v>7891339.479166667</v>
      </c>
      <c r="AF705" s="102"/>
      <c r="AG705" s="101"/>
      <c r="AH705" s="99"/>
      <c r="AI705" s="99"/>
      <c r="AJ705" s="99"/>
      <c r="AK705" s="100">
        <f>AE705</f>
        <v>7891339.479166667</v>
      </c>
      <c r="AL705" s="99">
        <f t="shared" si="933"/>
        <v>7891339.479166667</v>
      </c>
      <c r="AM705" s="98"/>
      <c r="AN705" s="99"/>
      <c r="AO705" s="247">
        <f t="shared" si="934"/>
        <v>0</v>
      </c>
      <c r="AP705" s="232"/>
      <c r="AQ705" s="86">
        <f t="shared" si="930"/>
        <v>7785797.8700000001</v>
      </c>
      <c r="AR705" s="99"/>
      <c r="AS705" s="99"/>
      <c r="AT705" s="99"/>
      <c r="AU705" s="99">
        <f>AQ705</f>
        <v>7785797.8700000001</v>
      </c>
      <c r="AV705" s="245">
        <f t="shared" si="935"/>
        <v>7785797.8700000001</v>
      </c>
      <c r="AW705" s="99"/>
      <c r="AX705" s="99"/>
      <c r="AY705" s="98">
        <f t="shared" si="936"/>
        <v>0</v>
      </c>
      <c r="AZ705" s="470" t="s">
        <v>1667</v>
      </c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</row>
    <row r="706" spans="1:83" s="11" customFormat="1" ht="12" customHeight="1">
      <c r="A706" s="161">
        <v>18600053</v>
      </c>
      <c r="B706" s="108" t="str">
        <f t="shared" si="956"/>
        <v>18600053</v>
      </c>
      <c r="C706" s="94" t="s">
        <v>475</v>
      </c>
      <c r="D706" s="112" t="str">
        <f t="shared" si="955"/>
        <v>W/C</v>
      </c>
      <c r="E706" s="112"/>
      <c r="F706" s="94"/>
      <c r="G706" s="112"/>
      <c r="H706" s="177" t="str">
        <f t="shared" si="1023"/>
        <v/>
      </c>
      <c r="I706" s="177" t="str">
        <f t="shared" si="1024"/>
        <v/>
      </c>
      <c r="J706" s="177" t="str">
        <f t="shared" si="1025"/>
        <v/>
      </c>
      <c r="K706" s="177" t="str">
        <f t="shared" si="1026"/>
        <v/>
      </c>
      <c r="L706" s="177" t="str">
        <f t="shared" si="1005"/>
        <v>W/C</v>
      </c>
      <c r="M706" s="177" t="str">
        <f t="shared" si="1006"/>
        <v>NO</v>
      </c>
      <c r="N706" s="177" t="str">
        <f t="shared" si="1007"/>
        <v>W/C</v>
      </c>
      <c r="O706"/>
      <c r="P706" s="95">
        <v>3453533.07</v>
      </c>
      <c r="Q706" s="95">
        <v>3338658.2</v>
      </c>
      <c r="R706" s="95">
        <v>3526552.58</v>
      </c>
      <c r="S706" s="95">
        <v>3546046.32</v>
      </c>
      <c r="T706" s="95">
        <v>3879381.44</v>
      </c>
      <c r="U706" s="95">
        <v>3741843.28</v>
      </c>
      <c r="V706" s="95">
        <v>3972161.34</v>
      </c>
      <c r="W706" s="95">
        <v>4073873.2</v>
      </c>
      <c r="X706" s="95">
        <v>4069319.2</v>
      </c>
      <c r="Y706" s="95">
        <v>4355524.8099999996</v>
      </c>
      <c r="Z706" s="95">
        <v>4145805.24</v>
      </c>
      <c r="AA706" s="95">
        <v>4692006.6100000003</v>
      </c>
      <c r="AB706" s="95">
        <v>4517228.3600000003</v>
      </c>
      <c r="AC706" s="95"/>
      <c r="AD706" s="95"/>
      <c r="AE706" s="95">
        <f t="shared" si="949"/>
        <v>3943879.4112500004</v>
      </c>
      <c r="AF706" s="102"/>
      <c r="AG706" s="102"/>
      <c r="AH706" s="99"/>
      <c r="AI706" s="99"/>
      <c r="AJ706" s="99"/>
      <c r="AK706" s="100"/>
      <c r="AL706" s="99">
        <f t="shared" si="933"/>
        <v>0</v>
      </c>
      <c r="AM706" s="98">
        <f>AE706</f>
        <v>3943879.4112500004</v>
      </c>
      <c r="AN706" s="99"/>
      <c r="AO706" s="247">
        <f t="shared" si="934"/>
        <v>3943879.4112500004</v>
      </c>
      <c r="AP706" s="232"/>
      <c r="AQ706" s="86">
        <f t="shared" si="930"/>
        <v>4517228.3600000003</v>
      </c>
      <c r="AR706" s="99"/>
      <c r="AS706" s="99"/>
      <c r="AT706" s="99"/>
      <c r="AU706" s="99"/>
      <c r="AV706" s="245">
        <f t="shared" si="935"/>
        <v>0</v>
      </c>
      <c r="AW706" s="99">
        <f>AQ706</f>
        <v>4517228.3600000003</v>
      </c>
      <c r="AX706" s="99"/>
      <c r="AY706" s="98">
        <f t="shared" si="936"/>
        <v>4517228.3600000003</v>
      </c>
      <c r="AZ706" s="470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</row>
    <row r="707" spans="1:83" s="11" customFormat="1" ht="12" customHeight="1">
      <c r="A707" s="161">
        <v>18600091</v>
      </c>
      <c r="B707" s="108" t="str">
        <f t="shared" si="956"/>
        <v>18600091</v>
      </c>
      <c r="C707" s="94" t="s">
        <v>127</v>
      </c>
      <c r="D707" s="112" t="str">
        <f t="shared" si="955"/>
        <v>W/C</v>
      </c>
      <c r="E707" s="112"/>
      <c r="F707" s="94"/>
      <c r="G707" s="112"/>
      <c r="H707" s="177" t="str">
        <f t="shared" si="1023"/>
        <v/>
      </c>
      <c r="I707" s="177" t="str">
        <f t="shared" si="1024"/>
        <v/>
      </c>
      <c r="J707" s="177" t="str">
        <f t="shared" si="1025"/>
        <v/>
      </c>
      <c r="K707" s="177" t="str">
        <f t="shared" si="1026"/>
        <v/>
      </c>
      <c r="L707" s="177" t="str">
        <f t="shared" si="1005"/>
        <v>W/C</v>
      </c>
      <c r="M707" s="177" t="str">
        <f t="shared" si="1006"/>
        <v>NO</v>
      </c>
      <c r="N707" s="177" t="str">
        <f t="shared" si="1007"/>
        <v>W/C</v>
      </c>
      <c r="O707"/>
      <c r="P707" s="95">
        <v>0</v>
      </c>
      <c r="Q707" s="95">
        <v>0</v>
      </c>
      <c r="R707" s="95">
        <v>0</v>
      </c>
      <c r="S707" s="95">
        <v>0</v>
      </c>
      <c r="T707" s="95">
        <v>0</v>
      </c>
      <c r="U707" s="95">
        <v>0</v>
      </c>
      <c r="V707" s="95">
        <v>0</v>
      </c>
      <c r="W707" s="95">
        <v>0</v>
      </c>
      <c r="X707" s="95">
        <v>0</v>
      </c>
      <c r="Y707" s="95">
        <v>0</v>
      </c>
      <c r="Z707" s="95">
        <v>0</v>
      </c>
      <c r="AA707" s="95">
        <v>0</v>
      </c>
      <c r="AB707" s="95">
        <v>0</v>
      </c>
      <c r="AC707" s="95"/>
      <c r="AD707" s="95"/>
      <c r="AE707" s="95">
        <f t="shared" si="949"/>
        <v>0</v>
      </c>
      <c r="AF707" s="143"/>
      <c r="AG707" s="105"/>
      <c r="AH707" s="99"/>
      <c r="AI707" s="99"/>
      <c r="AJ707" s="99"/>
      <c r="AK707" s="100"/>
      <c r="AL707" s="99">
        <f t="shared" si="933"/>
        <v>0</v>
      </c>
      <c r="AM707" s="98">
        <f>AE707</f>
        <v>0</v>
      </c>
      <c r="AN707" s="99"/>
      <c r="AO707" s="247">
        <f t="shared" si="934"/>
        <v>0</v>
      </c>
      <c r="AP707" s="232"/>
      <c r="AQ707" s="86">
        <f t="shared" si="930"/>
        <v>0</v>
      </c>
      <c r="AR707" s="99"/>
      <c r="AS707" s="99"/>
      <c r="AT707" s="99"/>
      <c r="AU707" s="99"/>
      <c r="AV707" s="245">
        <f t="shared" si="935"/>
        <v>0</v>
      </c>
      <c r="AW707" s="99">
        <f t="shared" ref="AW707:AW713" si="1036">AQ707</f>
        <v>0</v>
      </c>
      <c r="AX707" s="99"/>
      <c r="AY707" s="98">
        <f t="shared" si="936"/>
        <v>0</v>
      </c>
      <c r="AZ707" s="470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</row>
    <row r="708" spans="1:83" s="11" customFormat="1" ht="12" customHeight="1">
      <c r="A708" s="161">
        <v>18600122</v>
      </c>
      <c r="B708" s="108" t="str">
        <f t="shared" si="956"/>
        <v>18600122</v>
      </c>
      <c r="C708" s="94" t="s">
        <v>588</v>
      </c>
      <c r="D708" s="112" t="str">
        <f t="shared" si="955"/>
        <v>W/C</v>
      </c>
      <c r="E708" s="112"/>
      <c r="F708" s="94"/>
      <c r="G708" s="112"/>
      <c r="H708" s="177" t="str">
        <f t="shared" si="1023"/>
        <v/>
      </c>
      <c r="I708" s="177" t="str">
        <f t="shared" si="1024"/>
        <v/>
      </c>
      <c r="J708" s="177" t="str">
        <f t="shared" si="1025"/>
        <v/>
      </c>
      <c r="K708" s="177" t="str">
        <f t="shared" si="1026"/>
        <v/>
      </c>
      <c r="L708" s="177" t="str">
        <f t="shared" si="1005"/>
        <v>W/C</v>
      </c>
      <c r="M708" s="177" t="str">
        <f t="shared" si="1006"/>
        <v>NO</v>
      </c>
      <c r="N708" s="177" t="str">
        <f t="shared" si="1007"/>
        <v>W/C</v>
      </c>
      <c r="O708"/>
      <c r="P708" s="95">
        <v>-42544.85</v>
      </c>
      <c r="Q708" s="95">
        <v>-42544.85</v>
      </c>
      <c r="R708" s="95">
        <v>-42544.85</v>
      </c>
      <c r="S708" s="95">
        <v>-42544.85</v>
      </c>
      <c r="T708" s="95">
        <v>-42544.85</v>
      </c>
      <c r="U708" s="95">
        <v>-42544.85</v>
      </c>
      <c r="V708" s="95">
        <v>-42544.85</v>
      </c>
      <c r="W708" s="95">
        <v>-42544.85</v>
      </c>
      <c r="X708" s="95">
        <v>-42544.85</v>
      </c>
      <c r="Y708" s="95">
        <v>-42544.85</v>
      </c>
      <c r="Z708" s="95">
        <v>-42544.85</v>
      </c>
      <c r="AA708" s="95">
        <v>-42544.85</v>
      </c>
      <c r="AB708" s="95">
        <v>-42544.85</v>
      </c>
      <c r="AC708" s="95"/>
      <c r="AD708" s="95"/>
      <c r="AE708" s="95">
        <f t="shared" si="949"/>
        <v>-42544.849999999991</v>
      </c>
      <c r="AF708" s="102"/>
      <c r="AG708" s="101"/>
      <c r="AH708" s="99"/>
      <c r="AI708" s="99"/>
      <c r="AJ708" s="99"/>
      <c r="AK708" s="100"/>
      <c r="AL708" s="99">
        <f t="shared" si="933"/>
        <v>0</v>
      </c>
      <c r="AM708" s="98">
        <f>AE708</f>
        <v>-42544.849999999991</v>
      </c>
      <c r="AN708" s="99"/>
      <c r="AO708" s="247">
        <f t="shared" si="934"/>
        <v>-42544.849999999991</v>
      </c>
      <c r="AP708" s="232"/>
      <c r="AQ708" s="86">
        <f t="shared" si="930"/>
        <v>-42544.85</v>
      </c>
      <c r="AR708" s="99"/>
      <c r="AS708" s="99"/>
      <c r="AT708" s="99"/>
      <c r="AU708" s="99"/>
      <c r="AV708" s="245">
        <f t="shared" si="935"/>
        <v>0</v>
      </c>
      <c r="AW708" s="99">
        <f t="shared" si="1036"/>
        <v>-42544.85</v>
      </c>
      <c r="AX708" s="99"/>
      <c r="AY708" s="98">
        <f t="shared" si="936"/>
        <v>-42544.85</v>
      </c>
      <c r="AZ708" s="470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</row>
    <row r="709" spans="1:83" s="11" customFormat="1" ht="12" customHeight="1">
      <c r="A709" s="161">
        <v>18600123</v>
      </c>
      <c r="B709" s="108" t="str">
        <f t="shared" si="956"/>
        <v>18600123</v>
      </c>
      <c r="C709" s="94" t="s">
        <v>101</v>
      </c>
      <c r="D709" s="112" t="str">
        <f t="shared" si="955"/>
        <v>W/C</v>
      </c>
      <c r="E709" s="112"/>
      <c r="F709" s="94"/>
      <c r="G709" s="112"/>
      <c r="H709" s="177" t="str">
        <f t="shared" si="1023"/>
        <v/>
      </c>
      <c r="I709" s="177" t="str">
        <f t="shared" si="1024"/>
        <v/>
      </c>
      <c r="J709" s="177" t="str">
        <f t="shared" si="1025"/>
        <v/>
      </c>
      <c r="K709" s="177" t="str">
        <f t="shared" si="1026"/>
        <v/>
      </c>
      <c r="L709" s="177" t="str">
        <f t="shared" si="1005"/>
        <v>W/C</v>
      </c>
      <c r="M709" s="177" t="str">
        <f t="shared" si="1006"/>
        <v>NO</v>
      </c>
      <c r="N709" s="177" t="str">
        <f t="shared" si="1007"/>
        <v>W/C</v>
      </c>
      <c r="O709"/>
      <c r="P709" s="95">
        <v>0</v>
      </c>
      <c r="Q709" s="95">
        <v>1995.46</v>
      </c>
      <c r="R709" s="95">
        <v>2005.46</v>
      </c>
      <c r="S709" s="95">
        <v>40</v>
      </c>
      <c r="T709" s="95">
        <v>1090</v>
      </c>
      <c r="U709" s="95">
        <v>-880</v>
      </c>
      <c r="V709" s="95">
        <v>-1020</v>
      </c>
      <c r="W709" s="95">
        <v>-1020</v>
      </c>
      <c r="X709" s="95">
        <v>-970</v>
      </c>
      <c r="Y709" s="95">
        <v>-990</v>
      </c>
      <c r="Z709" s="95">
        <v>-990</v>
      </c>
      <c r="AA709" s="95">
        <v>-990</v>
      </c>
      <c r="AB709" s="95">
        <v>0</v>
      </c>
      <c r="AC709" s="95"/>
      <c r="AD709" s="95"/>
      <c r="AE709" s="95">
        <f t="shared" si="949"/>
        <v>-144.09</v>
      </c>
      <c r="AF709" s="102"/>
      <c r="AG709" s="101"/>
      <c r="AH709" s="99"/>
      <c r="AI709" s="99"/>
      <c r="AJ709" s="99"/>
      <c r="AK709" s="100"/>
      <c r="AL709" s="99">
        <f t="shared" si="933"/>
        <v>0</v>
      </c>
      <c r="AM709" s="98">
        <f>AE709</f>
        <v>-144.09</v>
      </c>
      <c r="AN709" s="99"/>
      <c r="AO709" s="247">
        <f t="shared" si="934"/>
        <v>-144.09</v>
      </c>
      <c r="AP709" s="232"/>
      <c r="AQ709" s="86">
        <f t="shared" ref="AQ709:AQ777" si="1037">AB709</f>
        <v>0</v>
      </c>
      <c r="AR709" s="99"/>
      <c r="AS709" s="99"/>
      <c r="AT709" s="99"/>
      <c r="AU709" s="99"/>
      <c r="AV709" s="245">
        <f t="shared" si="935"/>
        <v>0</v>
      </c>
      <c r="AW709" s="99">
        <f t="shared" si="1036"/>
        <v>0</v>
      </c>
      <c r="AX709" s="99"/>
      <c r="AY709" s="98">
        <f t="shared" si="936"/>
        <v>0</v>
      </c>
      <c r="AZ709" s="470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</row>
    <row r="710" spans="1:83" s="11" customFormat="1" ht="12" customHeight="1">
      <c r="A710" s="161">
        <v>18600143</v>
      </c>
      <c r="B710" s="108" t="str">
        <f t="shared" si="956"/>
        <v>18600143</v>
      </c>
      <c r="C710" s="94" t="s">
        <v>1121</v>
      </c>
      <c r="D710" s="112" t="str">
        <f t="shared" si="955"/>
        <v>Non-Op</v>
      </c>
      <c r="E710" s="112"/>
      <c r="F710" s="94"/>
      <c r="G710" s="112"/>
      <c r="H710" s="177" t="str">
        <f t="shared" si="1023"/>
        <v/>
      </c>
      <c r="I710" s="177" t="str">
        <f t="shared" si="1024"/>
        <v/>
      </c>
      <c r="J710" s="177" t="str">
        <f t="shared" si="1025"/>
        <v/>
      </c>
      <c r="K710" s="177" t="str">
        <f t="shared" si="1026"/>
        <v>Non-Op</v>
      </c>
      <c r="L710" s="177" t="str">
        <f t="shared" si="1005"/>
        <v>NO</v>
      </c>
      <c r="M710" s="177" t="str">
        <f t="shared" si="1006"/>
        <v>NO</v>
      </c>
      <c r="N710" s="177" t="str">
        <f t="shared" si="1007"/>
        <v/>
      </c>
      <c r="O710"/>
      <c r="P710" s="95">
        <v>37847.29</v>
      </c>
      <c r="Q710" s="95">
        <v>85230.73</v>
      </c>
      <c r="R710" s="95">
        <v>39176.18</v>
      </c>
      <c r="S710" s="95">
        <v>34878.54</v>
      </c>
      <c r="T710" s="95">
        <v>36223.919999999998</v>
      </c>
      <c r="U710" s="95">
        <v>51804.31</v>
      </c>
      <c r="V710" s="95">
        <v>35058.65</v>
      </c>
      <c r="W710" s="95">
        <v>54204.5</v>
      </c>
      <c r="X710" s="95">
        <v>52968.2</v>
      </c>
      <c r="Y710" s="95">
        <v>60658.63</v>
      </c>
      <c r="Z710" s="95">
        <v>74531.37</v>
      </c>
      <c r="AA710" s="95">
        <v>89468.45</v>
      </c>
      <c r="AB710" s="95">
        <v>83997.75</v>
      </c>
      <c r="AC710" s="95"/>
      <c r="AD710" s="95"/>
      <c r="AE710" s="95">
        <f t="shared" si="949"/>
        <v>56260.5</v>
      </c>
      <c r="AF710" s="102"/>
      <c r="AG710" s="101"/>
      <c r="AH710" s="99"/>
      <c r="AI710" s="99"/>
      <c r="AJ710" s="99"/>
      <c r="AK710" s="100">
        <f>AE710</f>
        <v>56260.5</v>
      </c>
      <c r="AL710" s="99">
        <f t="shared" si="933"/>
        <v>56260.5</v>
      </c>
      <c r="AM710" s="98"/>
      <c r="AN710" s="99"/>
      <c r="AO710" s="247">
        <f t="shared" si="934"/>
        <v>0</v>
      </c>
      <c r="AP710" s="232"/>
      <c r="AQ710" s="86">
        <f t="shared" si="1037"/>
        <v>83997.75</v>
      </c>
      <c r="AR710" s="99"/>
      <c r="AS710" s="99"/>
      <c r="AT710" s="99"/>
      <c r="AU710" s="99">
        <f>AQ710</f>
        <v>83997.75</v>
      </c>
      <c r="AV710" s="245">
        <f t="shared" si="935"/>
        <v>83997.75</v>
      </c>
      <c r="AW710" s="99"/>
      <c r="AX710" s="99"/>
      <c r="AY710" s="98">
        <f t="shared" si="936"/>
        <v>0</v>
      </c>
      <c r="AZ710" s="470" t="s">
        <v>1667</v>
      </c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</row>
    <row r="711" spans="1:83" s="11" customFormat="1" ht="12" customHeight="1">
      <c r="A711" s="161">
        <v>18600203</v>
      </c>
      <c r="B711" s="108" t="str">
        <f t="shared" si="956"/>
        <v>18600203</v>
      </c>
      <c r="C711" s="94" t="s">
        <v>126</v>
      </c>
      <c r="D711" s="112" t="str">
        <f t="shared" si="955"/>
        <v>W/C</v>
      </c>
      <c r="E711" s="112"/>
      <c r="F711" s="94"/>
      <c r="G711" s="112"/>
      <c r="H711" s="177" t="str">
        <f t="shared" si="1023"/>
        <v/>
      </c>
      <c r="I711" s="177" t="str">
        <f t="shared" si="1024"/>
        <v/>
      </c>
      <c r="J711" s="177" t="str">
        <f t="shared" si="1025"/>
        <v/>
      </c>
      <c r="K711" s="177" t="str">
        <f t="shared" si="1026"/>
        <v/>
      </c>
      <c r="L711" s="177" t="str">
        <f t="shared" si="1005"/>
        <v>W/C</v>
      </c>
      <c r="M711" s="177" t="str">
        <f t="shared" si="1006"/>
        <v>NO</v>
      </c>
      <c r="N711" s="177" t="str">
        <f t="shared" si="1007"/>
        <v>W/C</v>
      </c>
      <c r="O711"/>
      <c r="P711" s="95">
        <v>71691.61</v>
      </c>
      <c r="Q711" s="95">
        <v>0</v>
      </c>
      <c r="R711" s="95">
        <v>0</v>
      </c>
      <c r="S711" s="95">
        <v>0</v>
      </c>
      <c r="T711" s="95">
        <v>0</v>
      </c>
      <c r="U711" s="95">
        <v>0</v>
      </c>
      <c r="V711" s="95">
        <v>0</v>
      </c>
      <c r="W711" s="95">
        <v>0</v>
      </c>
      <c r="X711" s="95">
        <v>0</v>
      </c>
      <c r="Y711" s="95">
        <v>0</v>
      </c>
      <c r="Z711" s="95">
        <v>0</v>
      </c>
      <c r="AA711" s="95">
        <v>0</v>
      </c>
      <c r="AB711" s="95">
        <v>5091399.08</v>
      </c>
      <c r="AC711" s="95"/>
      <c r="AD711" s="95"/>
      <c r="AE711" s="95">
        <f t="shared" si="949"/>
        <v>215128.77875000003</v>
      </c>
      <c r="AF711" s="102"/>
      <c r="AG711" s="101"/>
      <c r="AH711" s="99"/>
      <c r="AI711" s="99"/>
      <c r="AJ711" s="99"/>
      <c r="AK711" s="100"/>
      <c r="AL711" s="99">
        <f t="shared" si="933"/>
        <v>0</v>
      </c>
      <c r="AM711" s="98">
        <f>AE711</f>
        <v>215128.77875000003</v>
      </c>
      <c r="AN711" s="99"/>
      <c r="AO711" s="247">
        <f t="shared" si="934"/>
        <v>215128.77875000003</v>
      </c>
      <c r="AP711" s="232"/>
      <c r="AQ711" s="86">
        <f t="shared" si="1037"/>
        <v>5091399.08</v>
      </c>
      <c r="AR711" s="99"/>
      <c r="AS711" s="99"/>
      <c r="AT711" s="99"/>
      <c r="AU711" s="99"/>
      <c r="AV711" s="245">
        <f t="shared" si="935"/>
        <v>0</v>
      </c>
      <c r="AW711" s="99">
        <f t="shared" si="1036"/>
        <v>5091399.08</v>
      </c>
      <c r="AX711" s="99"/>
      <c r="AY711" s="98">
        <f t="shared" si="936"/>
        <v>5091399.08</v>
      </c>
      <c r="AZ711" s="470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</row>
    <row r="712" spans="1:83" s="11" customFormat="1" ht="12" customHeight="1">
      <c r="A712" s="161">
        <v>18600291</v>
      </c>
      <c r="B712" s="108" t="str">
        <f t="shared" si="956"/>
        <v>18600291</v>
      </c>
      <c r="C712" s="94" t="s">
        <v>109</v>
      </c>
      <c r="D712" s="112" t="str">
        <f t="shared" si="955"/>
        <v>W/C</v>
      </c>
      <c r="E712" s="112"/>
      <c r="F712" s="94"/>
      <c r="G712" s="112"/>
      <c r="H712" s="177" t="str">
        <f t="shared" si="1023"/>
        <v/>
      </c>
      <c r="I712" s="177" t="str">
        <f t="shared" si="1024"/>
        <v/>
      </c>
      <c r="J712" s="177" t="str">
        <f t="shared" si="1025"/>
        <v/>
      </c>
      <c r="K712" s="177" t="str">
        <f t="shared" si="1026"/>
        <v/>
      </c>
      <c r="L712" s="177" t="str">
        <f t="shared" si="1005"/>
        <v>W/C</v>
      </c>
      <c r="M712" s="177" t="str">
        <f t="shared" si="1006"/>
        <v>NO</v>
      </c>
      <c r="N712" s="177" t="str">
        <f t="shared" si="1007"/>
        <v>W/C</v>
      </c>
      <c r="O712"/>
      <c r="P712" s="95">
        <v>0</v>
      </c>
      <c r="Q712" s="95">
        <v>0</v>
      </c>
      <c r="R712" s="95">
        <v>0</v>
      </c>
      <c r="S712" s="95">
        <v>0</v>
      </c>
      <c r="T712" s="95">
        <v>0</v>
      </c>
      <c r="U712" s="95">
        <v>0</v>
      </c>
      <c r="V712" s="95">
        <v>0</v>
      </c>
      <c r="W712" s="95">
        <v>0</v>
      </c>
      <c r="X712" s="95">
        <v>0</v>
      </c>
      <c r="Y712" s="95">
        <v>0</v>
      </c>
      <c r="Z712" s="95">
        <v>0</v>
      </c>
      <c r="AA712" s="95">
        <v>0</v>
      </c>
      <c r="AB712" s="95">
        <v>0</v>
      </c>
      <c r="AC712" s="95"/>
      <c r="AD712" s="95"/>
      <c r="AE712" s="95">
        <f t="shared" si="949"/>
        <v>0</v>
      </c>
      <c r="AF712" s="102"/>
      <c r="AG712" s="101"/>
      <c r="AH712" s="99"/>
      <c r="AI712" s="99"/>
      <c r="AJ712" s="99"/>
      <c r="AK712" s="100"/>
      <c r="AL712" s="99">
        <f t="shared" si="933"/>
        <v>0</v>
      </c>
      <c r="AM712" s="98">
        <f>AE712</f>
        <v>0</v>
      </c>
      <c r="AN712" s="99"/>
      <c r="AO712" s="247">
        <f t="shared" si="934"/>
        <v>0</v>
      </c>
      <c r="AP712" s="232"/>
      <c r="AQ712" s="86">
        <f t="shared" si="1037"/>
        <v>0</v>
      </c>
      <c r="AR712" s="99"/>
      <c r="AS712" s="99"/>
      <c r="AT712" s="99"/>
      <c r="AU712" s="99"/>
      <c r="AV712" s="245">
        <f t="shared" si="935"/>
        <v>0</v>
      </c>
      <c r="AW712" s="99">
        <f t="shared" si="1036"/>
        <v>0</v>
      </c>
      <c r="AX712" s="99"/>
      <c r="AY712" s="98">
        <f t="shared" si="936"/>
        <v>0</v>
      </c>
      <c r="AZ712" s="470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</row>
    <row r="713" spans="1:83" s="11" customFormat="1" ht="12" customHeight="1">
      <c r="A713" s="161">
        <v>18600293</v>
      </c>
      <c r="B713" s="108" t="str">
        <f t="shared" si="956"/>
        <v>18600293</v>
      </c>
      <c r="C713" s="94" t="s">
        <v>328</v>
      </c>
      <c r="D713" s="112" t="str">
        <f t="shared" si="955"/>
        <v>W/C</v>
      </c>
      <c r="E713" s="112"/>
      <c r="F713" s="94"/>
      <c r="G713" s="112"/>
      <c r="H713" s="177" t="str">
        <f t="shared" si="1023"/>
        <v/>
      </c>
      <c r="I713" s="177" t="str">
        <f t="shared" si="1024"/>
        <v/>
      </c>
      <c r="J713" s="177" t="str">
        <f t="shared" si="1025"/>
        <v/>
      </c>
      <c r="K713" s="177" t="str">
        <f t="shared" si="1026"/>
        <v/>
      </c>
      <c r="L713" s="177" t="str">
        <f t="shared" si="1005"/>
        <v>W/C</v>
      </c>
      <c r="M713" s="177" t="str">
        <f t="shared" si="1006"/>
        <v>NO</v>
      </c>
      <c r="N713" s="177" t="str">
        <f t="shared" si="1007"/>
        <v>W/C</v>
      </c>
      <c r="O713"/>
      <c r="P713" s="95">
        <v>43.8</v>
      </c>
      <c r="Q713" s="95">
        <v>43.8</v>
      </c>
      <c r="R713" s="95">
        <v>43.8</v>
      </c>
      <c r="S713" s="95">
        <v>43.8</v>
      </c>
      <c r="T713" s="95">
        <v>43.8</v>
      </c>
      <c r="U713" s="95">
        <v>43.8</v>
      </c>
      <c r="V713" s="95">
        <v>43.8</v>
      </c>
      <c r="W713" s="95">
        <v>43.8</v>
      </c>
      <c r="X713" s="95">
        <v>43.8</v>
      </c>
      <c r="Y713" s="95">
        <v>43.8</v>
      </c>
      <c r="Z713" s="95">
        <v>43.8</v>
      </c>
      <c r="AA713" s="95">
        <v>43.8</v>
      </c>
      <c r="AB713" s="95">
        <v>43.8</v>
      </c>
      <c r="AC713" s="95"/>
      <c r="AD713" s="95"/>
      <c r="AE713" s="95">
        <f t="shared" si="949"/>
        <v>43.800000000000004</v>
      </c>
      <c r="AF713" s="102"/>
      <c r="AG713" s="101"/>
      <c r="AH713" s="99"/>
      <c r="AI713" s="99"/>
      <c r="AJ713" s="99"/>
      <c r="AK713" s="100"/>
      <c r="AL713" s="99">
        <f t="shared" si="933"/>
        <v>0</v>
      </c>
      <c r="AM713" s="98">
        <f>AE713</f>
        <v>43.800000000000004</v>
      </c>
      <c r="AN713" s="99"/>
      <c r="AO713" s="247">
        <f t="shared" si="934"/>
        <v>43.800000000000004</v>
      </c>
      <c r="AP713" s="232"/>
      <c r="AQ713" s="86">
        <f t="shared" si="1037"/>
        <v>43.8</v>
      </c>
      <c r="AR713" s="99"/>
      <c r="AS713" s="99"/>
      <c r="AT713" s="99"/>
      <c r="AU713" s="99"/>
      <c r="AV713" s="245">
        <f t="shared" si="935"/>
        <v>0</v>
      </c>
      <c r="AW713" s="99">
        <f t="shared" si="1036"/>
        <v>43.8</v>
      </c>
      <c r="AX713" s="99"/>
      <c r="AY713" s="98">
        <f t="shared" si="936"/>
        <v>43.8</v>
      </c>
      <c r="AZ713" s="470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</row>
    <row r="714" spans="1:83" s="11" customFormat="1" ht="12" customHeight="1">
      <c r="A714" s="161">
        <v>18600321</v>
      </c>
      <c r="B714" s="108" t="str">
        <f t="shared" si="956"/>
        <v>18600321</v>
      </c>
      <c r="C714" s="11" t="s">
        <v>249</v>
      </c>
      <c r="D714" s="112" t="str">
        <f t="shared" si="955"/>
        <v>Non-Op</v>
      </c>
      <c r="E714" s="112"/>
      <c r="F714" s="94"/>
      <c r="G714" s="112"/>
      <c r="H714" s="177"/>
      <c r="I714" s="177"/>
      <c r="J714" s="177"/>
      <c r="K714" s="177" t="str">
        <f t="shared" ref="K714:K728" si="1038">IF(VALUE(AK714),K$7,IF(ISBLANK(AK714),"",K$7))</f>
        <v>Non-Op</v>
      </c>
      <c r="L714" s="177" t="str">
        <f t="shared" ref="L714" si="1039">IF(VALUE(AM714),"W/C",IF(ISBLANK(AM714),"NO","W/C"))</f>
        <v>NO</v>
      </c>
      <c r="M714" s="177" t="str">
        <f t="shared" ref="M714" si="1040">IF(VALUE(AN714),"W/C",IF(ISBLANK(AN714),"NO","W/C"))</f>
        <v>NO</v>
      </c>
      <c r="N714" s="177" t="str">
        <f t="shared" ref="N714" si="1041">IF(OR(CONCATENATE(L714,M714)="NOW/C",CONCATENATE(L714,M714)="W/CNO"),"W/C","")</f>
        <v/>
      </c>
      <c r="O714" s="5"/>
      <c r="P714" s="95">
        <v>2807589.67</v>
      </c>
      <c r="Q714" s="95">
        <v>2807589.67</v>
      </c>
      <c r="R714" s="95">
        <v>3557428.3</v>
      </c>
      <c r="S714" s="95">
        <v>3995231.17</v>
      </c>
      <c r="T714" s="95">
        <v>3928055.25</v>
      </c>
      <c r="U714" s="95">
        <v>3678814.27</v>
      </c>
      <c r="V714" s="95">
        <v>3500678.87</v>
      </c>
      <c r="W714" s="95">
        <v>3342303</v>
      </c>
      <c r="X714" s="95">
        <v>3571373.55</v>
      </c>
      <c r="Y714" s="95">
        <v>3446073.11</v>
      </c>
      <c r="Z714" s="95">
        <v>4956193.55</v>
      </c>
      <c r="AA714" s="95">
        <v>5749566.9800000004</v>
      </c>
      <c r="AB714" s="95">
        <v>6397662.6900000004</v>
      </c>
      <c r="AC714" s="95"/>
      <c r="AD714" s="95"/>
      <c r="AE714" s="95">
        <f t="shared" si="949"/>
        <v>3927994.4916666667</v>
      </c>
      <c r="AF714" s="102"/>
      <c r="AG714" s="101"/>
      <c r="AH714" s="99"/>
      <c r="AI714" s="99"/>
      <c r="AJ714" s="99"/>
      <c r="AK714" s="100">
        <f>AE714</f>
        <v>3927994.4916666667</v>
      </c>
      <c r="AL714" s="99">
        <f t="shared" si="933"/>
        <v>3927994.4916666667</v>
      </c>
      <c r="AM714" s="98"/>
      <c r="AN714" s="99"/>
      <c r="AO714" s="247">
        <f t="shared" si="934"/>
        <v>0</v>
      </c>
      <c r="AP714" s="232"/>
      <c r="AQ714" s="86">
        <f t="shared" si="1037"/>
        <v>6397662.6900000004</v>
      </c>
      <c r="AR714" s="99"/>
      <c r="AS714" s="99"/>
      <c r="AT714" s="99"/>
      <c r="AU714" s="99">
        <f>AQ714</f>
        <v>6397662.6900000004</v>
      </c>
      <c r="AV714" s="245">
        <f t="shared" si="935"/>
        <v>6397662.6900000004</v>
      </c>
      <c r="AW714" s="99"/>
      <c r="AX714" s="99"/>
      <c r="AY714" s="98">
        <f t="shared" ref="AY714" si="1042">AW714+AX714</f>
        <v>0</v>
      </c>
      <c r="AZ714" s="470" t="s">
        <v>1663</v>
      </c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</row>
    <row r="715" spans="1:83" s="11" customFormat="1" ht="12" customHeight="1">
      <c r="A715" s="161">
        <v>18600363</v>
      </c>
      <c r="B715" s="108" t="str">
        <f t="shared" si="956"/>
        <v>18600363</v>
      </c>
      <c r="C715" s="94" t="s">
        <v>739</v>
      </c>
      <c r="D715" s="112" t="str">
        <f t="shared" si="955"/>
        <v>AIC</v>
      </c>
      <c r="E715" s="112"/>
      <c r="F715" s="94"/>
      <c r="G715" s="112"/>
      <c r="H715" s="177" t="str">
        <f t="shared" ref="H715:H728" si="1043">IF(VALUE(AH715),H$7,IF(ISBLANK(AH715),"",H$7))</f>
        <v>AIC</v>
      </c>
      <c r="I715" s="177" t="str">
        <f t="shared" ref="I715:I728" si="1044">IF(VALUE(AI715),I$7,IF(ISBLANK(AI715),"",I$7))</f>
        <v/>
      </c>
      <c r="J715" s="177" t="str">
        <f t="shared" ref="J715:J728" si="1045">IF(VALUE(AJ715),J$7,IF(ISBLANK(AJ715),"",J$7))</f>
        <v/>
      </c>
      <c r="K715" s="177" t="str">
        <f t="shared" si="1038"/>
        <v/>
      </c>
      <c r="L715" s="177" t="str">
        <f t="shared" si="1005"/>
        <v>NO</v>
      </c>
      <c r="M715" s="177" t="str">
        <f t="shared" si="1006"/>
        <v>NO</v>
      </c>
      <c r="N715" s="177" t="str">
        <f t="shared" si="1007"/>
        <v/>
      </c>
      <c r="O715" s="5"/>
      <c r="P715" s="95">
        <v>0</v>
      </c>
      <c r="Q715" s="95">
        <v>0</v>
      </c>
      <c r="R715" s="95">
        <v>0</v>
      </c>
      <c r="S715" s="95">
        <v>0</v>
      </c>
      <c r="T715" s="95">
        <v>0</v>
      </c>
      <c r="U715" s="95">
        <v>0</v>
      </c>
      <c r="V715" s="95">
        <v>0</v>
      </c>
      <c r="W715" s="95">
        <v>0</v>
      </c>
      <c r="X715" s="95">
        <v>0</v>
      </c>
      <c r="Y715" s="95">
        <v>0</v>
      </c>
      <c r="Z715" s="95">
        <v>0</v>
      </c>
      <c r="AA715" s="95">
        <v>0</v>
      </c>
      <c r="AB715" s="95">
        <v>0</v>
      </c>
      <c r="AC715" s="95"/>
      <c r="AD715" s="95"/>
      <c r="AE715" s="95">
        <f t="shared" si="949"/>
        <v>0</v>
      </c>
      <c r="AF715" s="102"/>
      <c r="AG715" s="101"/>
      <c r="AH715" s="99">
        <f>AE715</f>
        <v>0</v>
      </c>
      <c r="AI715" s="99"/>
      <c r="AJ715" s="99"/>
      <c r="AK715" s="100"/>
      <c r="AL715" s="99">
        <f t="shared" si="933"/>
        <v>0</v>
      </c>
      <c r="AM715" s="98"/>
      <c r="AN715" s="99"/>
      <c r="AO715" s="247">
        <f t="shared" si="934"/>
        <v>0</v>
      </c>
      <c r="AP715" s="232"/>
      <c r="AQ715" s="86">
        <f t="shared" si="1037"/>
        <v>0</v>
      </c>
      <c r="AR715" s="99">
        <f t="shared" ref="AR715:AR716" si="1046">AQ715</f>
        <v>0</v>
      </c>
      <c r="AS715" s="99"/>
      <c r="AT715" s="99"/>
      <c r="AU715" s="99"/>
      <c r="AV715" s="245">
        <f t="shared" si="935"/>
        <v>0</v>
      </c>
      <c r="AW715" s="99"/>
      <c r="AX715" s="99"/>
      <c r="AY715" s="98">
        <f t="shared" si="936"/>
        <v>0</v>
      </c>
      <c r="AZ715" s="470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</row>
    <row r="716" spans="1:83" s="11" customFormat="1" ht="12" customHeight="1">
      <c r="A716" s="167">
        <v>18600383</v>
      </c>
      <c r="B716" s="196" t="str">
        <f t="shared" si="956"/>
        <v>18600383</v>
      </c>
      <c r="C716" s="94" t="s">
        <v>926</v>
      </c>
      <c r="D716" s="112" t="str">
        <f t="shared" si="955"/>
        <v>AIC</v>
      </c>
      <c r="E716" s="112"/>
      <c r="F716" s="94"/>
      <c r="G716" s="112"/>
      <c r="H716" s="177" t="str">
        <f t="shared" si="1043"/>
        <v>AIC</v>
      </c>
      <c r="I716" s="177" t="str">
        <f t="shared" si="1044"/>
        <v/>
      </c>
      <c r="J716" s="177" t="str">
        <f t="shared" si="1045"/>
        <v/>
      </c>
      <c r="K716" s="177" t="str">
        <f t="shared" si="1038"/>
        <v/>
      </c>
      <c r="L716" s="177" t="str">
        <f t="shared" si="1005"/>
        <v>NO</v>
      </c>
      <c r="M716" s="177" t="str">
        <f t="shared" si="1006"/>
        <v>NO</v>
      </c>
      <c r="N716" s="177" t="str">
        <f t="shared" si="1007"/>
        <v/>
      </c>
      <c r="O716" s="5"/>
      <c r="P716" s="95">
        <v>0</v>
      </c>
      <c r="Q716" s="95">
        <v>0</v>
      </c>
      <c r="R716" s="95">
        <v>0</v>
      </c>
      <c r="S716" s="95">
        <v>0</v>
      </c>
      <c r="T716" s="95">
        <v>0</v>
      </c>
      <c r="U716" s="95">
        <v>0</v>
      </c>
      <c r="V716" s="95">
        <v>0</v>
      </c>
      <c r="W716" s="95">
        <v>0</v>
      </c>
      <c r="X716" s="95">
        <v>0</v>
      </c>
      <c r="Y716" s="95">
        <v>98.43</v>
      </c>
      <c r="Z716" s="95">
        <v>98.43</v>
      </c>
      <c r="AA716" s="95">
        <v>98.43</v>
      </c>
      <c r="AB716" s="95">
        <v>98.43</v>
      </c>
      <c r="AC716" s="95"/>
      <c r="AD716" s="95"/>
      <c r="AE716" s="95">
        <f t="shared" si="949"/>
        <v>28.708749999999998</v>
      </c>
      <c r="AF716" s="102"/>
      <c r="AG716" s="101"/>
      <c r="AH716" s="99">
        <f>AE716</f>
        <v>28.708749999999998</v>
      </c>
      <c r="AI716" s="99"/>
      <c r="AJ716" s="99"/>
      <c r="AK716" s="100"/>
      <c r="AL716" s="99">
        <f t="shared" si="933"/>
        <v>0</v>
      </c>
      <c r="AM716" s="98"/>
      <c r="AN716" s="99"/>
      <c r="AO716" s="247">
        <f t="shared" si="934"/>
        <v>0</v>
      </c>
      <c r="AP716" s="232"/>
      <c r="AQ716" s="86">
        <f t="shared" si="1037"/>
        <v>98.43</v>
      </c>
      <c r="AR716" s="99">
        <f t="shared" si="1046"/>
        <v>98.43</v>
      </c>
      <c r="AS716" s="99"/>
      <c r="AT716" s="99"/>
      <c r="AU716" s="99"/>
      <c r="AV716" s="245">
        <f t="shared" si="935"/>
        <v>0</v>
      </c>
      <c r="AW716" s="99"/>
      <c r="AX716" s="99"/>
      <c r="AY716" s="98">
        <f t="shared" si="936"/>
        <v>0</v>
      </c>
      <c r="AZ716" s="470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</row>
    <row r="717" spans="1:83" s="11" customFormat="1" ht="12" customHeight="1">
      <c r="A717" s="161">
        <v>18600403</v>
      </c>
      <c r="B717" s="108" t="str">
        <f t="shared" si="956"/>
        <v>18600403</v>
      </c>
      <c r="C717" s="94" t="s">
        <v>953</v>
      </c>
      <c r="D717" s="112" t="str">
        <f t="shared" si="955"/>
        <v>W/C</v>
      </c>
      <c r="E717" s="112"/>
      <c r="F717" s="94"/>
      <c r="G717" s="112"/>
      <c r="H717" s="177" t="str">
        <f t="shared" si="1043"/>
        <v/>
      </c>
      <c r="I717" s="177" t="str">
        <f t="shared" si="1044"/>
        <v/>
      </c>
      <c r="J717" s="177" t="str">
        <f t="shared" si="1045"/>
        <v/>
      </c>
      <c r="K717" s="177" t="str">
        <f t="shared" si="1038"/>
        <v/>
      </c>
      <c r="L717" s="177" t="str">
        <f t="shared" si="1005"/>
        <v>W/C</v>
      </c>
      <c r="M717" s="177" t="str">
        <f t="shared" si="1006"/>
        <v>NO</v>
      </c>
      <c r="N717" s="177" t="str">
        <f t="shared" si="1007"/>
        <v>W/C</v>
      </c>
      <c r="O717"/>
      <c r="P717" s="95">
        <v>1958400.85</v>
      </c>
      <c r="Q717" s="95">
        <v>1958400.85</v>
      </c>
      <c r="R717" s="95">
        <v>1958400.85</v>
      </c>
      <c r="S717" s="95">
        <v>598841.42000000004</v>
      </c>
      <c r="T717" s="95">
        <v>598841.42000000004</v>
      </c>
      <c r="U717" s="95">
        <v>598841.42000000004</v>
      </c>
      <c r="V717" s="95">
        <v>553380.11</v>
      </c>
      <c r="W717" s="95">
        <v>553380.11</v>
      </c>
      <c r="X717" s="95">
        <v>553380.11</v>
      </c>
      <c r="Y717" s="95">
        <v>461065.77</v>
      </c>
      <c r="Z717" s="95">
        <v>461065.77</v>
      </c>
      <c r="AA717" s="95">
        <v>461065.77</v>
      </c>
      <c r="AB717" s="95">
        <v>621580.14</v>
      </c>
      <c r="AC717" s="95"/>
      <c r="AD717" s="95"/>
      <c r="AE717" s="95">
        <f t="shared" si="949"/>
        <v>837221.1745833332</v>
      </c>
      <c r="AF717" s="102"/>
      <c r="AG717" s="101"/>
      <c r="AH717" s="99"/>
      <c r="AI717" s="99"/>
      <c r="AJ717" s="99"/>
      <c r="AK717" s="100"/>
      <c r="AL717" s="99">
        <f t="shared" si="933"/>
        <v>0</v>
      </c>
      <c r="AM717" s="98">
        <f>AE717</f>
        <v>837221.1745833332</v>
      </c>
      <c r="AN717" s="99"/>
      <c r="AO717" s="247">
        <f t="shared" si="934"/>
        <v>837221.1745833332</v>
      </c>
      <c r="AP717" s="232"/>
      <c r="AQ717" s="86">
        <f t="shared" si="1037"/>
        <v>621580.14</v>
      </c>
      <c r="AR717" s="99"/>
      <c r="AS717" s="99"/>
      <c r="AT717" s="99"/>
      <c r="AU717" s="99"/>
      <c r="AV717" s="245">
        <f t="shared" si="935"/>
        <v>0</v>
      </c>
      <c r="AW717" s="99">
        <f>AQ717</f>
        <v>621580.14</v>
      </c>
      <c r="AX717" s="99"/>
      <c r="AY717" s="98">
        <f t="shared" si="936"/>
        <v>621580.14</v>
      </c>
      <c r="AZ717" s="470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</row>
    <row r="718" spans="1:83" s="11" customFormat="1" ht="12" customHeight="1">
      <c r="A718" s="345">
        <v>18600443</v>
      </c>
      <c r="B718" s="358" t="str">
        <f t="shared" si="956"/>
        <v>18600443</v>
      </c>
      <c r="C718" s="325" t="s">
        <v>1355</v>
      </c>
      <c r="D718" s="326" t="str">
        <f t="shared" si="955"/>
        <v>AIC</v>
      </c>
      <c r="E718" s="326"/>
      <c r="F718" s="339">
        <v>43025</v>
      </c>
      <c r="G718" s="326"/>
      <c r="H718" s="327" t="str">
        <f t="shared" si="1043"/>
        <v>AIC</v>
      </c>
      <c r="I718" s="327" t="str">
        <f t="shared" si="1044"/>
        <v/>
      </c>
      <c r="J718" s="327" t="str">
        <f t="shared" si="1045"/>
        <v/>
      </c>
      <c r="K718" s="327" t="str">
        <f t="shared" si="1038"/>
        <v/>
      </c>
      <c r="L718" s="327" t="str">
        <f t="shared" si="1005"/>
        <v>NO</v>
      </c>
      <c r="M718" s="327" t="str">
        <f t="shared" si="1006"/>
        <v>NO</v>
      </c>
      <c r="N718" s="327" t="str">
        <f t="shared" si="1007"/>
        <v/>
      </c>
      <c r="O718" s="445"/>
      <c r="P718" s="328">
        <v>0</v>
      </c>
      <c r="Q718" s="328">
        <v>0</v>
      </c>
      <c r="R718" s="328">
        <v>0</v>
      </c>
      <c r="S718" s="328">
        <v>0</v>
      </c>
      <c r="T718" s="328">
        <v>0</v>
      </c>
      <c r="U718" s="328">
        <v>0</v>
      </c>
      <c r="V718" s="328">
        <v>0</v>
      </c>
      <c r="W718" s="328">
        <v>0</v>
      </c>
      <c r="X718" s="328">
        <v>0</v>
      </c>
      <c r="Y718" s="328">
        <v>0</v>
      </c>
      <c r="Z718" s="328">
        <v>0</v>
      </c>
      <c r="AA718" s="328">
        <v>3201.51</v>
      </c>
      <c r="AB718" s="328">
        <v>0</v>
      </c>
      <c r="AC718" s="328"/>
      <c r="AD718" s="328"/>
      <c r="AE718" s="328">
        <f t="shared" si="949"/>
        <v>266.79250000000002</v>
      </c>
      <c r="AF718" s="377"/>
      <c r="AG718" s="329"/>
      <c r="AH718" s="330">
        <f>AE718</f>
        <v>266.79250000000002</v>
      </c>
      <c r="AI718" s="330"/>
      <c r="AJ718" s="330"/>
      <c r="AK718" s="331"/>
      <c r="AL718" s="330">
        <f t="shared" si="933"/>
        <v>0</v>
      </c>
      <c r="AM718" s="332"/>
      <c r="AN718" s="330"/>
      <c r="AO718" s="333">
        <f t="shared" si="934"/>
        <v>0</v>
      </c>
      <c r="AP718" s="232"/>
      <c r="AQ718" s="334">
        <f t="shared" si="1037"/>
        <v>0</v>
      </c>
      <c r="AR718" s="330">
        <f>AQ718</f>
        <v>0</v>
      </c>
      <c r="AS718" s="330"/>
      <c r="AT718" s="330"/>
      <c r="AU718" s="330"/>
      <c r="AV718" s="335">
        <f t="shared" si="935"/>
        <v>0</v>
      </c>
      <c r="AW718" s="330"/>
      <c r="AX718" s="330"/>
      <c r="AY718" s="332">
        <f t="shared" si="936"/>
        <v>0</v>
      </c>
      <c r="AZ718" s="470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</row>
    <row r="719" spans="1:83" s="11" customFormat="1" ht="12" customHeight="1">
      <c r="A719" s="161">
        <v>18600512</v>
      </c>
      <c r="B719" s="108" t="str">
        <f t="shared" si="956"/>
        <v>18600512</v>
      </c>
      <c r="C719" s="94" t="s">
        <v>891</v>
      </c>
      <c r="D719" s="112" t="str">
        <f t="shared" si="955"/>
        <v>Non-Op</v>
      </c>
      <c r="E719" s="112"/>
      <c r="F719" s="94"/>
      <c r="G719" s="112"/>
      <c r="H719" s="177" t="str">
        <f t="shared" si="1043"/>
        <v/>
      </c>
      <c r="I719" s="177" t="str">
        <f t="shared" si="1044"/>
        <v/>
      </c>
      <c r="J719" s="177" t="str">
        <f t="shared" si="1045"/>
        <v/>
      </c>
      <c r="K719" s="177" t="str">
        <f t="shared" si="1038"/>
        <v>Non-Op</v>
      </c>
      <c r="L719" s="177" t="str">
        <f t="shared" si="1005"/>
        <v>NO</v>
      </c>
      <c r="M719" s="177" t="str">
        <f t="shared" si="1006"/>
        <v>NO</v>
      </c>
      <c r="N719" s="177" t="str">
        <f t="shared" si="1007"/>
        <v/>
      </c>
      <c r="O719"/>
      <c r="P719" s="95">
        <v>14739438.83</v>
      </c>
      <c r="Q719" s="95">
        <v>2896872.39</v>
      </c>
      <c r="R719" s="95">
        <v>0</v>
      </c>
      <c r="S719" s="95">
        <v>3191073.03</v>
      </c>
      <c r="T719" s="95">
        <v>6895405.7999999998</v>
      </c>
      <c r="U719" s="95">
        <v>11321700.640000001</v>
      </c>
      <c r="V719" s="95">
        <v>13230808.18</v>
      </c>
      <c r="W719" s="95">
        <v>12767385.27</v>
      </c>
      <c r="X719" s="95">
        <v>14263299.359999999</v>
      </c>
      <c r="Y719" s="95">
        <v>8427021.3800000008</v>
      </c>
      <c r="Z719" s="95">
        <v>476817.11</v>
      </c>
      <c r="AA719" s="95">
        <v>0</v>
      </c>
      <c r="AB719" s="95">
        <v>0</v>
      </c>
      <c r="AC719" s="95"/>
      <c r="AD719" s="95"/>
      <c r="AE719" s="95">
        <f t="shared" si="949"/>
        <v>6736675.2145833336</v>
      </c>
      <c r="AF719" s="102"/>
      <c r="AG719" s="101"/>
      <c r="AH719" s="99"/>
      <c r="AI719" s="99"/>
      <c r="AJ719" s="99"/>
      <c r="AK719" s="100">
        <f>AE719</f>
        <v>6736675.2145833336</v>
      </c>
      <c r="AL719" s="99">
        <f t="shared" si="933"/>
        <v>6736675.2145833336</v>
      </c>
      <c r="AM719" s="98"/>
      <c r="AN719" s="99"/>
      <c r="AO719" s="247">
        <f t="shared" si="934"/>
        <v>0</v>
      </c>
      <c r="AP719" s="232"/>
      <c r="AQ719" s="86">
        <f t="shared" si="1037"/>
        <v>0</v>
      </c>
      <c r="AR719" s="99"/>
      <c r="AS719" s="99"/>
      <c r="AT719" s="99"/>
      <c r="AU719" s="99">
        <f>AQ719</f>
        <v>0</v>
      </c>
      <c r="AV719" s="245">
        <f t="shared" si="935"/>
        <v>0</v>
      </c>
      <c r="AW719" s="99"/>
      <c r="AX719" s="99"/>
      <c r="AY719" s="98">
        <f t="shared" si="936"/>
        <v>0</v>
      </c>
      <c r="AZ719" s="470" t="s">
        <v>1673</v>
      </c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</row>
    <row r="720" spans="1:83" s="11" customFormat="1" ht="12" customHeight="1">
      <c r="A720" s="345">
        <v>18600513</v>
      </c>
      <c r="B720" s="358" t="str">
        <f t="shared" si="956"/>
        <v>18600513</v>
      </c>
      <c r="C720" s="325" t="s">
        <v>1301</v>
      </c>
      <c r="D720" s="326" t="str">
        <f t="shared" si="955"/>
        <v>W/C</v>
      </c>
      <c r="E720" s="326"/>
      <c r="F720" s="339">
        <v>42752</v>
      </c>
      <c r="G720" s="326"/>
      <c r="H720" s="327" t="str">
        <f t="shared" si="1043"/>
        <v/>
      </c>
      <c r="I720" s="327" t="str">
        <f t="shared" si="1044"/>
        <v/>
      </c>
      <c r="J720" s="327" t="str">
        <f t="shared" si="1045"/>
        <v/>
      </c>
      <c r="K720" s="327" t="str">
        <f t="shared" si="1038"/>
        <v/>
      </c>
      <c r="L720" s="327" t="str">
        <f t="shared" si="1005"/>
        <v>W/C</v>
      </c>
      <c r="M720" s="327" t="str">
        <f t="shared" si="1006"/>
        <v>NO</v>
      </c>
      <c r="N720" s="327" t="str">
        <f t="shared" si="1007"/>
        <v>W/C</v>
      </c>
      <c r="O720" s="445"/>
      <c r="P720" s="328">
        <v>0</v>
      </c>
      <c r="Q720" s="328">
        <v>0</v>
      </c>
      <c r="R720" s="328">
        <v>0</v>
      </c>
      <c r="S720" s="328">
        <v>0</v>
      </c>
      <c r="T720" s="328">
        <v>0</v>
      </c>
      <c r="U720" s="328">
        <v>0</v>
      </c>
      <c r="V720" s="328">
        <v>0</v>
      </c>
      <c r="W720" s="328">
        <v>0</v>
      </c>
      <c r="X720" s="328">
        <v>0</v>
      </c>
      <c r="Y720" s="328">
        <v>0</v>
      </c>
      <c r="Z720" s="328">
        <v>0</v>
      </c>
      <c r="AA720" s="328">
        <v>0</v>
      </c>
      <c r="AB720" s="328">
        <v>0</v>
      </c>
      <c r="AC720" s="328"/>
      <c r="AD720" s="328"/>
      <c r="AE720" s="328">
        <f t="shared" si="949"/>
        <v>0</v>
      </c>
      <c r="AF720" s="377"/>
      <c r="AG720" s="329"/>
      <c r="AH720" s="330"/>
      <c r="AI720" s="330"/>
      <c r="AJ720" s="330"/>
      <c r="AK720" s="331"/>
      <c r="AL720" s="330">
        <f t="shared" si="933"/>
        <v>0</v>
      </c>
      <c r="AM720" s="332">
        <f>AE720</f>
        <v>0</v>
      </c>
      <c r="AN720" s="330"/>
      <c r="AO720" s="333">
        <f t="shared" si="934"/>
        <v>0</v>
      </c>
      <c r="AP720" s="232"/>
      <c r="AQ720" s="334">
        <f t="shared" si="1037"/>
        <v>0</v>
      </c>
      <c r="AR720" s="330"/>
      <c r="AS720" s="330"/>
      <c r="AT720" s="330"/>
      <c r="AU720" s="330"/>
      <c r="AV720" s="335">
        <f t="shared" si="935"/>
        <v>0</v>
      </c>
      <c r="AW720" s="330">
        <f>AQ720</f>
        <v>0</v>
      </c>
      <c r="AX720" s="330"/>
      <c r="AY720" s="332">
        <f t="shared" si="936"/>
        <v>0</v>
      </c>
      <c r="AZ720" s="47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</row>
    <row r="721" spans="1:83" s="11" customFormat="1" ht="12" customHeight="1">
      <c r="A721" s="161">
        <v>18600561</v>
      </c>
      <c r="B721" s="108" t="str">
        <f t="shared" si="956"/>
        <v>18600561</v>
      </c>
      <c r="C721" s="94" t="s">
        <v>411</v>
      </c>
      <c r="D721" s="112" t="str">
        <f t="shared" si="955"/>
        <v>Non-Op</v>
      </c>
      <c r="E721" s="112"/>
      <c r="F721" s="94"/>
      <c r="G721" s="112"/>
      <c r="H721" s="177" t="str">
        <f t="shared" si="1043"/>
        <v/>
      </c>
      <c r="I721" s="177" t="str">
        <f t="shared" si="1044"/>
        <v/>
      </c>
      <c r="J721" s="177" t="str">
        <f t="shared" si="1045"/>
        <v/>
      </c>
      <c r="K721" s="177" t="str">
        <f t="shared" si="1038"/>
        <v>Non-Op</v>
      </c>
      <c r="L721" s="177" t="str">
        <f t="shared" si="1005"/>
        <v>NO</v>
      </c>
      <c r="M721" s="177" t="str">
        <f t="shared" si="1006"/>
        <v>NO</v>
      </c>
      <c r="N721" s="177" t="str">
        <f t="shared" si="1007"/>
        <v/>
      </c>
      <c r="O721"/>
      <c r="P721" s="95">
        <v>7406855</v>
      </c>
      <c r="Q721" s="95">
        <v>7406855</v>
      </c>
      <c r="R721" s="95">
        <v>7406855</v>
      </c>
      <c r="S721" s="95">
        <v>7415469</v>
      </c>
      <c r="T721" s="95">
        <v>7415469</v>
      </c>
      <c r="U721" s="95">
        <v>7415469</v>
      </c>
      <c r="V721" s="95">
        <v>7424248</v>
      </c>
      <c r="W721" s="95">
        <v>7424248</v>
      </c>
      <c r="X721" s="95">
        <v>7424248</v>
      </c>
      <c r="Y721" s="95">
        <v>7433196</v>
      </c>
      <c r="Z721" s="95">
        <v>7433196</v>
      </c>
      <c r="AA721" s="95">
        <v>7433196</v>
      </c>
      <c r="AB721" s="95">
        <v>7442314</v>
      </c>
      <c r="AC721" s="95"/>
      <c r="AD721" s="95"/>
      <c r="AE721" s="95">
        <f t="shared" si="949"/>
        <v>7421419.458333333</v>
      </c>
      <c r="AF721" s="102"/>
      <c r="AG721" s="101"/>
      <c r="AH721" s="99"/>
      <c r="AI721" s="99"/>
      <c r="AJ721" s="99"/>
      <c r="AK721" s="100">
        <f>AE721</f>
        <v>7421419.458333333</v>
      </c>
      <c r="AL721" s="99">
        <f t="shared" si="933"/>
        <v>7421419.458333333</v>
      </c>
      <c r="AM721" s="98"/>
      <c r="AN721" s="99"/>
      <c r="AO721" s="247">
        <f t="shared" si="934"/>
        <v>0</v>
      </c>
      <c r="AP721" s="232"/>
      <c r="AQ721" s="86">
        <f t="shared" si="1037"/>
        <v>7442314</v>
      </c>
      <c r="AR721" s="99"/>
      <c r="AS721" s="99"/>
      <c r="AT721" s="99"/>
      <c r="AU721" s="99">
        <f>AQ721</f>
        <v>7442314</v>
      </c>
      <c r="AV721" s="245">
        <f t="shared" si="935"/>
        <v>7442314</v>
      </c>
      <c r="AW721" s="99"/>
      <c r="AX721" s="99"/>
      <c r="AY721" s="98">
        <f t="shared" si="936"/>
        <v>0</v>
      </c>
      <c r="AZ721" s="470" t="s">
        <v>1682</v>
      </c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</row>
    <row r="722" spans="1:83" s="11" customFormat="1" ht="12" customHeight="1">
      <c r="A722" s="161">
        <v>18600571</v>
      </c>
      <c r="B722" s="108" t="str">
        <f t="shared" si="956"/>
        <v>18600571</v>
      </c>
      <c r="C722" s="94" t="s">
        <v>506</v>
      </c>
      <c r="D722" s="112" t="str">
        <f t="shared" si="955"/>
        <v>Non-Op</v>
      </c>
      <c r="E722" s="112"/>
      <c r="F722" s="94"/>
      <c r="G722" s="112"/>
      <c r="H722" s="177" t="str">
        <f t="shared" si="1043"/>
        <v/>
      </c>
      <c r="I722" s="177" t="str">
        <f t="shared" si="1044"/>
        <v/>
      </c>
      <c r="J722" s="177" t="str">
        <f t="shared" si="1045"/>
        <v/>
      </c>
      <c r="K722" s="177" t="str">
        <f t="shared" si="1038"/>
        <v>Non-Op</v>
      </c>
      <c r="L722" s="177" t="str">
        <f t="shared" si="1005"/>
        <v>NO</v>
      </c>
      <c r="M722" s="177" t="str">
        <f t="shared" si="1006"/>
        <v>NO</v>
      </c>
      <c r="N722" s="177" t="str">
        <f t="shared" si="1007"/>
        <v/>
      </c>
      <c r="O722"/>
      <c r="P722" s="95">
        <v>55607319.509999998</v>
      </c>
      <c r="Q722" s="95">
        <v>55607319.509999998</v>
      </c>
      <c r="R722" s="95">
        <v>55607319.509999998</v>
      </c>
      <c r="S722" s="95">
        <v>55512915.700000003</v>
      </c>
      <c r="T722" s="95">
        <v>55512915.700000003</v>
      </c>
      <c r="U722" s="95">
        <v>55512915.700000003</v>
      </c>
      <c r="V722" s="95">
        <v>55444560.869999997</v>
      </c>
      <c r="W722" s="95">
        <v>55444560.869999997</v>
      </c>
      <c r="X722" s="95">
        <v>55444560.869999997</v>
      </c>
      <c r="Y722" s="95">
        <v>56153910.57</v>
      </c>
      <c r="Z722" s="95">
        <v>56153910.57</v>
      </c>
      <c r="AA722" s="95">
        <v>56153910.57</v>
      </c>
      <c r="AB722" s="95">
        <v>56426750.399999999</v>
      </c>
      <c r="AC722" s="95"/>
      <c r="AD722" s="95"/>
      <c r="AE722" s="95">
        <f t="shared" si="949"/>
        <v>55713819.616250008</v>
      </c>
      <c r="AF722" s="102"/>
      <c r="AG722" s="101"/>
      <c r="AH722" s="99"/>
      <c r="AI722" s="99"/>
      <c r="AJ722" s="99"/>
      <c r="AK722" s="100">
        <f>AE722</f>
        <v>55713819.616250008</v>
      </c>
      <c r="AL722" s="99">
        <f t="shared" si="933"/>
        <v>55713819.616250008</v>
      </c>
      <c r="AM722" s="98"/>
      <c r="AN722" s="99"/>
      <c r="AO722" s="247">
        <f t="shared" si="934"/>
        <v>0</v>
      </c>
      <c r="AP722" s="232"/>
      <c r="AQ722" s="86">
        <f t="shared" si="1037"/>
        <v>56426750.399999999</v>
      </c>
      <c r="AR722" s="99"/>
      <c r="AS722" s="99"/>
      <c r="AT722" s="99"/>
      <c r="AU722" s="99">
        <f>AQ722</f>
        <v>56426750.399999999</v>
      </c>
      <c r="AV722" s="245">
        <f t="shared" si="935"/>
        <v>56426750.399999999</v>
      </c>
      <c r="AW722" s="99"/>
      <c r="AX722" s="99"/>
      <c r="AY722" s="98">
        <f t="shared" si="936"/>
        <v>0</v>
      </c>
      <c r="AZ722" s="470" t="s">
        <v>1682</v>
      </c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</row>
    <row r="723" spans="1:83" s="11" customFormat="1" ht="12" customHeight="1">
      <c r="A723" s="161">
        <v>18600573</v>
      </c>
      <c r="B723" s="108" t="str">
        <f t="shared" si="956"/>
        <v>18600573</v>
      </c>
      <c r="C723" s="94" t="s">
        <v>1125</v>
      </c>
      <c r="D723" s="112" t="str">
        <f t="shared" si="955"/>
        <v>Non-Op</v>
      </c>
      <c r="E723" s="112"/>
      <c r="F723" s="94"/>
      <c r="G723" s="112"/>
      <c r="H723" s="177" t="str">
        <f t="shared" si="1043"/>
        <v/>
      </c>
      <c r="I723" s="177" t="str">
        <f t="shared" si="1044"/>
        <v/>
      </c>
      <c r="J723" s="177" t="str">
        <f t="shared" si="1045"/>
        <v/>
      </c>
      <c r="K723" s="177" t="str">
        <f t="shared" si="1038"/>
        <v>Non-Op</v>
      </c>
      <c r="L723" s="177" t="str">
        <f t="shared" si="1005"/>
        <v>NO</v>
      </c>
      <c r="M723" s="177" t="str">
        <f t="shared" si="1006"/>
        <v>NO</v>
      </c>
      <c r="N723" s="177" t="str">
        <f t="shared" si="1007"/>
        <v/>
      </c>
      <c r="O723"/>
      <c r="P723" s="95">
        <v>9679079</v>
      </c>
      <c r="Q723" s="95">
        <v>6321679.3899999997</v>
      </c>
      <c r="R723" s="95">
        <v>6554262.9500000002</v>
      </c>
      <c r="S723" s="95">
        <v>6656239.8899999997</v>
      </c>
      <c r="T723" s="95">
        <v>6761412.4400000004</v>
      </c>
      <c r="U723" s="95">
        <v>6837790.2000000002</v>
      </c>
      <c r="V723" s="95">
        <v>6937362.8499999996</v>
      </c>
      <c r="W723" s="95">
        <v>7046436.2800000003</v>
      </c>
      <c r="X723" s="95">
        <v>7094880</v>
      </c>
      <c r="Y723" s="95">
        <v>7203928.3600000003</v>
      </c>
      <c r="Z723" s="95">
        <v>7290591.7199999997</v>
      </c>
      <c r="AA723" s="95">
        <v>7366008.0999999996</v>
      </c>
      <c r="AB723" s="95">
        <v>7470103.4100000001</v>
      </c>
      <c r="AC723" s="95"/>
      <c r="AD723" s="95"/>
      <c r="AE723" s="95">
        <f t="shared" si="949"/>
        <v>7053765.2820833325</v>
      </c>
      <c r="AF723" s="102"/>
      <c r="AG723" s="101"/>
      <c r="AH723" s="99"/>
      <c r="AI723" s="99"/>
      <c r="AJ723" s="99"/>
      <c r="AK723" s="100">
        <f>AE723</f>
        <v>7053765.2820833325</v>
      </c>
      <c r="AL723" s="99">
        <f t="shared" si="933"/>
        <v>7053765.2820833325</v>
      </c>
      <c r="AM723" s="98"/>
      <c r="AN723" s="99"/>
      <c r="AO723" s="247">
        <f t="shared" si="934"/>
        <v>0</v>
      </c>
      <c r="AP723" s="232"/>
      <c r="AQ723" s="86">
        <f t="shared" si="1037"/>
        <v>7470103.4100000001</v>
      </c>
      <c r="AR723" s="99"/>
      <c r="AS723" s="99"/>
      <c r="AT723" s="99"/>
      <c r="AU723" s="99">
        <f>AQ723</f>
        <v>7470103.4100000001</v>
      </c>
      <c r="AV723" s="245">
        <f t="shared" si="935"/>
        <v>7470103.4100000001</v>
      </c>
      <c r="AW723" s="99"/>
      <c r="AX723" s="99"/>
      <c r="AY723" s="98">
        <f t="shared" si="936"/>
        <v>0</v>
      </c>
      <c r="AZ723" s="470" t="s">
        <v>1682</v>
      </c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</row>
    <row r="724" spans="1:83" s="11" customFormat="1" ht="12" customHeight="1">
      <c r="A724" s="164">
        <v>18600751</v>
      </c>
      <c r="B724" s="195" t="str">
        <f t="shared" si="956"/>
        <v>18600751</v>
      </c>
      <c r="C724" s="106" t="s">
        <v>798</v>
      </c>
      <c r="D724" s="112" t="str">
        <f t="shared" si="955"/>
        <v>W/C</v>
      </c>
      <c r="E724" s="112"/>
      <c r="F724" s="106"/>
      <c r="G724" s="112"/>
      <c r="H724" s="177" t="str">
        <f t="shared" si="1043"/>
        <v/>
      </c>
      <c r="I724" s="177" t="str">
        <f t="shared" si="1044"/>
        <v/>
      </c>
      <c r="J724" s="177" t="str">
        <f t="shared" si="1045"/>
        <v/>
      </c>
      <c r="K724" s="177" t="str">
        <f t="shared" si="1038"/>
        <v/>
      </c>
      <c r="L724" s="177" t="str">
        <f t="shared" si="1005"/>
        <v>W/C</v>
      </c>
      <c r="M724" s="177" t="str">
        <f t="shared" si="1006"/>
        <v>NO</v>
      </c>
      <c r="N724" s="177" t="str">
        <f t="shared" si="1007"/>
        <v>W/C</v>
      </c>
      <c r="O724"/>
      <c r="P724" s="95">
        <v>2123462.46</v>
      </c>
      <c r="Q724" s="95">
        <v>2180207.11</v>
      </c>
      <c r="R724" s="95">
        <v>2166418.39</v>
      </c>
      <c r="S724" s="95">
        <v>2152629.67</v>
      </c>
      <c r="T724" s="95">
        <v>2138840.9500000002</v>
      </c>
      <c r="U724" s="95">
        <v>2125052.23</v>
      </c>
      <c r="V724" s="95">
        <v>2111263.5099999998</v>
      </c>
      <c r="W724" s="95">
        <v>2097474.79</v>
      </c>
      <c r="X724" s="95">
        <v>2083686.07</v>
      </c>
      <c r="Y724" s="95">
        <v>2069897.35</v>
      </c>
      <c r="Z724" s="95">
        <v>2056108.63</v>
      </c>
      <c r="AA724" s="95">
        <v>2042319.91</v>
      </c>
      <c r="AB724" s="95">
        <v>2008587.79</v>
      </c>
      <c r="AC724" s="95"/>
      <c r="AD724" s="95"/>
      <c r="AE724" s="95">
        <f t="shared" si="949"/>
        <v>2107493.6445833337</v>
      </c>
      <c r="AF724" s="102"/>
      <c r="AG724" s="101"/>
      <c r="AH724" s="99"/>
      <c r="AI724" s="99"/>
      <c r="AJ724" s="99"/>
      <c r="AK724" s="100"/>
      <c r="AL724" s="99">
        <f t="shared" si="933"/>
        <v>0</v>
      </c>
      <c r="AM724" s="98">
        <f t="shared" ref="AM724:AM731" si="1047">AE724</f>
        <v>2107493.6445833337</v>
      </c>
      <c r="AN724" s="99"/>
      <c r="AO724" s="247">
        <f t="shared" si="934"/>
        <v>2107493.6445833337</v>
      </c>
      <c r="AP724" s="232"/>
      <c r="AQ724" s="86">
        <f t="shared" si="1037"/>
        <v>2008587.79</v>
      </c>
      <c r="AR724" s="99"/>
      <c r="AS724" s="99"/>
      <c r="AT724" s="99"/>
      <c r="AU724" s="99"/>
      <c r="AV724" s="245">
        <f t="shared" si="935"/>
        <v>0</v>
      </c>
      <c r="AW724" s="99">
        <f>AQ724</f>
        <v>2008587.79</v>
      </c>
      <c r="AX724" s="99"/>
      <c r="AY724" s="98">
        <f t="shared" si="936"/>
        <v>2008587.79</v>
      </c>
      <c r="AZ724" s="470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</row>
    <row r="725" spans="1:83" s="11" customFormat="1" ht="12" customHeight="1">
      <c r="A725" s="164">
        <v>18600761</v>
      </c>
      <c r="B725" s="195" t="str">
        <f t="shared" si="956"/>
        <v>18600761</v>
      </c>
      <c r="C725" s="106" t="s">
        <v>799</v>
      </c>
      <c r="D725" s="112" t="str">
        <f t="shared" si="955"/>
        <v>W/C</v>
      </c>
      <c r="E725" s="112"/>
      <c r="F725" s="106"/>
      <c r="G725" s="112"/>
      <c r="H725" s="177" t="str">
        <f t="shared" si="1043"/>
        <v/>
      </c>
      <c r="I725" s="177" t="str">
        <f t="shared" si="1044"/>
        <v/>
      </c>
      <c r="J725" s="177" t="str">
        <f t="shared" si="1045"/>
        <v/>
      </c>
      <c r="K725" s="177" t="str">
        <f t="shared" si="1038"/>
        <v/>
      </c>
      <c r="L725" s="177" t="str">
        <f t="shared" si="1005"/>
        <v>W/C</v>
      </c>
      <c r="M725" s="177" t="str">
        <f t="shared" si="1006"/>
        <v>NO</v>
      </c>
      <c r="N725" s="177" t="str">
        <f t="shared" si="1007"/>
        <v>W/C</v>
      </c>
      <c r="O725"/>
      <c r="P725" s="95">
        <v>857361.5</v>
      </c>
      <c r="Q725" s="95">
        <v>851794.21</v>
      </c>
      <c r="R725" s="95">
        <v>846226.92</v>
      </c>
      <c r="S725" s="95">
        <v>840659.63</v>
      </c>
      <c r="T725" s="95">
        <v>835092.34</v>
      </c>
      <c r="U725" s="95">
        <v>829525.05</v>
      </c>
      <c r="V725" s="95">
        <v>823957.76</v>
      </c>
      <c r="W725" s="95">
        <v>818390.47</v>
      </c>
      <c r="X725" s="95">
        <v>812823.18</v>
      </c>
      <c r="Y725" s="95">
        <v>807255.89</v>
      </c>
      <c r="Z725" s="95">
        <v>801688.6</v>
      </c>
      <c r="AA725" s="95">
        <v>796121.31</v>
      </c>
      <c r="AB725" s="95">
        <v>790554.02</v>
      </c>
      <c r="AC725" s="95"/>
      <c r="AD725" s="95"/>
      <c r="AE725" s="95">
        <f t="shared" si="949"/>
        <v>823957.75999999978</v>
      </c>
      <c r="AF725" s="102"/>
      <c r="AG725" s="101"/>
      <c r="AH725" s="99"/>
      <c r="AI725" s="99"/>
      <c r="AJ725" s="99"/>
      <c r="AK725" s="100"/>
      <c r="AL725" s="99">
        <f t="shared" si="933"/>
        <v>0</v>
      </c>
      <c r="AM725" s="98">
        <f t="shared" si="1047"/>
        <v>823957.75999999978</v>
      </c>
      <c r="AN725" s="99"/>
      <c r="AO725" s="247">
        <f t="shared" si="934"/>
        <v>823957.75999999978</v>
      </c>
      <c r="AP725" s="232"/>
      <c r="AQ725" s="86">
        <f t="shared" si="1037"/>
        <v>790554.02</v>
      </c>
      <c r="AR725" s="99"/>
      <c r="AS725" s="99"/>
      <c r="AT725" s="99"/>
      <c r="AU725" s="99"/>
      <c r="AV725" s="245">
        <f t="shared" si="935"/>
        <v>0</v>
      </c>
      <c r="AW725" s="99">
        <f t="shared" ref="AW725:AW738" si="1048">AQ725</f>
        <v>790554.02</v>
      </c>
      <c r="AX725" s="99"/>
      <c r="AY725" s="98">
        <f t="shared" si="936"/>
        <v>790554.02</v>
      </c>
      <c r="AZ725" s="470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</row>
    <row r="726" spans="1:83" s="11" customFormat="1" ht="12" customHeight="1">
      <c r="A726" s="164">
        <v>18600771</v>
      </c>
      <c r="B726" s="195" t="str">
        <f t="shared" si="956"/>
        <v>18600771</v>
      </c>
      <c r="C726" s="106" t="s">
        <v>876</v>
      </c>
      <c r="D726" s="112" t="str">
        <f t="shared" si="955"/>
        <v>W/C</v>
      </c>
      <c r="E726" s="112"/>
      <c r="F726" s="106"/>
      <c r="G726" s="112"/>
      <c r="H726" s="177" t="str">
        <f t="shared" si="1043"/>
        <v/>
      </c>
      <c r="I726" s="177" t="str">
        <f t="shared" si="1044"/>
        <v/>
      </c>
      <c r="J726" s="177" t="str">
        <f t="shared" si="1045"/>
        <v/>
      </c>
      <c r="K726" s="177" t="str">
        <f t="shared" si="1038"/>
        <v/>
      </c>
      <c r="L726" s="177" t="str">
        <f t="shared" si="1005"/>
        <v>W/C</v>
      </c>
      <c r="M726" s="177" t="str">
        <f t="shared" si="1006"/>
        <v>NO</v>
      </c>
      <c r="N726" s="177" t="str">
        <f t="shared" si="1007"/>
        <v>W/C</v>
      </c>
      <c r="O726"/>
      <c r="P726" s="95">
        <v>2188494.7799999998</v>
      </c>
      <c r="Q726" s="95">
        <v>2244817.15</v>
      </c>
      <c r="R726" s="95">
        <v>2230606.15</v>
      </c>
      <c r="S726" s="95">
        <v>2216395.15</v>
      </c>
      <c r="T726" s="95">
        <v>2202184.15</v>
      </c>
      <c r="U726" s="95">
        <v>2187973.15</v>
      </c>
      <c r="V726" s="95">
        <v>2173762.15</v>
      </c>
      <c r="W726" s="95">
        <v>2159551.15</v>
      </c>
      <c r="X726" s="95">
        <v>2145340.15</v>
      </c>
      <c r="Y726" s="95">
        <v>2131129.15</v>
      </c>
      <c r="Z726" s="95">
        <v>2116918.15</v>
      </c>
      <c r="AA726" s="95">
        <v>2102707.15</v>
      </c>
      <c r="AB726" s="95">
        <v>2068124.35</v>
      </c>
      <c r="AC726" s="95"/>
      <c r="AD726" s="95"/>
      <c r="AE726" s="95">
        <f t="shared" si="949"/>
        <v>2169974.4345833329</v>
      </c>
      <c r="AF726" s="102"/>
      <c r="AG726" s="101"/>
      <c r="AH726" s="99"/>
      <c r="AI726" s="99"/>
      <c r="AJ726" s="99"/>
      <c r="AK726" s="100"/>
      <c r="AL726" s="99">
        <f t="shared" si="933"/>
        <v>0</v>
      </c>
      <c r="AM726" s="98">
        <f t="shared" si="1047"/>
        <v>2169974.4345833329</v>
      </c>
      <c r="AN726" s="99"/>
      <c r="AO726" s="247">
        <f t="shared" si="934"/>
        <v>2169974.4345833329</v>
      </c>
      <c r="AP726" s="232"/>
      <c r="AQ726" s="86">
        <f t="shared" si="1037"/>
        <v>2068124.35</v>
      </c>
      <c r="AR726" s="99"/>
      <c r="AS726" s="99"/>
      <c r="AT726" s="99"/>
      <c r="AU726" s="99"/>
      <c r="AV726" s="245">
        <f t="shared" si="935"/>
        <v>0</v>
      </c>
      <c r="AW726" s="99">
        <f t="shared" si="1048"/>
        <v>2068124.35</v>
      </c>
      <c r="AX726" s="99"/>
      <c r="AY726" s="98">
        <f t="shared" si="936"/>
        <v>2068124.35</v>
      </c>
      <c r="AZ726" s="470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</row>
    <row r="727" spans="1:83" s="11" customFormat="1" ht="12" customHeight="1">
      <c r="A727" s="164">
        <v>18600781</v>
      </c>
      <c r="B727" s="195" t="str">
        <f t="shared" si="956"/>
        <v>18600781</v>
      </c>
      <c r="C727" s="106" t="s">
        <v>877</v>
      </c>
      <c r="D727" s="112" t="str">
        <f t="shared" si="955"/>
        <v>W/C</v>
      </c>
      <c r="E727" s="112"/>
      <c r="F727" s="106"/>
      <c r="G727" s="112"/>
      <c r="H727" s="177" t="str">
        <f t="shared" si="1043"/>
        <v/>
      </c>
      <c r="I727" s="177" t="str">
        <f t="shared" si="1044"/>
        <v/>
      </c>
      <c r="J727" s="177" t="str">
        <f t="shared" si="1045"/>
        <v/>
      </c>
      <c r="K727" s="177" t="str">
        <f t="shared" si="1038"/>
        <v/>
      </c>
      <c r="L727" s="177" t="str">
        <f t="shared" si="1005"/>
        <v>W/C</v>
      </c>
      <c r="M727" s="177" t="str">
        <f t="shared" si="1006"/>
        <v>NO</v>
      </c>
      <c r="N727" s="177" t="str">
        <f t="shared" si="1007"/>
        <v>W/C</v>
      </c>
      <c r="O727"/>
      <c r="P727" s="95">
        <v>1095147.18</v>
      </c>
      <c r="Q727" s="95">
        <v>1088035.8400000001</v>
      </c>
      <c r="R727" s="95">
        <v>1080924.5</v>
      </c>
      <c r="S727" s="95">
        <v>1073813.1599999999</v>
      </c>
      <c r="T727" s="95">
        <v>1066701.82</v>
      </c>
      <c r="U727" s="95">
        <v>1059590.48</v>
      </c>
      <c r="V727" s="95">
        <v>1052479.1399999999</v>
      </c>
      <c r="W727" s="95">
        <v>1045367.8</v>
      </c>
      <c r="X727" s="95">
        <v>1038256.46</v>
      </c>
      <c r="Y727" s="95">
        <v>1031145.12</v>
      </c>
      <c r="Z727" s="95">
        <v>1024033.78</v>
      </c>
      <c r="AA727" s="95">
        <v>1016922.44</v>
      </c>
      <c r="AB727" s="95">
        <v>1009811.1</v>
      </c>
      <c r="AC727" s="95"/>
      <c r="AD727" s="95"/>
      <c r="AE727" s="95">
        <f t="shared" si="949"/>
        <v>1052479.1399999999</v>
      </c>
      <c r="AF727" s="102"/>
      <c r="AG727" s="101"/>
      <c r="AH727" s="99"/>
      <c r="AI727" s="99"/>
      <c r="AJ727" s="99"/>
      <c r="AK727" s="100"/>
      <c r="AL727" s="99">
        <f t="shared" si="933"/>
        <v>0</v>
      </c>
      <c r="AM727" s="98">
        <f t="shared" si="1047"/>
        <v>1052479.1399999999</v>
      </c>
      <c r="AN727" s="99"/>
      <c r="AO727" s="247">
        <f t="shared" si="934"/>
        <v>1052479.1399999999</v>
      </c>
      <c r="AP727" s="232"/>
      <c r="AQ727" s="86">
        <f t="shared" si="1037"/>
        <v>1009811.1</v>
      </c>
      <c r="AR727" s="99"/>
      <c r="AS727" s="99"/>
      <c r="AT727" s="99"/>
      <c r="AU727" s="99"/>
      <c r="AV727" s="245">
        <f t="shared" si="935"/>
        <v>0</v>
      </c>
      <c r="AW727" s="99">
        <f t="shared" si="1048"/>
        <v>1009811.1</v>
      </c>
      <c r="AX727" s="99"/>
      <c r="AY727" s="98">
        <f t="shared" si="936"/>
        <v>1009811.1</v>
      </c>
      <c r="AZ727" s="470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</row>
    <row r="728" spans="1:83" s="11" customFormat="1" ht="12" customHeight="1">
      <c r="A728" s="344">
        <v>18600861</v>
      </c>
      <c r="B728" s="355" t="str">
        <f t="shared" si="956"/>
        <v>18600861</v>
      </c>
      <c r="C728" s="356" t="s">
        <v>1415</v>
      </c>
      <c r="D728" s="326" t="str">
        <f t="shared" si="955"/>
        <v>W/C</v>
      </c>
      <c r="E728" s="326"/>
      <c r="F728" s="339">
        <v>43070</v>
      </c>
      <c r="G728" s="326"/>
      <c r="H728" s="327" t="str">
        <f t="shared" si="1043"/>
        <v/>
      </c>
      <c r="I728" s="327" t="str">
        <f t="shared" si="1044"/>
        <v/>
      </c>
      <c r="J728" s="327" t="str">
        <f t="shared" si="1045"/>
        <v/>
      </c>
      <c r="K728" s="327" t="str">
        <f t="shared" si="1038"/>
        <v/>
      </c>
      <c r="L728" s="327" t="str">
        <f t="shared" si="1005"/>
        <v>W/C</v>
      </c>
      <c r="M728" s="327" t="str">
        <f t="shared" si="1006"/>
        <v>NO</v>
      </c>
      <c r="N728" s="327" t="str">
        <f t="shared" si="1007"/>
        <v>W/C</v>
      </c>
      <c r="O728" s="445"/>
      <c r="P728" s="328">
        <v>108480</v>
      </c>
      <c r="Q728" s="328">
        <v>108480</v>
      </c>
      <c r="R728" s="328">
        <v>108480</v>
      </c>
      <c r="S728" s="328">
        <v>108480</v>
      </c>
      <c r="T728" s="328">
        <v>108480</v>
      </c>
      <c r="U728" s="328">
        <v>108480</v>
      </c>
      <c r="V728" s="328">
        <v>108480</v>
      </c>
      <c r="W728" s="328">
        <v>108480</v>
      </c>
      <c r="X728" s="328">
        <v>108480</v>
      </c>
      <c r="Y728" s="328">
        <v>0</v>
      </c>
      <c r="Z728" s="328">
        <v>0</v>
      </c>
      <c r="AA728" s="328">
        <v>0</v>
      </c>
      <c r="AB728" s="328">
        <v>0</v>
      </c>
      <c r="AC728" s="328"/>
      <c r="AD728" s="328"/>
      <c r="AE728" s="328">
        <f t="shared" si="949"/>
        <v>76840</v>
      </c>
      <c r="AF728" s="377"/>
      <c r="AG728" s="374"/>
      <c r="AH728" s="330"/>
      <c r="AI728" s="330"/>
      <c r="AJ728" s="330"/>
      <c r="AK728" s="331"/>
      <c r="AL728" s="330">
        <f t="shared" ref="AL728:AL800" si="1049">SUM(AI728:AK728)</f>
        <v>0</v>
      </c>
      <c r="AM728" s="332">
        <f t="shared" si="1047"/>
        <v>76840</v>
      </c>
      <c r="AN728" s="330"/>
      <c r="AO728" s="333">
        <f t="shared" ref="AO728:AO800" si="1050">AM728+AN728</f>
        <v>76840</v>
      </c>
      <c r="AP728" s="232"/>
      <c r="AQ728" s="334">
        <f t="shared" si="1037"/>
        <v>0</v>
      </c>
      <c r="AR728" s="330"/>
      <c r="AS728" s="330"/>
      <c r="AT728" s="330"/>
      <c r="AU728" s="330"/>
      <c r="AV728" s="335">
        <f t="shared" ref="AV728:AV800" si="1051">SUM(AS728:AU728)</f>
        <v>0</v>
      </c>
      <c r="AW728" s="330">
        <f t="shared" si="1048"/>
        <v>0</v>
      </c>
      <c r="AX728" s="330"/>
      <c r="AY728" s="332">
        <f t="shared" ref="AY728:AY800" si="1052">AW728+AX728</f>
        <v>0</v>
      </c>
      <c r="AZ728" s="470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</row>
    <row r="729" spans="1:83" s="11" customFormat="1" ht="12" customHeight="1">
      <c r="A729" s="344">
        <v>18600871</v>
      </c>
      <c r="B729" s="355" t="str">
        <f t="shared" si="956"/>
        <v>18600871</v>
      </c>
      <c r="C729" s="356" t="s">
        <v>1518</v>
      </c>
      <c r="D729" s="326" t="str">
        <f t="shared" si="955"/>
        <v>W/C</v>
      </c>
      <c r="E729" s="326"/>
      <c r="F729" s="339">
        <v>43191</v>
      </c>
      <c r="G729" s="326"/>
      <c r="H729" s="327"/>
      <c r="I729" s="327"/>
      <c r="J729" s="327"/>
      <c r="K729" s="327"/>
      <c r="L729" s="327" t="str">
        <f t="shared" ref="L729" si="1053">IF(VALUE(AM729),"W/C",IF(ISBLANK(AM729),"NO","W/C"))</f>
        <v>W/C</v>
      </c>
      <c r="M729" s="327" t="str">
        <f t="shared" ref="M729" si="1054">IF(VALUE(AN729),"W/C",IF(ISBLANK(AN729),"NO","W/C"))</f>
        <v>NO</v>
      </c>
      <c r="N729" s="327" t="str">
        <f t="shared" ref="N729" si="1055">IF(OR(CONCATENATE(L729,M729)="NOW/C",CONCATENATE(L729,M729)="W/CNO"),"W/C","")</f>
        <v>W/C</v>
      </c>
      <c r="O729" s="445"/>
      <c r="P729" s="328">
        <v>706459.17</v>
      </c>
      <c r="Q729" s="328">
        <v>689228.46</v>
      </c>
      <c r="R729" s="328">
        <v>671997.75</v>
      </c>
      <c r="S729" s="328">
        <v>654767.04</v>
      </c>
      <c r="T729" s="328">
        <v>637536.32999999996</v>
      </c>
      <c r="U729" s="328">
        <v>620305.62</v>
      </c>
      <c r="V729" s="328">
        <v>603074.91</v>
      </c>
      <c r="W729" s="328">
        <v>585844.19999999995</v>
      </c>
      <c r="X729" s="328">
        <v>568613.49</v>
      </c>
      <c r="Y729" s="328">
        <v>551382.78</v>
      </c>
      <c r="Z729" s="328">
        <v>534152.06999999995</v>
      </c>
      <c r="AA729" s="328">
        <v>516921.36</v>
      </c>
      <c r="AB729" s="328">
        <v>499690.65</v>
      </c>
      <c r="AC729" s="328"/>
      <c r="AD729" s="328"/>
      <c r="AE729" s="328">
        <f t="shared" si="949"/>
        <v>603074.91000000015</v>
      </c>
      <c r="AF729" s="377"/>
      <c r="AG729" s="374"/>
      <c r="AH729" s="330"/>
      <c r="AI729" s="330"/>
      <c r="AJ729" s="330"/>
      <c r="AK729" s="331"/>
      <c r="AL729" s="330">
        <f t="shared" si="1049"/>
        <v>0</v>
      </c>
      <c r="AM729" s="332">
        <f t="shared" si="1047"/>
        <v>603074.91000000015</v>
      </c>
      <c r="AN729" s="330"/>
      <c r="AO729" s="333">
        <f t="shared" ref="AO729" si="1056">AM729+AN729</f>
        <v>603074.91000000015</v>
      </c>
      <c r="AP729" s="232"/>
      <c r="AQ729" s="334">
        <f t="shared" si="1037"/>
        <v>499690.65</v>
      </c>
      <c r="AR729" s="330"/>
      <c r="AS729" s="330"/>
      <c r="AT729" s="330"/>
      <c r="AU729" s="330"/>
      <c r="AV729" s="335">
        <f t="shared" si="1051"/>
        <v>0</v>
      </c>
      <c r="AW729" s="330">
        <f t="shared" si="1048"/>
        <v>499690.65</v>
      </c>
      <c r="AX729" s="330"/>
      <c r="AY729" s="332">
        <f t="shared" si="1052"/>
        <v>499690.65</v>
      </c>
      <c r="AZ729" s="470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</row>
    <row r="730" spans="1:83" s="11" customFormat="1" ht="12" customHeight="1">
      <c r="A730" s="500">
        <v>18600881</v>
      </c>
      <c r="B730" s="501" t="str">
        <f t="shared" si="956"/>
        <v>18600881</v>
      </c>
      <c r="C730" s="506" t="s">
        <v>1602</v>
      </c>
      <c r="D730" s="480" t="str">
        <f t="shared" si="955"/>
        <v>W/C</v>
      </c>
      <c r="E730" s="480"/>
      <c r="F730" s="495">
        <v>43313</v>
      </c>
      <c r="G730" s="480"/>
      <c r="H730" s="482"/>
      <c r="I730" s="482"/>
      <c r="J730" s="482"/>
      <c r="K730" s="482"/>
      <c r="L730" s="482" t="str">
        <f t="shared" ref="L730:L732" si="1057">IF(VALUE(AM730),"W/C",IF(ISBLANK(AM730),"NO","W/C"))</f>
        <v>W/C</v>
      </c>
      <c r="M730" s="482" t="str">
        <f t="shared" ref="M730:M732" si="1058">IF(VALUE(AN730),"W/C",IF(ISBLANK(AN730),"NO","W/C"))</f>
        <v>NO</v>
      </c>
      <c r="N730" s="482" t="str">
        <f t="shared" ref="N730:N732" si="1059">IF(OR(CONCATENATE(L730,M730)="NOW/C",CONCATENATE(L730,M730)="W/CNO"),"W/C","")</f>
        <v>W/C</v>
      </c>
      <c r="O730" s="483"/>
      <c r="P730" s="484">
        <v>937094.27</v>
      </c>
      <c r="Q730" s="484">
        <v>912895.34</v>
      </c>
      <c r="R730" s="484">
        <v>916014.93</v>
      </c>
      <c r="S730" s="484">
        <v>911666.64</v>
      </c>
      <c r="T730" s="484">
        <v>905076.6</v>
      </c>
      <c r="U730" s="484">
        <v>898486.56</v>
      </c>
      <c r="V730" s="484">
        <v>891896.52</v>
      </c>
      <c r="W730" s="484">
        <v>885306.48</v>
      </c>
      <c r="X730" s="484">
        <v>878716.44</v>
      </c>
      <c r="Y730" s="484">
        <v>872126.4</v>
      </c>
      <c r="Z730" s="484">
        <v>865536.36</v>
      </c>
      <c r="AA730" s="484">
        <v>858946.32</v>
      </c>
      <c r="AB730" s="484">
        <v>852356.28</v>
      </c>
      <c r="AC730" s="484"/>
      <c r="AD730" s="484"/>
      <c r="AE730" s="484">
        <f t="shared" si="949"/>
        <v>890949.48875000002</v>
      </c>
      <c r="AF730" s="485"/>
      <c r="AG730" s="521"/>
      <c r="AH730" s="487"/>
      <c r="AI730" s="487"/>
      <c r="AJ730" s="487"/>
      <c r="AK730" s="488"/>
      <c r="AL730" s="487">
        <f t="shared" ref="AL730:AL733" si="1060">SUM(AI730:AK730)</f>
        <v>0</v>
      </c>
      <c r="AM730" s="489">
        <f t="shared" si="1047"/>
        <v>890949.48875000002</v>
      </c>
      <c r="AN730" s="487"/>
      <c r="AO730" s="490">
        <f t="shared" ref="AO730" si="1061">AM730+AN730</f>
        <v>890949.48875000002</v>
      </c>
      <c r="AP730" s="232"/>
      <c r="AQ730" s="491">
        <f t="shared" si="1037"/>
        <v>852356.28</v>
      </c>
      <c r="AR730" s="487"/>
      <c r="AS730" s="487"/>
      <c r="AT730" s="487"/>
      <c r="AU730" s="487"/>
      <c r="AV730" s="492">
        <f t="shared" ref="AV730" si="1062">SUM(AS730:AU730)</f>
        <v>0</v>
      </c>
      <c r="AW730" s="487">
        <f t="shared" ref="AW730" si="1063">AQ730</f>
        <v>852356.28</v>
      </c>
      <c r="AX730" s="487"/>
      <c r="AY730" s="489">
        <f t="shared" ref="AY730" si="1064">AW730+AX730</f>
        <v>852356.28</v>
      </c>
      <c r="AZ730" s="47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</row>
    <row r="731" spans="1:83" s="11" customFormat="1" ht="12" customHeight="1">
      <c r="A731" s="500">
        <v>18600911</v>
      </c>
      <c r="B731" s="501" t="str">
        <f t="shared" si="956"/>
        <v>18600911</v>
      </c>
      <c r="C731" s="506" t="s">
        <v>1614</v>
      </c>
      <c r="D731" s="480" t="str">
        <f t="shared" si="955"/>
        <v>W/C</v>
      </c>
      <c r="E731" s="480"/>
      <c r="F731" s="495">
        <v>43344</v>
      </c>
      <c r="G731" s="480"/>
      <c r="H731" s="482" t="str">
        <f t="shared" ref="H731:H763" si="1065">IF(VALUE(AH731),H$7,IF(ISBLANK(AH731),"",H$7))</f>
        <v/>
      </c>
      <c r="I731" s="482" t="str">
        <f t="shared" ref="I731:I763" si="1066">IF(VALUE(AI731),I$7,IF(ISBLANK(AI731),"",I$7))</f>
        <v/>
      </c>
      <c r="J731" s="482" t="str">
        <f t="shared" ref="J731:J763" si="1067">IF(VALUE(AJ731),J$7,IF(ISBLANK(AJ731),"",J$7))</f>
        <v/>
      </c>
      <c r="K731" s="482" t="str">
        <f t="shared" ref="K731:K763" si="1068">IF(VALUE(AK731),K$7,IF(ISBLANK(AK731),"",K$7))</f>
        <v/>
      </c>
      <c r="L731" s="482" t="str">
        <f t="shared" si="1057"/>
        <v>W/C</v>
      </c>
      <c r="M731" s="482" t="str">
        <f t="shared" si="1058"/>
        <v>NO</v>
      </c>
      <c r="N731" s="482" t="str">
        <f t="shared" si="1059"/>
        <v>W/C</v>
      </c>
      <c r="O731" s="483"/>
      <c r="P731" s="484">
        <v>-1757319.48</v>
      </c>
      <c r="Q731" s="484">
        <v>-1757319.48</v>
      </c>
      <c r="R731" s="484">
        <v>-1757319.48</v>
      </c>
      <c r="S731" s="484">
        <v>0</v>
      </c>
      <c r="T731" s="484">
        <v>0</v>
      </c>
      <c r="U731" s="484">
        <v>0</v>
      </c>
      <c r="V731" s="484">
        <v>0</v>
      </c>
      <c r="W731" s="484">
        <v>0</v>
      </c>
      <c r="X731" s="484">
        <v>0</v>
      </c>
      <c r="Y731" s="484">
        <v>0</v>
      </c>
      <c r="Z731" s="484">
        <v>0</v>
      </c>
      <c r="AA731" s="484">
        <v>0</v>
      </c>
      <c r="AB731" s="484">
        <v>0</v>
      </c>
      <c r="AC731" s="484"/>
      <c r="AD731" s="484"/>
      <c r="AE731" s="484">
        <f t="shared" ref="AE731:AE795" si="1069">(P731+AB731+SUM(Q731:AA731)*2)/24</f>
        <v>-366108.22500000003</v>
      </c>
      <c r="AF731" s="485"/>
      <c r="AG731" s="521"/>
      <c r="AH731" s="487"/>
      <c r="AI731" s="487"/>
      <c r="AJ731" s="487"/>
      <c r="AK731" s="488"/>
      <c r="AL731" s="487">
        <f t="shared" si="1060"/>
        <v>0</v>
      </c>
      <c r="AM731" s="489">
        <f t="shared" si="1047"/>
        <v>-366108.22500000003</v>
      </c>
      <c r="AN731" s="487"/>
      <c r="AO731" s="490">
        <f t="shared" ref="AO731:AO732" si="1070">AM731+AN731</f>
        <v>-366108.22500000003</v>
      </c>
      <c r="AP731" s="232"/>
      <c r="AQ731" s="491">
        <f t="shared" si="1037"/>
        <v>0</v>
      </c>
      <c r="AR731" s="487"/>
      <c r="AS731" s="487"/>
      <c r="AT731" s="487"/>
      <c r="AU731" s="487"/>
      <c r="AV731" s="492">
        <f t="shared" ref="AV731:AV733" si="1071">SUM(AS731:AU731)</f>
        <v>0</v>
      </c>
      <c r="AW731" s="487">
        <f t="shared" ref="AW731:AW733" si="1072">AQ731</f>
        <v>0</v>
      </c>
      <c r="AX731" s="487"/>
      <c r="AY731" s="489">
        <f t="shared" ref="AY731:AY733" si="1073">AW731+AX731</f>
        <v>0</v>
      </c>
      <c r="AZ731" s="470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</row>
    <row r="732" spans="1:83" s="11" customFormat="1" ht="12" customHeight="1">
      <c r="A732" s="500">
        <v>18600921</v>
      </c>
      <c r="B732" s="501" t="str">
        <f t="shared" si="956"/>
        <v>18600921</v>
      </c>
      <c r="C732" s="506" t="s">
        <v>1615</v>
      </c>
      <c r="D732" s="480" t="str">
        <f t="shared" si="955"/>
        <v>Non-Op</v>
      </c>
      <c r="E732" s="480"/>
      <c r="F732" s="495">
        <v>43344</v>
      </c>
      <c r="G732" s="480"/>
      <c r="H732" s="482" t="str">
        <f t="shared" si="1065"/>
        <v/>
      </c>
      <c r="I732" s="482" t="str">
        <f t="shared" si="1066"/>
        <v/>
      </c>
      <c r="J732" s="482" t="str">
        <f t="shared" si="1067"/>
        <v/>
      </c>
      <c r="K732" s="482" t="str">
        <f t="shared" si="1068"/>
        <v>Non-Op</v>
      </c>
      <c r="L732" s="482" t="str">
        <f t="shared" si="1057"/>
        <v>NO</v>
      </c>
      <c r="M732" s="482" t="str">
        <f t="shared" si="1058"/>
        <v>NO</v>
      </c>
      <c r="N732" s="482" t="str">
        <f t="shared" si="1059"/>
        <v/>
      </c>
      <c r="O732" s="483"/>
      <c r="P732" s="484">
        <v>-276637.15000000002</v>
      </c>
      <c r="Q732" s="484">
        <v>-256358.08</v>
      </c>
      <c r="R732" s="484">
        <v>-253799.11</v>
      </c>
      <c r="S732" s="484">
        <v>117242.91</v>
      </c>
      <c r="T732" s="484">
        <v>132859.9</v>
      </c>
      <c r="U732" s="484">
        <v>133661.32999999999</v>
      </c>
      <c r="V732" s="484">
        <v>129591.27</v>
      </c>
      <c r="W732" s="484">
        <v>130385.31</v>
      </c>
      <c r="X732" s="484">
        <v>131394.25</v>
      </c>
      <c r="Y732" s="484">
        <v>131334.37</v>
      </c>
      <c r="Z732" s="484">
        <v>132358.82999999999</v>
      </c>
      <c r="AA732" s="484">
        <v>132968.16</v>
      </c>
      <c r="AB732" s="484">
        <v>132553.71</v>
      </c>
      <c r="AC732" s="484"/>
      <c r="AD732" s="484"/>
      <c r="AE732" s="484">
        <f t="shared" si="1069"/>
        <v>49133.118333333347</v>
      </c>
      <c r="AF732" s="485"/>
      <c r="AG732" s="521"/>
      <c r="AH732" s="487"/>
      <c r="AI732" s="487"/>
      <c r="AJ732" s="487"/>
      <c r="AK732" s="488">
        <f>AE732</f>
        <v>49133.118333333347</v>
      </c>
      <c r="AL732" s="487">
        <f t="shared" ref="AL732" si="1074">SUM(AI732:AK732)</f>
        <v>49133.118333333347</v>
      </c>
      <c r="AM732" s="489"/>
      <c r="AN732" s="487"/>
      <c r="AO732" s="490">
        <f t="shared" si="1070"/>
        <v>0</v>
      </c>
      <c r="AP732" s="232"/>
      <c r="AQ732" s="491">
        <f t="shared" si="1037"/>
        <v>132553.71</v>
      </c>
      <c r="AR732" s="487"/>
      <c r="AS732" s="487"/>
      <c r="AT732" s="487"/>
      <c r="AU732" s="487">
        <f>AQ732</f>
        <v>132553.71</v>
      </c>
      <c r="AV732" s="492">
        <f t="shared" ref="AV732" si="1075">SUM(AS732:AU732)</f>
        <v>132553.71</v>
      </c>
      <c r="AW732" s="487"/>
      <c r="AX732" s="487"/>
      <c r="AY732" s="489">
        <f t="shared" si="1073"/>
        <v>0</v>
      </c>
      <c r="AZ732" s="470" t="s">
        <v>1663</v>
      </c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</row>
    <row r="733" spans="1:83" s="11" customFormat="1" ht="12" customHeight="1">
      <c r="A733" s="500">
        <v>18600931</v>
      </c>
      <c r="B733" s="501" t="str">
        <f t="shared" si="956"/>
        <v>18600931</v>
      </c>
      <c r="C733" s="506" t="s">
        <v>1712</v>
      </c>
      <c r="D733" s="480" t="str">
        <f t="shared" ref="D733:D796" si="1076">IF(CONCATENATE(H733,I733,J733,K733,N733)= "ERBGRB","CRB",CONCATENATE(H733,I733,J733,K733,N733))</f>
        <v>W/C</v>
      </c>
      <c r="E733" s="480"/>
      <c r="F733" s="495">
        <v>43525</v>
      </c>
      <c r="G733" s="480"/>
      <c r="H733" s="482" t="str">
        <f t="shared" si="1065"/>
        <v/>
      </c>
      <c r="I733" s="482" t="str">
        <f t="shared" si="1066"/>
        <v/>
      </c>
      <c r="J733" s="482" t="str">
        <f t="shared" si="1067"/>
        <v/>
      </c>
      <c r="K733" s="482" t="str">
        <f t="shared" si="1068"/>
        <v/>
      </c>
      <c r="L733" s="482" t="str">
        <f t="shared" ref="L733" si="1077">IF(VALUE(AM733),"W/C",IF(ISBLANK(AM733),"NO","W/C"))</f>
        <v>W/C</v>
      </c>
      <c r="M733" s="482" t="str">
        <f t="shared" ref="M733" si="1078">IF(VALUE(AN733),"W/C",IF(ISBLANK(AN733),"NO","W/C"))</f>
        <v>NO</v>
      </c>
      <c r="N733" s="482" t="str">
        <f t="shared" ref="N733" si="1079">IF(OR(CONCATENATE(L733,M733)="NOW/C",CONCATENATE(L733,M733)="W/CNO"),"W/C","")</f>
        <v>W/C</v>
      </c>
      <c r="O733" s="483"/>
      <c r="P733" s="484"/>
      <c r="Q733" s="484"/>
      <c r="R733" s="484"/>
      <c r="S733" s="484">
        <v>2603.6799999999998</v>
      </c>
      <c r="T733" s="484">
        <v>482534.95</v>
      </c>
      <c r="U733" s="484">
        <v>873752.58</v>
      </c>
      <c r="V733" s="484">
        <v>874713.32</v>
      </c>
      <c r="W733" s="484">
        <v>1957052.05</v>
      </c>
      <c r="X733" s="484">
        <v>3634034.97</v>
      </c>
      <c r="Y733" s="484">
        <v>3634054.87</v>
      </c>
      <c r="Z733" s="484">
        <v>3709996.92</v>
      </c>
      <c r="AA733" s="484">
        <v>3709996.92</v>
      </c>
      <c r="AB733" s="484">
        <v>4112184.29</v>
      </c>
      <c r="AC733" s="484"/>
      <c r="AD733" s="484"/>
      <c r="AE733" s="484">
        <f t="shared" si="1069"/>
        <v>1744569.3670833334</v>
      </c>
      <c r="AF733" s="485"/>
      <c r="AG733" s="521"/>
      <c r="AH733" s="487"/>
      <c r="AI733" s="487"/>
      <c r="AJ733" s="487"/>
      <c r="AK733" s="488"/>
      <c r="AL733" s="487">
        <f t="shared" si="1060"/>
        <v>0</v>
      </c>
      <c r="AM733" s="489">
        <f t="shared" ref="AM733" si="1080">AE733</f>
        <v>1744569.3670833334</v>
      </c>
      <c r="AN733" s="487"/>
      <c r="AO733" s="490">
        <f t="shared" ref="AO733" si="1081">AM733+AN733</f>
        <v>1744569.3670833334</v>
      </c>
      <c r="AP733" s="232"/>
      <c r="AQ733" s="491">
        <f t="shared" si="1037"/>
        <v>4112184.29</v>
      </c>
      <c r="AR733" s="487"/>
      <c r="AS733" s="487"/>
      <c r="AT733" s="487"/>
      <c r="AU733" s="487"/>
      <c r="AV733" s="492">
        <f t="shared" si="1071"/>
        <v>0</v>
      </c>
      <c r="AW733" s="487">
        <f t="shared" si="1072"/>
        <v>4112184.29</v>
      </c>
      <c r="AX733" s="487"/>
      <c r="AY733" s="489">
        <f t="shared" si="1073"/>
        <v>4112184.29</v>
      </c>
      <c r="AZ733" s="470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</row>
    <row r="734" spans="1:83" s="11" customFormat="1" ht="12" customHeight="1">
      <c r="A734" s="161">
        <v>18600923</v>
      </c>
      <c r="B734" s="108" t="str">
        <f t="shared" si="956"/>
        <v>18600923</v>
      </c>
      <c r="C734" s="94" t="s">
        <v>804</v>
      </c>
      <c r="D734" s="112" t="str">
        <f t="shared" si="1076"/>
        <v>AIC</v>
      </c>
      <c r="E734" s="112"/>
      <c r="F734" s="94"/>
      <c r="G734" s="112"/>
      <c r="H734" s="177" t="str">
        <f t="shared" si="1065"/>
        <v>AIC</v>
      </c>
      <c r="I734" s="177" t="str">
        <f t="shared" si="1066"/>
        <v/>
      </c>
      <c r="J734" s="177" t="str">
        <f t="shared" si="1067"/>
        <v/>
      </c>
      <c r="K734" s="177" t="str">
        <f t="shared" si="1068"/>
        <v/>
      </c>
      <c r="L734" s="177" t="str">
        <f t="shared" si="1005"/>
        <v>NO</v>
      </c>
      <c r="M734" s="177" t="str">
        <f t="shared" si="1006"/>
        <v>NO</v>
      </c>
      <c r="N734" s="177" t="str">
        <f t="shared" si="1007"/>
        <v/>
      </c>
      <c r="O734"/>
      <c r="P734" s="95">
        <v>0</v>
      </c>
      <c r="Q734" s="95">
        <v>0</v>
      </c>
      <c r="R734" s="95">
        <v>0</v>
      </c>
      <c r="S734" s="95">
        <v>0</v>
      </c>
      <c r="T734" s="95">
        <v>0</v>
      </c>
      <c r="U734" s="95">
        <v>0</v>
      </c>
      <c r="V734" s="95">
        <v>0</v>
      </c>
      <c r="W734" s="95">
        <v>0</v>
      </c>
      <c r="X734" s="95">
        <v>0</v>
      </c>
      <c r="Y734" s="95">
        <v>0</v>
      </c>
      <c r="Z734" s="95">
        <v>0</v>
      </c>
      <c r="AA734" s="95">
        <v>0</v>
      </c>
      <c r="AB734" s="95">
        <v>0</v>
      </c>
      <c r="AC734" s="95"/>
      <c r="AD734" s="95"/>
      <c r="AE734" s="95">
        <f t="shared" si="1069"/>
        <v>0</v>
      </c>
      <c r="AF734" s="102"/>
      <c r="AG734" s="124"/>
      <c r="AH734" s="99">
        <f>AE734</f>
        <v>0</v>
      </c>
      <c r="AI734" s="99"/>
      <c r="AJ734" s="99"/>
      <c r="AK734" s="100"/>
      <c r="AL734" s="99">
        <f t="shared" si="1049"/>
        <v>0</v>
      </c>
      <c r="AM734" s="98"/>
      <c r="AN734" s="99"/>
      <c r="AO734" s="247">
        <f t="shared" si="1050"/>
        <v>0</v>
      </c>
      <c r="AP734" s="232"/>
      <c r="AQ734" s="86">
        <f t="shared" si="1037"/>
        <v>0</v>
      </c>
      <c r="AR734" s="99">
        <f>AL734</f>
        <v>0</v>
      </c>
      <c r="AS734" s="99"/>
      <c r="AT734" s="99"/>
      <c r="AU734" s="99"/>
      <c r="AV734" s="245">
        <f t="shared" si="1051"/>
        <v>0</v>
      </c>
      <c r="AW734" s="99"/>
      <c r="AX734" s="99"/>
      <c r="AY734" s="98">
        <f t="shared" si="1052"/>
        <v>0</v>
      </c>
      <c r="AZ734" s="470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</row>
    <row r="735" spans="1:83" s="11" customFormat="1" ht="12" customHeight="1">
      <c r="A735" s="161">
        <v>18600941</v>
      </c>
      <c r="B735" s="108" t="str">
        <f t="shared" si="956"/>
        <v>18600941</v>
      </c>
      <c r="C735" s="94" t="s">
        <v>1095</v>
      </c>
      <c r="D735" s="112" t="str">
        <f t="shared" si="1076"/>
        <v>W/C</v>
      </c>
      <c r="E735" s="112"/>
      <c r="F735" s="94"/>
      <c r="G735" s="112"/>
      <c r="H735" s="177" t="str">
        <f t="shared" si="1065"/>
        <v/>
      </c>
      <c r="I735" s="177" t="str">
        <f t="shared" si="1066"/>
        <v/>
      </c>
      <c r="J735" s="177" t="str">
        <f t="shared" si="1067"/>
        <v/>
      </c>
      <c r="K735" s="177" t="str">
        <f t="shared" si="1068"/>
        <v/>
      </c>
      <c r="L735" s="177" t="str">
        <f t="shared" si="1005"/>
        <v>W/C</v>
      </c>
      <c r="M735" s="177" t="str">
        <f t="shared" si="1006"/>
        <v>NO</v>
      </c>
      <c r="N735" s="177" t="str">
        <f t="shared" si="1007"/>
        <v>W/C</v>
      </c>
      <c r="O735"/>
      <c r="P735" s="95">
        <v>0</v>
      </c>
      <c r="Q735" s="95">
        <v>0</v>
      </c>
      <c r="R735" s="95">
        <v>0</v>
      </c>
      <c r="S735" s="95">
        <v>0</v>
      </c>
      <c r="T735" s="95">
        <v>0</v>
      </c>
      <c r="U735" s="95">
        <v>0</v>
      </c>
      <c r="V735" s="95">
        <v>0</v>
      </c>
      <c r="W735" s="95">
        <v>0</v>
      </c>
      <c r="X735" s="95">
        <v>0</v>
      </c>
      <c r="Y735" s="95">
        <v>0</v>
      </c>
      <c r="Z735" s="95">
        <v>0</v>
      </c>
      <c r="AA735" s="95">
        <v>0</v>
      </c>
      <c r="AB735" s="95">
        <v>0</v>
      </c>
      <c r="AC735" s="95"/>
      <c r="AD735" s="95"/>
      <c r="AE735" s="95">
        <f t="shared" si="1069"/>
        <v>0</v>
      </c>
      <c r="AF735" s="102"/>
      <c r="AG735" s="124"/>
      <c r="AH735" s="99"/>
      <c r="AI735" s="99"/>
      <c r="AJ735" s="99"/>
      <c r="AK735" s="100"/>
      <c r="AL735" s="99">
        <f t="shared" si="1049"/>
        <v>0</v>
      </c>
      <c r="AM735" s="98">
        <f>AE735</f>
        <v>0</v>
      </c>
      <c r="AN735" s="99"/>
      <c r="AO735" s="247">
        <f t="shared" si="1050"/>
        <v>0</v>
      </c>
      <c r="AP735" s="232"/>
      <c r="AQ735" s="86">
        <f t="shared" si="1037"/>
        <v>0</v>
      </c>
      <c r="AR735" s="99"/>
      <c r="AS735" s="99"/>
      <c r="AT735" s="99"/>
      <c r="AU735" s="99"/>
      <c r="AV735" s="245">
        <f t="shared" si="1051"/>
        <v>0</v>
      </c>
      <c r="AW735" s="99">
        <f t="shared" si="1048"/>
        <v>0</v>
      </c>
      <c r="AX735" s="99"/>
      <c r="AY735" s="98">
        <f t="shared" si="1052"/>
        <v>0</v>
      </c>
      <c r="AZ735" s="470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</row>
    <row r="736" spans="1:83" s="11" customFormat="1" ht="12" customHeight="1">
      <c r="A736" s="161">
        <v>18600943</v>
      </c>
      <c r="B736" s="108" t="str">
        <f t="shared" si="956"/>
        <v>18600943</v>
      </c>
      <c r="C736" s="94" t="s">
        <v>1096</v>
      </c>
      <c r="D736" s="112" t="str">
        <f t="shared" si="1076"/>
        <v>W/C</v>
      </c>
      <c r="E736" s="112"/>
      <c r="F736" s="94"/>
      <c r="G736" s="112"/>
      <c r="H736" s="177" t="str">
        <f t="shared" si="1065"/>
        <v/>
      </c>
      <c r="I736" s="177" t="str">
        <f t="shared" si="1066"/>
        <v/>
      </c>
      <c r="J736" s="177" t="str">
        <f t="shared" si="1067"/>
        <v/>
      </c>
      <c r="K736" s="177" t="str">
        <f t="shared" si="1068"/>
        <v/>
      </c>
      <c r="L736" s="177" t="str">
        <f t="shared" si="1005"/>
        <v>W/C</v>
      </c>
      <c r="M736" s="177" t="str">
        <f t="shared" si="1006"/>
        <v>NO</v>
      </c>
      <c r="N736" s="177" t="str">
        <f t="shared" si="1007"/>
        <v>W/C</v>
      </c>
      <c r="O736"/>
      <c r="P736" s="95">
        <v>0</v>
      </c>
      <c r="Q736" s="95">
        <v>0</v>
      </c>
      <c r="R736" s="95">
        <v>0</v>
      </c>
      <c r="S736" s="95">
        <v>0</v>
      </c>
      <c r="T736" s="95">
        <v>0</v>
      </c>
      <c r="U736" s="95">
        <v>0</v>
      </c>
      <c r="V736" s="95">
        <v>0</v>
      </c>
      <c r="W736" s="95">
        <v>0</v>
      </c>
      <c r="X736" s="95">
        <v>0</v>
      </c>
      <c r="Y736" s="95">
        <v>0</v>
      </c>
      <c r="Z736" s="95">
        <v>0</v>
      </c>
      <c r="AA736" s="95">
        <v>0</v>
      </c>
      <c r="AB736" s="95">
        <v>0</v>
      </c>
      <c r="AC736" s="95"/>
      <c r="AD736" s="95"/>
      <c r="AE736" s="95">
        <f t="shared" si="1069"/>
        <v>0</v>
      </c>
      <c r="AF736" s="102"/>
      <c r="AG736" s="124"/>
      <c r="AH736" s="99"/>
      <c r="AI736" s="99"/>
      <c r="AJ736" s="99"/>
      <c r="AK736" s="100"/>
      <c r="AL736" s="99">
        <f t="shared" si="1049"/>
        <v>0</v>
      </c>
      <c r="AM736" s="98">
        <f>AE736</f>
        <v>0</v>
      </c>
      <c r="AN736" s="99"/>
      <c r="AO736" s="247">
        <f t="shared" si="1050"/>
        <v>0</v>
      </c>
      <c r="AP736" s="232"/>
      <c r="AQ736" s="86">
        <f t="shared" si="1037"/>
        <v>0</v>
      </c>
      <c r="AR736" s="99"/>
      <c r="AS736" s="99"/>
      <c r="AT736" s="99"/>
      <c r="AU736" s="99"/>
      <c r="AV736" s="245">
        <f t="shared" si="1051"/>
        <v>0</v>
      </c>
      <c r="AW736" s="99">
        <f t="shared" si="1048"/>
        <v>0</v>
      </c>
      <c r="AX736" s="99"/>
      <c r="AY736" s="98">
        <f t="shared" si="1052"/>
        <v>0</v>
      </c>
      <c r="AZ736" s="470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</row>
    <row r="737" spans="1:83" s="11" customFormat="1" ht="12" customHeight="1">
      <c r="A737" s="161">
        <v>18601013</v>
      </c>
      <c r="B737" s="108" t="str">
        <f t="shared" si="956"/>
        <v>18601013</v>
      </c>
      <c r="C737" s="94" t="s">
        <v>1141</v>
      </c>
      <c r="D737" s="112" t="str">
        <f t="shared" si="1076"/>
        <v>W/C</v>
      </c>
      <c r="E737" s="112"/>
      <c r="F737" s="94"/>
      <c r="G737" s="112"/>
      <c r="H737" s="177" t="str">
        <f t="shared" si="1065"/>
        <v/>
      </c>
      <c r="I737" s="177" t="str">
        <f t="shared" si="1066"/>
        <v/>
      </c>
      <c r="J737" s="177" t="str">
        <f t="shared" si="1067"/>
        <v/>
      </c>
      <c r="K737" s="177" t="str">
        <f t="shared" si="1068"/>
        <v/>
      </c>
      <c r="L737" s="177" t="str">
        <f t="shared" si="1005"/>
        <v>W/C</v>
      </c>
      <c r="M737" s="177" t="str">
        <f t="shared" si="1006"/>
        <v>NO</v>
      </c>
      <c r="N737" s="177" t="str">
        <f t="shared" si="1007"/>
        <v>W/C</v>
      </c>
      <c r="O737"/>
      <c r="P737" s="95">
        <v>95205.54</v>
      </c>
      <c r="Q737" s="95">
        <v>93864.62</v>
      </c>
      <c r="R737" s="95">
        <v>92523.7</v>
      </c>
      <c r="S737" s="95">
        <v>91182.78</v>
      </c>
      <c r="T737" s="95">
        <v>89841.86</v>
      </c>
      <c r="U737" s="95">
        <v>88500.94</v>
      </c>
      <c r="V737" s="95">
        <v>87160.02</v>
      </c>
      <c r="W737" s="95">
        <v>85819.1</v>
      </c>
      <c r="X737" s="95">
        <v>84478.18</v>
      </c>
      <c r="Y737" s="95">
        <v>83137.259999999995</v>
      </c>
      <c r="Z737" s="95">
        <v>81796.34</v>
      </c>
      <c r="AA737" s="95">
        <v>80455.42</v>
      </c>
      <c r="AB737" s="95">
        <v>79114.5</v>
      </c>
      <c r="AC737" s="95"/>
      <c r="AD737" s="95"/>
      <c r="AE737" s="95">
        <f t="shared" si="1069"/>
        <v>87160.02</v>
      </c>
      <c r="AF737" s="102"/>
      <c r="AG737" s="101"/>
      <c r="AH737" s="99"/>
      <c r="AI737" s="99"/>
      <c r="AJ737" s="99"/>
      <c r="AK737" s="100"/>
      <c r="AL737" s="99">
        <f t="shared" si="1049"/>
        <v>0</v>
      </c>
      <c r="AM737" s="98">
        <f>AE737</f>
        <v>87160.02</v>
      </c>
      <c r="AN737" s="99"/>
      <c r="AO737" s="247">
        <f t="shared" si="1050"/>
        <v>87160.02</v>
      </c>
      <c r="AP737" s="232"/>
      <c r="AQ737" s="86">
        <f t="shared" si="1037"/>
        <v>79114.5</v>
      </c>
      <c r="AR737" s="99"/>
      <c r="AS737" s="99"/>
      <c r="AT737" s="99"/>
      <c r="AU737" s="99"/>
      <c r="AV737" s="245">
        <f t="shared" si="1051"/>
        <v>0</v>
      </c>
      <c r="AW737" s="99">
        <f t="shared" si="1048"/>
        <v>79114.5</v>
      </c>
      <c r="AX737" s="99"/>
      <c r="AY737" s="98">
        <f t="shared" si="1052"/>
        <v>79114.5</v>
      </c>
      <c r="AZ737" s="470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</row>
    <row r="738" spans="1:83" s="11" customFormat="1" ht="12" customHeight="1">
      <c r="A738" s="161">
        <v>18601021</v>
      </c>
      <c r="B738" s="108" t="str">
        <f t="shared" si="956"/>
        <v>18601021</v>
      </c>
      <c r="C738" s="94" t="s">
        <v>977</v>
      </c>
      <c r="D738" s="112" t="str">
        <f t="shared" si="1076"/>
        <v>W/C</v>
      </c>
      <c r="E738" s="112"/>
      <c r="F738" s="94"/>
      <c r="G738" s="112"/>
      <c r="H738" s="177" t="str">
        <f t="shared" si="1065"/>
        <v/>
      </c>
      <c r="I738" s="177" t="str">
        <f t="shared" si="1066"/>
        <v/>
      </c>
      <c r="J738" s="177" t="str">
        <f t="shared" si="1067"/>
        <v/>
      </c>
      <c r="K738" s="177" t="str">
        <f t="shared" si="1068"/>
        <v/>
      </c>
      <c r="L738" s="177" t="str">
        <f t="shared" si="1005"/>
        <v>W/C</v>
      </c>
      <c r="M738" s="177" t="str">
        <f t="shared" si="1006"/>
        <v>NO</v>
      </c>
      <c r="N738" s="177" t="str">
        <f t="shared" si="1007"/>
        <v>W/C</v>
      </c>
      <c r="O738"/>
      <c r="P738" s="95">
        <v>0</v>
      </c>
      <c r="Q738" s="95">
        <v>0</v>
      </c>
      <c r="R738" s="95">
        <v>0</v>
      </c>
      <c r="S738" s="95">
        <v>0</v>
      </c>
      <c r="T738" s="95">
        <v>0</v>
      </c>
      <c r="U738" s="95">
        <v>0</v>
      </c>
      <c r="V738" s="95">
        <v>0</v>
      </c>
      <c r="W738" s="95">
        <v>0</v>
      </c>
      <c r="X738" s="95">
        <v>0</v>
      </c>
      <c r="Y738" s="95">
        <v>0</v>
      </c>
      <c r="Z738" s="95">
        <v>0</v>
      </c>
      <c r="AA738" s="95">
        <v>0</v>
      </c>
      <c r="AB738" s="95">
        <v>0</v>
      </c>
      <c r="AC738" s="95"/>
      <c r="AD738" s="95"/>
      <c r="AE738" s="95">
        <f t="shared" si="1069"/>
        <v>0</v>
      </c>
      <c r="AF738" s="102"/>
      <c r="AG738" s="101"/>
      <c r="AH738" s="99"/>
      <c r="AI738" s="99"/>
      <c r="AJ738" s="99"/>
      <c r="AK738" s="100"/>
      <c r="AL738" s="99">
        <f t="shared" si="1049"/>
        <v>0</v>
      </c>
      <c r="AM738" s="98">
        <f>AE738</f>
        <v>0</v>
      </c>
      <c r="AN738" s="99"/>
      <c r="AO738" s="247">
        <f t="shared" si="1050"/>
        <v>0</v>
      </c>
      <c r="AP738" s="232"/>
      <c r="AQ738" s="86">
        <f t="shared" si="1037"/>
        <v>0</v>
      </c>
      <c r="AR738" s="99"/>
      <c r="AS738" s="99"/>
      <c r="AT738" s="99"/>
      <c r="AU738" s="99"/>
      <c r="AV738" s="245">
        <f t="shared" si="1051"/>
        <v>0</v>
      </c>
      <c r="AW738" s="99">
        <f t="shared" si="1048"/>
        <v>0</v>
      </c>
      <c r="AX738" s="99"/>
      <c r="AY738" s="98">
        <f t="shared" si="1052"/>
        <v>0</v>
      </c>
      <c r="AZ738" s="470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</row>
    <row r="739" spans="1:83" s="11" customFormat="1" ht="12" customHeight="1">
      <c r="A739" s="161">
        <v>18601173</v>
      </c>
      <c r="B739" s="108" t="str">
        <f t="shared" si="956"/>
        <v>18601173</v>
      </c>
      <c r="C739" s="125" t="s">
        <v>1054</v>
      </c>
      <c r="D739" s="112" t="str">
        <f t="shared" si="1076"/>
        <v>AIC</v>
      </c>
      <c r="E739" s="112"/>
      <c r="F739" s="190"/>
      <c r="G739" s="112"/>
      <c r="H739" s="177" t="str">
        <f t="shared" si="1065"/>
        <v>AIC</v>
      </c>
      <c r="I739" s="177" t="str">
        <f t="shared" si="1066"/>
        <v/>
      </c>
      <c r="J739" s="177" t="str">
        <f t="shared" si="1067"/>
        <v/>
      </c>
      <c r="K739" s="177" t="str">
        <f t="shared" si="1068"/>
        <v/>
      </c>
      <c r="L739" s="177" t="str">
        <f t="shared" si="1005"/>
        <v>NO</v>
      </c>
      <c r="M739" s="177" t="str">
        <f t="shared" si="1006"/>
        <v>NO</v>
      </c>
      <c r="N739" s="177" t="str">
        <f t="shared" si="1007"/>
        <v/>
      </c>
      <c r="O739"/>
      <c r="P739" s="95">
        <v>0</v>
      </c>
      <c r="Q739" s="95">
        <v>0</v>
      </c>
      <c r="R739" s="95">
        <v>0</v>
      </c>
      <c r="S739" s="95">
        <v>0</v>
      </c>
      <c r="T739" s="95">
        <v>0</v>
      </c>
      <c r="U739" s="95">
        <v>0</v>
      </c>
      <c r="V739" s="95">
        <v>0</v>
      </c>
      <c r="W739" s="95">
        <v>0</v>
      </c>
      <c r="X739" s="95">
        <v>0</v>
      </c>
      <c r="Y739" s="95">
        <v>0</v>
      </c>
      <c r="Z739" s="95">
        <v>0</v>
      </c>
      <c r="AA739" s="95">
        <v>0</v>
      </c>
      <c r="AB739" s="95">
        <v>0</v>
      </c>
      <c r="AC739" s="95"/>
      <c r="AD739" s="95"/>
      <c r="AE739" s="95">
        <f t="shared" si="1069"/>
        <v>0</v>
      </c>
      <c r="AF739" s="102"/>
      <c r="AG739" s="101"/>
      <c r="AH739" s="99">
        <f>AE739</f>
        <v>0</v>
      </c>
      <c r="AI739" s="99"/>
      <c r="AJ739" s="99"/>
      <c r="AK739" s="100"/>
      <c r="AL739" s="99">
        <f t="shared" si="1049"/>
        <v>0</v>
      </c>
      <c r="AM739" s="98"/>
      <c r="AN739" s="99"/>
      <c r="AO739" s="247">
        <f t="shared" si="1050"/>
        <v>0</v>
      </c>
      <c r="AP739" s="232"/>
      <c r="AQ739" s="86">
        <f t="shared" si="1037"/>
        <v>0</v>
      </c>
      <c r="AR739" s="99">
        <f>AQ739</f>
        <v>0</v>
      </c>
      <c r="AS739" s="99"/>
      <c r="AT739" s="99"/>
      <c r="AU739" s="99"/>
      <c r="AV739" s="245">
        <f t="shared" si="1051"/>
        <v>0</v>
      </c>
      <c r="AW739" s="99"/>
      <c r="AX739" s="99"/>
      <c r="AY739" s="98">
        <f t="shared" si="1052"/>
        <v>0</v>
      </c>
      <c r="AZ739" s="470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</row>
    <row r="740" spans="1:83" s="11" customFormat="1" ht="12" customHeight="1">
      <c r="A740" s="345">
        <v>18601183</v>
      </c>
      <c r="B740" s="358" t="str">
        <f t="shared" si="956"/>
        <v>18601183</v>
      </c>
      <c r="C740" s="375" t="s">
        <v>1347</v>
      </c>
      <c r="D740" s="326" t="str">
        <f t="shared" si="1076"/>
        <v>AIC</v>
      </c>
      <c r="E740" s="326"/>
      <c r="F740" s="339">
        <v>42964</v>
      </c>
      <c r="G740" s="326"/>
      <c r="H740" s="327" t="str">
        <f t="shared" si="1065"/>
        <v>AIC</v>
      </c>
      <c r="I740" s="327" t="str">
        <f t="shared" si="1066"/>
        <v/>
      </c>
      <c r="J740" s="327" t="str">
        <f t="shared" si="1067"/>
        <v/>
      </c>
      <c r="K740" s="327" t="str">
        <f t="shared" si="1068"/>
        <v/>
      </c>
      <c r="L740" s="327" t="str">
        <f t="shared" si="1005"/>
        <v>NO</v>
      </c>
      <c r="M740" s="327" t="str">
        <f t="shared" si="1006"/>
        <v>NO</v>
      </c>
      <c r="N740" s="327" t="str">
        <f t="shared" si="1007"/>
        <v/>
      </c>
      <c r="O740" s="445"/>
      <c r="P740" s="328">
        <v>14616.5</v>
      </c>
      <c r="Q740" s="328">
        <v>14616.5</v>
      </c>
      <c r="R740" s="328">
        <v>14616.5</v>
      </c>
      <c r="S740" s="328">
        <v>14616.5</v>
      </c>
      <c r="T740" s="328">
        <v>14616.5</v>
      </c>
      <c r="U740" s="328">
        <v>14616.5</v>
      </c>
      <c r="V740" s="328">
        <v>14616.5</v>
      </c>
      <c r="W740" s="328">
        <v>14616.5</v>
      </c>
      <c r="X740" s="328">
        <v>14616.5</v>
      </c>
      <c r="Y740" s="328">
        <v>14616.5</v>
      </c>
      <c r="Z740" s="328">
        <v>14616.5</v>
      </c>
      <c r="AA740" s="328">
        <v>0</v>
      </c>
      <c r="AB740" s="328">
        <v>0</v>
      </c>
      <c r="AC740" s="328"/>
      <c r="AD740" s="328"/>
      <c r="AE740" s="328">
        <f t="shared" si="1069"/>
        <v>12789.4375</v>
      </c>
      <c r="AF740" s="377"/>
      <c r="AG740" s="329"/>
      <c r="AH740" s="330">
        <f>AE740</f>
        <v>12789.4375</v>
      </c>
      <c r="AI740" s="330"/>
      <c r="AJ740" s="330"/>
      <c r="AK740" s="331"/>
      <c r="AL740" s="330">
        <f t="shared" si="1049"/>
        <v>0</v>
      </c>
      <c r="AM740" s="332"/>
      <c r="AN740" s="330"/>
      <c r="AO740" s="333">
        <f t="shared" si="1050"/>
        <v>0</v>
      </c>
      <c r="AP740" s="232"/>
      <c r="AQ740" s="334">
        <f t="shared" si="1037"/>
        <v>0</v>
      </c>
      <c r="AR740" s="330">
        <f>AQ740</f>
        <v>0</v>
      </c>
      <c r="AS740" s="330"/>
      <c r="AT740" s="330"/>
      <c r="AU740" s="330"/>
      <c r="AV740" s="335">
        <f t="shared" si="1051"/>
        <v>0</v>
      </c>
      <c r="AW740" s="330"/>
      <c r="AX740" s="330"/>
      <c r="AY740" s="332">
        <f t="shared" si="1052"/>
        <v>0</v>
      </c>
      <c r="AZ740" s="47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</row>
    <row r="741" spans="1:83" s="11" customFormat="1" ht="12" customHeight="1">
      <c r="A741" s="161">
        <v>18601502</v>
      </c>
      <c r="B741" s="108" t="str">
        <f t="shared" si="956"/>
        <v>18601502</v>
      </c>
      <c r="C741" s="125" t="s">
        <v>955</v>
      </c>
      <c r="D741" s="112" t="str">
        <f t="shared" si="1076"/>
        <v>W/C</v>
      </c>
      <c r="E741" s="112"/>
      <c r="F741" s="125"/>
      <c r="G741" s="112"/>
      <c r="H741" s="177" t="str">
        <f t="shared" si="1065"/>
        <v/>
      </c>
      <c r="I741" s="177" t="str">
        <f t="shared" si="1066"/>
        <v/>
      </c>
      <c r="J741" s="177" t="str">
        <f t="shared" si="1067"/>
        <v/>
      </c>
      <c r="K741" s="177" t="str">
        <f t="shared" si="1068"/>
        <v/>
      </c>
      <c r="L741" s="177" t="str">
        <f t="shared" si="1005"/>
        <v>W/C</v>
      </c>
      <c r="M741" s="177" t="str">
        <f t="shared" si="1006"/>
        <v>NO</v>
      </c>
      <c r="N741" s="177" t="str">
        <f t="shared" si="1007"/>
        <v>W/C</v>
      </c>
      <c r="O741"/>
      <c r="P741" s="95">
        <v>106533.38</v>
      </c>
      <c r="Q741" s="95">
        <v>106533.38</v>
      </c>
      <c r="R741" s="95">
        <v>106533.38</v>
      </c>
      <c r="S741" s="95">
        <v>190646.93</v>
      </c>
      <c r="T741" s="95">
        <v>190646.93</v>
      </c>
      <c r="U741" s="95">
        <v>190646.93</v>
      </c>
      <c r="V741" s="95">
        <v>123413.2</v>
      </c>
      <c r="W741" s="95">
        <v>123413.2</v>
      </c>
      <c r="X741" s="95">
        <v>123413.2</v>
      </c>
      <c r="Y741" s="95">
        <v>32159.98</v>
      </c>
      <c r="Z741" s="95">
        <v>32159.98</v>
      </c>
      <c r="AA741" s="95">
        <v>32159.98</v>
      </c>
      <c r="AB741" s="95">
        <v>0</v>
      </c>
      <c r="AC741" s="95"/>
      <c r="AD741" s="95"/>
      <c r="AE741" s="95">
        <f t="shared" si="1069"/>
        <v>108749.48166666664</v>
      </c>
      <c r="AF741" s="143"/>
      <c r="AG741" s="105"/>
      <c r="AH741" s="99"/>
      <c r="AI741" s="99"/>
      <c r="AJ741" s="99"/>
      <c r="AK741" s="100"/>
      <c r="AL741" s="99">
        <f t="shared" si="1049"/>
        <v>0</v>
      </c>
      <c r="AM741" s="98">
        <f>AE741</f>
        <v>108749.48166666664</v>
      </c>
      <c r="AN741" s="99"/>
      <c r="AO741" s="247">
        <f t="shared" si="1050"/>
        <v>108749.48166666664</v>
      </c>
      <c r="AP741" s="232"/>
      <c r="AQ741" s="86">
        <f t="shared" si="1037"/>
        <v>0</v>
      </c>
      <c r="AR741" s="99"/>
      <c r="AS741" s="99"/>
      <c r="AT741" s="99"/>
      <c r="AU741" s="99"/>
      <c r="AV741" s="245">
        <f t="shared" si="1051"/>
        <v>0</v>
      </c>
      <c r="AW741" s="99">
        <f>AQ741</f>
        <v>0</v>
      </c>
      <c r="AX741" s="99"/>
      <c r="AY741" s="98">
        <f t="shared" si="1052"/>
        <v>0</v>
      </c>
      <c r="AZ741" s="470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</row>
    <row r="742" spans="1:83" s="11" customFormat="1" ht="12" customHeight="1">
      <c r="A742" s="161">
        <v>18602231</v>
      </c>
      <c r="B742" s="108" t="str">
        <f t="shared" si="956"/>
        <v>18602231</v>
      </c>
      <c r="C742" s="125" t="s">
        <v>719</v>
      </c>
      <c r="D742" s="112" t="str">
        <f t="shared" si="1076"/>
        <v>Non-Op</v>
      </c>
      <c r="E742" s="112"/>
      <c r="F742" s="125"/>
      <c r="G742" s="112"/>
      <c r="H742" s="177" t="str">
        <f t="shared" si="1065"/>
        <v/>
      </c>
      <c r="I742" s="177" t="str">
        <f t="shared" si="1066"/>
        <v/>
      </c>
      <c r="J742" s="177" t="str">
        <f t="shared" si="1067"/>
        <v/>
      </c>
      <c r="K742" s="177" t="str">
        <f t="shared" si="1068"/>
        <v>Non-Op</v>
      </c>
      <c r="L742" s="177" t="str">
        <f t="shared" si="1005"/>
        <v>NO</v>
      </c>
      <c r="M742" s="177" t="str">
        <f t="shared" si="1006"/>
        <v>NO</v>
      </c>
      <c r="N742" s="177" t="str">
        <f t="shared" si="1007"/>
        <v/>
      </c>
      <c r="O742"/>
      <c r="P742" s="95">
        <v>0</v>
      </c>
      <c r="Q742" s="95">
        <v>0</v>
      </c>
      <c r="R742" s="95">
        <v>0</v>
      </c>
      <c r="S742" s="95">
        <v>0</v>
      </c>
      <c r="T742" s="95">
        <v>0</v>
      </c>
      <c r="U742" s="95">
        <v>0</v>
      </c>
      <c r="V742" s="95">
        <v>0</v>
      </c>
      <c r="W742" s="95">
        <v>0</v>
      </c>
      <c r="X742" s="95">
        <v>0</v>
      </c>
      <c r="Y742" s="95">
        <v>0</v>
      </c>
      <c r="Z742" s="95">
        <v>0</v>
      </c>
      <c r="AA742" s="95">
        <v>0</v>
      </c>
      <c r="AB742" s="95">
        <v>0</v>
      </c>
      <c r="AC742" s="95"/>
      <c r="AD742" s="95"/>
      <c r="AE742" s="95">
        <f t="shared" si="1069"/>
        <v>0</v>
      </c>
      <c r="AF742" s="102"/>
      <c r="AG742" s="101"/>
      <c r="AH742" s="99"/>
      <c r="AI742" s="99"/>
      <c r="AJ742" s="99"/>
      <c r="AK742" s="100">
        <f>AE742</f>
        <v>0</v>
      </c>
      <c r="AL742" s="99">
        <f t="shared" si="1049"/>
        <v>0</v>
      </c>
      <c r="AM742" s="98"/>
      <c r="AN742" s="99"/>
      <c r="AO742" s="247">
        <f t="shared" si="1050"/>
        <v>0</v>
      </c>
      <c r="AP742" s="232"/>
      <c r="AQ742" s="86">
        <f t="shared" si="1037"/>
        <v>0</v>
      </c>
      <c r="AR742" s="99"/>
      <c r="AS742" s="99"/>
      <c r="AT742" s="99"/>
      <c r="AU742" s="99">
        <f>AQ742</f>
        <v>0</v>
      </c>
      <c r="AV742" s="245">
        <f t="shared" si="1051"/>
        <v>0</v>
      </c>
      <c r="AW742" s="99"/>
      <c r="AX742" s="99"/>
      <c r="AY742" s="98">
        <f t="shared" si="1052"/>
        <v>0</v>
      </c>
      <c r="AZ742" s="470" t="s">
        <v>1663</v>
      </c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</row>
    <row r="743" spans="1:83" s="11" customFormat="1" ht="12" customHeight="1">
      <c r="A743" s="493" t="s">
        <v>1779</v>
      </c>
      <c r="B743" s="494" t="str">
        <f t="shared" si="956"/>
        <v>18602241</v>
      </c>
      <c r="C743" s="560" t="s">
        <v>1774</v>
      </c>
      <c r="D743" s="480" t="str">
        <f t="shared" si="1076"/>
        <v>W/C</v>
      </c>
      <c r="E743" s="480"/>
      <c r="F743" s="495">
        <v>43617</v>
      </c>
      <c r="G743" s="480"/>
      <c r="H743" s="482" t="str">
        <f t="shared" si="1065"/>
        <v/>
      </c>
      <c r="I743" s="482" t="str">
        <f t="shared" si="1066"/>
        <v/>
      </c>
      <c r="J743" s="482" t="str">
        <f t="shared" si="1067"/>
        <v/>
      </c>
      <c r="K743" s="482" t="str">
        <f t="shared" si="1068"/>
        <v/>
      </c>
      <c r="L743" s="482" t="str">
        <f t="shared" ref="L743" si="1082">IF(VALUE(AM743),"W/C",IF(ISBLANK(AM743),"NO","W/C"))</f>
        <v>W/C</v>
      </c>
      <c r="M743" s="482" t="str">
        <f t="shared" ref="M743" si="1083">IF(VALUE(AN743),"W/C",IF(ISBLANK(AN743),"NO","W/C"))</f>
        <v>NO</v>
      </c>
      <c r="N743" s="482" t="str">
        <f t="shared" ref="N743" si="1084">IF(OR(CONCATENATE(L743,M743)="NOW/C",CONCATENATE(L743,M743)="W/CNO"),"W/C","")</f>
        <v>W/C</v>
      </c>
      <c r="O743" s="483"/>
      <c r="P743" s="484"/>
      <c r="Q743" s="484"/>
      <c r="R743" s="484"/>
      <c r="S743" s="484"/>
      <c r="T743" s="484"/>
      <c r="U743" s="484"/>
      <c r="V743" s="484">
        <v>3636409.09</v>
      </c>
      <c r="W743" s="484">
        <v>3575802.27</v>
      </c>
      <c r="X743" s="484">
        <v>3515195.45</v>
      </c>
      <c r="Y743" s="484">
        <v>3454588.63</v>
      </c>
      <c r="Z743" s="484">
        <v>3393981.81</v>
      </c>
      <c r="AA743" s="484">
        <v>3333374.99</v>
      </c>
      <c r="AB743" s="484">
        <v>3272768.17</v>
      </c>
      <c r="AC743" s="484"/>
      <c r="AD743" s="484"/>
      <c r="AE743" s="484">
        <f t="shared" si="1069"/>
        <v>1878811.3604166664</v>
      </c>
      <c r="AF743" s="485"/>
      <c r="AG743" s="496"/>
      <c r="AH743" s="487"/>
      <c r="AI743" s="487"/>
      <c r="AJ743" s="487"/>
      <c r="AK743" s="488"/>
      <c r="AL743" s="487">
        <f t="shared" ref="AL743" si="1085">SUM(AI743:AK743)</f>
        <v>0</v>
      </c>
      <c r="AM743" s="489">
        <f>AE743</f>
        <v>1878811.3604166664</v>
      </c>
      <c r="AN743" s="487"/>
      <c r="AO743" s="490">
        <f t="shared" ref="AO743" si="1086">AM743+AN743</f>
        <v>1878811.3604166664</v>
      </c>
      <c r="AP743" s="232"/>
      <c r="AQ743" s="491">
        <f t="shared" ref="AQ743" si="1087">AB743</f>
        <v>3272768.17</v>
      </c>
      <c r="AR743" s="487"/>
      <c r="AS743" s="487"/>
      <c r="AT743" s="487"/>
      <c r="AU743" s="487"/>
      <c r="AV743" s="492">
        <f t="shared" ref="AV743" si="1088">SUM(AS743:AU743)</f>
        <v>0</v>
      </c>
      <c r="AW743" s="487">
        <f>AQ743</f>
        <v>3272768.17</v>
      </c>
      <c r="AX743" s="487"/>
      <c r="AY743" s="489">
        <f t="shared" ref="AY743" si="1089">AW743+AX743</f>
        <v>3272768.17</v>
      </c>
      <c r="AZ743" s="470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</row>
    <row r="744" spans="1:83" s="11" customFormat="1" ht="12" customHeight="1">
      <c r="A744" s="345">
        <v>18603001</v>
      </c>
      <c r="B744" s="358" t="str">
        <f t="shared" si="956"/>
        <v>18603001</v>
      </c>
      <c r="C744" s="375" t="s">
        <v>1313</v>
      </c>
      <c r="D744" s="326" t="str">
        <f t="shared" si="1076"/>
        <v>W/C</v>
      </c>
      <c r="E744" s="326"/>
      <c r="F744" s="339">
        <v>42811</v>
      </c>
      <c r="G744" s="326"/>
      <c r="H744" s="327" t="str">
        <f t="shared" si="1065"/>
        <v/>
      </c>
      <c r="I744" s="327" t="str">
        <f t="shared" si="1066"/>
        <v/>
      </c>
      <c r="J744" s="327" t="str">
        <f t="shared" si="1067"/>
        <v/>
      </c>
      <c r="K744" s="327" t="str">
        <f t="shared" si="1068"/>
        <v/>
      </c>
      <c r="L744" s="327" t="str">
        <f t="shared" si="1005"/>
        <v>W/C</v>
      </c>
      <c r="M744" s="327" t="str">
        <f t="shared" si="1006"/>
        <v>NO</v>
      </c>
      <c r="N744" s="327" t="str">
        <f t="shared" si="1007"/>
        <v>W/C</v>
      </c>
      <c r="O744" s="445"/>
      <c r="P744" s="328">
        <v>1119578.44</v>
      </c>
      <c r="Q744" s="328">
        <v>1108383.99</v>
      </c>
      <c r="R744" s="328">
        <v>1097189.54</v>
      </c>
      <c r="S744" s="328">
        <v>1104539.1599999999</v>
      </c>
      <c r="T744" s="328">
        <v>1093152.1599999999</v>
      </c>
      <c r="U744" s="328">
        <v>1081765.1599999999</v>
      </c>
      <c r="V744" s="328">
        <v>1070378.1599999999</v>
      </c>
      <c r="W744" s="328">
        <v>1058991.1599999999</v>
      </c>
      <c r="X744" s="328">
        <v>1047604.16</v>
      </c>
      <c r="Y744" s="328">
        <v>1036217.16</v>
      </c>
      <c r="Z744" s="328">
        <v>1024830.16</v>
      </c>
      <c r="AA744" s="328">
        <v>1013443.16</v>
      </c>
      <c r="AB744" s="328">
        <v>1002056.16</v>
      </c>
      <c r="AC744" s="328"/>
      <c r="AD744" s="328"/>
      <c r="AE744" s="328">
        <f t="shared" si="1069"/>
        <v>1066442.6058333335</v>
      </c>
      <c r="AF744" s="377"/>
      <c r="AG744" s="329"/>
      <c r="AH744" s="330"/>
      <c r="AI744" s="330"/>
      <c r="AJ744" s="330"/>
      <c r="AK744" s="331"/>
      <c r="AL744" s="330">
        <f t="shared" si="1049"/>
        <v>0</v>
      </c>
      <c r="AM744" s="332">
        <f>AE744</f>
        <v>1066442.6058333335</v>
      </c>
      <c r="AN744" s="330"/>
      <c r="AO744" s="333">
        <f t="shared" si="1050"/>
        <v>1066442.6058333335</v>
      </c>
      <c r="AP744" s="232"/>
      <c r="AQ744" s="334">
        <f t="shared" si="1037"/>
        <v>1002056.16</v>
      </c>
      <c r="AR744" s="330"/>
      <c r="AS744" s="330"/>
      <c r="AT744" s="330"/>
      <c r="AU744" s="330"/>
      <c r="AV744" s="335">
        <f t="shared" si="1051"/>
        <v>0</v>
      </c>
      <c r="AW744" s="330">
        <f>AQ744</f>
        <v>1002056.16</v>
      </c>
      <c r="AX744" s="330"/>
      <c r="AY744" s="332">
        <f t="shared" si="1052"/>
        <v>1002056.16</v>
      </c>
      <c r="AZ744" s="470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</row>
    <row r="745" spans="1:83" s="11" customFormat="1" ht="12" customHeight="1">
      <c r="A745" s="161">
        <v>18603003</v>
      </c>
      <c r="B745" s="108" t="str">
        <f t="shared" si="956"/>
        <v>18603003</v>
      </c>
      <c r="C745" s="125" t="s">
        <v>1041</v>
      </c>
      <c r="D745" s="112" t="str">
        <f t="shared" si="1076"/>
        <v>W/C</v>
      </c>
      <c r="E745" s="112"/>
      <c r="F745" s="125"/>
      <c r="G745" s="112"/>
      <c r="H745" s="177" t="str">
        <f t="shared" si="1065"/>
        <v/>
      </c>
      <c r="I745" s="177" t="str">
        <f t="shared" si="1066"/>
        <v/>
      </c>
      <c r="J745" s="177" t="str">
        <f t="shared" si="1067"/>
        <v/>
      </c>
      <c r="K745" s="177" t="str">
        <f t="shared" si="1068"/>
        <v/>
      </c>
      <c r="L745" s="177" t="str">
        <f t="shared" si="1005"/>
        <v>W/C</v>
      </c>
      <c r="M745" s="177" t="str">
        <f t="shared" si="1006"/>
        <v>NO</v>
      </c>
      <c r="N745" s="177" t="str">
        <f t="shared" si="1007"/>
        <v>W/C</v>
      </c>
      <c r="O745"/>
      <c r="P745" s="95">
        <v>1319596.3400000001</v>
      </c>
      <c r="Q745" s="95">
        <v>1319596.3400000001</v>
      </c>
      <c r="R745" s="95">
        <v>1304972.6100000001</v>
      </c>
      <c r="S745" s="95">
        <v>1398455.11</v>
      </c>
      <c r="T745" s="95">
        <v>1398455.11</v>
      </c>
      <c r="U745" s="95">
        <v>1398455.11</v>
      </c>
      <c r="V745" s="95">
        <v>1411586.41</v>
      </c>
      <c r="W745" s="95">
        <v>1400943.97</v>
      </c>
      <c r="X745" s="95">
        <v>1400943.97</v>
      </c>
      <c r="Y745" s="95">
        <v>1414075.27</v>
      </c>
      <c r="Z745" s="95">
        <v>1414075.27</v>
      </c>
      <c r="AA745" s="95">
        <v>1414075.27</v>
      </c>
      <c r="AB745" s="95">
        <v>1427324.52</v>
      </c>
      <c r="AC745" s="95"/>
      <c r="AD745" s="95"/>
      <c r="AE745" s="95">
        <f t="shared" si="1069"/>
        <v>1387424.5725</v>
      </c>
      <c r="AF745" s="102"/>
      <c r="AG745" s="101"/>
      <c r="AH745" s="99"/>
      <c r="AI745" s="99"/>
      <c r="AJ745" s="99"/>
      <c r="AK745" s="100"/>
      <c r="AL745" s="99">
        <f t="shared" si="1049"/>
        <v>0</v>
      </c>
      <c r="AM745" s="98">
        <f>AE745</f>
        <v>1387424.5725</v>
      </c>
      <c r="AN745" s="99"/>
      <c r="AO745" s="247">
        <f t="shared" si="1050"/>
        <v>1387424.5725</v>
      </c>
      <c r="AP745" s="232"/>
      <c r="AQ745" s="86">
        <f t="shared" si="1037"/>
        <v>1427324.52</v>
      </c>
      <c r="AR745" s="99"/>
      <c r="AS745" s="99"/>
      <c r="AT745" s="99"/>
      <c r="AU745" s="99"/>
      <c r="AV745" s="245">
        <f t="shared" si="1051"/>
        <v>0</v>
      </c>
      <c r="AW745" s="99">
        <f t="shared" ref="AW745:AW774" si="1090">AQ745</f>
        <v>1427324.52</v>
      </c>
      <c r="AX745" s="99"/>
      <c r="AY745" s="98">
        <f t="shared" si="1052"/>
        <v>1427324.52</v>
      </c>
      <c r="AZ745" s="470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</row>
    <row r="746" spans="1:83" s="11" customFormat="1" ht="12" customHeight="1">
      <c r="A746" s="161">
        <v>18603011</v>
      </c>
      <c r="B746" s="108" t="str">
        <f t="shared" si="956"/>
        <v>18603011</v>
      </c>
      <c r="C746" s="125" t="s">
        <v>1073</v>
      </c>
      <c r="D746" s="112" t="str">
        <f t="shared" si="1076"/>
        <v>W/C</v>
      </c>
      <c r="E746" s="112"/>
      <c r="F746" s="125"/>
      <c r="G746" s="112"/>
      <c r="H746" s="177" t="str">
        <f t="shared" si="1065"/>
        <v/>
      </c>
      <c r="I746" s="177" t="str">
        <f t="shared" si="1066"/>
        <v/>
      </c>
      <c r="J746" s="177" t="str">
        <f t="shared" si="1067"/>
        <v/>
      </c>
      <c r="K746" s="177" t="str">
        <f t="shared" si="1068"/>
        <v/>
      </c>
      <c r="L746" s="177" t="str">
        <f t="shared" si="1005"/>
        <v>W/C</v>
      </c>
      <c r="M746" s="177" t="str">
        <f t="shared" si="1006"/>
        <v>NO</v>
      </c>
      <c r="N746" s="177" t="str">
        <f t="shared" si="1007"/>
        <v>W/C</v>
      </c>
      <c r="O746"/>
      <c r="P746" s="95">
        <v>823863.03</v>
      </c>
      <c r="Q746" s="95">
        <v>803768.79</v>
      </c>
      <c r="R746" s="95">
        <v>783674.55</v>
      </c>
      <c r="S746" s="95">
        <v>763580.31</v>
      </c>
      <c r="T746" s="95">
        <v>743486.07</v>
      </c>
      <c r="U746" s="95">
        <v>723391.83</v>
      </c>
      <c r="V746" s="95">
        <v>703297.59</v>
      </c>
      <c r="W746" s="95">
        <v>683203.35</v>
      </c>
      <c r="X746" s="95">
        <v>663109.11</v>
      </c>
      <c r="Y746" s="95">
        <v>643014.87</v>
      </c>
      <c r="Z746" s="95">
        <v>622920.63</v>
      </c>
      <c r="AA746" s="95">
        <v>602826.39</v>
      </c>
      <c r="AB746" s="95">
        <v>582732.15</v>
      </c>
      <c r="AC746" s="95"/>
      <c r="AD746" s="95"/>
      <c r="AE746" s="95">
        <f t="shared" si="1069"/>
        <v>703297.59</v>
      </c>
      <c r="AF746" s="102"/>
      <c r="AG746" s="101"/>
      <c r="AH746" s="99"/>
      <c r="AI746" s="99"/>
      <c r="AJ746" s="99"/>
      <c r="AK746" s="100"/>
      <c r="AL746" s="99">
        <f t="shared" si="1049"/>
        <v>0</v>
      </c>
      <c r="AM746" s="98">
        <f>AE746</f>
        <v>703297.59</v>
      </c>
      <c r="AN746" s="99"/>
      <c r="AO746" s="247">
        <f t="shared" si="1050"/>
        <v>703297.59</v>
      </c>
      <c r="AP746" s="232"/>
      <c r="AQ746" s="86">
        <f t="shared" si="1037"/>
        <v>582732.15</v>
      </c>
      <c r="AR746" s="99"/>
      <c r="AS746" s="99"/>
      <c r="AT746" s="99"/>
      <c r="AU746" s="99"/>
      <c r="AV746" s="245">
        <f t="shared" si="1051"/>
        <v>0</v>
      </c>
      <c r="AW746" s="99">
        <f t="shared" si="1090"/>
        <v>582732.15</v>
      </c>
      <c r="AX746" s="99"/>
      <c r="AY746" s="98">
        <f t="shared" si="1052"/>
        <v>582732.15</v>
      </c>
      <c r="AZ746" s="470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</row>
    <row r="747" spans="1:83" s="11" customFormat="1" ht="12" customHeight="1">
      <c r="A747" s="161">
        <v>18603013</v>
      </c>
      <c r="B747" s="108" t="str">
        <f t="shared" si="956"/>
        <v>18603013</v>
      </c>
      <c r="C747" s="126" t="s">
        <v>1201</v>
      </c>
      <c r="D747" s="112" t="str">
        <f t="shared" si="1076"/>
        <v>AIC</v>
      </c>
      <c r="E747" s="112"/>
      <c r="F747" s="126"/>
      <c r="G747" s="112"/>
      <c r="H747" s="177" t="str">
        <f t="shared" si="1065"/>
        <v>AIC</v>
      </c>
      <c r="I747" s="177" t="str">
        <f t="shared" si="1066"/>
        <v/>
      </c>
      <c r="J747" s="177" t="str">
        <f t="shared" si="1067"/>
        <v/>
      </c>
      <c r="K747" s="177" t="str">
        <f t="shared" si="1068"/>
        <v/>
      </c>
      <c r="L747" s="177" t="str">
        <f t="shared" si="1005"/>
        <v>NO</v>
      </c>
      <c r="M747" s="177" t="str">
        <f t="shared" si="1006"/>
        <v>NO</v>
      </c>
      <c r="N747" s="177" t="str">
        <f t="shared" si="1007"/>
        <v/>
      </c>
      <c r="O747" s="5"/>
      <c r="P747" s="95">
        <v>0</v>
      </c>
      <c r="Q747" s="95">
        <v>0</v>
      </c>
      <c r="R747" s="95">
        <v>0</v>
      </c>
      <c r="S747" s="95">
        <v>0</v>
      </c>
      <c r="T747" s="95">
        <v>0</v>
      </c>
      <c r="U747" s="95">
        <v>0</v>
      </c>
      <c r="V747" s="95">
        <v>0</v>
      </c>
      <c r="W747" s="95">
        <v>0</v>
      </c>
      <c r="X747" s="95">
        <v>0</v>
      </c>
      <c r="Y747" s="95">
        <v>0</v>
      </c>
      <c r="Z747" s="95">
        <v>0</v>
      </c>
      <c r="AA747" s="95">
        <v>0</v>
      </c>
      <c r="AB747" s="95">
        <v>0</v>
      </c>
      <c r="AC747" s="95"/>
      <c r="AD747" s="95"/>
      <c r="AE747" s="95">
        <f t="shared" si="1069"/>
        <v>0</v>
      </c>
      <c r="AF747" s="102"/>
      <c r="AG747" s="101"/>
      <c r="AH747" s="99">
        <f>AE747</f>
        <v>0</v>
      </c>
      <c r="AI747" s="99"/>
      <c r="AJ747" s="99"/>
      <c r="AK747" s="100"/>
      <c r="AL747" s="99">
        <f>SUM(AI747:AK747)</f>
        <v>0</v>
      </c>
      <c r="AM747" s="98"/>
      <c r="AN747" s="99"/>
      <c r="AO747" s="247">
        <f t="shared" si="1050"/>
        <v>0</v>
      </c>
      <c r="AP747" s="232"/>
      <c r="AQ747" s="86">
        <f t="shared" si="1037"/>
        <v>0</v>
      </c>
      <c r="AR747" s="99">
        <f>AL747</f>
        <v>0</v>
      </c>
      <c r="AS747" s="99"/>
      <c r="AT747" s="99"/>
      <c r="AU747" s="99"/>
      <c r="AV747" s="245">
        <f t="shared" si="1051"/>
        <v>0</v>
      </c>
      <c r="AW747" s="99"/>
      <c r="AX747" s="99"/>
      <c r="AY747" s="98">
        <f t="shared" si="1052"/>
        <v>0</v>
      </c>
      <c r="AZ747" s="470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</row>
    <row r="748" spans="1:83" s="11" customFormat="1" ht="12" customHeight="1">
      <c r="A748" s="168">
        <v>18603021</v>
      </c>
      <c r="B748" s="112" t="str">
        <f t="shared" si="956"/>
        <v>18603021</v>
      </c>
      <c r="C748" s="94" t="s">
        <v>1083</v>
      </c>
      <c r="D748" s="112" t="str">
        <f t="shared" si="1076"/>
        <v>W/C</v>
      </c>
      <c r="E748" s="112"/>
      <c r="F748" s="94"/>
      <c r="G748" s="112"/>
      <c r="H748" s="177" t="str">
        <f t="shared" si="1065"/>
        <v/>
      </c>
      <c r="I748" s="177" t="str">
        <f t="shared" si="1066"/>
        <v/>
      </c>
      <c r="J748" s="177" t="str">
        <f t="shared" si="1067"/>
        <v/>
      </c>
      <c r="K748" s="177" t="str">
        <f t="shared" si="1068"/>
        <v/>
      </c>
      <c r="L748" s="177" t="str">
        <f t="shared" si="1005"/>
        <v>W/C</v>
      </c>
      <c r="M748" s="177" t="str">
        <f t="shared" si="1006"/>
        <v>NO</v>
      </c>
      <c r="N748" s="177" t="str">
        <f t="shared" si="1007"/>
        <v>W/C</v>
      </c>
      <c r="O748"/>
      <c r="P748" s="95">
        <v>3787619.68</v>
      </c>
      <c r="Q748" s="95">
        <v>3729367.33</v>
      </c>
      <c r="R748" s="95">
        <v>3671114.98</v>
      </c>
      <c r="S748" s="95">
        <v>3612862.63</v>
      </c>
      <c r="T748" s="95">
        <v>3554610.28</v>
      </c>
      <c r="U748" s="95">
        <v>3496357.93</v>
      </c>
      <c r="V748" s="95">
        <v>3438105.58</v>
      </c>
      <c r="W748" s="95">
        <v>3379853.23</v>
      </c>
      <c r="X748" s="95">
        <v>3321600.88</v>
      </c>
      <c r="Y748" s="95">
        <v>3263348.53</v>
      </c>
      <c r="Z748" s="95">
        <v>3205096.18</v>
      </c>
      <c r="AA748" s="95">
        <v>3146843.83</v>
      </c>
      <c r="AB748" s="95">
        <v>3088591.48</v>
      </c>
      <c r="AC748" s="95"/>
      <c r="AD748" s="95"/>
      <c r="AE748" s="95">
        <f t="shared" si="1069"/>
        <v>3438105.58</v>
      </c>
      <c r="AF748" s="102"/>
      <c r="AG748" s="101"/>
      <c r="AH748" s="99"/>
      <c r="AI748" s="99"/>
      <c r="AJ748" s="99"/>
      <c r="AK748" s="100"/>
      <c r="AL748" s="99">
        <f t="shared" si="1049"/>
        <v>0</v>
      </c>
      <c r="AM748" s="98">
        <f t="shared" ref="AM748:AM755" si="1091">AE748</f>
        <v>3438105.58</v>
      </c>
      <c r="AN748" s="99"/>
      <c r="AO748" s="247">
        <f t="shared" si="1050"/>
        <v>3438105.58</v>
      </c>
      <c r="AP748" s="232"/>
      <c r="AQ748" s="86">
        <f t="shared" si="1037"/>
        <v>3088591.48</v>
      </c>
      <c r="AR748" s="99"/>
      <c r="AS748" s="99"/>
      <c r="AT748" s="99"/>
      <c r="AU748" s="99"/>
      <c r="AV748" s="245">
        <f t="shared" si="1051"/>
        <v>0</v>
      </c>
      <c r="AW748" s="99">
        <f t="shared" si="1090"/>
        <v>3088591.48</v>
      </c>
      <c r="AX748" s="99"/>
      <c r="AY748" s="98">
        <f t="shared" si="1052"/>
        <v>3088591.48</v>
      </c>
      <c r="AZ748" s="470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</row>
    <row r="749" spans="1:83" s="11" customFormat="1" ht="12" customHeight="1">
      <c r="A749" s="161">
        <v>18603031</v>
      </c>
      <c r="B749" s="108" t="str">
        <f t="shared" si="956"/>
        <v>18603031</v>
      </c>
      <c r="C749" s="125" t="s">
        <v>1065</v>
      </c>
      <c r="D749" s="112" t="str">
        <f t="shared" si="1076"/>
        <v>W/C</v>
      </c>
      <c r="E749" s="112"/>
      <c r="F749" s="125"/>
      <c r="G749" s="112"/>
      <c r="H749" s="177" t="str">
        <f t="shared" si="1065"/>
        <v/>
      </c>
      <c r="I749" s="177" t="str">
        <f t="shared" si="1066"/>
        <v/>
      </c>
      <c r="J749" s="177" t="str">
        <f t="shared" si="1067"/>
        <v/>
      </c>
      <c r="K749" s="177" t="str">
        <f t="shared" si="1068"/>
        <v/>
      </c>
      <c r="L749" s="177" t="str">
        <f t="shared" si="1005"/>
        <v>W/C</v>
      </c>
      <c r="M749" s="177" t="str">
        <f t="shared" si="1006"/>
        <v>NO</v>
      </c>
      <c r="N749" s="177" t="str">
        <f t="shared" si="1007"/>
        <v>W/C</v>
      </c>
      <c r="O749"/>
      <c r="P749" s="95">
        <v>158209.51</v>
      </c>
      <c r="Q749" s="95">
        <v>126567.53</v>
      </c>
      <c r="R749" s="95">
        <v>94925.55</v>
      </c>
      <c r="S749" s="95">
        <v>63283.57</v>
      </c>
      <c r="T749" s="95">
        <v>31641.59</v>
      </c>
      <c r="U749" s="95">
        <v>0</v>
      </c>
      <c r="V749" s="95">
        <v>0</v>
      </c>
      <c r="W749" s="95">
        <v>0</v>
      </c>
      <c r="X749" s="95">
        <v>0</v>
      </c>
      <c r="Y749" s="95">
        <v>0</v>
      </c>
      <c r="Z749" s="95">
        <v>0</v>
      </c>
      <c r="AA749" s="95">
        <v>0</v>
      </c>
      <c r="AB749" s="95">
        <v>0</v>
      </c>
      <c r="AC749" s="95"/>
      <c r="AD749" s="95"/>
      <c r="AE749" s="95">
        <f t="shared" si="1069"/>
        <v>32960.249583333338</v>
      </c>
      <c r="AF749" s="102"/>
      <c r="AG749" s="101"/>
      <c r="AH749" s="99"/>
      <c r="AI749" s="99"/>
      <c r="AJ749" s="99"/>
      <c r="AK749" s="100"/>
      <c r="AL749" s="99">
        <f t="shared" si="1049"/>
        <v>0</v>
      </c>
      <c r="AM749" s="98">
        <f t="shared" si="1091"/>
        <v>32960.249583333338</v>
      </c>
      <c r="AN749" s="99"/>
      <c r="AO749" s="247">
        <f t="shared" si="1050"/>
        <v>32960.249583333338</v>
      </c>
      <c r="AP749" s="232"/>
      <c r="AQ749" s="86">
        <f t="shared" si="1037"/>
        <v>0</v>
      </c>
      <c r="AR749" s="99"/>
      <c r="AS749" s="99"/>
      <c r="AT749" s="99"/>
      <c r="AU749" s="99"/>
      <c r="AV749" s="245">
        <f t="shared" si="1051"/>
        <v>0</v>
      </c>
      <c r="AW749" s="99">
        <f t="shared" si="1090"/>
        <v>0</v>
      </c>
      <c r="AX749" s="99"/>
      <c r="AY749" s="98">
        <f t="shared" si="1052"/>
        <v>0</v>
      </c>
      <c r="AZ749" s="470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</row>
    <row r="750" spans="1:83" s="11" customFormat="1" ht="12" customHeight="1">
      <c r="A750" s="493" t="s">
        <v>1806</v>
      </c>
      <c r="B750" s="494" t="str">
        <f t="shared" ref="B750" si="1092">TEXT(A750,"##")</f>
        <v>18603023</v>
      </c>
      <c r="C750" s="560" t="s">
        <v>1801</v>
      </c>
      <c r="D750" s="568" t="str">
        <f t="shared" si="1076"/>
        <v>AIC</v>
      </c>
      <c r="E750" s="568"/>
      <c r="F750" s="581">
        <v>43678</v>
      </c>
      <c r="G750" s="568"/>
      <c r="H750" s="570" t="str">
        <f t="shared" ref="H750" si="1093">IF(VALUE(AH750),H$7,IF(ISBLANK(AH750),"",H$7))</f>
        <v>AIC</v>
      </c>
      <c r="I750" s="570" t="str">
        <f t="shared" ref="I750" si="1094">IF(VALUE(AI750),I$7,IF(ISBLANK(AI750),"",I$7))</f>
        <v/>
      </c>
      <c r="J750" s="570" t="str">
        <f t="shared" ref="J750" si="1095">IF(VALUE(AJ750),J$7,IF(ISBLANK(AJ750),"",J$7))</f>
        <v/>
      </c>
      <c r="K750" s="570" t="str">
        <f t="shared" ref="K750" si="1096">IF(VALUE(AK750),K$7,IF(ISBLANK(AK750),"",K$7))</f>
        <v/>
      </c>
      <c r="L750" s="570" t="str">
        <f t="shared" ref="L750" si="1097">IF(VALUE(AM750),"W/C",IF(ISBLANK(AM750),"NO","W/C"))</f>
        <v>NO</v>
      </c>
      <c r="M750" s="570" t="str">
        <f t="shared" ref="M750" si="1098">IF(VALUE(AN750),"W/C",IF(ISBLANK(AN750),"NO","W/C"))</f>
        <v>NO</v>
      </c>
      <c r="N750" s="570" t="str">
        <f t="shared" ref="N750" si="1099">IF(OR(CONCATENATE(L750,M750)="NOW/C",CONCATENATE(L750,M750)="W/CNO"),"W/C","")</f>
        <v/>
      </c>
      <c r="O750" s="561"/>
      <c r="P750" s="562"/>
      <c r="Q750" s="562"/>
      <c r="R750" s="562"/>
      <c r="S750" s="562"/>
      <c r="T750" s="562"/>
      <c r="U750" s="562"/>
      <c r="V750" s="562"/>
      <c r="W750" s="562"/>
      <c r="X750" s="562">
        <v>118041</v>
      </c>
      <c r="Y750" s="562">
        <v>234625</v>
      </c>
      <c r="Z750" s="562">
        <v>234625</v>
      </c>
      <c r="AA750" s="562">
        <v>254092.2</v>
      </c>
      <c r="AB750" s="562">
        <v>254092.2</v>
      </c>
      <c r="AC750" s="562"/>
      <c r="AD750" s="562"/>
      <c r="AE750" s="562">
        <f t="shared" si="1069"/>
        <v>80702.441666666666</v>
      </c>
      <c r="AF750" s="571"/>
      <c r="AG750" s="572"/>
      <c r="AH750" s="564">
        <f>AE750</f>
        <v>80702.441666666666</v>
      </c>
      <c r="AI750" s="564"/>
      <c r="AJ750" s="564"/>
      <c r="AK750" s="573"/>
      <c r="AL750" s="564">
        <f t="shared" si="1049"/>
        <v>0</v>
      </c>
      <c r="AM750" s="565"/>
      <c r="AN750" s="564"/>
      <c r="AO750" s="574">
        <f t="shared" si="1050"/>
        <v>0</v>
      </c>
      <c r="AP750" s="232"/>
      <c r="AQ750" s="575">
        <f t="shared" ref="AQ750" si="1100">AB750</f>
        <v>254092.2</v>
      </c>
      <c r="AR750" s="487">
        <f>AQ750</f>
        <v>254092.2</v>
      </c>
      <c r="AS750" s="564"/>
      <c r="AT750" s="564"/>
      <c r="AU750" s="564"/>
      <c r="AV750" s="580">
        <f t="shared" ref="AV750" si="1101">SUM(AS750:AU750)</f>
        <v>0</v>
      </c>
      <c r="AW750" s="564"/>
      <c r="AX750" s="564"/>
      <c r="AY750" s="565">
        <f t="shared" ref="AY750" si="1102">AW750+AX750</f>
        <v>0</v>
      </c>
      <c r="AZ750" s="47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</row>
    <row r="751" spans="1:83" s="11" customFormat="1" ht="12" customHeight="1">
      <c r="A751" s="493" t="s">
        <v>1780</v>
      </c>
      <c r="B751" s="494" t="str">
        <f t="shared" si="956"/>
        <v>18603033</v>
      </c>
      <c r="C751" s="560" t="s">
        <v>1775</v>
      </c>
      <c r="D751" s="480" t="str">
        <f t="shared" si="1076"/>
        <v>Non-Op</v>
      </c>
      <c r="E751" s="480"/>
      <c r="F751" s="495">
        <v>43617</v>
      </c>
      <c r="G751" s="480"/>
      <c r="H751" s="482" t="str">
        <f t="shared" si="1065"/>
        <v/>
      </c>
      <c r="I751" s="482" t="str">
        <f t="shared" si="1066"/>
        <v/>
      </c>
      <c r="J751" s="482" t="str">
        <f t="shared" si="1067"/>
        <v/>
      </c>
      <c r="K751" s="482" t="str">
        <f t="shared" si="1068"/>
        <v>Non-Op</v>
      </c>
      <c r="L751" s="482" t="str">
        <f t="shared" ref="L751" si="1103">IF(VALUE(AM751),"W/C",IF(ISBLANK(AM751),"NO","W/C"))</f>
        <v>NO</v>
      </c>
      <c r="M751" s="482" t="str">
        <f t="shared" ref="M751" si="1104">IF(VALUE(AN751),"W/C",IF(ISBLANK(AN751),"NO","W/C"))</f>
        <v>NO</v>
      </c>
      <c r="N751" s="482" t="str">
        <f t="shared" ref="N751" si="1105">IF(OR(CONCATENATE(L751,M751)="NOW/C",CONCATENATE(L751,M751)="W/CNO"),"W/C","")</f>
        <v/>
      </c>
      <c r="O751" s="483"/>
      <c r="P751" s="484"/>
      <c r="Q751" s="484"/>
      <c r="R751" s="484"/>
      <c r="S751" s="484"/>
      <c r="T751" s="484"/>
      <c r="U751" s="484"/>
      <c r="V751" s="484">
        <v>5049092</v>
      </c>
      <c r="W751" s="484">
        <v>7805476</v>
      </c>
      <c r="X751" s="484">
        <v>10339346</v>
      </c>
      <c r="Y751" s="484">
        <v>12861989</v>
      </c>
      <c r="Z751" s="484">
        <v>15585423</v>
      </c>
      <c r="AA751" s="484">
        <v>18561171</v>
      </c>
      <c r="AB751" s="484">
        <v>21666891</v>
      </c>
      <c r="AC751" s="484"/>
      <c r="AD751" s="484"/>
      <c r="AE751" s="484">
        <f t="shared" si="1069"/>
        <v>6752995.208333333</v>
      </c>
      <c r="AF751" s="485"/>
      <c r="AG751" s="496"/>
      <c r="AH751" s="487"/>
      <c r="AI751" s="487"/>
      <c r="AJ751" s="487"/>
      <c r="AK751" s="488">
        <f>AE751</f>
        <v>6752995.208333333</v>
      </c>
      <c r="AL751" s="487">
        <f t="shared" ref="AL751" si="1106">SUM(AI751:AK751)</f>
        <v>6752995.208333333</v>
      </c>
      <c r="AM751" s="489"/>
      <c r="AN751" s="487"/>
      <c r="AO751" s="490">
        <f t="shared" ref="AO751" si="1107">AM751+AN751</f>
        <v>0</v>
      </c>
      <c r="AP751" s="232"/>
      <c r="AQ751" s="491">
        <f t="shared" ref="AQ751" si="1108">AB751</f>
        <v>21666891</v>
      </c>
      <c r="AR751" s="487"/>
      <c r="AS751" s="487"/>
      <c r="AT751" s="487"/>
      <c r="AU751" s="487">
        <f>AQ751</f>
        <v>21666891</v>
      </c>
      <c r="AV751" s="492">
        <f t="shared" ref="AV751" si="1109">SUM(AS751:AU751)</f>
        <v>21666891</v>
      </c>
      <c r="AW751" s="487"/>
      <c r="AX751" s="487"/>
      <c r="AY751" s="489">
        <f t="shared" si="1052"/>
        <v>0</v>
      </c>
      <c r="AZ751" s="470" t="s">
        <v>1782</v>
      </c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</row>
    <row r="752" spans="1:83" s="11" customFormat="1" ht="12" customHeight="1">
      <c r="A752" s="161">
        <v>18603041</v>
      </c>
      <c r="B752" s="108" t="str">
        <f t="shared" si="956"/>
        <v>18603041</v>
      </c>
      <c r="C752" s="94" t="s">
        <v>1084</v>
      </c>
      <c r="D752" s="112" t="str">
        <f t="shared" si="1076"/>
        <v>W/C</v>
      </c>
      <c r="E752" s="112"/>
      <c r="F752" s="94"/>
      <c r="G752" s="112"/>
      <c r="H752" s="177" t="str">
        <f t="shared" si="1065"/>
        <v/>
      </c>
      <c r="I752" s="177" t="str">
        <f t="shared" si="1066"/>
        <v/>
      </c>
      <c r="J752" s="177" t="str">
        <f t="shared" si="1067"/>
        <v/>
      </c>
      <c r="K752" s="177" t="str">
        <f t="shared" si="1068"/>
        <v/>
      </c>
      <c r="L752" s="177" t="str">
        <f t="shared" si="1005"/>
        <v>W/C</v>
      </c>
      <c r="M752" s="177" t="str">
        <f t="shared" si="1006"/>
        <v>NO</v>
      </c>
      <c r="N752" s="177" t="str">
        <f t="shared" si="1007"/>
        <v>W/C</v>
      </c>
      <c r="O752"/>
      <c r="P752" s="95">
        <v>177307</v>
      </c>
      <c r="Q752" s="95">
        <v>156988.69</v>
      </c>
      <c r="R752" s="95">
        <v>136670.38</v>
      </c>
      <c r="S752" s="95">
        <v>116352.07</v>
      </c>
      <c r="T752" s="95">
        <v>96033.76</v>
      </c>
      <c r="U752" s="95">
        <v>75715.45</v>
      </c>
      <c r="V752" s="95">
        <v>55397.14</v>
      </c>
      <c r="W752" s="95">
        <v>35078.83</v>
      </c>
      <c r="X752" s="95">
        <v>14760.52</v>
      </c>
      <c r="Y752" s="95">
        <v>0</v>
      </c>
      <c r="Z752" s="95">
        <v>0</v>
      </c>
      <c r="AA752" s="95">
        <v>0</v>
      </c>
      <c r="AB752" s="95">
        <v>0</v>
      </c>
      <c r="AC752" s="95"/>
      <c r="AD752" s="95"/>
      <c r="AE752" s="95">
        <f t="shared" si="1069"/>
        <v>64637.528333333328</v>
      </c>
      <c r="AF752" s="102"/>
      <c r="AG752" s="101"/>
      <c r="AH752" s="99"/>
      <c r="AI752" s="99"/>
      <c r="AJ752" s="99"/>
      <c r="AK752" s="100"/>
      <c r="AL752" s="99">
        <f t="shared" si="1049"/>
        <v>0</v>
      </c>
      <c r="AM752" s="98">
        <f t="shared" si="1091"/>
        <v>64637.528333333328</v>
      </c>
      <c r="AN752" s="99"/>
      <c r="AO752" s="247">
        <f t="shared" si="1050"/>
        <v>64637.528333333328</v>
      </c>
      <c r="AP752" s="232"/>
      <c r="AQ752" s="86">
        <f t="shared" si="1037"/>
        <v>0</v>
      </c>
      <c r="AR752" s="99"/>
      <c r="AS752" s="99"/>
      <c r="AT752" s="99"/>
      <c r="AU752" s="99"/>
      <c r="AV752" s="245">
        <f t="shared" si="1051"/>
        <v>0</v>
      </c>
      <c r="AW752" s="99">
        <f t="shared" si="1090"/>
        <v>0</v>
      </c>
      <c r="AX752" s="99"/>
      <c r="AY752" s="98">
        <f t="shared" si="1052"/>
        <v>0</v>
      </c>
      <c r="AZ752" s="470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</row>
    <row r="753" spans="1:83" s="11" customFormat="1" ht="12" customHeight="1">
      <c r="A753" s="493" t="s">
        <v>1781</v>
      </c>
      <c r="B753" s="494" t="str">
        <f t="shared" si="956"/>
        <v>18603043</v>
      </c>
      <c r="C753" s="479" t="s">
        <v>1776</v>
      </c>
      <c r="D753" s="480" t="str">
        <f t="shared" si="1076"/>
        <v>Non-Op</v>
      </c>
      <c r="E753" s="480"/>
      <c r="F753" s="495">
        <v>43617</v>
      </c>
      <c r="G753" s="480"/>
      <c r="H753" s="482" t="str">
        <f t="shared" si="1065"/>
        <v/>
      </c>
      <c r="I753" s="482" t="str">
        <f t="shared" si="1066"/>
        <v/>
      </c>
      <c r="J753" s="482" t="str">
        <f t="shared" si="1067"/>
        <v/>
      </c>
      <c r="K753" s="482" t="str">
        <f t="shared" si="1068"/>
        <v>Non-Op</v>
      </c>
      <c r="L753" s="482" t="str">
        <f t="shared" ref="L753" si="1110">IF(VALUE(AM753),"W/C",IF(ISBLANK(AM753),"NO","W/C"))</f>
        <v>NO</v>
      </c>
      <c r="M753" s="482" t="str">
        <f t="shared" ref="M753" si="1111">IF(VALUE(AN753),"W/C",IF(ISBLANK(AN753),"NO","W/C"))</f>
        <v>NO</v>
      </c>
      <c r="N753" s="482" t="str">
        <f t="shared" ref="N753" si="1112">IF(OR(CONCATENATE(L753,M753)="NOW/C",CONCATENATE(L753,M753)="W/CNO"),"W/C","")</f>
        <v/>
      </c>
      <c r="O753" s="483"/>
      <c r="P753" s="484"/>
      <c r="Q753" s="484"/>
      <c r="R753" s="484"/>
      <c r="S753" s="484"/>
      <c r="T753" s="484"/>
      <c r="U753" s="484"/>
      <c r="V753" s="484">
        <v>28939</v>
      </c>
      <c r="W753" s="484">
        <v>67686</v>
      </c>
      <c r="X753" s="484">
        <v>119748</v>
      </c>
      <c r="Y753" s="484">
        <v>186327</v>
      </c>
      <c r="Z753" s="484">
        <v>267967</v>
      </c>
      <c r="AA753" s="484">
        <v>365996</v>
      </c>
      <c r="AB753" s="484">
        <v>481484</v>
      </c>
      <c r="AC753" s="484"/>
      <c r="AD753" s="484"/>
      <c r="AE753" s="484">
        <f t="shared" si="1069"/>
        <v>106450.41666666667</v>
      </c>
      <c r="AF753" s="485"/>
      <c r="AG753" s="496"/>
      <c r="AH753" s="487"/>
      <c r="AI753" s="487"/>
      <c r="AJ753" s="487"/>
      <c r="AK753" s="488">
        <f>AE753</f>
        <v>106450.41666666667</v>
      </c>
      <c r="AL753" s="487">
        <f t="shared" ref="AL753" si="1113">SUM(AI753:AK753)</f>
        <v>106450.41666666667</v>
      </c>
      <c r="AM753" s="489"/>
      <c r="AN753" s="487"/>
      <c r="AO753" s="490">
        <f t="shared" ref="AO753" si="1114">AM753+AN753</f>
        <v>0</v>
      </c>
      <c r="AP753" s="232"/>
      <c r="AQ753" s="491">
        <f t="shared" ref="AQ753" si="1115">AB753</f>
        <v>481484</v>
      </c>
      <c r="AR753" s="487"/>
      <c r="AS753" s="487"/>
      <c r="AT753" s="487"/>
      <c r="AU753" s="487">
        <f>AQ753</f>
        <v>481484</v>
      </c>
      <c r="AV753" s="492">
        <f t="shared" ref="AV753" si="1116">SUM(AS753:AU753)</f>
        <v>481484</v>
      </c>
      <c r="AW753" s="487"/>
      <c r="AX753" s="487"/>
      <c r="AY753" s="489">
        <f t="shared" si="1052"/>
        <v>0</v>
      </c>
      <c r="AZ753" s="470" t="s">
        <v>1782</v>
      </c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</row>
    <row r="754" spans="1:83" s="11" customFormat="1" ht="12" customHeight="1">
      <c r="A754" s="161">
        <v>18603051</v>
      </c>
      <c r="B754" s="108" t="str">
        <f t="shared" si="956"/>
        <v>18603051</v>
      </c>
      <c r="C754" s="94" t="s">
        <v>1086</v>
      </c>
      <c r="D754" s="112" t="str">
        <f t="shared" si="1076"/>
        <v>W/C</v>
      </c>
      <c r="E754" s="112"/>
      <c r="F754" s="94"/>
      <c r="G754" s="112"/>
      <c r="H754" s="177" t="str">
        <f t="shared" si="1065"/>
        <v/>
      </c>
      <c r="I754" s="177" t="str">
        <f t="shared" si="1066"/>
        <v/>
      </c>
      <c r="J754" s="177" t="str">
        <f t="shared" si="1067"/>
        <v/>
      </c>
      <c r="K754" s="177" t="str">
        <f t="shared" si="1068"/>
        <v/>
      </c>
      <c r="L754" s="177" t="str">
        <f t="shared" si="1005"/>
        <v>W/C</v>
      </c>
      <c r="M754" s="177" t="str">
        <f t="shared" si="1006"/>
        <v>NO</v>
      </c>
      <c r="N754" s="177" t="str">
        <f t="shared" si="1007"/>
        <v>W/C</v>
      </c>
      <c r="O754"/>
      <c r="P754" s="95">
        <v>0</v>
      </c>
      <c r="Q754" s="95">
        <v>0</v>
      </c>
      <c r="R754" s="95">
        <v>0</v>
      </c>
      <c r="S754" s="95">
        <v>0</v>
      </c>
      <c r="T754" s="95">
        <v>0</v>
      </c>
      <c r="U754" s="95">
        <v>0</v>
      </c>
      <c r="V754" s="95">
        <v>0</v>
      </c>
      <c r="W754" s="95">
        <v>0</v>
      </c>
      <c r="X754" s="95">
        <v>0</v>
      </c>
      <c r="Y754" s="95">
        <v>0</v>
      </c>
      <c r="Z754" s="95">
        <v>0</v>
      </c>
      <c r="AA754" s="95">
        <v>0</v>
      </c>
      <c r="AB754" s="95">
        <v>0</v>
      </c>
      <c r="AC754" s="95"/>
      <c r="AD754" s="95"/>
      <c r="AE754" s="95">
        <f t="shared" si="1069"/>
        <v>0</v>
      </c>
      <c r="AF754" s="102"/>
      <c r="AG754" s="101"/>
      <c r="AH754" s="99"/>
      <c r="AI754" s="99"/>
      <c r="AJ754" s="99"/>
      <c r="AK754" s="100"/>
      <c r="AL754" s="99">
        <f t="shared" si="1049"/>
        <v>0</v>
      </c>
      <c r="AM754" s="98">
        <f t="shared" si="1091"/>
        <v>0</v>
      </c>
      <c r="AN754" s="99"/>
      <c r="AO754" s="247">
        <f t="shared" si="1050"/>
        <v>0</v>
      </c>
      <c r="AP754" s="232"/>
      <c r="AQ754" s="86">
        <f t="shared" si="1037"/>
        <v>0</v>
      </c>
      <c r="AR754" s="99"/>
      <c r="AS754" s="99"/>
      <c r="AT754" s="99"/>
      <c r="AU754" s="99"/>
      <c r="AV754" s="245">
        <f t="shared" si="1051"/>
        <v>0</v>
      </c>
      <c r="AW754" s="99">
        <f t="shared" si="1090"/>
        <v>0</v>
      </c>
      <c r="AX754" s="99"/>
      <c r="AY754" s="98">
        <f t="shared" si="1052"/>
        <v>0</v>
      </c>
      <c r="AZ754" s="470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</row>
    <row r="755" spans="1:83" s="11" customFormat="1" ht="12" customHeight="1">
      <c r="A755" s="161">
        <v>18603061</v>
      </c>
      <c r="B755" s="108" t="str">
        <f t="shared" si="956"/>
        <v>18603061</v>
      </c>
      <c r="C755" s="94" t="s">
        <v>1145</v>
      </c>
      <c r="D755" s="112" t="str">
        <f t="shared" si="1076"/>
        <v>W/C</v>
      </c>
      <c r="E755" s="112"/>
      <c r="F755" s="94"/>
      <c r="G755" s="112"/>
      <c r="H755" s="177" t="str">
        <f t="shared" si="1065"/>
        <v/>
      </c>
      <c r="I755" s="177" t="str">
        <f t="shared" si="1066"/>
        <v/>
      </c>
      <c r="J755" s="177" t="str">
        <f t="shared" si="1067"/>
        <v/>
      </c>
      <c r="K755" s="177" t="str">
        <f t="shared" si="1068"/>
        <v/>
      </c>
      <c r="L755" s="177" t="str">
        <f t="shared" si="1005"/>
        <v>W/C</v>
      </c>
      <c r="M755" s="177" t="str">
        <f t="shared" si="1006"/>
        <v>NO</v>
      </c>
      <c r="N755" s="177" t="str">
        <f t="shared" si="1007"/>
        <v>W/C</v>
      </c>
      <c r="O755"/>
      <c r="P755" s="95">
        <v>2044202.05</v>
      </c>
      <c r="Q755" s="95">
        <v>2024160.86</v>
      </c>
      <c r="R755" s="95">
        <v>2004119.67</v>
      </c>
      <c r="S755" s="95">
        <v>1984078.48</v>
      </c>
      <c r="T755" s="95">
        <v>1964037.29</v>
      </c>
      <c r="U755" s="95">
        <v>1943996.1</v>
      </c>
      <c r="V755" s="95">
        <v>1923954.91</v>
      </c>
      <c r="W755" s="95">
        <v>1903913.72</v>
      </c>
      <c r="X755" s="95">
        <v>1883872.53</v>
      </c>
      <c r="Y755" s="95">
        <v>1863831.34</v>
      </c>
      <c r="Z755" s="95">
        <v>1843790.15</v>
      </c>
      <c r="AA755" s="95">
        <v>1823748.96</v>
      </c>
      <c r="AB755" s="95">
        <v>1803707.77</v>
      </c>
      <c r="AC755" s="95"/>
      <c r="AD755" s="95"/>
      <c r="AE755" s="95">
        <f t="shared" si="1069"/>
        <v>1923954.9100000001</v>
      </c>
      <c r="AF755" s="102"/>
      <c r="AG755" s="101"/>
      <c r="AH755" s="99"/>
      <c r="AI755" s="99"/>
      <c r="AJ755" s="99"/>
      <c r="AK755" s="100"/>
      <c r="AL755" s="99">
        <f t="shared" si="1049"/>
        <v>0</v>
      </c>
      <c r="AM755" s="98">
        <f t="shared" si="1091"/>
        <v>1923954.9100000001</v>
      </c>
      <c r="AN755" s="99"/>
      <c r="AO755" s="247">
        <f t="shared" si="1050"/>
        <v>1923954.9100000001</v>
      </c>
      <c r="AP755" s="232"/>
      <c r="AQ755" s="86">
        <f t="shared" si="1037"/>
        <v>1803707.77</v>
      </c>
      <c r="AR755" s="99"/>
      <c r="AS755" s="99"/>
      <c r="AT755" s="99"/>
      <c r="AU755" s="99"/>
      <c r="AV755" s="245">
        <f t="shared" si="1051"/>
        <v>0</v>
      </c>
      <c r="AW755" s="99">
        <f t="shared" si="1090"/>
        <v>1803707.77</v>
      </c>
      <c r="AX755" s="99"/>
      <c r="AY755" s="98">
        <f t="shared" si="1052"/>
        <v>1803707.77</v>
      </c>
      <c r="AZ755" s="470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</row>
    <row r="756" spans="1:83" s="11" customFormat="1" ht="12" customHeight="1">
      <c r="A756" s="167">
        <v>18603072</v>
      </c>
      <c r="B756" s="196" t="str">
        <f t="shared" si="956"/>
        <v>18603072</v>
      </c>
      <c r="C756" s="94" t="s">
        <v>1146</v>
      </c>
      <c r="D756" s="112" t="str">
        <f t="shared" si="1076"/>
        <v>Non-Op</v>
      </c>
      <c r="E756" s="112"/>
      <c r="F756" s="94"/>
      <c r="G756" s="112"/>
      <c r="H756" s="177" t="str">
        <f t="shared" si="1065"/>
        <v/>
      </c>
      <c r="I756" s="177" t="str">
        <f t="shared" si="1066"/>
        <v/>
      </c>
      <c r="J756" s="177" t="str">
        <f t="shared" si="1067"/>
        <v/>
      </c>
      <c r="K756" s="177" t="str">
        <f t="shared" si="1068"/>
        <v>Non-Op</v>
      </c>
      <c r="L756" s="177" t="str">
        <f t="shared" si="1005"/>
        <v>NO</v>
      </c>
      <c r="M756" s="177" t="str">
        <f t="shared" si="1006"/>
        <v>NO</v>
      </c>
      <c r="N756" s="177" t="str">
        <f t="shared" si="1007"/>
        <v/>
      </c>
      <c r="O756" s="5"/>
      <c r="P756" s="95">
        <v>0</v>
      </c>
      <c r="Q756" s="95">
        <v>0</v>
      </c>
      <c r="R756" s="95">
        <v>0</v>
      </c>
      <c r="S756" s="95">
        <v>0</v>
      </c>
      <c r="T756" s="95">
        <v>0</v>
      </c>
      <c r="U756" s="95">
        <v>0</v>
      </c>
      <c r="V756" s="95">
        <v>0</v>
      </c>
      <c r="W756" s="95">
        <v>0</v>
      </c>
      <c r="X756" s="95">
        <v>0</v>
      </c>
      <c r="Y756" s="95">
        <v>0</v>
      </c>
      <c r="Z756" s="95">
        <v>0</v>
      </c>
      <c r="AA756" s="95">
        <v>0</v>
      </c>
      <c r="AB756" s="95">
        <v>0</v>
      </c>
      <c r="AC756" s="95"/>
      <c r="AD756" s="95"/>
      <c r="AE756" s="95">
        <f t="shared" si="1069"/>
        <v>0</v>
      </c>
      <c r="AF756" s="143"/>
      <c r="AG756" s="105"/>
      <c r="AH756" s="99"/>
      <c r="AI756" s="99"/>
      <c r="AJ756" s="99"/>
      <c r="AK756" s="100">
        <f>AE756</f>
        <v>0</v>
      </c>
      <c r="AL756" s="99">
        <f t="shared" si="1049"/>
        <v>0</v>
      </c>
      <c r="AM756" s="98"/>
      <c r="AN756" s="99"/>
      <c r="AO756" s="247">
        <f t="shared" si="1050"/>
        <v>0</v>
      </c>
      <c r="AP756" s="232"/>
      <c r="AQ756" s="86">
        <f t="shared" si="1037"/>
        <v>0</v>
      </c>
      <c r="AR756" s="99"/>
      <c r="AS756" s="99"/>
      <c r="AT756" s="99"/>
      <c r="AU756" s="99">
        <f>AQ756</f>
        <v>0</v>
      </c>
      <c r="AV756" s="245">
        <f t="shared" si="1051"/>
        <v>0</v>
      </c>
      <c r="AW756" s="99"/>
      <c r="AX756" s="99"/>
      <c r="AY756" s="98">
        <f t="shared" si="1052"/>
        <v>0</v>
      </c>
      <c r="AZ756" s="470" t="s">
        <v>1673</v>
      </c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</row>
    <row r="757" spans="1:83" s="11" customFormat="1" ht="12" customHeight="1">
      <c r="A757" s="168">
        <v>18603081</v>
      </c>
      <c r="B757" s="112" t="str">
        <f t="shared" si="956"/>
        <v>18603081</v>
      </c>
      <c r="C757" s="94" t="s">
        <v>1148</v>
      </c>
      <c r="D757" s="112" t="str">
        <f t="shared" si="1076"/>
        <v>W/C</v>
      </c>
      <c r="E757" s="112"/>
      <c r="F757" s="94"/>
      <c r="G757" s="112"/>
      <c r="H757" s="177" t="str">
        <f t="shared" si="1065"/>
        <v/>
      </c>
      <c r="I757" s="177" t="str">
        <f t="shared" si="1066"/>
        <v/>
      </c>
      <c r="J757" s="177" t="str">
        <f t="shared" si="1067"/>
        <v/>
      </c>
      <c r="K757" s="177" t="str">
        <f t="shared" si="1068"/>
        <v/>
      </c>
      <c r="L757" s="177" t="str">
        <f t="shared" si="1005"/>
        <v>W/C</v>
      </c>
      <c r="M757" s="177" t="str">
        <f t="shared" si="1006"/>
        <v>NO</v>
      </c>
      <c r="N757" s="177" t="str">
        <f t="shared" si="1007"/>
        <v>W/C</v>
      </c>
      <c r="O757"/>
      <c r="P757" s="95">
        <v>0</v>
      </c>
      <c r="Q757" s="95">
        <v>0</v>
      </c>
      <c r="R757" s="95">
        <v>0</v>
      </c>
      <c r="S757" s="95">
        <v>0</v>
      </c>
      <c r="T757" s="95">
        <v>0</v>
      </c>
      <c r="U757" s="95">
        <v>0</v>
      </c>
      <c r="V757" s="95">
        <v>0</v>
      </c>
      <c r="W757" s="95">
        <v>0</v>
      </c>
      <c r="X757" s="95">
        <v>0</v>
      </c>
      <c r="Y757" s="95">
        <v>0</v>
      </c>
      <c r="Z757" s="95">
        <v>0</v>
      </c>
      <c r="AA757" s="95">
        <v>0</v>
      </c>
      <c r="AB757" s="95">
        <v>0</v>
      </c>
      <c r="AC757" s="95"/>
      <c r="AD757" s="95"/>
      <c r="AE757" s="95">
        <f t="shared" si="1069"/>
        <v>0</v>
      </c>
      <c r="AF757" s="102"/>
      <c r="AG757" s="101"/>
      <c r="AH757" s="99"/>
      <c r="AI757" s="99"/>
      <c r="AJ757" s="99"/>
      <c r="AK757" s="100"/>
      <c r="AL757" s="99">
        <f t="shared" si="1049"/>
        <v>0</v>
      </c>
      <c r="AM757" s="98">
        <f t="shared" ref="AM757:AM771" si="1117">AE757</f>
        <v>0</v>
      </c>
      <c r="AN757" s="99"/>
      <c r="AO757" s="247">
        <f t="shared" si="1050"/>
        <v>0</v>
      </c>
      <c r="AP757" s="232"/>
      <c r="AQ757" s="86">
        <f t="shared" si="1037"/>
        <v>0</v>
      </c>
      <c r="AR757" s="99"/>
      <c r="AS757" s="99"/>
      <c r="AT757" s="99"/>
      <c r="AU757" s="99"/>
      <c r="AV757" s="245">
        <f t="shared" si="1051"/>
        <v>0</v>
      </c>
      <c r="AW757" s="99">
        <f t="shared" si="1090"/>
        <v>0</v>
      </c>
      <c r="AX757" s="99"/>
      <c r="AY757" s="98">
        <f t="shared" si="1052"/>
        <v>0</v>
      </c>
      <c r="AZ757" s="470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</row>
    <row r="758" spans="1:83" s="11" customFormat="1" ht="12" customHeight="1">
      <c r="A758" s="168">
        <v>18603091</v>
      </c>
      <c r="B758" s="112" t="str">
        <f t="shared" si="956"/>
        <v>18603091</v>
      </c>
      <c r="C758" s="94" t="s">
        <v>1149</v>
      </c>
      <c r="D758" s="112" t="str">
        <f t="shared" si="1076"/>
        <v>W/C</v>
      </c>
      <c r="E758" s="112"/>
      <c r="F758" s="94"/>
      <c r="G758" s="112"/>
      <c r="H758" s="177" t="str">
        <f t="shared" si="1065"/>
        <v/>
      </c>
      <c r="I758" s="177" t="str">
        <f t="shared" si="1066"/>
        <v/>
      </c>
      <c r="J758" s="177" t="str">
        <f t="shared" si="1067"/>
        <v/>
      </c>
      <c r="K758" s="177" t="str">
        <f t="shared" si="1068"/>
        <v/>
      </c>
      <c r="L758" s="177" t="str">
        <f t="shared" si="1005"/>
        <v>W/C</v>
      </c>
      <c r="M758" s="177" t="str">
        <f t="shared" si="1006"/>
        <v>NO</v>
      </c>
      <c r="N758" s="177" t="str">
        <f t="shared" si="1007"/>
        <v>W/C</v>
      </c>
      <c r="O758"/>
      <c r="P758" s="95">
        <v>7500</v>
      </c>
      <c r="Q758" s="95">
        <v>7500</v>
      </c>
      <c r="R758" s="95">
        <v>7500</v>
      </c>
      <c r="S758" s="95">
        <v>7500</v>
      </c>
      <c r="T758" s="95">
        <v>7500</v>
      </c>
      <c r="U758" s="95">
        <v>7500</v>
      </c>
      <c r="V758" s="95">
        <v>7500</v>
      </c>
      <c r="W758" s="95">
        <v>7500</v>
      </c>
      <c r="X758" s="95">
        <v>7500</v>
      </c>
      <c r="Y758" s="95">
        <v>7500</v>
      </c>
      <c r="Z758" s="95">
        <v>7500</v>
      </c>
      <c r="AA758" s="95">
        <v>7500</v>
      </c>
      <c r="AB758" s="95">
        <v>7500</v>
      </c>
      <c r="AC758" s="95"/>
      <c r="AD758" s="95"/>
      <c r="AE758" s="95">
        <f t="shared" si="1069"/>
        <v>7500</v>
      </c>
      <c r="AF758" s="102"/>
      <c r="AG758" s="101"/>
      <c r="AH758" s="99"/>
      <c r="AI758" s="99"/>
      <c r="AJ758" s="99"/>
      <c r="AK758" s="100"/>
      <c r="AL758" s="99">
        <f t="shared" si="1049"/>
        <v>0</v>
      </c>
      <c r="AM758" s="98">
        <f t="shared" si="1117"/>
        <v>7500</v>
      </c>
      <c r="AN758" s="99"/>
      <c r="AO758" s="247">
        <f t="shared" si="1050"/>
        <v>7500</v>
      </c>
      <c r="AP758" s="232"/>
      <c r="AQ758" s="86">
        <f t="shared" si="1037"/>
        <v>7500</v>
      </c>
      <c r="AR758" s="99"/>
      <c r="AS758" s="99"/>
      <c r="AT758" s="99"/>
      <c r="AU758" s="99"/>
      <c r="AV758" s="245">
        <f t="shared" si="1051"/>
        <v>0</v>
      </c>
      <c r="AW758" s="99">
        <f t="shared" si="1090"/>
        <v>7500</v>
      </c>
      <c r="AX758" s="99"/>
      <c r="AY758" s="98">
        <f t="shared" si="1052"/>
        <v>7500</v>
      </c>
      <c r="AZ758" s="470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</row>
    <row r="759" spans="1:83" s="11" customFormat="1" ht="12" customHeight="1">
      <c r="A759" s="347">
        <v>18604001</v>
      </c>
      <c r="B759" s="326" t="str">
        <f t="shared" si="956"/>
        <v>18604001</v>
      </c>
      <c r="C759" s="325" t="s">
        <v>1314</v>
      </c>
      <c r="D759" s="326" t="str">
        <f t="shared" si="1076"/>
        <v>W/C</v>
      </c>
      <c r="E759" s="326"/>
      <c r="F759" s="339">
        <v>42811</v>
      </c>
      <c r="G759" s="326"/>
      <c r="H759" s="327" t="str">
        <f t="shared" si="1065"/>
        <v/>
      </c>
      <c r="I759" s="327" t="str">
        <f t="shared" si="1066"/>
        <v/>
      </c>
      <c r="J759" s="327" t="str">
        <f t="shared" si="1067"/>
        <v/>
      </c>
      <c r="K759" s="327" t="str">
        <f t="shared" si="1068"/>
        <v/>
      </c>
      <c r="L759" s="327" t="str">
        <f t="shared" si="1005"/>
        <v>W/C</v>
      </c>
      <c r="M759" s="327" t="str">
        <f t="shared" si="1006"/>
        <v>NO</v>
      </c>
      <c r="N759" s="327" t="str">
        <f t="shared" si="1007"/>
        <v>W/C</v>
      </c>
      <c r="O759" s="445"/>
      <c r="P759" s="328">
        <v>1489286.28</v>
      </c>
      <c r="Q759" s="328">
        <v>1461706.9</v>
      </c>
      <c r="R759" s="328">
        <v>1434127.52</v>
      </c>
      <c r="S759" s="328">
        <v>1406548.14</v>
      </c>
      <c r="T759" s="328">
        <v>1378968.76</v>
      </c>
      <c r="U759" s="328">
        <v>1351389.38</v>
      </c>
      <c r="V759" s="328">
        <v>1323810</v>
      </c>
      <c r="W759" s="328">
        <v>1296230.6200000001</v>
      </c>
      <c r="X759" s="328">
        <v>1268651.24</v>
      </c>
      <c r="Y759" s="328">
        <v>1241071.8600000001</v>
      </c>
      <c r="Z759" s="328">
        <v>1213492.48</v>
      </c>
      <c r="AA759" s="328">
        <v>1185913.1000000001</v>
      </c>
      <c r="AB759" s="328">
        <v>1158333.72</v>
      </c>
      <c r="AC759" s="328"/>
      <c r="AD759" s="328"/>
      <c r="AE759" s="328">
        <f t="shared" si="1069"/>
        <v>1323810</v>
      </c>
      <c r="AF759" s="377"/>
      <c r="AG759" s="329"/>
      <c r="AH759" s="330"/>
      <c r="AI759" s="330"/>
      <c r="AJ759" s="330"/>
      <c r="AK759" s="331"/>
      <c r="AL759" s="330">
        <f t="shared" si="1049"/>
        <v>0</v>
      </c>
      <c r="AM759" s="332">
        <f t="shared" si="1117"/>
        <v>1323810</v>
      </c>
      <c r="AN759" s="330"/>
      <c r="AO759" s="333">
        <f t="shared" si="1050"/>
        <v>1323810</v>
      </c>
      <c r="AP759" s="232"/>
      <c r="AQ759" s="334">
        <f t="shared" si="1037"/>
        <v>1158333.72</v>
      </c>
      <c r="AR759" s="330"/>
      <c r="AS759" s="330"/>
      <c r="AT759" s="330"/>
      <c r="AU759" s="330"/>
      <c r="AV759" s="335">
        <f t="shared" si="1051"/>
        <v>0</v>
      </c>
      <c r="AW759" s="330">
        <f t="shared" si="1090"/>
        <v>1158333.72</v>
      </c>
      <c r="AX759" s="330"/>
      <c r="AY759" s="332">
        <f t="shared" si="1052"/>
        <v>1158333.72</v>
      </c>
      <c r="AZ759" s="470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</row>
    <row r="760" spans="1:83" s="11" customFormat="1" ht="12" customHeight="1">
      <c r="A760" s="347">
        <v>18604011</v>
      </c>
      <c r="B760" s="326" t="str">
        <f t="shared" si="956"/>
        <v>18604011</v>
      </c>
      <c r="C760" s="325" t="s">
        <v>1326</v>
      </c>
      <c r="D760" s="326" t="str">
        <f t="shared" si="1076"/>
        <v>W/C</v>
      </c>
      <c r="E760" s="326"/>
      <c r="F760" s="339">
        <v>42872</v>
      </c>
      <c r="G760" s="326"/>
      <c r="H760" s="327" t="str">
        <f t="shared" si="1065"/>
        <v/>
      </c>
      <c r="I760" s="327" t="str">
        <f t="shared" si="1066"/>
        <v/>
      </c>
      <c r="J760" s="327" t="str">
        <f t="shared" si="1067"/>
        <v/>
      </c>
      <c r="K760" s="327" t="str">
        <f t="shared" si="1068"/>
        <v/>
      </c>
      <c r="L760" s="327" t="str">
        <f t="shared" si="1005"/>
        <v>W/C</v>
      </c>
      <c r="M760" s="327" t="str">
        <f t="shared" si="1006"/>
        <v>NO</v>
      </c>
      <c r="N760" s="327" t="str">
        <f t="shared" si="1007"/>
        <v>W/C</v>
      </c>
      <c r="O760" s="445"/>
      <c r="P760" s="328">
        <v>735576.44</v>
      </c>
      <c r="Q760" s="328">
        <v>689602.93</v>
      </c>
      <c r="R760" s="328">
        <v>643629.42000000004</v>
      </c>
      <c r="S760" s="328">
        <v>551682.4</v>
      </c>
      <c r="T760" s="328">
        <v>505708.89</v>
      </c>
      <c r="U760" s="328">
        <v>459735.38</v>
      </c>
      <c r="V760" s="328">
        <v>413761.87</v>
      </c>
      <c r="W760" s="328">
        <v>367788.36</v>
      </c>
      <c r="X760" s="328">
        <v>321814.84999999998</v>
      </c>
      <c r="Y760" s="328">
        <v>275841.34000000003</v>
      </c>
      <c r="Z760" s="328">
        <v>229867.83</v>
      </c>
      <c r="AA760" s="328">
        <v>183894.32</v>
      </c>
      <c r="AB760" s="328">
        <v>137920.81</v>
      </c>
      <c r="AC760" s="328"/>
      <c r="AD760" s="328"/>
      <c r="AE760" s="328">
        <f t="shared" si="1069"/>
        <v>423339.68458333338</v>
      </c>
      <c r="AF760" s="377"/>
      <c r="AG760" s="329"/>
      <c r="AH760" s="330"/>
      <c r="AI760" s="330"/>
      <c r="AJ760" s="330"/>
      <c r="AK760" s="331"/>
      <c r="AL760" s="330">
        <f t="shared" si="1049"/>
        <v>0</v>
      </c>
      <c r="AM760" s="332">
        <f t="shared" si="1117"/>
        <v>423339.68458333338</v>
      </c>
      <c r="AN760" s="330"/>
      <c r="AO760" s="333">
        <f t="shared" si="1050"/>
        <v>423339.68458333338</v>
      </c>
      <c r="AP760" s="232"/>
      <c r="AQ760" s="334">
        <f t="shared" si="1037"/>
        <v>137920.81</v>
      </c>
      <c r="AR760" s="330"/>
      <c r="AS760" s="330"/>
      <c r="AT760" s="330"/>
      <c r="AU760" s="330"/>
      <c r="AV760" s="335">
        <f t="shared" si="1051"/>
        <v>0</v>
      </c>
      <c r="AW760" s="330">
        <f t="shared" si="1090"/>
        <v>137920.81</v>
      </c>
      <c r="AX760" s="330"/>
      <c r="AY760" s="332">
        <f t="shared" si="1052"/>
        <v>137920.81</v>
      </c>
      <c r="AZ760" s="47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</row>
    <row r="761" spans="1:83" s="11" customFormat="1" ht="12" customHeight="1">
      <c r="A761" s="347">
        <v>18604021</v>
      </c>
      <c r="B761" s="326" t="str">
        <f t="shared" si="956"/>
        <v>18604021</v>
      </c>
      <c r="C761" s="325" t="s">
        <v>1328</v>
      </c>
      <c r="D761" s="326" t="str">
        <f t="shared" si="1076"/>
        <v>W/C</v>
      </c>
      <c r="E761" s="326"/>
      <c r="F761" s="339">
        <v>42904</v>
      </c>
      <c r="G761" s="326"/>
      <c r="H761" s="327" t="str">
        <f t="shared" si="1065"/>
        <v/>
      </c>
      <c r="I761" s="327" t="str">
        <f t="shared" si="1066"/>
        <v/>
      </c>
      <c r="J761" s="327" t="str">
        <f t="shared" si="1067"/>
        <v/>
      </c>
      <c r="K761" s="327" t="str">
        <f t="shared" si="1068"/>
        <v/>
      </c>
      <c r="L761" s="327" t="str">
        <f t="shared" si="1005"/>
        <v>W/C</v>
      </c>
      <c r="M761" s="327" t="str">
        <f t="shared" si="1006"/>
        <v>NO</v>
      </c>
      <c r="N761" s="327" t="str">
        <f t="shared" si="1007"/>
        <v>W/C</v>
      </c>
      <c r="O761" s="445"/>
      <c r="P761" s="328">
        <v>1701336.34</v>
      </c>
      <c r="Q761" s="328">
        <v>1671365.96</v>
      </c>
      <c r="R761" s="328">
        <v>1657812.81</v>
      </c>
      <c r="S761" s="328">
        <v>1644259.66</v>
      </c>
      <c r="T761" s="328">
        <v>1630706.51</v>
      </c>
      <c r="U761" s="328">
        <v>1617153.36</v>
      </c>
      <c r="V761" s="328">
        <v>1603600.21</v>
      </c>
      <c r="W761" s="328">
        <v>1590047.06</v>
      </c>
      <c r="X761" s="328">
        <v>1576493.91</v>
      </c>
      <c r="Y761" s="328">
        <v>1562940.76</v>
      </c>
      <c r="Z761" s="328">
        <v>1549387.61</v>
      </c>
      <c r="AA761" s="328">
        <v>1535834.46</v>
      </c>
      <c r="AB761" s="328">
        <v>1522281.31</v>
      </c>
      <c r="AC761" s="328"/>
      <c r="AD761" s="328"/>
      <c r="AE761" s="328">
        <f t="shared" si="1069"/>
        <v>1604284.2612499997</v>
      </c>
      <c r="AF761" s="377"/>
      <c r="AG761" s="329"/>
      <c r="AH761" s="330"/>
      <c r="AI761" s="330"/>
      <c r="AJ761" s="330"/>
      <c r="AK761" s="331"/>
      <c r="AL761" s="330">
        <f t="shared" si="1049"/>
        <v>0</v>
      </c>
      <c r="AM761" s="332">
        <f t="shared" si="1117"/>
        <v>1604284.2612499997</v>
      </c>
      <c r="AN761" s="330"/>
      <c r="AO761" s="333">
        <f t="shared" si="1050"/>
        <v>1604284.2612499997</v>
      </c>
      <c r="AP761" s="232"/>
      <c r="AQ761" s="334">
        <f t="shared" si="1037"/>
        <v>1522281.31</v>
      </c>
      <c r="AR761" s="330"/>
      <c r="AS761" s="330"/>
      <c r="AT761" s="330"/>
      <c r="AU761" s="330"/>
      <c r="AV761" s="335">
        <f t="shared" si="1051"/>
        <v>0</v>
      </c>
      <c r="AW761" s="330">
        <f t="shared" si="1090"/>
        <v>1522281.31</v>
      </c>
      <c r="AX761" s="330"/>
      <c r="AY761" s="332">
        <f t="shared" si="1052"/>
        <v>1522281.31</v>
      </c>
      <c r="AZ761" s="470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</row>
    <row r="762" spans="1:83" s="11" customFormat="1" ht="12" customHeight="1">
      <c r="A762" s="347">
        <v>18604031</v>
      </c>
      <c r="B762" s="326" t="str">
        <f t="shared" si="956"/>
        <v>18604031</v>
      </c>
      <c r="C762" s="325" t="s">
        <v>1320</v>
      </c>
      <c r="D762" s="326" t="str">
        <f t="shared" si="1076"/>
        <v>W/C</v>
      </c>
      <c r="E762" s="326"/>
      <c r="F762" s="339">
        <v>42842</v>
      </c>
      <c r="G762" s="326"/>
      <c r="H762" s="327" t="str">
        <f t="shared" si="1065"/>
        <v/>
      </c>
      <c r="I762" s="327" t="str">
        <f t="shared" si="1066"/>
        <v/>
      </c>
      <c r="J762" s="327" t="str">
        <f t="shared" si="1067"/>
        <v/>
      </c>
      <c r="K762" s="327" t="str">
        <f t="shared" si="1068"/>
        <v/>
      </c>
      <c r="L762" s="327" t="str">
        <f t="shared" si="1005"/>
        <v>W/C</v>
      </c>
      <c r="M762" s="327" t="str">
        <f t="shared" si="1006"/>
        <v>NO</v>
      </c>
      <c r="N762" s="327" t="str">
        <f t="shared" si="1007"/>
        <v>W/C</v>
      </c>
      <c r="O762" s="445"/>
      <c r="P762" s="328">
        <v>1494107.68</v>
      </c>
      <c r="Q762" s="328">
        <v>1480767.43</v>
      </c>
      <c r="R762" s="328">
        <v>1467427.18</v>
      </c>
      <c r="S762" s="328">
        <v>1454086.93</v>
      </c>
      <c r="T762" s="328">
        <v>1440746.68</v>
      </c>
      <c r="U762" s="328">
        <v>1427406.43</v>
      </c>
      <c r="V762" s="328">
        <v>1414066.18</v>
      </c>
      <c r="W762" s="328">
        <v>1400725.93</v>
      </c>
      <c r="X762" s="328">
        <v>1387385.68</v>
      </c>
      <c r="Y762" s="328">
        <v>1374045.43</v>
      </c>
      <c r="Z762" s="328">
        <v>1360705.18</v>
      </c>
      <c r="AA762" s="328">
        <v>1347364.93</v>
      </c>
      <c r="AB762" s="328">
        <v>1334024.68</v>
      </c>
      <c r="AC762" s="328"/>
      <c r="AD762" s="328"/>
      <c r="AE762" s="328">
        <f t="shared" si="1069"/>
        <v>1414066.18</v>
      </c>
      <c r="AF762" s="377"/>
      <c r="AG762" s="329"/>
      <c r="AH762" s="330"/>
      <c r="AI762" s="330"/>
      <c r="AJ762" s="330"/>
      <c r="AK762" s="331"/>
      <c r="AL762" s="330">
        <f t="shared" si="1049"/>
        <v>0</v>
      </c>
      <c r="AM762" s="332">
        <f t="shared" si="1117"/>
        <v>1414066.18</v>
      </c>
      <c r="AN762" s="330"/>
      <c r="AO762" s="333">
        <f t="shared" si="1050"/>
        <v>1414066.18</v>
      </c>
      <c r="AP762" s="232"/>
      <c r="AQ762" s="334">
        <f t="shared" si="1037"/>
        <v>1334024.68</v>
      </c>
      <c r="AR762" s="330"/>
      <c r="AS762" s="330"/>
      <c r="AT762" s="330"/>
      <c r="AU762" s="330"/>
      <c r="AV762" s="335">
        <f t="shared" si="1051"/>
        <v>0</v>
      </c>
      <c r="AW762" s="330">
        <f t="shared" si="1090"/>
        <v>1334024.68</v>
      </c>
      <c r="AX762" s="330"/>
      <c r="AY762" s="332">
        <f t="shared" si="1052"/>
        <v>1334024.68</v>
      </c>
      <c r="AZ762" s="470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</row>
    <row r="763" spans="1:83" s="11" customFormat="1" ht="12" customHeight="1">
      <c r="A763" s="347">
        <v>18604041</v>
      </c>
      <c r="B763" s="326" t="str">
        <f t="shared" si="956"/>
        <v>18604041</v>
      </c>
      <c r="C763" s="325" t="s">
        <v>1329</v>
      </c>
      <c r="D763" s="326" t="str">
        <f t="shared" si="1076"/>
        <v>W/C</v>
      </c>
      <c r="E763" s="326"/>
      <c r="F763" s="339">
        <v>42904</v>
      </c>
      <c r="G763" s="326"/>
      <c r="H763" s="327" t="str">
        <f t="shared" si="1065"/>
        <v/>
      </c>
      <c r="I763" s="327" t="str">
        <f t="shared" si="1066"/>
        <v/>
      </c>
      <c r="J763" s="327" t="str">
        <f t="shared" si="1067"/>
        <v/>
      </c>
      <c r="K763" s="327" t="str">
        <f t="shared" si="1068"/>
        <v/>
      </c>
      <c r="L763" s="327" t="str">
        <f t="shared" si="1005"/>
        <v>W/C</v>
      </c>
      <c r="M763" s="327" t="str">
        <f t="shared" si="1006"/>
        <v>NO</v>
      </c>
      <c r="N763" s="327" t="str">
        <f t="shared" si="1007"/>
        <v>W/C</v>
      </c>
      <c r="O763" s="445"/>
      <c r="P763" s="328">
        <v>1129364.1100000001</v>
      </c>
      <c r="Q763" s="328">
        <v>1111437.7</v>
      </c>
      <c r="R763" s="328">
        <v>1093511.29</v>
      </c>
      <c r="S763" s="328">
        <v>1075584.8799999999</v>
      </c>
      <c r="T763" s="328">
        <v>1057658.47</v>
      </c>
      <c r="U763" s="328">
        <v>1039732.06</v>
      </c>
      <c r="V763" s="328">
        <v>1021805.65</v>
      </c>
      <c r="W763" s="328">
        <v>1003879.24</v>
      </c>
      <c r="X763" s="328">
        <v>985952.83</v>
      </c>
      <c r="Y763" s="328">
        <v>968026.42</v>
      </c>
      <c r="Z763" s="328">
        <v>950100.01</v>
      </c>
      <c r="AA763" s="328">
        <v>932173.6</v>
      </c>
      <c r="AB763" s="328">
        <v>914247.19</v>
      </c>
      <c r="AC763" s="328"/>
      <c r="AD763" s="328"/>
      <c r="AE763" s="328">
        <f t="shared" si="1069"/>
        <v>1021805.65</v>
      </c>
      <c r="AF763" s="377"/>
      <c r="AG763" s="329"/>
      <c r="AH763" s="330"/>
      <c r="AI763" s="330"/>
      <c r="AJ763" s="330"/>
      <c r="AK763" s="331"/>
      <c r="AL763" s="330">
        <f t="shared" si="1049"/>
        <v>0</v>
      </c>
      <c r="AM763" s="332">
        <f t="shared" si="1117"/>
        <v>1021805.65</v>
      </c>
      <c r="AN763" s="330"/>
      <c r="AO763" s="333">
        <f t="shared" si="1050"/>
        <v>1021805.65</v>
      </c>
      <c r="AP763" s="232"/>
      <c r="AQ763" s="334">
        <f t="shared" si="1037"/>
        <v>914247.19</v>
      </c>
      <c r="AR763" s="330"/>
      <c r="AS763" s="330"/>
      <c r="AT763" s="330"/>
      <c r="AU763" s="330"/>
      <c r="AV763" s="335">
        <f t="shared" si="1051"/>
        <v>0</v>
      </c>
      <c r="AW763" s="330">
        <f t="shared" si="1090"/>
        <v>914247.19</v>
      </c>
      <c r="AX763" s="330"/>
      <c r="AY763" s="332">
        <f t="shared" si="1052"/>
        <v>914247.19</v>
      </c>
      <c r="AZ763" s="470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</row>
    <row r="764" spans="1:83" s="11" customFormat="1" ht="12" customHeight="1">
      <c r="A764" s="161">
        <v>18605011</v>
      </c>
      <c r="B764" s="108" t="str">
        <f t="shared" si="956"/>
        <v>18605011</v>
      </c>
      <c r="C764" s="125" t="s">
        <v>1116</v>
      </c>
      <c r="D764" s="112" t="str">
        <f t="shared" si="1076"/>
        <v>W/C</v>
      </c>
      <c r="E764" s="112"/>
      <c r="F764" s="125"/>
      <c r="G764" s="112"/>
      <c r="H764" s="177" t="str">
        <f t="shared" ref="H764:H795" si="1118">IF(VALUE(AH764),H$7,IF(ISBLANK(AH764),"",H$7))</f>
        <v/>
      </c>
      <c r="I764" s="177" t="str">
        <f t="shared" ref="I764:I795" si="1119">IF(VALUE(AI764),I$7,IF(ISBLANK(AI764),"",I$7))</f>
        <v/>
      </c>
      <c r="J764" s="177" t="str">
        <f t="shared" ref="J764:J795" si="1120">IF(VALUE(AJ764),J$7,IF(ISBLANK(AJ764),"",J$7))</f>
        <v/>
      </c>
      <c r="K764" s="177" t="str">
        <f t="shared" ref="K764:K795" si="1121">IF(VALUE(AK764),K$7,IF(ISBLANK(AK764),"",K$7))</f>
        <v/>
      </c>
      <c r="L764" s="177" t="str">
        <f t="shared" si="1005"/>
        <v>W/C</v>
      </c>
      <c r="M764" s="177" t="str">
        <f t="shared" si="1006"/>
        <v>NO</v>
      </c>
      <c r="N764" s="177" t="str">
        <f t="shared" si="1007"/>
        <v>W/C</v>
      </c>
      <c r="O764"/>
      <c r="P764" s="95">
        <v>2574268.6800000002</v>
      </c>
      <c r="Q764" s="95">
        <v>2374306.0699999998</v>
      </c>
      <c r="R764" s="95">
        <v>2174343.46</v>
      </c>
      <c r="S764" s="95">
        <v>1974380.85</v>
      </c>
      <c r="T764" s="95">
        <v>1774418.24</v>
      </c>
      <c r="U764" s="95">
        <v>1574455.63</v>
      </c>
      <c r="V764" s="95">
        <v>1374493.02</v>
      </c>
      <c r="W764" s="95">
        <v>1259951.94</v>
      </c>
      <c r="X764" s="95">
        <v>1145410.8600000001</v>
      </c>
      <c r="Y764" s="95">
        <v>1030869.78</v>
      </c>
      <c r="Z764" s="95">
        <v>916328.7</v>
      </c>
      <c r="AA764" s="95">
        <v>801787.62</v>
      </c>
      <c r="AB764" s="95">
        <v>687246.54</v>
      </c>
      <c r="AC764" s="95"/>
      <c r="AD764" s="95"/>
      <c r="AE764" s="95">
        <f t="shared" si="1069"/>
        <v>1502625.3149999997</v>
      </c>
      <c r="AF764" s="102"/>
      <c r="AG764" s="101"/>
      <c r="AH764" s="99"/>
      <c r="AI764" s="99"/>
      <c r="AJ764" s="99"/>
      <c r="AK764" s="100"/>
      <c r="AL764" s="99">
        <f t="shared" si="1049"/>
        <v>0</v>
      </c>
      <c r="AM764" s="98">
        <f t="shared" si="1117"/>
        <v>1502625.3149999997</v>
      </c>
      <c r="AN764" s="99"/>
      <c r="AO764" s="247">
        <f t="shared" si="1050"/>
        <v>1502625.3149999997</v>
      </c>
      <c r="AP764" s="232"/>
      <c r="AQ764" s="86">
        <f t="shared" si="1037"/>
        <v>687246.54</v>
      </c>
      <c r="AR764" s="99"/>
      <c r="AS764" s="99"/>
      <c r="AT764" s="99"/>
      <c r="AU764" s="99"/>
      <c r="AV764" s="245">
        <f t="shared" si="1051"/>
        <v>0</v>
      </c>
      <c r="AW764" s="99">
        <f t="shared" si="1090"/>
        <v>687246.54</v>
      </c>
      <c r="AX764" s="99"/>
      <c r="AY764" s="98">
        <f t="shared" si="1052"/>
        <v>687246.54</v>
      </c>
      <c r="AZ764" s="470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</row>
    <row r="765" spans="1:83" s="11" customFormat="1" ht="12" customHeight="1">
      <c r="A765" s="168">
        <v>18605021</v>
      </c>
      <c r="B765" s="112" t="str">
        <f t="shared" ref="B765:B829" si="1122">TEXT(A765,"##")</f>
        <v>18605021</v>
      </c>
      <c r="C765" s="94" t="s">
        <v>1150</v>
      </c>
      <c r="D765" s="112" t="str">
        <f t="shared" si="1076"/>
        <v>W/C</v>
      </c>
      <c r="E765" s="112"/>
      <c r="F765" s="94"/>
      <c r="G765" s="112"/>
      <c r="H765" s="177" t="str">
        <f t="shared" si="1118"/>
        <v/>
      </c>
      <c r="I765" s="177" t="str">
        <f t="shared" si="1119"/>
        <v/>
      </c>
      <c r="J765" s="177" t="str">
        <f t="shared" si="1120"/>
        <v/>
      </c>
      <c r="K765" s="177" t="str">
        <f t="shared" si="1121"/>
        <v/>
      </c>
      <c r="L765" s="177" t="str">
        <f t="shared" si="1005"/>
        <v>W/C</v>
      </c>
      <c r="M765" s="177" t="str">
        <f t="shared" si="1006"/>
        <v>NO</v>
      </c>
      <c r="N765" s="177" t="str">
        <f t="shared" si="1007"/>
        <v>W/C</v>
      </c>
      <c r="O765"/>
      <c r="P765" s="95">
        <v>4266965.99</v>
      </c>
      <c r="Q765" s="95">
        <v>4079684.41</v>
      </c>
      <c r="R765" s="95">
        <v>3892402.83</v>
      </c>
      <c r="S765" s="95">
        <v>3705121.25</v>
      </c>
      <c r="T765" s="95">
        <v>3517839.67</v>
      </c>
      <c r="U765" s="95">
        <v>3330558.13</v>
      </c>
      <c r="V765" s="95">
        <v>3175073.05</v>
      </c>
      <c r="W765" s="95">
        <v>3019587.97</v>
      </c>
      <c r="X765" s="95">
        <v>2864102.89</v>
      </c>
      <c r="Y765" s="95">
        <v>2708617.81</v>
      </c>
      <c r="Z765" s="95">
        <v>2553132.73</v>
      </c>
      <c r="AA765" s="95">
        <v>2397647.65</v>
      </c>
      <c r="AB765" s="95">
        <v>2242162.5699999998</v>
      </c>
      <c r="AC765" s="95"/>
      <c r="AD765" s="95"/>
      <c r="AE765" s="95">
        <f t="shared" si="1069"/>
        <v>3208194.3891666667</v>
      </c>
      <c r="AF765" s="102"/>
      <c r="AG765" s="101"/>
      <c r="AH765" s="99"/>
      <c r="AI765" s="99"/>
      <c r="AJ765" s="99"/>
      <c r="AK765" s="100"/>
      <c r="AL765" s="99">
        <f t="shared" si="1049"/>
        <v>0</v>
      </c>
      <c r="AM765" s="98">
        <f t="shared" si="1117"/>
        <v>3208194.3891666667</v>
      </c>
      <c r="AN765" s="99"/>
      <c r="AO765" s="247">
        <f t="shared" si="1050"/>
        <v>3208194.3891666667</v>
      </c>
      <c r="AP765" s="232"/>
      <c r="AQ765" s="86">
        <f t="shared" si="1037"/>
        <v>2242162.5699999998</v>
      </c>
      <c r="AR765" s="99"/>
      <c r="AS765" s="99"/>
      <c r="AT765" s="99"/>
      <c r="AU765" s="99"/>
      <c r="AV765" s="245">
        <f t="shared" si="1051"/>
        <v>0</v>
      </c>
      <c r="AW765" s="99">
        <f t="shared" si="1090"/>
        <v>2242162.5699999998</v>
      </c>
      <c r="AX765" s="99"/>
      <c r="AY765" s="98">
        <f t="shared" si="1052"/>
        <v>2242162.5699999998</v>
      </c>
      <c r="AZ765" s="470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</row>
    <row r="766" spans="1:83" s="11" customFormat="1" ht="12" customHeight="1">
      <c r="A766" s="161">
        <v>18605031</v>
      </c>
      <c r="B766" s="108" t="str">
        <f t="shared" si="1122"/>
        <v>18605031</v>
      </c>
      <c r="C766" s="123" t="s">
        <v>1162</v>
      </c>
      <c r="D766" s="112" t="str">
        <f t="shared" si="1076"/>
        <v>W/C</v>
      </c>
      <c r="E766" s="112"/>
      <c r="F766" s="123"/>
      <c r="G766" s="112"/>
      <c r="H766" s="177" t="str">
        <f t="shared" si="1118"/>
        <v/>
      </c>
      <c r="I766" s="177" t="str">
        <f t="shared" si="1119"/>
        <v/>
      </c>
      <c r="J766" s="177" t="str">
        <f t="shared" si="1120"/>
        <v/>
      </c>
      <c r="K766" s="177" t="str">
        <f t="shared" si="1121"/>
        <v/>
      </c>
      <c r="L766" s="177" t="str">
        <f t="shared" si="1005"/>
        <v>W/C</v>
      </c>
      <c r="M766" s="177" t="str">
        <f t="shared" si="1006"/>
        <v>NO</v>
      </c>
      <c r="N766" s="177" t="str">
        <f t="shared" si="1007"/>
        <v>W/C</v>
      </c>
      <c r="O766"/>
      <c r="P766" s="95">
        <v>0</v>
      </c>
      <c r="Q766" s="95">
        <v>0</v>
      </c>
      <c r="R766" s="95">
        <v>0</v>
      </c>
      <c r="S766" s="95">
        <v>0</v>
      </c>
      <c r="T766" s="95">
        <v>0</v>
      </c>
      <c r="U766" s="95">
        <v>0</v>
      </c>
      <c r="V766" s="95">
        <v>0</v>
      </c>
      <c r="W766" s="95">
        <v>0</v>
      </c>
      <c r="X766" s="95">
        <v>0</v>
      </c>
      <c r="Y766" s="95">
        <v>0</v>
      </c>
      <c r="Z766" s="95">
        <v>0</v>
      </c>
      <c r="AA766" s="95">
        <v>0</v>
      </c>
      <c r="AB766" s="95">
        <v>0</v>
      </c>
      <c r="AC766" s="95"/>
      <c r="AD766" s="95"/>
      <c r="AE766" s="95">
        <f t="shared" si="1069"/>
        <v>0</v>
      </c>
      <c r="AF766" s="102"/>
      <c r="AG766" s="101"/>
      <c r="AH766" s="99"/>
      <c r="AI766" s="99"/>
      <c r="AJ766" s="99"/>
      <c r="AK766" s="100"/>
      <c r="AL766" s="99">
        <f t="shared" si="1049"/>
        <v>0</v>
      </c>
      <c r="AM766" s="98">
        <f t="shared" si="1117"/>
        <v>0</v>
      </c>
      <c r="AN766" s="99"/>
      <c r="AO766" s="247">
        <f t="shared" si="1050"/>
        <v>0</v>
      </c>
      <c r="AP766" s="232"/>
      <c r="AQ766" s="86">
        <f t="shared" si="1037"/>
        <v>0</v>
      </c>
      <c r="AR766" s="99"/>
      <c r="AS766" s="99"/>
      <c r="AT766" s="99"/>
      <c r="AU766" s="99"/>
      <c r="AV766" s="245">
        <f t="shared" si="1051"/>
        <v>0</v>
      </c>
      <c r="AW766" s="99">
        <f t="shared" si="1090"/>
        <v>0</v>
      </c>
      <c r="AX766" s="99"/>
      <c r="AY766" s="98">
        <f t="shared" si="1052"/>
        <v>0</v>
      </c>
      <c r="AZ766" s="470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</row>
    <row r="767" spans="1:83" s="11" customFormat="1" ht="12" customHeight="1">
      <c r="A767" s="161">
        <v>18605041</v>
      </c>
      <c r="B767" s="108" t="str">
        <f t="shared" si="1122"/>
        <v>18605041</v>
      </c>
      <c r="C767" s="125" t="s">
        <v>1178</v>
      </c>
      <c r="D767" s="112" t="str">
        <f t="shared" si="1076"/>
        <v>W/C</v>
      </c>
      <c r="E767" s="112"/>
      <c r="F767" s="125"/>
      <c r="G767" s="112"/>
      <c r="H767" s="177" t="str">
        <f t="shared" si="1118"/>
        <v/>
      </c>
      <c r="I767" s="177" t="str">
        <f t="shared" si="1119"/>
        <v/>
      </c>
      <c r="J767" s="177" t="str">
        <f t="shared" si="1120"/>
        <v/>
      </c>
      <c r="K767" s="177" t="str">
        <f t="shared" si="1121"/>
        <v/>
      </c>
      <c r="L767" s="177" t="str">
        <f t="shared" si="1005"/>
        <v>W/C</v>
      </c>
      <c r="M767" s="177" t="str">
        <f t="shared" si="1006"/>
        <v>NO</v>
      </c>
      <c r="N767" s="177" t="str">
        <f t="shared" si="1007"/>
        <v>W/C</v>
      </c>
      <c r="O767"/>
      <c r="P767" s="95">
        <v>2157400.27</v>
      </c>
      <c r="Q767" s="95">
        <v>2129036.27</v>
      </c>
      <c r="R767" s="95">
        <v>2100186.75</v>
      </c>
      <c r="S767" s="95">
        <v>2071822.75</v>
      </c>
      <c r="T767" s="95">
        <v>2043458.75</v>
      </c>
      <c r="U767" s="95">
        <v>2015094.75</v>
      </c>
      <c r="V767" s="95">
        <v>1986730.75</v>
      </c>
      <c r="W767" s="95">
        <v>1958366.75</v>
      </c>
      <c r="X767" s="95">
        <v>1930002.75</v>
      </c>
      <c r="Y767" s="95">
        <v>1901638.75</v>
      </c>
      <c r="Z767" s="95">
        <v>1873274.75</v>
      </c>
      <c r="AA767" s="95">
        <v>1844910.75</v>
      </c>
      <c r="AB767" s="95">
        <v>1816546.75</v>
      </c>
      <c r="AC767" s="95"/>
      <c r="AD767" s="95"/>
      <c r="AE767" s="95">
        <f t="shared" si="1069"/>
        <v>1986791.4400000002</v>
      </c>
      <c r="AF767" s="102"/>
      <c r="AG767" s="101"/>
      <c r="AH767" s="99"/>
      <c r="AI767" s="99"/>
      <c r="AJ767" s="99"/>
      <c r="AK767" s="100"/>
      <c r="AL767" s="99">
        <f t="shared" si="1049"/>
        <v>0</v>
      </c>
      <c r="AM767" s="98">
        <f t="shared" si="1117"/>
        <v>1986791.4400000002</v>
      </c>
      <c r="AN767" s="99"/>
      <c r="AO767" s="247">
        <f t="shared" si="1050"/>
        <v>1986791.4400000002</v>
      </c>
      <c r="AP767" s="232"/>
      <c r="AQ767" s="86">
        <f t="shared" si="1037"/>
        <v>1816546.75</v>
      </c>
      <c r="AR767" s="99"/>
      <c r="AS767" s="99"/>
      <c r="AT767" s="99"/>
      <c r="AU767" s="99"/>
      <c r="AV767" s="245">
        <f t="shared" si="1051"/>
        <v>0</v>
      </c>
      <c r="AW767" s="99">
        <f t="shared" si="1090"/>
        <v>1816546.75</v>
      </c>
      <c r="AX767" s="99"/>
      <c r="AY767" s="98">
        <f t="shared" si="1052"/>
        <v>1816546.75</v>
      </c>
      <c r="AZ767" s="470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</row>
    <row r="768" spans="1:83" s="11" customFormat="1" ht="12" customHeight="1">
      <c r="A768" s="167">
        <v>18605051</v>
      </c>
      <c r="B768" s="196" t="str">
        <f t="shared" si="1122"/>
        <v>18605051</v>
      </c>
      <c r="C768" s="94" t="s">
        <v>1237</v>
      </c>
      <c r="D768" s="112" t="str">
        <f t="shared" si="1076"/>
        <v>W/C</v>
      </c>
      <c r="E768" s="112"/>
      <c r="F768" s="94"/>
      <c r="G768" s="112"/>
      <c r="H768" s="177" t="str">
        <f t="shared" si="1118"/>
        <v/>
      </c>
      <c r="I768" s="177" t="str">
        <f t="shared" si="1119"/>
        <v/>
      </c>
      <c r="J768" s="177" t="str">
        <f t="shared" si="1120"/>
        <v/>
      </c>
      <c r="K768" s="177" t="str">
        <f t="shared" si="1121"/>
        <v/>
      </c>
      <c r="L768" s="177" t="str">
        <f t="shared" si="1005"/>
        <v>W/C</v>
      </c>
      <c r="M768" s="177" t="str">
        <f t="shared" si="1006"/>
        <v>NO</v>
      </c>
      <c r="N768" s="177" t="str">
        <f t="shared" si="1007"/>
        <v>W/C</v>
      </c>
      <c r="O768" s="5"/>
      <c r="P768" s="95">
        <v>2862712.49</v>
      </c>
      <c r="Q768" s="95">
        <v>2830181.67</v>
      </c>
      <c r="R768" s="95">
        <v>2797650.85</v>
      </c>
      <c r="S768" s="95">
        <v>2765120.03</v>
      </c>
      <c r="T768" s="95">
        <v>2732589.21</v>
      </c>
      <c r="U768" s="95">
        <v>2700058.39</v>
      </c>
      <c r="V768" s="95">
        <v>2667527.5699999998</v>
      </c>
      <c r="W768" s="95">
        <v>2634996.75</v>
      </c>
      <c r="X768" s="95">
        <v>2602465.9300000002</v>
      </c>
      <c r="Y768" s="95">
        <v>2569935.11</v>
      </c>
      <c r="Z768" s="95">
        <v>2537404.29</v>
      </c>
      <c r="AA768" s="95">
        <v>2504873.4700000002</v>
      </c>
      <c r="AB768" s="95">
        <v>2472342.65</v>
      </c>
      <c r="AC768" s="95"/>
      <c r="AD768" s="95"/>
      <c r="AE768" s="95">
        <f t="shared" si="1069"/>
        <v>2667527.5699999998</v>
      </c>
      <c r="AF768" s="102"/>
      <c r="AG768" s="101"/>
      <c r="AH768" s="99"/>
      <c r="AI768" s="99"/>
      <c r="AJ768" s="99"/>
      <c r="AK768" s="100"/>
      <c r="AL768" s="99">
        <f t="shared" si="1049"/>
        <v>0</v>
      </c>
      <c r="AM768" s="98">
        <f t="shared" si="1117"/>
        <v>2667527.5699999998</v>
      </c>
      <c r="AN768" s="99"/>
      <c r="AO768" s="247">
        <f t="shared" si="1050"/>
        <v>2667527.5699999998</v>
      </c>
      <c r="AP768" s="232"/>
      <c r="AQ768" s="86">
        <f t="shared" si="1037"/>
        <v>2472342.65</v>
      </c>
      <c r="AR768" s="99"/>
      <c r="AS768" s="99"/>
      <c r="AT768" s="99"/>
      <c r="AU768" s="99"/>
      <c r="AV768" s="245">
        <f t="shared" si="1051"/>
        <v>0</v>
      </c>
      <c r="AW768" s="99">
        <f t="shared" si="1090"/>
        <v>2472342.65</v>
      </c>
      <c r="AX768" s="99"/>
      <c r="AY768" s="98">
        <f t="shared" si="1052"/>
        <v>2472342.65</v>
      </c>
      <c r="AZ768" s="470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</row>
    <row r="769" spans="1:83" s="11" customFormat="1" ht="12" customHeight="1">
      <c r="A769" s="161">
        <v>18605061</v>
      </c>
      <c r="B769" s="108" t="str">
        <f t="shared" si="1122"/>
        <v>18605061</v>
      </c>
      <c r="C769" s="94" t="s">
        <v>1281</v>
      </c>
      <c r="D769" s="112" t="str">
        <f t="shared" si="1076"/>
        <v>W/C</v>
      </c>
      <c r="E769" s="112"/>
      <c r="F769" s="94"/>
      <c r="G769" s="112"/>
      <c r="H769" s="177" t="str">
        <f t="shared" si="1118"/>
        <v/>
      </c>
      <c r="I769" s="177" t="str">
        <f t="shared" si="1119"/>
        <v/>
      </c>
      <c r="J769" s="177" t="str">
        <f t="shared" si="1120"/>
        <v/>
      </c>
      <c r="K769" s="177" t="str">
        <f t="shared" si="1121"/>
        <v/>
      </c>
      <c r="L769" s="177" t="str">
        <f t="shared" ref="L769:L833" si="1123">IF(VALUE(AM769),"W/C",IF(ISBLANK(AM769),"NO","W/C"))</f>
        <v>W/C</v>
      </c>
      <c r="M769" s="177" t="str">
        <f t="shared" ref="M769:M833" si="1124">IF(VALUE(AN769),"W/C",IF(ISBLANK(AN769),"NO","W/C"))</f>
        <v>NO</v>
      </c>
      <c r="N769" s="177" t="str">
        <f t="shared" ref="N769:N833" si="1125">IF(OR(CONCATENATE(L769,M769)="NOW/C",CONCATENATE(L769,M769)="W/CNO"),"W/C","")</f>
        <v>W/C</v>
      </c>
      <c r="O769"/>
      <c r="P769" s="95">
        <v>862229.7</v>
      </c>
      <c r="Q769" s="95">
        <v>841700.42</v>
      </c>
      <c r="R769" s="95">
        <v>821171.14</v>
      </c>
      <c r="S769" s="95">
        <v>800641.86</v>
      </c>
      <c r="T769" s="95">
        <v>780112.58</v>
      </c>
      <c r="U769" s="95">
        <v>759583.3</v>
      </c>
      <c r="V769" s="95">
        <v>739054.02</v>
      </c>
      <c r="W769" s="95">
        <v>718524.74</v>
      </c>
      <c r="X769" s="95">
        <v>697995.46</v>
      </c>
      <c r="Y769" s="95">
        <v>677466.18</v>
      </c>
      <c r="Z769" s="95">
        <v>656936.9</v>
      </c>
      <c r="AA769" s="95">
        <v>636407.62</v>
      </c>
      <c r="AB769" s="95">
        <v>615878.34</v>
      </c>
      <c r="AC769" s="95"/>
      <c r="AD769" s="95"/>
      <c r="AE769" s="95">
        <f t="shared" si="1069"/>
        <v>739054.02</v>
      </c>
      <c r="AF769" s="102"/>
      <c r="AG769" s="101"/>
      <c r="AH769" s="99"/>
      <c r="AI769" s="99"/>
      <c r="AJ769" s="99"/>
      <c r="AK769" s="100"/>
      <c r="AL769" s="99">
        <f t="shared" si="1049"/>
        <v>0</v>
      </c>
      <c r="AM769" s="98">
        <f t="shared" si="1117"/>
        <v>739054.02</v>
      </c>
      <c r="AN769" s="99"/>
      <c r="AO769" s="247">
        <f t="shared" si="1050"/>
        <v>739054.02</v>
      </c>
      <c r="AP769" s="232"/>
      <c r="AQ769" s="86">
        <f t="shared" si="1037"/>
        <v>615878.34</v>
      </c>
      <c r="AR769" s="99"/>
      <c r="AS769" s="99"/>
      <c r="AT769" s="99"/>
      <c r="AU769" s="99"/>
      <c r="AV769" s="245">
        <f t="shared" si="1051"/>
        <v>0</v>
      </c>
      <c r="AW769" s="99">
        <f t="shared" si="1090"/>
        <v>615878.34</v>
      </c>
      <c r="AX769" s="99"/>
      <c r="AY769" s="98">
        <f t="shared" si="1052"/>
        <v>615878.34</v>
      </c>
      <c r="AZ769" s="470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</row>
    <row r="770" spans="1:83" s="11" customFormat="1" ht="12" customHeight="1">
      <c r="A770" s="161">
        <v>18605071</v>
      </c>
      <c r="B770" s="108" t="str">
        <f t="shared" si="1122"/>
        <v>18605071</v>
      </c>
      <c r="C770" s="94" t="s">
        <v>1246</v>
      </c>
      <c r="D770" s="112" t="str">
        <f t="shared" si="1076"/>
        <v>W/C</v>
      </c>
      <c r="E770" s="112"/>
      <c r="F770" s="94"/>
      <c r="G770" s="112"/>
      <c r="H770" s="177" t="str">
        <f t="shared" si="1118"/>
        <v/>
      </c>
      <c r="I770" s="177" t="str">
        <f t="shared" si="1119"/>
        <v/>
      </c>
      <c r="J770" s="177" t="str">
        <f t="shared" si="1120"/>
        <v/>
      </c>
      <c r="K770" s="177" t="str">
        <f t="shared" si="1121"/>
        <v/>
      </c>
      <c r="L770" s="177" t="str">
        <f t="shared" si="1123"/>
        <v>W/C</v>
      </c>
      <c r="M770" s="177" t="str">
        <f t="shared" si="1124"/>
        <v>NO</v>
      </c>
      <c r="N770" s="177" t="str">
        <f t="shared" si="1125"/>
        <v>W/C</v>
      </c>
      <c r="O770"/>
      <c r="P770" s="95">
        <v>1348319.8</v>
      </c>
      <c r="Q770" s="95">
        <v>1314611.8</v>
      </c>
      <c r="R770" s="95">
        <v>1280903.8</v>
      </c>
      <c r="S770" s="95">
        <v>1247195.8</v>
      </c>
      <c r="T770" s="95">
        <v>1213487.8</v>
      </c>
      <c r="U770" s="95">
        <v>1179779.8</v>
      </c>
      <c r="V770" s="95">
        <v>1146071.8</v>
      </c>
      <c r="W770" s="95">
        <v>1112363.8</v>
      </c>
      <c r="X770" s="95">
        <v>1078655.8</v>
      </c>
      <c r="Y770" s="95">
        <v>1044947.8</v>
      </c>
      <c r="Z770" s="95">
        <v>1011239.8</v>
      </c>
      <c r="AA770" s="95">
        <v>977531.8</v>
      </c>
      <c r="AB770" s="95">
        <v>943823.8</v>
      </c>
      <c r="AC770" s="95"/>
      <c r="AD770" s="95"/>
      <c r="AE770" s="95">
        <f t="shared" si="1069"/>
        <v>1146071.8000000003</v>
      </c>
      <c r="AF770" s="102"/>
      <c r="AG770" s="101"/>
      <c r="AH770" s="99"/>
      <c r="AI770" s="99"/>
      <c r="AJ770" s="99"/>
      <c r="AK770" s="100"/>
      <c r="AL770" s="99">
        <f t="shared" si="1049"/>
        <v>0</v>
      </c>
      <c r="AM770" s="98">
        <f t="shared" si="1117"/>
        <v>1146071.8000000003</v>
      </c>
      <c r="AN770" s="99"/>
      <c r="AO770" s="247">
        <f t="shared" si="1050"/>
        <v>1146071.8000000003</v>
      </c>
      <c r="AP770" s="232"/>
      <c r="AQ770" s="86">
        <f t="shared" si="1037"/>
        <v>943823.8</v>
      </c>
      <c r="AR770" s="99"/>
      <c r="AS770" s="99"/>
      <c r="AT770" s="99"/>
      <c r="AU770" s="99"/>
      <c r="AV770" s="245">
        <f t="shared" si="1051"/>
        <v>0</v>
      </c>
      <c r="AW770" s="99">
        <f t="shared" si="1090"/>
        <v>943823.8</v>
      </c>
      <c r="AX770" s="99"/>
      <c r="AY770" s="98">
        <f t="shared" si="1052"/>
        <v>943823.8</v>
      </c>
      <c r="AZ770" s="4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</row>
    <row r="771" spans="1:83" s="11" customFormat="1" ht="12" customHeight="1">
      <c r="A771" s="345">
        <v>18605081</v>
      </c>
      <c r="B771" s="358" t="str">
        <f t="shared" si="1122"/>
        <v>18605081</v>
      </c>
      <c r="C771" s="325" t="s">
        <v>1315</v>
      </c>
      <c r="D771" s="326" t="str">
        <f t="shared" si="1076"/>
        <v>W/C</v>
      </c>
      <c r="E771" s="326"/>
      <c r="F771" s="339">
        <v>42811</v>
      </c>
      <c r="G771" s="326"/>
      <c r="H771" s="327" t="str">
        <f t="shared" si="1118"/>
        <v/>
      </c>
      <c r="I771" s="327" t="str">
        <f t="shared" si="1119"/>
        <v/>
      </c>
      <c r="J771" s="327" t="str">
        <f t="shared" si="1120"/>
        <v/>
      </c>
      <c r="K771" s="327" t="str">
        <f t="shared" si="1121"/>
        <v/>
      </c>
      <c r="L771" s="327" t="str">
        <f t="shared" si="1123"/>
        <v>W/C</v>
      </c>
      <c r="M771" s="327" t="str">
        <f t="shared" si="1124"/>
        <v>NO</v>
      </c>
      <c r="N771" s="327" t="str">
        <f t="shared" si="1125"/>
        <v>W/C</v>
      </c>
      <c r="O771" s="445"/>
      <c r="P771" s="328">
        <v>2556286.4500000002</v>
      </c>
      <c r="Q771" s="328">
        <v>2531961.17</v>
      </c>
      <c r="R771" s="328">
        <v>2507635.89</v>
      </c>
      <c r="S771" s="328">
        <v>2463502.34</v>
      </c>
      <c r="T771" s="328">
        <v>2438105.41</v>
      </c>
      <c r="U771" s="328">
        <v>2412708.48</v>
      </c>
      <c r="V771" s="328">
        <v>2387311.5499999998</v>
      </c>
      <c r="W771" s="328">
        <v>2361914.62</v>
      </c>
      <c r="X771" s="328">
        <v>2336517.69</v>
      </c>
      <c r="Y771" s="328">
        <v>2311120.7599999998</v>
      </c>
      <c r="Z771" s="328">
        <v>2285723.83</v>
      </c>
      <c r="AA771" s="328">
        <v>2260326.9</v>
      </c>
      <c r="AB771" s="328">
        <v>2234929.9700000002</v>
      </c>
      <c r="AC771" s="328"/>
      <c r="AD771" s="328"/>
      <c r="AE771" s="328">
        <f t="shared" si="1069"/>
        <v>2391036.4041666668</v>
      </c>
      <c r="AF771" s="377"/>
      <c r="AG771" s="329"/>
      <c r="AH771" s="330"/>
      <c r="AI771" s="330"/>
      <c r="AJ771" s="330"/>
      <c r="AK771" s="331"/>
      <c r="AL771" s="330">
        <f t="shared" si="1049"/>
        <v>0</v>
      </c>
      <c r="AM771" s="332">
        <f t="shared" si="1117"/>
        <v>2391036.4041666668</v>
      </c>
      <c r="AN771" s="330"/>
      <c r="AO771" s="333">
        <f t="shared" si="1050"/>
        <v>2391036.4041666668</v>
      </c>
      <c r="AP771" s="232"/>
      <c r="AQ771" s="334">
        <f t="shared" si="1037"/>
        <v>2234929.9700000002</v>
      </c>
      <c r="AR771" s="330"/>
      <c r="AS771" s="330"/>
      <c r="AT771" s="330"/>
      <c r="AU771" s="330"/>
      <c r="AV771" s="335">
        <f t="shared" si="1051"/>
        <v>0</v>
      </c>
      <c r="AW771" s="330">
        <f t="shared" si="1090"/>
        <v>2234929.9700000002</v>
      </c>
      <c r="AX771" s="330"/>
      <c r="AY771" s="332">
        <f t="shared" si="1052"/>
        <v>2234929.9700000002</v>
      </c>
      <c r="AZ771" s="470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</row>
    <row r="772" spans="1:83" s="11" customFormat="1" ht="12" customHeight="1">
      <c r="A772" s="345">
        <v>18605091</v>
      </c>
      <c r="B772" s="358" t="str">
        <f t="shared" si="1122"/>
        <v>18605091</v>
      </c>
      <c r="C772" s="325" t="s">
        <v>1321</v>
      </c>
      <c r="D772" s="326" t="str">
        <f t="shared" si="1076"/>
        <v>Non-Op</v>
      </c>
      <c r="E772" s="326"/>
      <c r="F772" s="339">
        <v>42842</v>
      </c>
      <c r="G772" s="326"/>
      <c r="H772" s="327" t="str">
        <f t="shared" si="1118"/>
        <v/>
      </c>
      <c r="I772" s="327" t="str">
        <f t="shared" si="1119"/>
        <v/>
      </c>
      <c r="J772" s="327" t="str">
        <f t="shared" si="1120"/>
        <v/>
      </c>
      <c r="K772" s="327" t="str">
        <f t="shared" si="1121"/>
        <v>Non-Op</v>
      </c>
      <c r="L772" s="327" t="str">
        <f t="shared" si="1123"/>
        <v>NO</v>
      </c>
      <c r="M772" s="327" t="str">
        <f t="shared" si="1124"/>
        <v>NO</v>
      </c>
      <c r="N772" s="327" t="str">
        <f t="shared" si="1125"/>
        <v/>
      </c>
      <c r="O772" s="445"/>
      <c r="P772" s="328">
        <v>0</v>
      </c>
      <c r="Q772" s="328">
        <v>0</v>
      </c>
      <c r="R772" s="328">
        <v>0</v>
      </c>
      <c r="S772" s="328">
        <v>0</v>
      </c>
      <c r="T772" s="328">
        <v>0</v>
      </c>
      <c r="U772" s="328">
        <v>0</v>
      </c>
      <c r="V772" s="328">
        <v>0</v>
      </c>
      <c r="W772" s="328">
        <v>0</v>
      </c>
      <c r="X772" s="328">
        <v>0</v>
      </c>
      <c r="Y772" s="328">
        <v>0</v>
      </c>
      <c r="Z772" s="328">
        <v>0</v>
      </c>
      <c r="AA772" s="328">
        <v>0</v>
      </c>
      <c r="AB772" s="328">
        <v>0</v>
      </c>
      <c r="AC772" s="328"/>
      <c r="AD772" s="328"/>
      <c r="AE772" s="328">
        <f t="shared" si="1069"/>
        <v>0</v>
      </c>
      <c r="AF772" s="377"/>
      <c r="AG772" s="329"/>
      <c r="AH772" s="330"/>
      <c r="AI772" s="330"/>
      <c r="AJ772" s="330"/>
      <c r="AK772" s="331">
        <f>AE772</f>
        <v>0</v>
      </c>
      <c r="AL772" s="330">
        <f t="shared" si="1049"/>
        <v>0</v>
      </c>
      <c r="AM772" s="332"/>
      <c r="AN772" s="330"/>
      <c r="AO772" s="333">
        <f t="shared" si="1050"/>
        <v>0</v>
      </c>
      <c r="AP772" s="232"/>
      <c r="AQ772" s="334">
        <f t="shared" si="1037"/>
        <v>0</v>
      </c>
      <c r="AR772" s="330"/>
      <c r="AS772" s="330"/>
      <c r="AT772" s="330"/>
      <c r="AU772" s="330">
        <f>AQ772</f>
        <v>0</v>
      </c>
      <c r="AV772" s="335">
        <f t="shared" si="1051"/>
        <v>0</v>
      </c>
      <c r="AW772" s="330"/>
      <c r="AX772" s="330"/>
      <c r="AY772" s="332">
        <f t="shared" si="1052"/>
        <v>0</v>
      </c>
      <c r="AZ772" s="470" t="s">
        <v>1663</v>
      </c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</row>
    <row r="773" spans="1:83" s="11" customFormat="1" ht="12" customHeight="1">
      <c r="A773" s="161">
        <v>18608001</v>
      </c>
      <c r="B773" s="108" t="str">
        <f t="shared" si="1122"/>
        <v>18608001</v>
      </c>
      <c r="C773" s="125" t="s">
        <v>262</v>
      </c>
      <c r="D773" s="112" t="str">
        <f t="shared" si="1076"/>
        <v>W/C</v>
      </c>
      <c r="E773" s="112"/>
      <c r="F773" s="125"/>
      <c r="G773" s="112"/>
      <c r="H773" s="177" t="str">
        <f t="shared" si="1118"/>
        <v/>
      </c>
      <c r="I773" s="177" t="str">
        <f t="shared" si="1119"/>
        <v/>
      </c>
      <c r="J773" s="177" t="str">
        <f t="shared" si="1120"/>
        <v/>
      </c>
      <c r="K773" s="177" t="str">
        <f t="shared" si="1121"/>
        <v/>
      </c>
      <c r="L773" s="177" t="str">
        <f t="shared" si="1123"/>
        <v>W/C</v>
      </c>
      <c r="M773" s="177" t="str">
        <f t="shared" si="1124"/>
        <v>NO</v>
      </c>
      <c r="N773" s="177" t="str">
        <f t="shared" si="1125"/>
        <v>W/C</v>
      </c>
      <c r="O773"/>
      <c r="P773" s="95">
        <v>40199.760000000002</v>
      </c>
      <c r="Q773" s="95">
        <v>40199.760000000002</v>
      </c>
      <c r="R773" s="95">
        <v>41127.760000000002</v>
      </c>
      <c r="S773" s="95">
        <v>41127.760000000002</v>
      </c>
      <c r="T773" s="95">
        <v>42055.76</v>
      </c>
      <c r="U773" s="95">
        <v>44216.75</v>
      </c>
      <c r="V773" s="95">
        <v>44216.75</v>
      </c>
      <c r="W773" s="95">
        <v>44649.25</v>
      </c>
      <c r="X773" s="95">
        <v>44649.25</v>
      </c>
      <c r="Y773" s="95">
        <v>51730.35</v>
      </c>
      <c r="Z773" s="95">
        <v>51730.35</v>
      </c>
      <c r="AA773" s="95">
        <v>82401</v>
      </c>
      <c r="AB773" s="95">
        <v>90865.93</v>
      </c>
      <c r="AC773" s="95"/>
      <c r="AD773" s="95"/>
      <c r="AE773" s="95">
        <f t="shared" si="1069"/>
        <v>49469.798749999994</v>
      </c>
      <c r="AF773" s="102"/>
      <c r="AG773" s="101"/>
      <c r="AH773" s="99"/>
      <c r="AI773" s="99"/>
      <c r="AJ773" s="99"/>
      <c r="AK773" s="100"/>
      <c r="AL773" s="99">
        <f t="shared" si="1049"/>
        <v>0</v>
      </c>
      <c r="AM773" s="98">
        <f>AE773</f>
        <v>49469.798749999994</v>
      </c>
      <c r="AN773" s="99"/>
      <c r="AO773" s="247">
        <f t="shared" si="1050"/>
        <v>49469.798749999994</v>
      </c>
      <c r="AP773" s="232"/>
      <c r="AQ773" s="86">
        <f t="shared" si="1037"/>
        <v>90865.93</v>
      </c>
      <c r="AR773" s="99"/>
      <c r="AS773" s="99"/>
      <c r="AT773" s="99"/>
      <c r="AU773" s="99"/>
      <c r="AV773" s="245">
        <f t="shared" si="1051"/>
        <v>0</v>
      </c>
      <c r="AW773" s="99">
        <f t="shared" si="1090"/>
        <v>90865.93</v>
      </c>
      <c r="AX773" s="99"/>
      <c r="AY773" s="98">
        <f t="shared" si="1052"/>
        <v>90865.93</v>
      </c>
      <c r="AZ773" s="470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</row>
    <row r="774" spans="1:83" s="11" customFormat="1" ht="12" customHeight="1">
      <c r="A774" s="161">
        <v>18608002</v>
      </c>
      <c r="B774" s="108" t="str">
        <f t="shared" si="1122"/>
        <v>18608002</v>
      </c>
      <c r="C774" s="125" t="s">
        <v>1090</v>
      </c>
      <c r="D774" s="112" t="str">
        <f t="shared" si="1076"/>
        <v>W/C</v>
      </c>
      <c r="E774" s="112"/>
      <c r="F774" s="125"/>
      <c r="G774" s="112"/>
      <c r="H774" s="177" t="str">
        <f t="shared" si="1118"/>
        <v/>
      </c>
      <c r="I774" s="177" t="str">
        <f t="shared" si="1119"/>
        <v/>
      </c>
      <c r="J774" s="177" t="str">
        <f t="shared" si="1120"/>
        <v/>
      </c>
      <c r="K774" s="177" t="str">
        <f t="shared" si="1121"/>
        <v/>
      </c>
      <c r="L774" s="177" t="str">
        <f t="shared" si="1123"/>
        <v>W/C</v>
      </c>
      <c r="M774" s="177" t="str">
        <f t="shared" si="1124"/>
        <v>NO</v>
      </c>
      <c r="N774" s="177" t="str">
        <f t="shared" si="1125"/>
        <v>W/C</v>
      </c>
      <c r="O774"/>
      <c r="P774" s="95">
        <v>296497.46000000002</v>
      </c>
      <c r="Q774" s="95">
        <v>296979.96000000002</v>
      </c>
      <c r="R774" s="95">
        <v>296979.96000000002</v>
      </c>
      <c r="S774" s="95">
        <v>310505.67</v>
      </c>
      <c r="T774" s="95">
        <v>310505.67</v>
      </c>
      <c r="U774" s="95">
        <v>321522.77</v>
      </c>
      <c r="V774" s="95">
        <v>322636.52</v>
      </c>
      <c r="W774" s="95">
        <v>323662.7</v>
      </c>
      <c r="X774" s="95">
        <v>323662.7</v>
      </c>
      <c r="Y774" s="95">
        <v>324540.13</v>
      </c>
      <c r="Z774" s="95">
        <v>324540.13</v>
      </c>
      <c r="AA774" s="95">
        <v>328631.55</v>
      </c>
      <c r="AB774" s="95">
        <v>346820.06</v>
      </c>
      <c r="AC774" s="95"/>
      <c r="AD774" s="95"/>
      <c r="AE774" s="95">
        <f t="shared" si="1069"/>
        <v>317152.20999999996</v>
      </c>
      <c r="AF774" s="143"/>
      <c r="AG774" s="105"/>
      <c r="AH774" s="99"/>
      <c r="AI774" s="99"/>
      <c r="AJ774" s="99"/>
      <c r="AK774" s="100"/>
      <c r="AL774" s="99">
        <f t="shared" si="1049"/>
        <v>0</v>
      </c>
      <c r="AM774" s="98">
        <f>AE774</f>
        <v>317152.20999999996</v>
      </c>
      <c r="AN774" s="99"/>
      <c r="AO774" s="247">
        <f t="shared" si="1050"/>
        <v>317152.20999999996</v>
      </c>
      <c r="AP774" s="232"/>
      <c r="AQ774" s="86">
        <f t="shared" si="1037"/>
        <v>346820.06</v>
      </c>
      <c r="AR774" s="99"/>
      <c r="AS774" s="99"/>
      <c r="AT774" s="99"/>
      <c r="AU774" s="99"/>
      <c r="AV774" s="245">
        <f t="shared" si="1051"/>
        <v>0</v>
      </c>
      <c r="AW774" s="99">
        <f t="shared" si="1090"/>
        <v>346820.06</v>
      </c>
      <c r="AX774" s="99"/>
      <c r="AY774" s="98">
        <f t="shared" si="1052"/>
        <v>346820.06</v>
      </c>
      <c r="AZ774" s="470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</row>
    <row r="775" spans="1:83" s="11" customFormat="1" ht="12" customHeight="1">
      <c r="A775" s="161">
        <v>18608011</v>
      </c>
      <c r="B775" s="108" t="str">
        <f t="shared" si="1122"/>
        <v>18608011</v>
      </c>
      <c r="C775" s="125" t="s">
        <v>264</v>
      </c>
      <c r="D775" s="112" t="str">
        <f t="shared" si="1076"/>
        <v>Non-Op</v>
      </c>
      <c r="E775" s="112"/>
      <c r="F775" s="125"/>
      <c r="G775" s="112"/>
      <c r="H775" s="177" t="str">
        <f t="shared" si="1118"/>
        <v/>
      </c>
      <c r="I775" s="177" t="str">
        <f t="shared" si="1119"/>
        <v/>
      </c>
      <c r="J775" s="177" t="str">
        <f t="shared" si="1120"/>
        <v/>
      </c>
      <c r="K775" s="177" t="str">
        <f t="shared" si="1121"/>
        <v>Non-Op</v>
      </c>
      <c r="L775" s="177" t="str">
        <f t="shared" si="1123"/>
        <v>NO</v>
      </c>
      <c r="M775" s="177" t="str">
        <f t="shared" si="1124"/>
        <v>NO</v>
      </c>
      <c r="N775" s="177" t="str">
        <f t="shared" si="1125"/>
        <v/>
      </c>
      <c r="O775"/>
      <c r="P775" s="95">
        <v>350000</v>
      </c>
      <c r="Q775" s="95">
        <v>350000</v>
      </c>
      <c r="R775" s="95">
        <v>350000</v>
      </c>
      <c r="S775" s="95">
        <v>349072</v>
      </c>
      <c r="T775" s="95">
        <v>349072</v>
      </c>
      <c r="U775" s="95">
        <v>349072</v>
      </c>
      <c r="V775" s="95">
        <v>345983.01</v>
      </c>
      <c r="W775" s="95">
        <v>345983.01</v>
      </c>
      <c r="X775" s="95">
        <v>345983.01</v>
      </c>
      <c r="Y775" s="95">
        <v>338469.41</v>
      </c>
      <c r="Z775" s="95">
        <v>338469.41</v>
      </c>
      <c r="AA775" s="95">
        <v>338469.41</v>
      </c>
      <c r="AB775" s="95">
        <v>310864.42</v>
      </c>
      <c r="AC775" s="95"/>
      <c r="AD775" s="95"/>
      <c r="AE775" s="95">
        <f t="shared" si="1069"/>
        <v>344250.45583333337</v>
      </c>
      <c r="AF775" s="102"/>
      <c r="AG775" s="101"/>
      <c r="AH775" s="99"/>
      <c r="AI775" s="99"/>
      <c r="AJ775" s="99"/>
      <c r="AK775" s="100">
        <f>AE775</f>
        <v>344250.45583333337</v>
      </c>
      <c r="AL775" s="99">
        <f t="shared" si="1049"/>
        <v>344250.45583333337</v>
      </c>
      <c r="AM775" s="98"/>
      <c r="AN775" s="99"/>
      <c r="AO775" s="247">
        <f t="shared" si="1050"/>
        <v>0</v>
      </c>
      <c r="AP775" s="232"/>
      <c r="AQ775" s="86">
        <f t="shared" si="1037"/>
        <v>310864.42</v>
      </c>
      <c r="AR775" s="99"/>
      <c r="AS775" s="99"/>
      <c r="AT775" s="99"/>
      <c r="AU775" s="99">
        <f>AQ775</f>
        <v>310864.42</v>
      </c>
      <c r="AV775" s="245">
        <f t="shared" si="1051"/>
        <v>310864.42</v>
      </c>
      <c r="AW775" s="99"/>
      <c r="AX775" s="99"/>
      <c r="AY775" s="98">
        <f t="shared" si="1052"/>
        <v>0</v>
      </c>
      <c r="AZ775" s="470" t="s">
        <v>1676</v>
      </c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</row>
    <row r="776" spans="1:83" s="11" customFormat="1" ht="12" customHeight="1">
      <c r="A776" s="161">
        <v>18608012</v>
      </c>
      <c r="B776" s="108" t="str">
        <f t="shared" si="1122"/>
        <v>18608012</v>
      </c>
      <c r="C776" s="125" t="s">
        <v>1092</v>
      </c>
      <c r="D776" s="112" t="str">
        <f t="shared" si="1076"/>
        <v>Non-Op</v>
      </c>
      <c r="E776" s="112"/>
      <c r="F776" s="125"/>
      <c r="G776" s="112"/>
      <c r="H776" s="177" t="str">
        <f t="shared" si="1118"/>
        <v/>
      </c>
      <c r="I776" s="177" t="str">
        <f t="shared" si="1119"/>
        <v/>
      </c>
      <c r="J776" s="177" t="str">
        <f t="shared" si="1120"/>
        <v/>
      </c>
      <c r="K776" s="177" t="str">
        <f t="shared" si="1121"/>
        <v>Non-Op</v>
      </c>
      <c r="L776" s="177" t="str">
        <f t="shared" si="1123"/>
        <v>NO</v>
      </c>
      <c r="M776" s="177" t="str">
        <f t="shared" si="1124"/>
        <v>NO</v>
      </c>
      <c r="N776" s="177" t="str">
        <f t="shared" si="1125"/>
        <v/>
      </c>
      <c r="O776"/>
      <c r="P776" s="95">
        <v>100000</v>
      </c>
      <c r="Q776" s="95">
        <v>100000</v>
      </c>
      <c r="R776" s="95">
        <v>100000</v>
      </c>
      <c r="S776" s="95">
        <v>85991.79</v>
      </c>
      <c r="T776" s="95">
        <v>85991.79</v>
      </c>
      <c r="U776" s="95">
        <v>85991.79</v>
      </c>
      <c r="V776" s="95">
        <v>73860.94</v>
      </c>
      <c r="W776" s="95">
        <v>73860.94</v>
      </c>
      <c r="X776" s="95">
        <v>73860.94</v>
      </c>
      <c r="Y776" s="95">
        <v>71957.33</v>
      </c>
      <c r="Z776" s="95">
        <v>71957.33</v>
      </c>
      <c r="AA776" s="95">
        <v>71957.33</v>
      </c>
      <c r="AB776" s="95">
        <v>47720.07</v>
      </c>
      <c r="AC776" s="95"/>
      <c r="AD776" s="95"/>
      <c r="AE776" s="95">
        <f t="shared" si="1069"/>
        <v>80774.184583333321</v>
      </c>
      <c r="AF776" s="102"/>
      <c r="AG776" s="101"/>
      <c r="AH776" s="99"/>
      <c r="AI776" s="99"/>
      <c r="AJ776" s="99"/>
      <c r="AK776" s="100">
        <f>AE776</f>
        <v>80774.184583333321</v>
      </c>
      <c r="AL776" s="99">
        <f t="shared" si="1049"/>
        <v>80774.184583333321</v>
      </c>
      <c r="AM776" s="98"/>
      <c r="AN776" s="99"/>
      <c r="AO776" s="247">
        <f t="shared" si="1050"/>
        <v>0</v>
      </c>
      <c r="AP776" s="232"/>
      <c r="AQ776" s="86">
        <f t="shared" si="1037"/>
        <v>47720.07</v>
      </c>
      <c r="AR776" s="99"/>
      <c r="AS776" s="99"/>
      <c r="AT776" s="99"/>
      <c r="AU776" s="99">
        <f>AQ776</f>
        <v>47720.07</v>
      </c>
      <c r="AV776" s="245">
        <f t="shared" si="1051"/>
        <v>47720.07</v>
      </c>
      <c r="AW776" s="99"/>
      <c r="AX776" s="99"/>
      <c r="AY776" s="98">
        <f t="shared" si="1052"/>
        <v>0</v>
      </c>
      <c r="AZ776" s="470" t="s">
        <v>1676</v>
      </c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</row>
    <row r="777" spans="1:83" s="11" customFormat="1" ht="12" customHeight="1">
      <c r="A777" s="161">
        <v>18608021</v>
      </c>
      <c r="B777" s="108" t="str">
        <f t="shared" si="1122"/>
        <v>18608021</v>
      </c>
      <c r="C777" s="125" t="s">
        <v>263</v>
      </c>
      <c r="D777" s="112" t="str">
        <f t="shared" si="1076"/>
        <v>W/C</v>
      </c>
      <c r="E777" s="112"/>
      <c r="F777" s="125"/>
      <c r="G777" s="112"/>
      <c r="H777" s="177" t="str">
        <f t="shared" si="1118"/>
        <v/>
      </c>
      <c r="I777" s="177" t="str">
        <f t="shared" si="1119"/>
        <v/>
      </c>
      <c r="J777" s="177" t="str">
        <f t="shared" si="1120"/>
        <v/>
      </c>
      <c r="K777" s="177" t="str">
        <f t="shared" si="1121"/>
        <v/>
      </c>
      <c r="L777" s="177" t="str">
        <f t="shared" si="1123"/>
        <v>W/C</v>
      </c>
      <c r="M777" s="177" t="str">
        <f t="shared" si="1124"/>
        <v>NO</v>
      </c>
      <c r="N777" s="177" t="str">
        <f t="shared" si="1125"/>
        <v>W/C</v>
      </c>
      <c r="O777"/>
      <c r="P777" s="95">
        <v>0</v>
      </c>
      <c r="Q777" s="95">
        <v>0</v>
      </c>
      <c r="R777" s="95">
        <v>0</v>
      </c>
      <c r="S777" s="95">
        <v>0</v>
      </c>
      <c r="T777" s="95">
        <v>0</v>
      </c>
      <c r="U777" s="95">
        <v>0</v>
      </c>
      <c r="V777" s="95">
        <v>0</v>
      </c>
      <c r="W777" s="95">
        <v>0</v>
      </c>
      <c r="X777" s="95">
        <v>0</v>
      </c>
      <c r="Y777" s="95">
        <v>0</v>
      </c>
      <c r="Z777" s="95">
        <v>0</v>
      </c>
      <c r="AA777" s="95">
        <v>0</v>
      </c>
      <c r="AB777" s="95">
        <v>0</v>
      </c>
      <c r="AC777" s="95"/>
      <c r="AD777" s="95"/>
      <c r="AE777" s="95">
        <f t="shared" si="1069"/>
        <v>0</v>
      </c>
      <c r="AF777" s="102"/>
      <c r="AG777" s="101"/>
      <c r="AH777" s="99"/>
      <c r="AI777" s="99"/>
      <c r="AJ777" s="99"/>
      <c r="AK777" s="100"/>
      <c r="AL777" s="99">
        <f t="shared" si="1049"/>
        <v>0</v>
      </c>
      <c r="AM777" s="98">
        <f>AE777</f>
        <v>0</v>
      </c>
      <c r="AN777" s="99"/>
      <c r="AO777" s="247">
        <f t="shared" si="1050"/>
        <v>0</v>
      </c>
      <c r="AP777" s="232"/>
      <c r="AQ777" s="86">
        <f t="shared" si="1037"/>
        <v>0</v>
      </c>
      <c r="AR777" s="99"/>
      <c r="AS777" s="99"/>
      <c r="AT777" s="99"/>
      <c r="AU777" s="99"/>
      <c r="AV777" s="245">
        <f t="shared" si="1051"/>
        <v>0</v>
      </c>
      <c r="AW777" s="99">
        <f>AQ777</f>
        <v>0</v>
      </c>
      <c r="AX777" s="99"/>
      <c r="AY777" s="98">
        <f t="shared" si="1052"/>
        <v>0</v>
      </c>
      <c r="AZ777" s="470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</row>
    <row r="778" spans="1:83" s="11" customFormat="1" ht="12" customHeight="1">
      <c r="A778" s="161">
        <v>18608031</v>
      </c>
      <c r="B778" s="108" t="str">
        <f t="shared" si="1122"/>
        <v>18608031</v>
      </c>
      <c r="C778" s="125" t="s">
        <v>263</v>
      </c>
      <c r="D778" s="112" t="str">
        <f t="shared" si="1076"/>
        <v>W/C</v>
      </c>
      <c r="E778" s="112"/>
      <c r="F778" s="125"/>
      <c r="G778" s="112"/>
      <c r="H778" s="177" t="str">
        <f t="shared" si="1118"/>
        <v/>
      </c>
      <c r="I778" s="177" t="str">
        <f t="shared" si="1119"/>
        <v/>
      </c>
      <c r="J778" s="177" t="str">
        <f t="shared" si="1120"/>
        <v/>
      </c>
      <c r="K778" s="177" t="str">
        <f t="shared" si="1121"/>
        <v/>
      </c>
      <c r="L778" s="177" t="str">
        <f t="shared" si="1123"/>
        <v>W/C</v>
      </c>
      <c r="M778" s="177" t="str">
        <f t="shared" si="1124"/>
        <v>NO</v>
      </c>
      <c r="N778" s="177" t="str">
        <f t="shared" si="1125"/>
        <v>W/C</v>
      </c>
      <c r="O778"/>
      <c r="P778" s="95">
        <v>53000</v>
      </c>
      <c r="Q778" s="95">
        <v>53000</v>
      </c>
      <c r="R778" s="95">
        <v>53000</v>
      </c>
      <c r="S778" s="95">
        <v>53000</v>
      </c>
      <c r="T778" s="95">
        <v>53000</v>
      </c>
      <c r="U778" s="95">
        <v>53000</v>
      </c>
      <c r="V778" s="95">
        <v>53000</v>
      </c>
      <c r="W778" s="95">
        <v>53000</v>
      </c>
      <c r="X778" s="95">
        <v>53000</v>
      </c>
      <c r="Y778" s="95">
        <v>53000</v>
      </c>
      <c r="Z778" s="95">
        <v>53000</v>
      </c>
      <c r="AA778" s="95">
        <v>53000</v>
      </c>
      <c r="AB778" s="95">
        <v>53000</v>
      </c>
      <c r="AC778" s="95"/>
      <c r="AD778" s="95"/>
      <c r="AE778" s="95">
        <f t="shared" si="1069"/>
        <v>53000</v>
      </c>
      <c r="AF778" s="102"/>
      <c r="AG778" s="101"/>
      <c r="AH778" s="99"/>
      <c r="AI778" s="99"/>
      <c r="AJ778" s="99"/>
      <c r="AK778" s="100"/>
      <c r="AL778" s="99">
        <f t="shared" si="1049"/>
        <v>0</v>
      </c>
      <c r="AM778" s="98">
        <f>AE778</f>
        <v>53000</v>
      </c>
      <c r="AN778" s="99"/>
      <c r="AO778" s="247">
        <f t="shared" si="1050"/>
        <v>53000</v>
      </c>
      <c r="AP778" s="232"/>
      <c r="AQ778" s="86">
        <f t="shared" ref="AQ778:AQ848" si="1126">AB778</f>
        <v>53000</v>
      </c>
      <c r="AR778" s="99"/>
      <c r="AS778" s="99"/>
      <c r="AT778" s="99"/>
      <c r="AU778" s="99"/>
      <c r="AV778" s="245">
        <f t="shared" si="1051"/>
        <v>0</v>
      </c>
      <c r="AW778" s="99">
        <f t="shared" ref="AW778:AW779" si="1127">AQ778</f>
        <v>53000</v>
      </c>
      <c r="AX778" s="99"/>
      <c r="AY778" s="98">
        <f t="shared" si="1052"/>
        <v>53000</v>
      </c>
      <c r="AZ778" s="470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</row>
    <row r="779" spans="1:83" s="11" customFormat="1" ht="12" customHeight="1">
      <c r="A779" s="161">
        <v>18608041</v>
      </c>
      <c r="B779" s="108" t="str">
        <f t="shared" si="1122"/>
        <v>18608041</v>
      </c>
      <c r="C779" s="125" t="s">
        <v>489</v>
      </c>
      <c r="D779" s="112" t="str">
        <f t="shared" si="1076"/>
        <v>W/C</v>
      </c>
      <c r="E779" s="112"/>
      <c r="F779" s="125"/>
      <c r="G779" s="112"/>
      <c r="H779" s="177" t="str">
        <f t="shared" si="1118"/>
        <v/>
      </c>
      <c r="I779" s="177" t="str">
        <f t="shared" si="1119"/>
        <v/>
      </c>
      <c r="J779" s="177" t="str">
        <f t="shared" si="1120"/>
        <v/>
      </c>
      <c r="K779" s="177" t="str">
        <f t="shared" si="1121"/>
        <v/>
      </c>
      <c r="L779" s="177" t="str">
        <f t="shared" si="1123"/>
        <v>W/C</v>
      </c>
      <c r="M779" s="177" t="str">
        <f t="shared" si="1124"/>
        <v>NO</v>
      </c>
      <c r="N779" s="177" t="str">
        <f t="shared" si="1125"/>
        <v>W/C</v>
      </c>
      <c r="O779"/>
      <c r="P779" s="95">
        <v>686475.96</v>
      </c>
      <c r="Q779" s="95">
        <v>686576.65</v>
      </c>
      <c r="R779" s="95">
        <v>690005.09</v>
      </c>
      <c r="S779" s="95">
        <v>702818.01</v>
      </c>
      <c r="T779" s="95">
        <v>702818.01</v>
      </c>
      <c r="U779" s="95">
        <v>704046.51</v>
      </c>
      <c r="V779" s="95">
        <v>712694.34</v>
      </c>
      <c r="W779" s="95">
        <v>714419.34</v>
      </c>
      <c r="X779" s="95">
        <v>735010.59</v>
      </c>
      <c r="Y779" s="95">
        <v>754931.42</v>
      </c>
      <c r="Z779" s="95">
        <v>762199.61</v>
      </c>
      <c r="AA779" s="95">
        <v>778008.29</v>
      </c>
      <c r="AB779" s="95">
        <v>795212.53</v>
      </c>
      <c r="AC779" s="95"/>
      <c r="AD779" s="95"/>
      <c r="AE779" s="95">
        <f t="shared" si="1069"/>
        <v>723697.67541666655</v>
      </c>
      <c r="AF779" s="102"/>
      <c r="AG779" s="101"/>
      <c r="AH779" s="99"/>
      <c r="AI779" s="99"/>
      <c r="AJ779" s="99"/>
      <c r="AK779" s="100"/>
      <c r="AL779" s="99">
        <f t="shared" si="1049"/>
        <v>0</v>
      </c>
      <c r="AM779" s="98">
        <f>AE779</f>
        <v>723697.67541666655</v>
      </c>
      <c r="AN779" s="99"/>
      <c r="AO779" s="247">
        <f t="shared" si="1050"/>
        <v>723697.67541666655</v>
      </c>
      <c r="AP779" s="232"/>
      <c r="AQ779" s="86">
        <f t="shared" si="1126"/>
        <v>795212.53</v>
      </c>
      <c r="AR779" s="99"/>
      <c r="AS779" s="99"/>
      <c r="AT779" s="99"/>
      <c r="AU779" s="99"/>
      <c r="AV779" s="245">
        <f t="shared" si="1051"/>
        <v>0</v>
      </c>
      <c r="AW779" s="99">
        <f t="shared" si="1127"/>
        <v>795212.53</v>
      </c>
      <c r="AX779" s="99"/>
      <c r="AY779" s="98">
        <f t="shared" si="1052"/>
        <v>795212.53</v>
      </c>
      <c r="AZ779" s="470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</row>
    <row r="780" spans="1:83" s="11" customFormat="1" ht="12" customHeight="1">
      <c r="A780" s="161">
        <v>18608051</v>
      </c>
      <c r="B780" s="108" t="str">
        <f t="shared" si="1122"/>
        <v>18608051</v>
      </c>
      <c r="C780" s="125" t="s">
        <v>490</v>
      </c>
      <c r="D780" s="112" t="str">
        <f t="shared" si="1076"/>
        <v>Non-Op</v>
      </c>
      <c r="E780" s="112"/>
      <c r="F780" s="125"/>
      <c r="G780" s="112"/>
      <c r="H780" s="177" t="str">
        <f t="shared" si="1118"/>
        <v/>
      </c>
      <c r="I780" s="177" t="str">
        <f t="shared" si="1119"/>
        <v/>
      </c>
      <c r="J780" s="177" t="str">
        <f t="shared" si="1120"/>
        <v/>
      </c>
      <c r="K780" s="177" t="str">
        <f t="shared" si="1121"/>
        <v>Non-Op</v>
      </c>
      <c r="L780" s="177" t="str">
        <f t="shared" si="1123"/>
        <v>NO</v>
      </c>
      <c r="M780" s="177" t="str">
        <f t="shared" si="1124"/>
        <v>NO</v>
      </c>
      <c r="N780" s="177" t="str">
        <f t="shared" si="1125"/>
        <v/>
      </c>
      <c r="O780"/>
      <c r="P780" s="95">
        <v>6165000</v>
      </c>
      <c r="Q780" s="95">
        <v>6165000</v>
      </c>
      <c r="R780" s="95">
        <v>6165000</v>
      </c>
      <c r="S780" s="95">
        <v>6148657.9500000002</v>
      </c>
      <c r="T780" s="95">
        <v>6148657.9500000002</v>
      </c>
      <c r="U780" s="95">
        <v>6148657.9500000002</v>
      </c>
      <c r="V780" s="95">
        <v>6138781.6200000001</v>
      </c>
      <c r="W780" s="95">
        <v>6138781.6200000001</v>
      </c>
      <c r="X780" s="95">
        <v>6138781.6200000001</v>
      </c>
      <c r="Y780" s="95">
        <v>6096544.54</v>
      </c>
      <c r="Z780" s="95">
        <v>6096544.54</v>
      </c>
      <c r="AA780" s="95">
        <v>6096544.54</v>
      </c>
      <c r="AB780" s="95">
        <v>6124708.8899999997</v>
      </c>
      <c r="AC780" s="95"/>
      <c r="AD780" s="95"/>
      <c r="AE780" s="95">
        <f t="shared" si="1069"/>
        <v>6135567.2312500002</v>
      </c>
      <c r="AF780" s="102"/>
      <c r="AG780" s="101"/>
      <c r="AH780" s="99"/>
      <c r="AI780" s="99"/>
      <c r="AJ780" s="99"/>
      <c r="AK780" s="100">
        <f>AE780</f>
        <v>6135567.2312500002</v>
      </c>
      <c r="AL780" s="99">
        <f t="shared" si="1049"/>
        <v>6135567.2312500002</v>
      </c>
      <c r="AM780" s="98"/>
      <c r="AN780" s="99"/>
      <c r="AO780" s="247">
        <f t="shared" si="1050"/>
        <v>0</v>
      </c>
      <c r="AP780" s="232"/>
      <c r="AQ780" s="86">
        <f t="shared" si="1126"/>
        <v>6124708.8899999997</v>
      </c>
      <c r="AR780" s="99"/>
      <c r="AS780" s="99"/>
      <c r="AT780" s="99"/>
      <c r="AU780" s="99">
        <f>AQ780</f>
        <v>6124708.8899999997</v>
      </c>
      <c r="AV780" s="245">
        <f t="shared" si="1051"/>
        <v>6124708.8899999997</v>
      </c>
      <c r="AW780" s="99"/>
      <c r="AX780" s="99"/>
      <c r="AY780" s="98">
        <f t="shared" si="1052"/>
        <v>0</v>
      </c>
      <c r="AZ780" s="470" t="s">
        <v>1676</v>
      </c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</row>
    <row r="781" spans="1:83" s="11" customFormat="1" ht="12" customHeight="1">
      <c r="A781" s="161">
        <v>18608062</v>
      </c>
      <c r="B781" s="108" t="str">
        <f t="shared" si="1122"/>
        <v>18608062</v>
      </c>
      <c r="C781" s="94" t="s">
        <v>347</v>
      </c>
      <c r="D781" s="112" t="str">
        <f t="shared" si="1076"/>
        <v>W/C</v>
      </c>
      <c r="E781" s="112"/>
      <c r="F781" s="94"/>
      <c r="G781" s="112"/>
      <c r="H781" s="177" t="str">
        <f t="shared" si="1118"/>
        <v/>
      </c>
      <c r="I781" s="177" t="str">
        <f t="shared" si="1119"/>
        <v/>
      </c>
      <c r="J781" s="177" t="str">
        <f t="shared" si="1120"/>
        <v/>
      </c>
      <c r="K781" s="177" t="str">
        <f t="shared" si="1121"/>
        <v/>
      </c>
      <c r="L781" s="177" t="str">
        <f t="shared" si="1123"/>
        <v>W/C</v>
      </c>
      <c r="M781" s="177" t="str">
        <f t="shared" si="1124"/>
        <v>NO</v>
      </c>
      <c r="N781" s="177" t="str">
        <f t="shared" si="1125"/>
        <v>W/C</v>
      </c>
      <c r="O781"/>
      <c r="P781" s="95">
        <v>-21316268.920000002</v>
      </c>
      <c r="Q781" s="95">
        <v>-21316268.920000002</v>
      </c>
      <c r="R781" s="95">
        <v>-21330826.07</v>
      </c>
      <c r="S781" s="95">
        <v>-21330826.07</v>
      </c>
      <c r="T781" s="95">
        <v>-21330826.07</v>
      </c>
      <c r="U781" s="95">
        <v>-21330826.07</v>
      </c>
      <c r="V781" s="95">
        <v>-21330826.07</v>
      </c>
      <c r="W781" s="95">
        <v>-21330826.07</v>
      </c>
      <c r="X781" s="95">
        <v>-21330826.07</v>
      </c>
      <c r="Y781" s="95">
        <v>-21330826.07</v>
      </c>
      <c r="Z781" s="95">
        <v>-21330826.07</v>
      </c>
      <c r="AA781" s="95">
        <v>-21330826.07</v>
      </c>
      <c r="AB781" s="95">
        <v>-21330826.07</v>
      </c>
      <c r="AC781" s="95"/>
      <c r="AD781" s="95"/>
      <c r="AE781" s="95">
        <f t="shared" si="1069"/>
        <v>-21329006.426249996</v>
      </c>
      <c r="AF781" s="143"/>
      <c r="AG781" s="105"/>
      <c r="AH781" s="99"/>
      <c r="AI781" s="99"/>
      <c r="AJ781" s="99"/>
      <c r="AK781" s="100"/>
      <c r="AL781" s="99">
        <f t="shared" si="1049"/>
        <v>0</v>
      </c>
      <c r="AM781" s="98">
        <f>AE781</f>
        <v>-21329006.426249996</v>
      </c>
      <c r="AN781" s="99"/>
      <c r="AO781" s="247">
        <f t="shared" si="1050"/>
        <v>-21329006.426249996</v>
      </c>
      <c r="AP781" s="232"/>
      <c r="AQ781" s="86">
        <f t="shared" si="1126"/>
        <v>-21330826.07</v>
      </c>
      <c r="AR781" s="99"/>
      <c r="AS781" s="99"/>
      <c r="AT781" s="99"/>
      <c r="AU781" s="99"/>
      <c r="AV781" s="245">
        <f t="shared" si="1051"/>
        <v>0</v>
      </c>
      <c r="AW781" s="99">
        <f>AQ781</f>
        <v>-21330826.07</v>
      </c>
      <c r="AX781" s="99"/>
      <c r="AY781" s="98">
        <f t="shared" si="1052"/>
        <v>-21330826.07</v>
      </c>
      <c r="AZ781" s="470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</row>
    <row r="782" spans="1:83" s="11" customFormat="1" ht="12" customHeight="1">
      <c r="A782" s="161">
        <v>18608081</v>
      </c>
      <c r="B782" s="108" t="str">
        <f t="shared" si="1122"/>
        <v>18608081</v>
      </c>
      <c r="C782" s="125" t="s">
        <v>620</v>
      </c>
      <c r="D782" s="112" t="str">
        <f t="shared" si="1076"/>
        <v>W/C</v>
      </c>
      <c r="E782" s="112"/>
      <c r="F782" s="125"/>
      <c r="G782" s="112"/>
      <c r="H782" s="177" t="str">
        <f t="shared" si="1118"/>
        <v/>
      </c>
      <c r="I782" s="177" t="str">
        <f t="shared" si="1119"/>
        <v/>
      </c>
      <c r="J782" s="177" t="str">
        <f t="shared" si="1120"/>
        <v/>
      </c>
      <c r="K782" s="177" t="str">
        <f t="shared" si="1121"/>
        <v/>
      </c>
      <c r="L782" s="177" t="str">
        <f t="shared" si="1123"/>
        <v>W/C</v>
      </c>
      <c r="M782" s="177" t="str">
        <f t="shared" si="1124"/>
        <v>NO</v>
      </c>
      <c r="N782" s="177" t="str">
        <f t="shared" si="1125"/>
        <v>W/C</v>
      </c>
      <c r="O782"/>
      <c r="P782" s="95">
        <v>10000.120000000001</v>
      </c>
      <c r="Q782" s="95">
        <v>10000.120000000001</v>
      </c>
      <c r="R782" s="95">
        <v>10000.120000000001</v>
      </c>
      <c r="S782" s="95">
        <v>10000.120000000001</v>
      </c>
      <c r="T782" s="95">
        <v>10000.120000000001</v>
      </c>
      <c r="U782" s="95">
        <v>10000.120000000001</v>
      </c>
      <c r="V782" s="95">
        <v>10000.120000000001</v>
      </c>
      <c r="W782" s="95">
        <v>10000.120000000001</v>
      </c>
      <c r="X782" s="95">
        <v>10000.120000000001</v>
      </c>
      <c r="Y782" s="95">
        <v>10000.120000000001</v>
      </c>
      <c r="Z782" s="95">
        <v>10000.120000000001</v>
      </c>
      <c r="AA782" s="95">
        <v>10000.120000000001</v>
      </c>
      <c r="AB782" s="95">
        <v>10000.120000000001</v>
      </c>
      <c r="AC782" s="95"/>
      <c r="AD782" s="95"/>
      <c r="AE782" s="95">
        <f t="shared" si="1069"/>
        <v>10000.119999999999</v>
      </c>
      <c r="AF782" s="102"/>
      <c r="AG782" s="101"/>
      <c r="AH782" s="99"/>
      <c r="AI782" s="99"/>
      <c r="AJ782" s="99"/>
      <c r="AK782" s="100"/>
      <c r="AL782" s="99">
        <f t="shared" si="1049"/>
        <v>0</v>
      </c>
      <c r="AM782" s="98">
        <f>AE782</f>
        <v>10000.119999999999</v>
      </c>
      <c r="AN782" s="99"/>
      <c r="AO782" s="247">
        <f t="shared" si="1050"/>
        <v>10000.119999999999</v>
      </c>
      <c r="AP782" s="232"/>
      <c r="AQ782" s="86">
        <f t="shared" si="1126"/>
        <v>10000.120000000001</v>
      </c>
      <c r="AR782" s="99"/>
      <c r="AS782" s="99"/>
      <c r="AT782" s="99"/>
      <c r="AU782" s="99"/>
      <c r="AV782" s="245">
        <f t="shared" si="1051"/>
        <v>0</v>
      </c>
      <c r="AW782" s="99">
        <f t="shared" ref="AW782:AW783" si="1128">AQ782</f>
        <v>10000.120000000001</v>
      </c>
      <c r="AX782" s="99"/>
      <c r="AY782" s="98">
        <f t="shared" si="1052"/>
        <v>10000.120000000001</v>
      </c>
      <c r="AZ782" s="470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</row>
    <row r="783" spans="1:83" s="11" customFormat="1" ht="12" customHeight="1">
      <c r="A783" s="161">
        <v>18608112</v>
      </c>
      <c r="B783" s="108" t="str">
        <f t="shared" si="1122"/>
        <v>18608112</v>
      </c>
      <c r="C783" s="94" t="s">
        <v>18</v>
      </c>
      <c r="D783" s="112" t="str">
        <f t="shared" si="1076"/>
        <v>W/C</v>
      </c>
      <c r="E783" s="112"/>
      <c r="F783" s="94"/>
      <c r="G783" s="112"/>
      <c r="H783" s="177" t="str">
        <f t="shared" si="1118"/>
        <v/>
      </c>
      <c r="I783" s="177" t="str">
        <f t="shared" si="1119"/>
        <v/>
      </c>
      <c r="J783" s="177" t="str">
        <f t="shared" si="1120"/>
        <v/>
      </c>
      <c r="K783" s="177" t="str">
        <f t="shared" si="1121"/>
        <v/>
      </c>
      <c r="L783" s="177" t="str">
        <f t="shared" si="1123"/>
        <v>W/C</v>
      </c>
      <c r="M783" s="177" t="str">
        <f t="shared" si="1124"/>
        <v>NO</v>
      </c>
      <c r="N783" s="177" t="str">
        <f t="shared" si="1125"/>
        <v>W/C</v>
      </c>
      <c r="O783"/>
      <c r="P783" s="95">
        <v>803658.59</v>
      </c>
      <c r="Q783" s="95">
        <v>803658.59</v>
      </c>
      <c r="R783" s="95">
        <v>843635.85</v>
      </c>
      <c r="S783" s="95">
        <v>860660.95</v>
      </c>
      <c r="T783" s="95">
        <v>885652.81</v>
      </c>
      <c r="U783" s="95">
        <v>900165.28</v>
      </c>
      <c r="V783" s="95">
        <v>914555.51</v>
      </c>
      <c r="W783" s="95">
        <v>939105.04</v>
      </c>
      <c r="X783" s="95">
        <v>951018.69</v>
      </c>
      <c r="Y783" s="95">
        <v>964170.18</v>
      </c>
      <c r="Z783" s="95">
        <v>999927.01</v>
      </c>
      <c r="AA783" s="95">
        <v>1041601.77</v>
      </c>
      <c r="AB783" s="95">
        <v>1078474.95</v>
      </c>
      <c r="AC783" s="95"/>
      <c r="AD783" s="95"/>
      <c r="AE783" s="95">
        <f t="shared" si="1069"/>
        <v>920434.87083333312</v>
      </c>
      <c r="AF783" s="143"/>
      <c r="AG783" s="105"/>
      <c r="AH783" s="99"/>
      <c r="AI783" s="99"/>
      <c r="AJ783" s="99"/>
      <c r="AK783" s="100"/>
      <c r="AL783" s="99">
        <f t="shared" si="1049"/>
        <v>0</v>
      </c>
      <c r="AM783" s="98">
        <f>AE783</f>
        <v>920434.87083333312</v>
      </c>
      <c r="AN783" s="99"/>
      <c r="AO783" s="247">
        <f t="shared" si="1050"/>
        <v>920434.87083333312</v>
      </c>
      <c r="AP783" s="232"/>
      <c r="AQ783" s="86">
        <f t="shared" si="1126"/>
        <v>1078474.95</v>
      </c>
      <c r="AR783" s="99"/>
      <c r="AS783" s="99"/>
      <c r="AT783" s="99"/>
      <c r="AU783" s="99"/>
      <c r="AV783" s="245">
        <f t="shared" si="1051"/>
        <v>0</v>
      </c>
      <c r="AW783" s="99">
        <f t="shared" si="1128"/>
        <v>1078474.95</v>
      </c>
      <c r="AX783" s="99"/>
      <c r="AY783" s="98">
        <f t="shared" si="1052"/>
        <v>1078474.95</v>
      </c>
      <c r="AZ783" s="470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</row>
    <row r="784" spans="1:83" s="11" customFormat="1" ht="12" customHeight="1">
      <c r="A784" s="161">
        <v>18608111</v>
      </c>
      <c r="B784" s="108" t="str">
        <f t="shared" si="1122"/>
        <v>18608111</v>
      </c>
      <c r="C784" s="125" t="s">
        <v>1249</v>
      </c>
      <c r="D784" s="112" t="str">
        <f t="shared" si="1076"/>
        <v>Non-Op</v>
      </c>
      <c r="E784" s="112"/>
      <c r="F784" s="125"/>
      <c r="G784" s="112"/>
      <c r="H784" s="177" t="str">
        <f t="shared" si="1118"/>
        <v/>
      </c>
      <c r="I784" s="177" t="str">
        <f t="shared" si="1119"/>
        <v/>
      </c>
      <c r="J784" s="177" t="str">
        <f t="shared" si="1120"/>
        <v/>
      </c>
      <c r="K784" s="177" t="str">
        <f t="shared" si="1121"/>
        <v>Non-Op</v>
      </c>
      <c r="L784" s="177" t="str">
        <f t="shared" si="1123"/>
        <v>NO</v>
      </c>
      <c r="M784" s="177" t="str">
        <f t="shared" si="1124"/>
        <v>NO</v>
      </c>
      <c r="N784" s="177" t="str">
        <f t="shared" si="1125"/>
        <v/>
      </c>
      <c r="O784"/>
      <c r="P784" s="95">
        <v>267000</v>
      </c>
      <c r="Q784" s="95">
        <v>267000</v>
      </c>
      <c r="R784" s="95">
        <v>267000</v>
      </c>
      <c r="S784" s="95">
        <v>267000</v>
      </c>
      <c r="T784" s="95">
        <v>267000</v>
      </c>
      <c r="U784" s="95">
        <v>267000</v>
      </c>
      <c r="V784" s="95">
        <v>267000</v>
      </c>
      <c r="W784" s="95">
        <v>267000</v>
      </c>
      <c r="X784" s="95">
        <v>267000</v>
      </c>
      <c r="Y784" s="95">
        <v>267000</v>
      </c>
      <c r="Z784" s="95">
        <v>267000</v>
      </c>
      <c r="AA784" s="95">
        <v>267000</v>
      </c>
      <c r="AB784" s="95">
        <v>267000</v>
      </c>
      <c r="AC784" s="95"/>
      <c r="AD784" s="95"/>
      <c r="AE784" s="95">
        <f t="shared" si="1069"/>
        <v>267000</v>
      </c>
      <c r="AF784" s="102"/>
      <c r="AG784" s="101"/>
      <c r="AH784" s="99"/>
      <c r="AI784" s="99"/>
      <c r="AJ784" s="99"/>
      <c r="AK784" s="100">
        <f>AE784</f>
        <v>267000</v>
      </c>
      <c r="AL784" s="99">
        <f t="shared" si="1049"/>
        <v>267000</v>
      </c>
      <c r="AM784" s="98"/>
      <c r="AN784" s="99"/>
      <c r="AO784" s="247">
        <f t="shared" si="1050"/>
        <v>0</v>
      </c>
      <c r="AP784" s="232"/>
      <c r="AQ784" s="86">
        <f t="shared" si="1126"/>
        <v>267000</v>
      </c>
      <c r="AR784" s="99"/>
      <c r="AS784" s="99"/>
      <c r="AT784" s="99"/>
      <c r="AU784" s="99">
        <f>AQ784</f>
        <v>267000</v>
      </c>
      <c r="AV784" s="245">
        <f t="shared" si="1051"/>
        <v>267000</v>
      </c>
      <c r="AW784" s="99"/>
      <c r="AX784" s="99"/>
      <c r="AY784" s="98">
        <f t="shared" si="1052"/>
        <v>0</v>
      </c>
      <c r="AZ784" s="470" t="s">
        <v>1676</v>
      </c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</row>
    <row r="785" spans="1:83" s="11" customFormat="1" ht="12" customHeight="1">
      <c r="A785" s="161">
        <v>18608141</v>
      </c>
      <c r="B785" s="108" t="str">
        <f t="shared" si="1122"/>
        <v>18608141</v>
      </c>
      <c r="C785" s="125" t="s">
        <v>555</v>
      </c>
      <c r="D785" s="112" t="str">
        <f t="shared" si="1076"/>
        <v>W/C</v>
      </c>
      <c r="E785" s="112"/>
      <c r="F785" s="125"/>
      <c r="G785" s="112"/>
      <c r="H785" s="177" t="str">
        <f t="shared" si="1118"/>
        <v/>
      </c>
      <c r="I785" s="177" t="str">
        <f t="shared" si="1119"/>
        <v/>
      </c>
      <c r="J785" s="177" t="str">
        <f t="shared" si="1120"/>
        <v/>
      </c>
      <c r="K785" s="177" t="str">
        <f t="shared" si="1121"/>
        <v/>
      </c>
      <c r="L785" s="177" t="str">
        <f t="shared" si="1123"/>
        <v>W/C</v>
      </c>
      <c r="M785" s="177" t="str">
        <f t="shared" si="1124"/>
        <v>NO</v>
      </c>
      <c r="N785" s="177" t="str">
        <f t="shared" si="1125"/>
        <v>W/C</v>
      </c>
      <c r="O785"/>
      <c r="P785" s="95">
        <v>1543.5</v>
      </c>
      <c r="Q785" s="95">
        <v>1543.5</v>
      </c>
      <c r="R785" s="95">
        <v>1543.5</v>
      </c>
      <c r="S785" s="95">
        <v>1543.5</v>
      </c>
      <c r="T785" s="95">
        <v>1543.5</v>
      </c>
      <c r="U785" s="95">
        <v>1543.5</v>
      </c>
      <c r="V785" s="95">
        <v>1543.5</v>
      </c>
      <c r="W785" s="95">
        <v>1543.5</v>
      </c>
      <c r="X785" s="95">
        <v>1543.5</v>
      </c>
      <c r="Y785" s="95">
        <v>1543.5</v>
      </c>
      <c r="Z785" s="95">
        <v>1543.5</v>
      </c>
      <c r="AA785" s="95">
        <v>1543.5</v>
      </c>
      <c r="AB785" s="95">
        <v>1543.5</v>
      </c>
      <c r="AC785" s="95"/>
      <c r="AD785" s="95"/>
      <c r="AE785" s="95">
        <f t="shared" si="1069"/>
        <v>1543.5</v>
      </c>
      <c r="AF785" s="102"/>
      <c r="AG785" s="101"/>
      <c r="AH785" s="99"/>
      <c r="AI785" s="99"/>
      <c r="AJ785" s="99"/>
      <c r="AK785" s="100"/>
      <c r="AL785" s="99">
        <f t="shared" si="1049"/>
        <v>0</v>
      </c>
      <c r="AM785" s="98">
        <f>AE785</f>
        <v>1543.5</v>
      </c>
      <c r="AN785" s="99"/>
      <c r="AO785" s="247">
        <f t="shared" si="1050"/>
        <v>1543.5</v>
      </c>
      <c r="AP785" s="232"/>
      <c r="AQ785" s="86">
        <f t="shared" si="1126"/>
        <v>1543.5</v>
      </c>
      <c r="AR785" s="99"/>
      <c r="AS785" s="99"/>
      <c r="AT785" s="99"/>
      <c r="AU785" s="99"/>
      <c r="AV785" s="245">
        <f t="shared" si="1051"/>
        <v>0</v>
      </c>
      <c r="AW785" s="99">
        <f>AQ785</f>
        <v>1543.5</v>
      </c>
      <c r="AX785" s="99"/>
      <c r="AY785" s="98">
        <f t="shared" si="1052"/>
        <v>1543.5</v>
      </c>
      <c r="AZ785" s="470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</row>
    <row r="786" spans="1:83" s="11" customFormat="1" ht="12" customHeight="1">
      <c r="A786" s="161">
        <v>18608151</v>
      </c>
      <c r="B786" s="108" t="str">
        <f t="shared" si="1122"/>
        <v>18608151</v>
      </c>
      <c r="C786" s="94" t="s">
        <v>564</v>
      </c>
      <c r="D786" s="112" t="str">
        <f t="shared" si="1076"/>
        <v>Non-Op</v>
      </c>
      <c r="E786" s="112"/>
      <c r="F786" s="94"/>
      <c r="G786" s="112"/>
      <c r="H786" s="177" t="str">
        <f t="shared" si="1118"/>
        <v/>
      </c>
      <c r="I786" s="177" t="str">
        <f t="shared" si="1119"/>
        <v/>
      </c>
      <c r="J786" s="177" t="str">
        <f t="shared" si="1120"/>
        <v/>
      </c>
      <c r="K786" s="177" t="str">
        <f t="shared" si="1121"/>
        <v>Non-Op</v>
      </c>
      <c r="L786" s="177" t="str">
        <f t="shared" si="1123"/>
        <v>NO</v>
      </c>
      <c r="M786" s="177" t="str">
        <f t="shared" si="1124"/>
        <v>NO</v>
      </c>
      <c r="N786" s="177" t="str">
        <f t="shared" si="1125"/>
        <v/>
      </c>
      <c r="O786"/>
      <c r="P786" s="95">
        <v>80000</v>
      </c>
      <c r="Q786" s="95">
        <v>80000</v>
      </c>
      <c r="R786" s="95">
        <v>80000</v>
      </c>
      <c r="S786" s="95">
        <v>80000</v>
      </c>
      <c r="T786" s="95">
        <v>80000</v>
      </c>
      <c r="U786" s="95">
        <v>80000</v>
      </c>
      <c r="V786" s="95">
        <v>80000</v>
      </c>
      <c r="W786" s="95">
        <v>80000</v>
      </c>
      <c r="X786" s="95">
        <v>80000</v>
      </c>
      <c r="Y786" s="95">
        <v>80000</v>
      </c>
      <c r="Z786" s="95">
        <v>80000</v>
      </c>
      <c r="AA786" s="95">
        <v>80000</v>
      </c>
      <c r="AB786" s="95">
        <v>80000</v>
      </c>
      <c r="AC786" s="95"/>
      <c r="AD786" s="95"/>
      <c r="AE786" s="95">
        <f t="shared" si="1069"/>
        <v>80000</v>
      </c>
      <c r="AF786" s="102"/>
      <c r="AG786" s="101"/>
      <c r="AH786" s="99"/>
      <c r="AI786" s="99"/>
      <c r="AJ786" s="99"/>
      <c r="AK786" s="100">
        <f>AE786</f>
        <v>80000</v>
      </c>
      <c r="AL786" s="99">
        <f t="shared" si="1049"/>
        <v>80000</v>
      </c>
      <c r="AM786" s="98"/>
      <c r="AN786" s="99"/>
      <c r="AO786" s="247">
        <f t="shared" si="1050"/>
        <v>0</v>
      </c>
      <c r="AP786" s="232"/>
      <c r="AQ786" s="86">
        <f t="shared" si="1126"/>
        <v>80000</v>
      </c>
      <c r="AR786" s="99"/>
      <c r="AS786" s="99"/>
      <c r="AT786" s="99"/>
      <c r="AU786" s="99">
        <f>AQ786</f>
        <v>80000</v>
      </c>
      <c r="AV786" s="245">
        <f t="shared" si="1051"/>
        <v>80000</v>
      </c>
      <c r="AW786" s="99"/>
      <c r="AX786" s="99"/>
      <c r="AY786" s="98">
        <f t="shared" si="1052"/>
        <v>0</v>
      </c>
      <c r="AZ786" s="470" t="s">
        <v>1676</v>
      </c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</row>
    <row r="787" spans="1:83" s="11" customFormat="1" ht="12" customHeight="1">
      <c r="A787" s="161">
        <v>18608171</v>
      </c>
      <c r="B787" s="108" t="str">
        <f t="shared" si="1122"/>
        <v>18608171</v>
      </c>
      <c r="C787" s="94" t="s">
        <v>783</v>
      </c>
      <c r="D787" s="112" t="str">
        <f t="shared" si="1076"/>
        <v>W/C</v>
      </c>
      <c r="E787" s="112"/>
      <c r="F787" s="94"/>
      <c r="G787" s="112"/>
      <c r="H787" s="177" t="str">
        <f t="shared" si="1118"/>
        <v/>
      </c>
      <c r="I787" s="177" t="str">
        <f t="shared" si="1119"/>
        <v/>
      </c>
      <c r="J787" s="177" t="str">
        <f t="shared" si="1120"/>
        <v/>
      </c>
      <c r="K787" s="177" t="str">
        <f t="shared" si="1121"/>
        <v/>
      </c>
      <c r="L787" s="177" t="str">
        <f t="shared" si="1123"/>
        <v>W/C</v>
      </c>
      <c r="M787" s="177" t="str">
        <f t="shared" si="1124"/>
        <v>NO</v>
      </c>
      <c r="N787" s="177" t="str">
        <f t="shared" si="1125"/>
        <v>W/C</v>
      </c>
      <c r="O787"/>
      <c r="P787" s="95">
        <v>0</v>
      </c>
      <c r="Q787" s="95">
        <v>0</v>
      </c>
      <c r="R787" s="95">
        <v>0</v>
      </c>
      <c r="S787" s="95">
        <v>0</v>
      </c>
      <c r="T787" s="95">
        <v>0</v>
      </c>
      <c r="U787" s="95">
        <v>0</v>
      </c>
      <c r="V787" s="95">
        <v>0</v>
      </c>
      <c r="W787" s="95">
        <v>0</v>
      </c>
      <c r="X787" s="95">
        <v>0</v>
      </c>
      <c r="Y787" s="95">
        <v>0</v>
      </c>
      <c r="Z787" s="95">
        <v>0</v>
      </c>
      <c r="AA787" s="95">
        <v>0</v>
      </c>
      <c r="AB787" s="95">
        <v>0</v>
      </c>
      <c r="AC787" s="95"/>
      <c r="AD787" s="95"/>
      <c r="AE787" s="95">
        <f t="shared" si="1069"/>
        <v>0</v>
      </c>
      <c r="AF787" s="102"/>
      <c r="AG787" s="101"/>
      <c r="AH787" s="99"/>
      <c r="AI787" s="99"/>
      <c r="AJ787" s="99"/>
      <c r="AK787" s="100"/>
      <c r="AL787" s="99">
        <f t="shared" si="1049"/>
        <v>0</v>
      </c>
      <c r="AM787" s="98">
        <f>AE787</f>
        <v>0</v>
      </c>
      <c r="AN787" s="99"/>
      <c r="AO787" s="247">
        <f t="shared" si="1050"/>
        <v>0</v>
      </c>
      <c r="AP787" s="232"/>
      <c r="AQ787" s="86">
        <f t="shared" si="1126"/>
        <v>0</v>
      </c>
      <c r="AR787" s="99"/>
      <c r="AS787" s="99"/>
      <c r="AT787" s="99"/>
      <c r="AU787" s="99"/>
      <c r="AV787" s="245">
        <f t="shared" si="1051"/>
        <v>0</v>
      </c>
      <c r="AW787" s="99">
        <f>AQ787</f>
        <v>0</v>
      </c>
      <c r="AX787" s="99"/>
      <c r="AY787" s="98">
        <f t="shared" si="1052"/>
        <v>0</v>
      </c>
      <c r="AZ787" s="470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</row>
    <row r="788" spans="1:83" s="11" customFormat="1" ht="12" customHeight="1">
      <c r="A788" s="161">
        <v>18608181</v>
      </c>
      <c r="B788" s="108" t="str">
        <f t="shared" si="1122"/>
        <v>18608181</v>
      </c>
      <c r="C788" s="94" t="s">
        <v>763</v>
      </c>
      <c r="D788" s="112" t="str">
        <f t="shared" si="1076"/>
        <v>Non-Op</v>
      </c>
      <c r="E788" s="112"/>
      <c r="F788" s="94"/>
      <c r="G788" s="112"/>
      <c r="H788" s="177" t="str">
        <f t="shared" si="1118"/>
        <v/>
      </c>
      <c r="I788" s="177" t="str">
        <f t="shared" si="1119"/>
        <v/>
      </c>
      <c r="J788" s="177" t="str">
        <f t="shared" si="1120"/>
        <v/>
      </c>
      <c r="K788" s="177" t="str">
        <f t="shared" si="1121"/>
        <v>Non-Op</v>
      </c>
      <c r="L788" s="177" t="str">
        <f t="shared" si="1123"/>
        <v>NO</v>
      </c>
      <c r="M788" s="177" t="str">
        <f t="shared" si="1124"/>
        <v>NO</v>
      </c>
      <c r="N788" s="177" t="str">
        <f t="shared" si="1125"/>
        <v/>
      </c>
      <c r="O788"/>
      <c r="P788" s="95">
        <v>53000</v>
      </c>
      <c r="Q788" s="95">
        <v>53000</v>
      </c>
      <c r="R788" s="95">
        <v>53000</v>
      </c>
      <c r="S788" s="95">
        <v>53000</v>
      </c>
      <c r="T788" s="95">
        <v>53000</v>
      </c>
      <c r="U788" s="95">
        <v>53000</v>
      </c>
      <c r="V788" s="95">
        <v>53000</v>
      </c>
      <c r="W788" s="95">
        <v>53000</v>
      </c>
      <c r="X788" s="95">
        <v>53000</v>
      </c>
      <c r="Y788" s="95">
        <v>53000</v>
      </c>
      <c r="Z788" s="95">
        <v>53000</v>
      </c>
      <c r="AA788" s="95">
        <v>53000</v>
      </c>
      <c r="AB788" s="95">
        <v>53000</v>
      </c>
      <c r="AC788" s="95"/>
      <c r="AD788" s="95"/>
      <c r="AE788" s="95">
        <f t="shared" si="1069"/>
        <v>53000</v>
      </c>
      <c r="AF788" s="102"/>
      <c r="AG788" s="101"/>
      <c r="AH788" s="99"/>
      <c r="AI788" s="99"/>
      <c r="AJ788" s="99"/>
      <c r="AK788" s="100">
        <f>AE788</f>
        <v>53000</v>
      </c>
      <c r="AL788" s="99">
        <f t="shared" si="1049"/>
        <v>53000</v>
      </c>
      <c r="AM788" s="98"/>
      <c r="AN788" s="99"/>
      <c r="AO788" s="247">
        <f t="shared" si="1050"/>
        <v>0</v>
      </c>
      <c r="AP788" s="232"/>
      <c r="AQ788" s="86">
        <f t="shared" si="1126"/>
        <v>53000</v>
      </c>
      <c r="AR788" s="99"/>
      <c r="AS788" s="99"/>
      <c r="AT788" s="99"/>
      <c r="AU788" s="99">
        <f>AQ788</f>
        <v>53000</v>
      </c>
      <c r="AV788" s="245">
        <f t="shared" si="1051"/>
        <v>53000</v>
      </c>
      <c r="AW788" s="99"/>
      <c r="AX788" s="99"/>
      <c r="AY788" s="98">
        <f t="shared" si="1052"/>
        <v>0</v>
      </c>
      <c r="AZ788" s="470" t="s">
        <v>1676</v>
      </c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</row>
    <row r="789" spans="1:83" s="11" customFormat="1" ht="12" customHeight="1">
      <c r="A789" s="161">
        <v>18608191</v>
      </c>
      <c r="B789" s="108" t="str">
        <f t="shared" si="1122"/>
        <v>18608191</v>
      </c>
      <c r="C789" s="94" t="s">
        <v>765</v>
      </c>
      <c r="D789" s="112" t="str">
        <f t="shared" si="1076"/>
        <v>W/C</v>
      </c>
      <c r="E789" s="112"/>
      <c r="F789" s="94"/>
      <c r="G789" s="112"/>
      <c r="H789" s="177" t="str">
        <f t="shared" si="1118"/>
        <v/>
      </c>
      <c r="I789" s="177" t="str">
        <f t="shared" si="1119"/>
        <v/>
      </c>
      <c r="J789" s="177" t="str">
        <f t="shared" si="1120"/>
        <v/>
      </c>
      <c r="K789" s="177" t="str">
        <f t="shared" si="1121"/>
        <v/>
      </c>
      <c r="L789" s="177" t="str">
        <f t="shared" si="1123"/>
        <v>W/C</v>
      </c>
      <c r="M789" s="177" t="str">
        <f t="shared" si="1124"/>
        <v>NO</v>
      </c>
      <c r="N789" s="177" t="str">
        <f t="shared" si="1125"/>
        <v>W/C</v>
      </c>
      <c r="O789"/>
      <c r="P789" s="95">
        <v>0</v>
      </c>
      <c r="Q789" s="95">
        <v>0</v>
      </c>
      <c r="R789" s="95">
        <v>0</v>
      </c>
      <c r="S789" s="95">
        <v>0</v>
      </c>
      <c r="T789" s="95">
        <v>0</v>
      </c>
      <c r="U789" s="95">
        <v>0</v>
      </c>
      <c r="V789" s="95">
        <v>0</v>
      </c>
      <c r="W789" s="95">
        <v>0</v>
      </c>
      <c r="X789" s="95">
        <v>0</v>
      </c>
      <c r="Y789" s="95">
        <v>0</v>
      </c>
      <c r="Z789" s="95">
        <v>0</v>
      </c>
      <c r="AA789" s="95">
        <v>0</v>
      </c>
      <c r="AB789" s="95">
        <v>0</v>
      </c>
      <c r="AC789" s="95"/>
      <c r="AD789" s="95"/>
      <c r="AE789" s="95">
        <f t="shared" si="1069"/>
        <v>0</v>
      </c>
      <c r="AF789" s="102"/>
      <c r="AG789" s="101"/>
      <c r="AH789" s="99"/>
      <c r="AI789" s="99"/>
      <c r="AJ789" s="99"/>
      <c r="AK789" s="100"/>
      <c r="AL789" s="99">
        <f t="shared" si="1049"/>
        <v>0</v>
      </c>
      <c r="AM789" s="98">
        <f>AE789</f>
        <v>0</v>
      </c>
      <c r="AN789" s="99"/>
      <c r="AO789" s="247">
        <f t="shared" si="1050"/>
        <v>0</v>
      </c>
      <c r="AP789" s="232"/>
      <c r="AQ789" s="86">
        <f t="shared" si="1126"/>
        <v>0</v>
      </c>
      <c r="AR789" s="99"/>
      <c r="AS789" s="99"/>
      <c r="AT789" s="99"/>
      <c r="AU789" s="99"/>
      <c r="AV789" s="245">
        <f t="shared" si="1051"/>
        <v>0</v>
      </c>
      <c r="AW789" s="99">
        <f>AQ789</f>
        <v>0</v>
      </c>
      <c r="AX789" s="99"/>
      <c r="AY789" s="98">
        <f t="shared" si="1052"/>
        <v>0</v>
      </c>
      <c r="AZ789" s="470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</row>
    <row r="790" spans="1:83" s="11" customFormat="1" ht="12" customHeight="1">
      <c r="A790" s="161">
        <v>18608211</v>
      </c>
      <c r="B790" s="108" t="str">
        <f t="shared" si="1122"/>
        <v>18608211</v>
      </c>
      <c r="C790" s="94" t="s">
        <v>794</v>
      </c>
      <c r="D790" s="112" t="str">
        <f t="shared" si="1076"/>
        <v>W/C</v>
      </c>
      <c r="E790" s="112"/>
      <c r="F790" s="94"/>
      <c r="G790" s="112"/>
      <c r="H790" s="177" t="str">
        <f t="shared" si="1118"/>
        <v/>
      </c>
      <c r="I790" s="177" t="str">
        <f t="shared" si="1119"/>
        <v/>
      </c>
      <c r="J790" s="177" t="str">
        <f t="shared" si="1120"/>
        <v/>
      </c>
      <c r="K790" s="177" t="str">
        <f t="shared" si="1121"/>
        <v/>
      </c>
      <c r="L790" s="177" t="str">
        <f t="shared" si="1123"/>
        <v>W/C</v>
      </c>
      <c r="M790" s="177" t="str">
        <f t="shared" si="1124"/>
        <v>NO</v>
      </c>
      <c r="N790" s="177" t="str">
        <f t="shared" si="1125"/>
        <v>W/C</v>
      </c>
      <c r="O790"/>
      <c r="P790" s="95">
        <v>0</v>
      </c>
      <c r="Q790" s="95">
        <v>0</v>
      </c>
      <c r="R790" s="95">
        <v>0</v>
      </c>
      <c r="S790" s="95">
        <v>0</v>
      </c>
      <c r="T790" s="95">
        <v>0</v>
      </c>
      <c r="U790" s="95">
        <v>0</v>
      </c>
      <c r="V790" s="95">
        <v>0</v>
      </c>
      <c r="W790" s="95">
        <v>0</v>
      </c>
      <c r="X790" s="95">
        <v>0</v>
      </c>
      <c r="Y790" s="95">
        <v>0</v>
      </c>
      <c r="Z790" s="95">
        <v>0</v>
      </c>
      <c r="AA790" s="95">
        <v>0</v>
      </c>
      <c r="AB790" s="95">
        <v>0</v>
      </c>
      <c r="AC790" s="95"/>
      <c r="AD790" s="95"/>
      <c r="AE790" s="95">
        <f t="shared" si="1069"/>
        <v>0</v>
      </c>
      <c r="AF790" s="102"/>
      <c r="AG790" s="101"/>
      <c r="AH790" s="99"/>
      <c r="AI790" s="99"/>
      <c r="AJ790" s="99"/>
      <c r="AK790" s="100"/>
      <c r="AL790" s="99">
        <f t="shared" si="1049"/>
        <v>0</v>
      </c>
      <c r="AM790" s="98">
        <f>AE790</f>
        <v>0</v>
      </c>
      <c r="AN790" s="99"/>
      <c r="AO790" s="247">
        <f t="shared" si="1050"/>
        <v>0</v>
      </c>
      <c r="AP790" s="232"/>
      <c r="AQ790" s="86">
        <f t="shared" si="1126"/>
        <v>0</v>
      </c>
      <c r="AR790" s="99"/>
      <c r="AS790" s="99"/>
      <c r="AT790" s="99"/>
      <c r="AU790" s="99"/>
      <c r="AV790" s="245">
        <f t="shared" si="1051"/>
        <v>0</v>
      </c>
      <c r="AW790" s="99">
        <f t="shared" ref="AW790:AW791" si="1129">AQ790</f>
        <v>0</v>
      </c>
      <c r="AX790" s="99"/>
      <c r="AY790" s="98">
        <f t="shared" si="1052"/>
        <v>0</v>
      </c>
      <c r="AZ790" s="47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</row>
    <row r="791" spans="1:83" s="11" customFormat="1" ht="12" customHeight="1">
      <c r="A791" s="161">
        <v>18608212</v>
      </c>
      <c r="B791" s="108" t="str">
        <f t="shared" si="1122"/>
        <v>18608212</v>
      </c>
      <c r="C791" s="94" t="s">
        <v>591</v>
      </c>
      <c r="D791" s="112" t="str">
        <f t="shared" si="1076"/>
        <v>W/C</v>
      </c>
      <c r="E791" s="112"/>
      <c r="F791" s="94"/>
      <c r="G791" s="112"/>
      <c r="H791" s="177" t="str">
        <f t="shared" si="1118"/>
        <v/>
      </c>
      <c r="I791" s="177" t="str">
        <f t="shared" si="1119"/>
        <v/>
      </c>
      <c r="J791" s="177" t="str">
        <f t="shared" si="1120"/>
        <v/>
      </c>
      <c r="K791" s="177" t="str">
        <f t="shared" si="1121"/>
        <v/>
      </c>
      <c r="L791" s="177" t="str">
        <f t="shared" si="1123"/>
        <v>W/C</v>
      </c>
      <c r="M791" s="177" t="str">
        <f t="shared" si="1124"/>
        <v>NO</v>
      </c>
      <c r="N791" s="177" t="str">
        <f t="shared" si="1125"/>
        <v>W/C</v>
      </c>
      <c r="O791"/>
      <c r="P791" s="95">
        <v>25491.68</v>
      </c>
      <c r="Q791" s="95">
        <v>25491.68</v>
      </c>
      <c r="R791" s="95">
        <v>25491.68</v>
      </c>
      <c r="S791" s="95">
        <v>25491.68</v>
      </c>
      <c r="T791" s="95">
        <v>25491.68</v>
      </c>
      <c r="U791" s="95">
        <v>25491.68</v>
      </c>
      <c r="V791" s="95">
        <v>26389.68</v>
      </c>
      <c r="W791" s="95">
        <v>26389.68</v>
      </c>
      <c r="X791" s="95">
        <v>26389.68</v>
      </c>
      <c r="Y791" s="95">
        <v>33687.74</v>
      </c>
      <c r="Z791" s="95">
        <v>33687.74</v>
      </c>
      <c r="AA791" s="95">
        <v>33687.74</v>
      </c>
      <c r="AB791" s="95">
        <v>36466.49</v>
      </c>
      <c r="AC791" s="95"/>
      <c r="AD791" s="95"/>
      <c r="AE791" s="95">
        <f t="shared" si="1069"/>
        <v>28222.478749999998</v>
      </c>
      <c r="AF791" s="143"/>
      <c r="AG791" s="105"/>
      <c r="AH791" s="99"/>
      <c r="AI791" s="99"/>
      <c r="AJ791" s="99"/>
      <c r="AK791" s="100"/>
      <c r="AL791" s="99">
        <f t="shared" si="1049"/>
        <v>0</v>
      </c>
      <c r="AM791" s="98">
        <f>AE791</f>
        <v>28222.478749999998</v>
      </c>
      <c r="AN791" s="99"/>
      <c r="AO791" s="247">
        <f t="shared" si="1050"/>
        <v>28222.478749999998</v>
      </c>
      <c r="AP791" s="232"/>
      <c r="AQ791" s="86">
        <f t="shared" si="1126"/>
        <v>36466.49</v>
      </c>
      <c r="AR791" s="99"/>
      <c r="AS791" s="99"/>
      <c r="AT791" s="99"/>
      <c r="AU791" s="99"/>
      <c r="AV791" s="245">
        <f t="shared" si="1051"/>
        <v>0</v>
      </c>
      <c r="AW791" s="99">
        <f t="shared" si="1129"/>
        <v>36466.49</v>
      </c>
      <c r="AX791" s="99"/>
      <c r="AY791" s="98">
        <f t="shared" si="1052"/>
        <v>36466.49</v>
      </c>
      <c r="AZ791" s="470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</row>
    <row r="792" spans="1:83" s="11" customFormat="1" ht="12" customHeight="1">
      <c r="A792" s="161">
        <v>18608221</v>
      </c>
      <c r="B792" s="108" t="str">
        <f t="shared" si="1122"/>
        <v>18608221</v>
      </c>
      <c r="C792" s="94" t="s">
        <v>824</v>
      </c>
      <c r="D792" s="112" t="str">
        <f t="shared" si="1076"/>
        <v>Non-Op</v>
      </c>
      <c r="E792" s="112"/>
      <c r="F792" s="94"/>
      <c r="G792" s="112"/>
      <c r="H792" s="177" t="str">
        <f t="shared" si="1118"/>
        <v/>
      </c>
      <c r="I792" s="177" t="str">
        <f t="shared" si="1119"/>
        <v/>
      </c>
      <c r="J792" s="177" t="str">
        <f t="shared" si="1120"/>
        <v/>
      </c>
      <c r="K792" s="177" t="str">
        <f t="shared" si="1121"/>
        <v>Non-Op</v>
      </c>
      <c r="L792" s="177" t="str">
        <f t="shared" si="1123"/>
        <v>NO</v>
      </c>
      <c r="M792" s="177" t="str">
        <f t="shared" si="1124"/>
        <v>NO</v>
      </c>
      <c r="N792" s="177" t="str">
        <f t="shared" si="1125"/>
        <v/>
      </c>
      <c r="O792"/>
      <c r="P792" s="95">
        <v>-5686.41</v>
      </c>
      <c r="Q792" s="95">
        <v>-5686.41</v>
      </c>
      <c r="R792" s="95">
        <v>-5686.41</v>
      </c>
      <c r="S792" s="95">
        <v>0</v>
      </c>
      <c r="T792" s="95">
        <v>0</v>
      </c>
      <c r="U792" s="95">
        <v>0</v>
      </c>
      <c r="V792" s="95">
        <v>0</v>
      </c>
      <c r="W792" s="95">
        <v>0</v>
      </c>
      <c r="X792" s="95">
        <v>0</v>
      </c>
      <c r="Y792" s="95">
        <v>0</v>
      </c>
      <c r="Z792" s="95">
        <v>0</v>
      </c>
      <c r="AA792" s="95">
        <v>0</v>
      </c>
      <c r="AB792" s="95">
        <v>0</v>
      </c>
      <c r="AC792" s="95"/>
      <c r="AD792" s="95"/>
      <c r="AE792" s="95">
        <f t="shared" si="1069"/>
        <v>-1184.66875</v>
      </c>
      <c r="AF792" s="102"/>
      <c r="AG792" s="101"/>
      <c r="AH792" s="99"/>
      <c r="AI792" s="99"/>
      <c r="AJ792" s="99"/>
      <c r="AK792" s="100">
        <f>AE792</f>
        <v>-1184.66875</v>
      </c>
      <c r="AL792" s="99">
        <f t="shared" si="1049"/>
        <v>-1184.66875</v>
      </c>
      <c r="AM792" s="98"/>
      <c r="AN792" s="99"/>
      <c r="AO792" s="247">
        <f t="shared" si="1050"/>
        <v>0</v>
      </c>
      <c r="AP792" s="232"/>
      <c r="AQ792" s="86">
        <f t="shared" si="1126"/>
        <v>0</v>
      </c>
      <c r="AR792" s="99"/>
      <c r="AS792" s="99"/>
      <c r="AT792" s="99"/>
      <c r="AU792" s="99">
        <f>AQ792</f>
        <v>0</v>
      </c>
      <c r="AV792" s="245">
        <f t="shared" si="1051"/>
        <v>0</v>
      </c>
      <c r="AW792" s="99"/>
      <c r="AX792" s="99"/>
      <c r="AY792" s="98">
        <f t="shared" si="1052"/>
        <v>0</v>
      </c>
      <c r="AZ792" s="470" t="s">
        <v>1676</v>
      </c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</row>
    <row r="793" spans="1:83" s="11" customFormat="1" ht="12" customHeight="1">
      <c r="A793" s="161">
        <v>18608231</v>
      </c>
      <c r="B793" s="108" t="str">
        <f t="shared" si="1122"/>
        <v>18608231</v>
      </c>
      <c r="C793" s="94" t="s">
        <v>878</v>
      </c>
      <c r="D793" s="112" t="str">
        <f t="shared" si="1076"/>
        <v>W/C</v>
      </c>
      <c r="E793" s="112"/>
      <c r="F793" s="94"/>
      <c r="G793" s="112"/>
      <c r="H793" s="177" t="str">
        <f t="shared" si="1118"/>
        <v/>
      </c>
      <c r="I793" s="177" t="str">
        <f t="shared" si="1119"/>
        <v/>
      </c>
      <c r="J793" s="177" t="str">
        <f t="shared" si="1120"/>
        <v/>
      </c>
      <c r="K793" s="177" t="str">
        <f t="shared" si="1121"/>
        <v/>
      </c>
      <c r="L793" s="177" t="str">
        <f t="shared" si="1123"/>
        <v>W/C</v>
      </c>
      <c r="M793" s="177" t="str">
        <f t="shared" si="1124"/>
        <v>NO</v>
      </c>
      <c r="N793" s="177" t="str">
        <f t="shared" si="1125"/>
        <v>W/C</v>
      </c>
      <c r="O793"/>
      <c r="P793" s="95">
        <v>1723970.68</v>
      </c>
      <c r="Q793" s="95">
        <v>1723970.68</v>
      </c>
      <c r="R793" s="95">
        <v>1723970.68</v>
      </c>
      <c r="S793" s="95">
        <v>0</v>
      </c>
      <c r="T793" s="95">
        <v>0</v>
      </c>
      <c r="U793" s="95">
        <v>0</v>
      </c>
      <c r="V793" s="95">
        <v>0</v>
      </c>
      <c r="W793" s="95">
        <v>0</v>
      </c>
      <c r="X793" s="95">
        <v>0</v>
      </c>
      <c r="Y793" s="95">
        <v>0</v>
      </c>
      <c r="Z793" s="95">
        <v>0</v>
      </c>
      <c r="AA793" s="95">
        <v>0</v>
      </c>
      <c r="AB793" s="95">
        <v>0</v>
      </c>
      <c r="AC793" s="95"/>
      <c r="AD793" s="95"/>
      <c r="AE793" s="95">
        <f t="shared" si="1069"/>
        <v>359160.55833333335</v>
      </c>
      <c r="AF793" s="102"/>
      <c r="AG793" s="101"/>
      <c r="AH793" s="99"/>
      <c r="AI793" s="99"/>
      <c r="AJ793" s="99"/>
      <c r="AK793" s="100"/>
      <c r="AL793" s="99">
        <f t="shared" si="1049"/>
        <v>0</v>
      </c>
      <c r="AM793" s="98">
        <f>AE793</f>
        <v>359160.55833333335</v>
      </c>
      <c r="AN793" s="99"/>
      <c r="AO793" s="247">
        <f t="shared" si="1050"/>
        <v>359160.55833333335</v>
      </c>
      <c r="AP793" s="232"/>
      <c r="AQ793" s="86">
        <f t="shared" si="1126"/>
        <v>0</v>
      </c>
      <c r="AR793" s="99"/>
      <c r="AS793" s="99"/>
      <c r="AT793" s="99"/>
      <c r="AU793" s="99"/>
      <c r="AV793" s="245">
        <f t="shared" si="1051"/>
        <v>0</v>
      </c>
      <c r="AW793" s="99">
        <f>AQ793</f>
        <v>0</v>
      </c>
      <c r="AX793" s="99"/>
      <c r="AY793" s="98">
        <f t="shared" si="1052"/>
        <v>0</v>
      </c>
      <c r="AZ793" s="470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</row>
    <row r="794" spans="1:83" s="11" customFormat="1" ht="12" customHeight="1">
      <c r="A794" s="161">
        <v>18608241</v>
      </c>
      <c r="B794" s="108" t="str">
        <f t="shared" si="1122"/>
        <v>18608241</v>
      </c>
      <c r="C794" s="94" t="s">
        <v>825</v>
      </c>
      <c r="D794" s="112" t="str">
        <f t="shared" si="1076"/>
        <v>Non-Op</v>
      </c>
      <c r="E794" s="112"/>
      <c r="F794" s="94"/>
      <c r="G794" s="112"/>
      <c r="H794" s="177" t="str">
        <f t="shared" si="1118"/>
        <v/>
      </c>
      <c r="I794" s="177" t="str">
        <f t="shared" si="1119"/>
        <v/>
      </c>
      <c r="J794" s="177" t="str">
        <f t="shared" si="1120"/>
        <v/>
      </c>
      <c r="K794" s="177" t="str">
        <f t="shared" si="1121"/>
        <v>Non-Op</v>
      </c>
      <c r="L794" s="177" t="str">
        <f t="shared" si="1123"/>
        <v>NO</v>
      </c>
      <c r="M794" s="177" t="str">
        <f t="shared" si="1124"/>
        <v>NO</v>
      </c>
      <c r="N794" s="177" t="str">
        <f t="shared" si="1125"/>
        <v/>
      </c>
      <c r="O794"/>
      <c r="P794" s="95">
        <v>102000</v>
      </c>
      <c r="Q794" s="95">
        <v>102000</v>
      </c>
      <c r="R794" s="95">
        <v>102000</v>
      </c>
      <c r="S794" s="95">
        <v>102000</v>
      </c>
      <c r="T794" s="95">
        <v>102000</v>
      </c>
      <c r="U794" s="95">
        <v>102000</v>
      </c>
      <c r="V794" s="95">
        <v>102000</v>
      </c>
      <c r="W794" s="95">
        <v>102000</v>
      </c>
      <c r="X794" s="95">
        <v>102000</v>
      </c>
      <c r="Y794" s="95">
        <v>102000</v>
      </c>
      <c r="Z794" s="95">
        <v>102000</v>
      </c>
      <c r="AA794" s="95">
        <v>102000</v>
      </c>
      <c r="AB794" s="95">
        <v>102000</v>
      </c>
      <c r="AC794" s="95"/>
      <c r="AD794" s="95"/>
      <c r="AE794" s="95">
        <f t="shared" si="1069"/>
        <v>102000</v>
      </c>
      <c r="AF794" s="102"/>
      <c r="AG794" s="101"/>
      <c r="AH794" s="99"/>
      <c r="AI794" s="99"/>
      <c r="AJ794" s="99"/>
      <c r="AK794" s="100">
        <f>AE794</f>
        <v>102000</v>
      </c>
      <c r="AL794" s="99">
        <f t="shared" si="1049"/>
        <v>102000</v>
      </c>
      <c r="AM794" s="98"/>
      <c r="AN794" s="99"/>
      <c r="AO794" s="247">
        <f t="shared" si="1050"/>
        <v>0</v>
      </c>
      <c r="AP794" s="232"/>
      <c r="AQ794" s="86">
        <f t="shared" si="1126"/>
        <v>102000</v>
      </c>
      <c r="AR794" s="99"/>
      <c r="AS794" s="99"/>
      <c r="AT794" s="99"/>
      <c r="AU794" s="99">
        <f>AQ794</f>
        <v>102000</v>
      </c>
      <c r="AV794" s="245">
        <f t="shared" si="1051"/>
        <v>102000</v>
      </c>
      <c r="AW794" s="99"/>
      <c r="AX794" s="99"/>
      <c r="AY794" s="98">
        <f t="shared" si="1052"/>
        <v>0</v>
      </c>
      <c r="AZ794" s="470" t="s">
        <v>1676</v>
      </c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</row>
    <row r="795" spans="1:83" s="11" customFormat="1" ht="12" customHeight="1">
      <c r="A795" s="161">
        <v>18608251</v>
      </c>
      <c r="B795" s="108" t="str">
        <f t="shared" si="1122"/>
        <v>18608251</v>
      </c>
      <c r="C795" s="94" t="s">
        <v>1179</v>
      </c>
      <c r="D795" s="112" t="str">
        <f t="shared" si="1076"/>
        <v>W/C</v>
      </c>
      <c r="E795" s="112"/>
      <c r="F795" s="94"/>
      <c r="G795" s="112"/>
      <c r="H795" s="177" t="str">
        <f t="shared" si="1118"/>
        <v/>
      </c>
      <c r="I795" s="177" t="str">
        <f t="shared" si="1119"/>
        <v/>
      </c>
      <c r="J795" s="177" t="str">
        <f t="shared" si="1120"/>
        <v/>
      </c>
      <c r="K795" s="177" t="str">
        <f t="shared" si="1121"/>
        <v/>
      </c>
      <c r="L795" s="177" t="str">
        <f t="shared" si="1123"/>
        <v>W/C</v>
      </c>
      <c r="M795" s="177" t="str">
        <f t="shared" si="1124"/>
        <v>NO</v>
      </c>
      <c r="N795" s="177" t="str">
        <f t="shared" si="1125"/>
        <v>W/C</v>
      </c>
      <c r="O795"/>
      <c r="P795" s="95">
        <v>98638.91</v>
      </c>
      <c r="Q795" s="95">
        <v>98638.91</v>
      </c>
      <c r="R795" s="95">
        <v>98638.91</v>
      </c>
      <c r="S795" s="95">
        <v>98638.91</v>
      </c>
      <c r="T795" s="95">
        <v>98638.91</v>
      </c>
      <c r="U795" s="95">
        <v>98638.91</v>
      </c>
      <c r="V795" s="95">
        <v>98638.91</v>
      </c>
      <c r="W795" s="95">
        <v>98638.91</v>
      </c>
      <c r="X795" s="95">
        <v>98638.91</v>
      </c>
      <c r="Y795" s="95">
        <v>98638.91</v>
      </c>
      <c r="Z795" s="95">
        <v>98638.91</v>
      </c>
      <c r="AA795" s="95">
        <v>98638.91</v>
      </c>
      <c r="AB795" s="95">
        <v>98638.91</v>
      </c>
      <c r="AC795" s="95"/>
      <c r="AD795" s="95"/>
      <c r="AE795" s="95">
        <f t="shared" si="1069"/>
        <v>98638.910000000018</v>
      </c>
      <c r="AF795" s="102"/>
      <c r="AG795" s="101"/>
      <c r="AH795" s="99"/>
      <c r="AI795" s="99"/>
      <c r="AJ795" s="99"/>
      <c r="AK795" s="100"/>
      <c r="AL795" s="99">
        <f t="shared" si="1049"/>
        <v>0</v>
      </c>
      <c r="AM795" s="98">
        <f>AE795</f>
        <v>98638.910000000018</v>
      </c>
      <c r="AN795" s="99"/>
      <c r="AO795" s="247">
        <f t="shared" si="1050"/>
        <v>98638.910000000018</v>
      </c>
      <c r="AP795" s="232"/>
      <c r="AQ795" s="86">
        <f t="shared" si="1126"/>
        <v>98638.91</v>
      </c>
      <c r="AR795" s="99"/>
      <c r="AS795" s="99"/>
      <c r="AT795" s="99"/>
      <c r="AU795" s="99"/>
      <c r="AV795" s="245">
        <f t="shared" si="1051"/>
        <v>0</v>
      </c>
      <c r="AW795" s="99">
        <f>AQ795</f>
        <v>98638.91</v>
      </c>
      <c r="AX795" s="99"/>
      <c r="AY795" s="98">
        <f t="shared" si="1052"/>
        <v>98638.91</v>
      </c>
      <c r="AZ795" s="470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</row>
    <row r="796" spans="1:83" s="11" customFormat="1" ht="12" customHeight="1">
      <c r="A796" s="345">
        <v>18608271</v>
      </c>
      <c r="B796" s="358" t="str">
        <f t="shared" si="1122"/>
        <v>18608271</v>
      </c>
      <c r="C796" s="325" t="s">
        <v>1316</v>
      </c>
      <c r="D796" s="326" t="str">
        <f t="shared" si="1076"/>
        <v>W/C</v>
      </c>
      <c r="E796" s="326"/>
      <c r="F796" s="339">
        <v>42811</v>
      </c>
      <c r="G796" s="326"/>
      <c r="H796" s="327" t="str">
        <f t="shared" ref="H796:H827" si="1130">IF(VALUE(AH796),H$7,IF(ISBLANK(AH796),"",H$7))</f>
        <v/>
      </c>
      <c r="I796" s="327" t="str">
        <f t="shared" ref="I796:I827" si="1131">IF(VALUE(AI796),I$7,IF(ISBLANK(AI796),"",I$7))</f>
        <v/>
      </c>
      <c r="J796" s="327" t="str">
        <f t="shared" ref="J796:J827" si="1132">IF(VALUE(AJ796),J$7,IF(ISBLANK(AJ796),"",J$7))</f>
        <v/>
      </c>
      <c r="K796" s="327" t="str">
        <f t="shared" ref="K796:K827" si="1133">IF(VALUE(AK796),K$7,IF(ISBLANK(AK796),"",K$7))</f>
        <v/>
      </c>
      <c r="L796" s="327" t="str">
        <f t="shared" si="1123"/>
        <v>W/C</v>
      </c>
      <c r="M796" s="327" t="str">
        <f t="shared" si="1124"/>
        <v>NO</v>
      </c>
      <c r="N796" s="327" t="str">
        <f t="shared" si="1125"/>
        <v>W/C</v>
      </c>
      <c r="O796" s="445"/>
      <c r="P796" s="328">
        <v>-105008.2</v>
      </c>
      <c r="Q796" s="328">
        <v>-105008.2</v>
      </c>
      <c r="R796" s="328">
        <v>-105008.2</v>
      </c>
      <c r="S796" s="328">
        <v>0</v>
      </c>
      <c r="T796" s="328">
        <v>0</v>
      </c>
      <c r="U796" s="328">
        <v>0</v>
      </c>
      <c r="V796" s="328">
        <v>0</v>
      </c>
      <c r="W796" s="328">
        <v>0</v>
      </c>
      <c r="X796" s="328">
        <v>0</v>
      </c>
      <c r="Y796" s="328">
        <v>0</v>
      </c>
      <c r="Z796" s="328">
        <v>0</v>
      </c>
      <c r="AA796" s="328">
        <v>0</v>
      </c>
      <c r="AB796" s="328">
        <v>0</v>
      </c>
      <c r="AC796" s="328"/>
      <c r="AD796" s="328"/>
      <c r="AE796" s="328">
        <f t="shared" ref="AE796:AE861" si="1134">(P796+AB796+SUM(Q796:AA796)*2)/24</f>
        <v>-21876.708333333332</v>
      </c>
      <c r="AF796" s="377"/>
      <c r="AG796" s="329"/>
      <c r="AH796" s="330"/>
      <c r="AI796" s="330"/>
      <c r="AJ796" s="330"/>
      <c r="AK796" s="331"/>
      <c r="AL796" s="330">
        <f t="shared" si="1049"/>
        <v>0</v>
      </c>
      <c r="AM796" s="332">
        <f>AE796</f>
        <v>-21876.708333333332</v>
      </c>
      <c r="AN796" s="330"/>
      <c r="AO796" s="333">
        <f t="shared" si="1050"/>
        <v>-21876.708333333332</v>
      </c>
      <c r="AP796" s="232"/>
      <c r="AQ796" s="334">
        <f t="shared" si="1126"/>
        <v>0</v>
      </c>
      <c r="AR796" s="330"/>
      <c r="AS796" s="330"/>
      <c r="AT796" s="330"/>
      <c r="AU796" s="330"/>
      <c r="AV796" s="335">
        <f t="shared" si="1051"/>
        <v>0</v>
      </c>
      <c r="AW796" s="330">
        <f t="shared" ref="AW796:AW797" si="1135">AQ796</f>
        <v>0</v>
      </c>
      <c r="AX796" s="330"/>
      <c r="AY796" s="332">
        <f t="shared" si="1052"/>
        <v>0</v>
      </c>
      <c r="AZ796" s="470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</row>
    <row r="797" spans="1:83" s="11" customFormat="1" ht="12" customHeight="1">
      <c r="A797" s="345">
        <v>18608281</v>
      </c>
      <c r="B797" s="358" t="str">
        <f t="shared" si="1122"/>
        <v>18608281</v>
      </c>
      <c r="C797" s="325" t="s">
        <v>1325</v>
      </c>
      <c r="D797" s="326" t="str">
        <f t="shared" ref="D797:D862" si="1136">IF(CONCATENATE(H797,I797,J797,K797,N797)= "ERBGRB","CRB",CONCATENATE(H797,I797,J797,K797,N797))</f>
        <v>W/C</v>
      </c>
      <c r="E797" s="326"/>
      <c r="F797" s="339">
        <v>42872</v>
      </c>
      <c r="G797" s="326"/>
      <c r="H797" s="327" t="str">
        <f t="shared" si="1130"/>
        <v/>
      </c>
      <c r="I797" s="327" t="str">
        <f t="shared" si="1131"/>
        <v/>
      </c>
      <c r="J797" s="327" t="str">
        <f t="shared" si="1132"/>
        <v/>
      </c>
      <c r="K797" s="327" t="str">
        <f t="shared" si="1133"/>
        <v/>
      </c>
      <c r="L797" s="327" t="str">
        <f t="shared" si="1123"/>
        <v>W/C</v>
      </c>
      <c r="M797" s="327" t="str">
        <f t="shared" si="1124"/>
        <v>NO</v>
      </c>
      <c r="N797" s="327" t="str">
        <f t="shared" si="1125"/>
        <v>W/C</v>
      </c>
      <c r="O797" s="445"/>
      <c r="P797" s="328">
        <v>212724.66</v>
      </c>
      <c r="Q797" s="328">
        <v>231321.12</v>
      </c>
      <c r="R797" s="328">
        <v>234513.27</v>
      </c>
      <c r="S797" s="328">
        <v>234513.27</v>
      </c>
      <c r="T797" s="328">
        <v>234513.27</v>
      </c>
      <c r="U797" s="328">
        <v>252786.52</v>
      </c>
      <c r="V797" s="328">
        <v>252786.52</v>
      </c>
      <c r="W797" s="328">
        <v>252786.52</v>
      </c>
      <c r="X797" s="328">
        <v>252786.52</v>
      </c>
      <c r="Y797" s="328">
        <v>252786.52</v>
      </c>
      <c r="Z797" s="328">
        <v>261324.58</v>
      </c>
      <c r="AA797" s="328">
        <v>263539.33</v>
      </c>
      <c r="AB797" s="328">
        <v>264951.58</v>
      </c>
      <c r="AC797" s="328"/>
      <c r="AD797" s="328"/>
      <c r="AE797" s="328">
        <f t="shared" si="1134"/>
        <v>246874.63</v>
      </c>
      <c r="AF797" s="377"/>
      <c r="AG797" s="329"/>
      <c r="AH797" s="330"/>
      <c r="AI797" s="330"/>
      <c r="AJ797" s="330"/>
      <c r="AK797" s="331"/>
      <c r="AL797" s="330">
        <f t="shared" si="1049"/>
        <v>0</v>
      </c>
      <c r="AM797" s="332">
        <f>AE797</f>
        <v>246874.63</v>
      </c>
      <c r="AN797" s="330"/>
      <c r="AO797" s="333">
        <f t="shared" si="1050"/>
        <v>246874.63</v>
      </c>
      <c r="AP797" s="232"/>
      <c r="AQ797" s="334">
        <f t="shared" si="1126"/>
        <v>264951.58</v>
      </c>
      <c r="AR797" s="330"/>
      <c r="AS797" s="330"/>
      <c r="AT797" s="330"/>
      <c r="AU797" s="330"/>
      <c r="AV797" s="335">
        <f t="shared" si="1051"/>
        <v>0</v>
      </c>
      <c r="AW797" s="330">
        <f t="shared" si="1135"/>
        <v>264951.58</v>
      </c>
      <c r="AX797" s="330"/>
      <c r="AY797" s="332">
        <f t="shared" si="1052"/>
        <v>264951.58</v>
      </c>
      <c r="AZ797" s="470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</row>
    <row r="798" spans="1:83" s="11" customFormat="1" ht="12" customHeight="1">
      <c r="A798" s="345">
        <v>18608291</v>
      </c>
      <c r="B798" s="358" t="str">
        <f t="shared" si="1122"/>
        <v>18608291</v>
      </c>
      <c r="C798" s="325" t="s">
        <v>1349</v>
      </c>
      <c r="D798" s="326" t="str">
        <f t="shared" si="1136"/>
        <v>Non-Op</v>
      </c>
      <c r="E798" s="326"/>
      <c r="F798" s="339">
        <v>42995</v>
      </c>
      <c r="G798" s="326"/>
      <c r="H798" s="327" t="str">
        <f t="shared" si="1130"/>
        <v/>
      </c>
      <c r="I798" s="327" t="str">
        <f t="shared" si="1131"/>
        <v/>
      </c>
      <c r="J798" s="327" t="str">
        <f t="shared" si="1132"/>
        <v/>
      </c>
      <c r="K798" s="327" t="str">
        <f t="shared" si="1133"/>
        <v>Non-Op</v>
      </c>
      <c r="L798" s="327" t="str">
        <f t="shared" si="1123"/>
        <v>NO</v>
      </c>
      <c r="M798" s="327" t="str">
        <f t="shared" si="1124"/>
        <v>NO</v>
      </c>
      <c r="N798" s="327" t="str">
        <f t="shared" si="1125"/>
        <v/>
      </c>
      <c r="O798" s="445"/>
      <c r="P798" s="328">
        <v>185000</v>
      </c>
      <c r="Q798" s="328">
        <v>185000</v>
      </c>
      <c r="R798" s="328">
        <v>185000</v>
      </c>
      <c r="S798" s="328">
        <v>163211.39000000001</v>
      </c>
      <c r="T798" s="328">
        <v>163211.39000000001</v>
      </c>
      <c r="U798" s="328">
        <v>163211.39000000001</v>
      </c>
      <c r="V798" s="328">
        <v>144938.14000000001</v>
      </c>
      <c r="W798" s="328">
        <v>144938.14000000001</v>
      </c>
      <c r="X798" s="328">
        <v>144938.14000000001</v>
      </c>
      <c r="Y798" s="328">
        <v>144938.14000000001</v>
      </c>
      <c r="Z798" s="328">
        <v>144938.14000000001</v>
      </c>
      <c r="AA798" s="328">
        <v>144938.14000000001</v>
      </c>
      <c r="AB798" s="328">
        <v>122834.94</v>
      </c>
      <c r="AC798" s="328"/>
      <c r="AD798" s="328"/>
      <c r="AE798" s="328">
        <f t="shared" si="1134"/>
        <v>156931.70666666672</v>
      </c>
      <c r="AF798" s="377"/>
      <c r="AG798" s="329"/>
      <c r="AH798" s="330"/>
      <c r="AI798" s="330"/>
      <c r="AJ798" s="330"/>
      <c r="AK798" s="331">
        <f>AE798</f>
        <v>156931.70666666672</v>
      </c>
      <c r="AL798" s="330">
        <f t="shared" si="1049"/>
        <v>156931.70666666672</v>
      </c>
      <c r="AM798" s="332"/>
      <c r="AN798" s="330"/>
      <c r="AO798" s="333">
        <f t="shared" si="1050"/>
        <v>0</v>
      </c>
      <c r="AP798" s="232"/>
      <c r="AQ798" s="334">
        <f t="shared" si="1126"/>
        <v>122834.94</v>
      </c>
      <c r="AR798" s="330"/>
      <c r="AS798" s="330"/>
      <c r="AT798" s="330"/>
      <c r="AU798" s="330">
        <f>AQ798</f>
        <v>122834.94</v>
      </c>
      <c r="AV798" s="335">
        <f t="shared" si="1051"/>
        <v>122834.94</v>
      </c>
      <c r="AW798" s="330"/>
      <c r="AX798" s="330"/>
      <c r="AY798" s="332">
        <f t="shared" si="1052"/>
        <v>0</v>
      </c>
      <c r="AZ798" s="470" t="s">
        <v>1676</v>
      </c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</row>
    <row r="799" spans="1:83" s="11" customFormat="1" ht="12" customHeight="1">
      <c r="A799" s="345">
        <v>18608311</v>
      </c>
      <c r="B799" s="358" t="str">
        <f t="shared" si="1122"/>
        <v>18608311</v>
      </c>
      <c r="C799" s="325" t="s">
        <v>1332</v>
      </c>
      <c r="D799" s="326" t="str">
        <f t="shared" si="1136"/>
        <v>W/C</v>
      </c>
      <c r="E799" s="326"/>
      <c r="F799" s="339">
        <v>42933</v>
      </c>
      <c r="G799" s="326"/>
      <c r="H799" s="327" t="str">
        <f t="shared" si="1130"/>
        <v/>
      </c>
      <c r="I799" s="327" t="str">
        <f t="shared" si="1131"/>
        <v/>
      </c>
      <c r="J799" s="327" t="str">
        <f t="shared" si="1132"/>
        <v/>
      </c>
      <c r="K799" s="327" t="str">
        <f t="shared" si="1133"/>
        <v/>
      </c>
      <c r="L799" s="327" t="str">
        <f t="shared" si="1123"/>
        <v>W/C</v>
      </c>
      <c r="M799" s="327" t="str">
        <f t="shared" si="1124"/>
        <v>NO</v>
      </c>
      <c r="N799" s="327" t="str">
        <f t="shared" si="1125"/>
        <v>W/C</v>
      </c>
      <c r="O799" s="445"/>
      <c r="P799" s="328">
        <v>1541096.28</v>
      </c>
      <c r="Q799" s="328">
        <v>1439043.12</v>
      </c>
      <c r="R799" s="328">
        <v>1416904</v>
      </c>
      <c r="S799" s="328">
        <v>1394764.88</v>
      </c>
      <c r="T799" s="328">
        <v>1372625.76</v>
      </c>
      <c r="U799" s="328">
        <v>1350486.64</v>
      </c>
      <c r="V799" s="328">
        <v>1328347.52</v>
      </c>
      <c r="W799" s="328">
        <v>1306208.3999999999</v>
      </c>
      <c r="X799" s="328">
        <v>1284069.28</v>
      </c>
      <c r="Y799" s="328">
        <v>1261930.1599999999</v>
      </c>
      <c r="Z799" s="328">
        <v>1239791.04</v>
      </c>
      <c r="AA799" s="328">
        <v>1217651.92</v>
      </c>
      <c r="AB799" s="328">
        <v>1195512.8</v>
      </c>
      <c r="AC799" s="328"/>
      <c r="AD799" s="328"/>
      <c r="AE799" s="328">
        <f t="shared" si="1134"/>
        <v>1331677.2716666667</v>
      </c>
      <c r="AF799" s="377"/>
      <c r="AG799" s="329"/>
      <c r="AH799" s="330"/>
      <c r="AI799" s="330"/>
      <c r="AJ799" s="330"/>
      <c r="AK799" s="331"/>
      <c r="AL799" s="330">
        <f t="shared" si="1049"/>
        <v>0</v>
      </c>
      <c r="AM799" s="332">
        <f>AE799</f>
        <v>1331677.2716666667</v>
      </c>
      <c r="AN799" s="330"/>
      <c r="AO799" s="333">
        <f t="shared" si="1050"/>
        <v>1331677.2716666667</v>
      </c>
      <c r="AP799" s="232"/>
      <c r="AQ799" s="334">
        <f t="shared" si="1126"/>
        <v>1195512.8</v>
      </c>
      <c r="AR799" s="330"/>
      <c r="AS799" s="330"/>
      <c r="AT799" s="330"/>
      <c r="AU799" s="330"/>
      <c r="AV799" s="335">
        <f t="shared" si="1051"/>
        <v>0</v>
      </c>
      <c r="AW799" s="330">
        <f>AQ799</f>
        <v>1195512.8</v>
      </c>
      <c r="AX799" s="330"/>
      <c r="AY799" s="332">
        <f t="shared" si="1052"/>
        <v>1195512.8</v>
      </c>
      <c r="AZ799" s="470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</row>
    <row r="800" spans="1:83" s="11" customFormat="1" ht="12" customHeight="1">
      <c r="A800" s="161">
        <v>18608312</v>
      </c>
      <c r="B800" s="108" t="str">
        <f t="shared" si="1122"/>
        <v>18608312</v>
      </c>
      <c r="C800" s="94" t="s">
        <v>266</v>
      </c>
      <c r="D800" s="112" t="str">
        <f t="shared" si="1136"/>
        <v>W/C</v>
      </c>
      <c r="E800" s="112"/>
      <c r="F800" s="94"/>
      <c r="G800" s="112"/>
      <c r="H800" s="177" t="str">
        <f t="shared" si="1130"/>
        <v/>
      </c>
      <c r="I800" s="177" t="str">
        <f t="shared" si="1131"/>
        <v/>
      </c>
      <c r="J800" s="177" t="str">
        <f t="shared" si="1132"/>
        <v/>
      </c>
      <c r="K800" s="177" t="str">
        <f t="shared" si="1133"/>
        <v/>
      </c>
      <c r="L800" s="177" t="str">
        <f t="shared" si="1123"/>
        <v>W/C</v>
      </c>
      <c r="M800" s="177" t="str">
        <f t="shared" si="1124"/>
        <v>NO</v>
      </c>
      <c r="N800" s="177" t="str">
        <f t="shared" si="1125"/>
        <v>W/C</v>
      </c>
      <c r="O800"/>
      <c r="P800" s="95">
        <v>16333.92</v>
      </c>
      <c r="Q800" s="95">
        <v>16333.92</v>
      </c>
      <c r="R800" s="95">
        <v>16333.92</v>
      </c>
      <c r="S800" s="95">
        <v>16333.92</v>
      </c>
      <c r="T800" s="95">
        <v>16333.92</v>
      </c>
      <c r="U800" s="95">
        <v>16333.92</v>
      </c>
      <c r="V800" s="95">
        <v>19863.23</v>
      </c>
      <c r="W800" s="95">
        <v>19863.23</v>
      </c>
      <c r="X800" s="95">
        <v>19863.23</v>
      </c>
      <c r="Y800" s="95">
        <v>24659.11</v>
      </c>
      <c r="Z800" s="95">
        <v>24659.11</v>
      </c>
      <c r="AA800" s="95">
        <v>24659.11</v>
      </c>
      <c r="AB800" s="95">
        <v>25919.11</v>
      </c>
      <c r="AC800" s="95"/>
      <c r="AD800" s="95"/>
      <c r="AE800" s="95">
        <f t="shared" si="1134"/>
        <v>19696.927916666667</v>
      </c>
      <c r="AF800" s="143"/>
      <c r="AG800" s="105"/>
      <c r="AH800" s="99"/>
      <c r="AI800" s="99"/>
      <c r="AJ800" s="99"/>
      <c r="AK800" s="100"/>
      <c r="AL800" s="99">
        <f t="shared" si="1049"/>
        <v>0</v>
      </c>
      <c r="AM800" s="98">
        <f>AE800</f>
        <v>19696.927916666667</v>
      </c>
      <c r="AN800" s="99"/>
      <c r="AO800" s="247">
        <f t="shared" si="1050"/>
        <v>19696.927916666667</v>
      </c>
      <c r="AP800" s="232"/>
      <c r="AQ800" s="86">
        <f t="shared" si="1126"/>
        <v>25919.11</v>
      </c>
      <c r="AR800" s="99"/>
      <c r="AS800" s="99"/>
      <c r="AT800" s="99"/>
      <c r="AU800" s="99"/>
      <c r="AV800" s="245">
        <f t="shared" si="1051"/>
        <v>0</v>
      </c>
      <c r="AW800" s="99">
        <f t="shared" ref="AW800:AW802" si="1137">AQ800</f>
        <v>25919.11</v>
      </c>
      <c r="AX800" s="99"/>
      <c r="AY800" s="98">
        <f t="shared" si="1052"/>
        <v>25919.11</v>
      </c>
      <c r="AZ800" s="47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</row>
    <row r="801" spans="1:83" s="11" customFormat="1" ht="12" customHeight="1">
      <c r="A801" s="345">
        <v>18608411</v>
      </c>
      <c r="B801" s="358" t="str">
        <f t="shared" si="1122"/>
        <v>18608411</v>
      </c>
      <c r="C801" s="325" t="s">
        <v>1331</v>
      </c>
      <c r="D801" s="326" t="str">
        <f t="shared" si="1136"/>
        <v>W/C</v>
      </c>
      <c r="E801" s="326"/>
      <c r="F801" s="339">
        <v>42933</v>
      </c>
      <c r="G801" s="326"/>
      <c r="H801" s="327" t="str">
        <f t="shared" si="1130"/>
        <v/>
      </c>
      <c r="I801" s="327" t="str">
        <f t="shared" si="1131"/>
        <v/>
      </c>
      <c r="J801" s="327" t="str">
        <f t="shared" si="1132"/>
        <v/>
      </c>
      <c r="K801" s="327" t="str">
        <f t="shared" si="1133"/>
        <v/>
      </c>
      <c r="L801" s="327" t="str">
        <f t="shared" si="1123"/>
        <v>W/C</v>
      </c>
      <c r="M801" s="327" t="str">
        <f t="shared" si="1124"/>
        <v>NO</v>
      </c>
      <c r="N801" s="327" t="str">
        <f t="shared" si="1125"/>
        <v>W/C</v>
      </c>
      <c r="O801" s="445"/>
      <c r="P801" s="328">
        <v>1541096.29</v>
      </c>
      <c r="Q801" s="328">
        <v>1439043.14</v>
      </c>
      <c r="R801" s="328">
        <v>1416904.02</v>
      </c>
      <c r="S801" s="328">
        <v>1394764.9</v>
      </c>
      <c r="T801" s="328">
        <v>1372625.78</v>
      </c>
      <c r="U801" s="328">
        <v>1350486.66</v>
      </c>
      <c r="V801" s="328">
        <v>1328347.54</v>
      </c>
      <c r="W801" s="328">
        <v>1306208.42</v>
      </c>
      <c r="X801" s="328">
        <v>1284069.3</v>
      </c>
      <c r="Y801" s="328">
        <v>1261930.18</v>
      </c>
      <c r="Z801" s="328">
        <v>1239791.06</v>
      </c>
      <c r="AA801" s="328">
        <v>1217651.94</v>
      </c>
      <c r="AB801" s="328">
        <v>1195512.82</v>
      </c>
      <c r="AC801" s="328"/>
      <c r="AD801" s="328"/>
      <c r="AE801" s="328">
        <f t="shared" si="1134"/>
        <v>1331677.29125</v>
      </c>
      <c r="AF801" s="383"/>
      <c r="AG801" s="357"/>
      <c r="AH801" s="330"/>
      <c r="AI801" s="330"/>
      <c r="AJ801" s="330"/>
      <c r="AK801" s="331"/>
      <c r="AL801" s="330">
        <f t="shared" ref="AL801:AL872" si="1138">SUM(AI801:AK801)</f>
        <v>0</v>
      </c>
      <c r="AM801" s="332">
        <f>AE801</f>
        <v>1331677.29125</v>
      </c>
      <c r="AN801" s="330"/>
      <c r="AO801" s="333">
        <f t="shared" ref="AO801:AO872" si="1139">AM801+AN801</f>
        <v>1331677.29125</v>
      </c>
      <c r="AP801" s="232"/>
      <c r="AQ801" s="334">
        <f t="shared" si="1126"/>
        <v>1195512.82</v>
      </c>
      <c r="AR801" s="330"/>
      <c r="AS801" s="330"/>
      <c r="AT801" s="330"/>
      <c r="AU801" s="330"/>
      <c r="AV801" s="335">
        <f t="shared" ref="AV801:AV872" si="1140">SUM(AS801:AU801)</f>
        <v>0</v>
      </c>
      <c r="AW801" s="330">
        <f t="shared" si="1137"/>
        <v>1195512.82</v>
      </c>
      <c r="AX801" s="330"/>
      <c r="AY801" s="332">
        <f t="shared" ref="AY801:AY872" si="1141">AW801+AX801</f>
        <v>1195512.82</v>
      </c>
      <c r="AZ801" s="470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</row>
    <row r="802" spans="1:83" s="11" customFormat="1" ht="12" customHeight="1">
      <c r="A802" s="161">
        <v>18608412</v>
      </c>
      <c r="B802" s="108" t="str">
        <f t="shared" si="1122"/>
        <v>18608412</v>
      </c>
      <c r="C802" s="94" t="s">
        <v>92</v>
      </c>
      <c r="D802" s="112" t="str">
        <f t="shared" si="1136"/>
        <v>W/C</v>
      </c>
      <c r="E802" s="112"/>
      <c r="F802" s="94"/>
      <c r="G802" s="112"/>
      <c r="H802" s="177" t="str">
        <f t="shared" si="1130"/>
        <v/>
      </c>
      <c r="I802" s="177" t="str">
        <f t="shared" si="1131"/>
        <v/>
      </c>
      <c r="J802" s="177" t="str">
        <f t="shared" si="1132"/>
        <v/>
      </c>
      <c r="K802" s="177" t="str">
        <f t="shared" si="1133"/>
        <v/>
      </c>
      <c r="L802" s="177" t="str">
        <f t="shared" si="1123"/>
        <v>W/C</v>
      </c>
      <c r="M802" s="177" t="str">
        <f t="shared" si="1124"/>
        <v>NO</v>
      </c>
      <c r="N802" s="177" t="str">
        <f t="shared" si="1125"/>
        <v>W/C</v>
      </c>
      <c r="O802"/>
      <c r="P802" s="95">
        <v>0</v>
      </c>
      <c r="Q802" s="95">
        <v>0</v>
      </c>
      <c r="R802" s="95">
        <v>0</v>
      </c>
      <c r="S802" s="95">
        <v>0</v>
      </c>
      <c r="T802" s="95">
        <v>0</v>
      </c>
      <c r="U802" s="95">
        <v>0</v>
      </c>
      <c r="V802" s="95">
        <v>0</v>
      </c>
      <c r="W802" s="95">
        <v>0</v>
      </c>
      <c r="X802" s="95">
        <v>0</v>
      </c>
      <c r="Y802" s="95">
        <v>0</v>
      </c>
      <c r="Z802" s="95">
        <v>0</v>
      </c>
      <c r="AA802" s="95">
        <v>0</v>
      </c>
      <c r="AB802" s="95">
        <v>0</v>
      </c>
      <c r="AC802" s="95"/>
      <c r="AD802" s="95"/>
      <c r="AE802" s="95">
        <f t="shared" si="1134"/>
        <v>0</v>
      </c>
      <c r="AF802" s="143"/>
      <c r="AG802" s="105"/>
      <c r="AH802" s="99"/>
      <c r="AI802" s="99"/>
      <c r="AJ802" s="99"/>
      <c r="AK802" s="100"/>
      <c r="AL802" s="99">
        <f t="shared" si="1138"/>
        <v>0</v>
      </c>
      <c r="AM802" s="98">
        <f>AE802</f>
        <v>0</v>
      </c>
      <c r="AN802" s="99"/>
      <c r="AO802" s="247">
        <f t="shared" si="1139"/>
        <v>0</v>
      </c>
      <c r="AP802" s="232"/>
      <c r="AQ802" s="86">
        <f t="shared" si="1126"/>
        <v>0</v>
      </c>
      <c r="AR802" s="99"/>
      <c r="AS802" s="99"/>
      <c r="AT802" s="99"/>
      <c r="AU802" s="99"/>
      <c r="AV802" s="245">
        <f t="shared" si="1140"/>
        <v>0</v>
      </c>
      <c r="AW802" s="99">
        <f t="shared" si="1137"/>
        <v>0</v>
      </c>
      <c r="AX802" s="99"/>
      <c r="AY802" s="98">
        <f t="shared" si="1141"/>
        <v>0</v>
      </c>
      <c r="AZ802" s="470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</row>
    <row r="803" spans="1:83" s="11" customFormat="1" ht="12" customHeight="1">
      <c r="A803" s="345">
        <v>18608451</v>
      </c>
      <c r="B803" s="358" t="str">
        <f t="shared" si="1122"/>
        <v>18608451</v>
      </c>
      <c r="C803" s="325" t="s">
        <v>1350</v>
      </c>
      <c r="D803" s="326" t="str">
        <f t="shared" si="1136"/>
        <v>Non-Op</v>
      </c>
      <c r="E803" s="326"/>
      <c r="F803" s="339">
        <v>42995</v>
      </c>
      <c r="G803" s="326"/>
      <c r="H803" s="327" t="str">
        <f t="shared" si="1130"/>
        <v/>
      </c>
      <c r="I803" s="327" t="str">
        <f t="shared" si="1131"/>
        <v/>
      </c>
      <c r="J803" s="327" t="str">
        <f t="shared" si="1132"/>
        <v/>
      </c>
      <c r="K803" s="327" t="str">
        <f t="shared" si="1133"/>
        <v>Non-Op</v>
      </c>
      <c r="L803" s="327" t="str">
        <f t="shared" si="1123"/>
        <v>NO</v>
      </c>
      <c r="M803" s="327" t="str">
        <f t="shared" si="1124"/>
        <v>NO</v>
      </c>
      <c r="N803" s="327" t="str">
        <f t="shared" si="1125"/>
        <v/>
      </c>
      <c r="O803" s="445"/>
      <c r="P803" s="328">
        <v>45000</v>
      </c>
      <c r="Q803" s="328">
        <v>45000</v>
      </c>
      <c r="R803" s="328">
        <v>45000</v>
      </c>
      <c r="S803" s="328">
        <v>45000</v>
      </c>
      <c r="T803" s="328">
        <v>45000</v>
      </c>
      <c r="U803" s="328">
        <v>45000</v>
      </c>
      <c r="V803" s="328">
        <v>45000</v>
      </c>
      <c r="W803" s="328">
        <v>45000</v>
      </c>
      <c r="X803" s="328">
        <v>45000</v>
      </c>
      <c r="Y803" s="328">
        <v>45000</v>
      </c>
      <c r="Z803" s="328">
        <v>45000</v>
      </c>
      <c r="AA803" s="328">
        <v>45000</v>
      </c>
      <c r="AB803" s="328">
        <v>45000</v>
      </c>
      <c r="AC803" s="328"/>
      <c r="AD803" s="328"/>
      <c r="AE803" s="328">
        <f t="shared" si="1134"/>
        <v>45000</v>
      </c>
      <c r="AF803" s="383"/>
      <c r="AG803" s="357"/>
      <c r="AH803" s="330"/>
      <c r="AI803" s="330"/>
      <c r="AJ803" s="330"/>
      <c r="AK803" s="331">
        <f>AE803</f>
        <v>45000</v>
      </c>
      <c r="AL803" s="330">
        <f t="shared" si="1138"/>
        <v>45000</v>
      </c>
      <c r="AM803" s="332"/>
      <c r="AN803" s="330"/>
      <c r="AO803" s="333">
        <f t="shared" si="1139"/>
        <v>0</v>
      </c>
      <c r="AP803" s="232"/>
      <c r="AQ803" s="334">
        <f t="shared" si="1126"/>
        <v>45000</v>
      </c>
      <c r="AR803" s="330"/>
      <c r="AS803" s="330"/>
      <c r="AT803" s="330"/>
      <c r="AU803" s="330">
        <f>AQ803</f>
        <v>45000</v>
      </c>
      <c r="AV803" s="335">
        <f t="shared" si="1140"/>
        <v>45000</v>
      </c>
      <c r="AW803" s="330"/>
      <c r="AX803" s="330"/>
      <c r="AY803" s="332">
        <f t="shared" si="1141"/>
        <v>0</v>
      </c>
      <c r="AZ803" s="470" t="s">
        <v>1676</v>
      </c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</row>
    <row r="804" spans="1:83" s="11" customFormat="1" ht="12" customHeight="1">
      <c r="A804" s="161">
        <v>18608612</v>
      </c>
      <c r="B804" s="108" t="str">
        <f t="shared" si="1122"/>
        <v>18608612</v>
      </c>
      <c r="C804" s="94" t="s">
        <v>194</v>
      </c>
      <c r="D804" s="112" t="str">
        <f t="shared" si="1136"/>
        <v>W/C</v>
      </c>
      <c r="E804" s="112"/>
      <c r="F804" s="94"/>
      <c r="G804" s="112"/>
      <c r="H804" s="177" t="str">
        <f t="shared" si="1130"/>
        <v/>
      </c>
      <c r="I804" s="177" t="str">
        <f t="shared" si="1131"/>
        <v/>
      </c>
      <c r="J804" s="177" t="str">
        <f t="shared" si="1132"/>
        <v/>
      </c>
      <c r="K804" s="177" t="str">
        <f t="shared" si="1133"/>
        <v/>
      </c>
      <c r="L804" s="177" t="str">
        <f t="shared" si="1123"/>
        <v>W/C</v>
      </c>
      <c r="M804" s="177" t="str">
        <f t="shared" si="1124"/>
        <v>NO</v>
      </c>
      <c r="N804" s="177" t="str">
        <f t="shared" si="1125"/>
        <v>W/C</v>
      </c>
      <c r="O804"/>
      <c r="P804" s="95">
        <v>76257.679999999993</v>
      </c>
      <c r="Q804" s="95">
        <v>76257.679999999993</v>
      </c>
      <c r="R804" s="95">
        <v>76767.679999999993</v>
      </c>
      <c r="S804" s="95">
        <v>77382.679999999993</v>
      </c>
      <c r="T804" s="95">
        <v>78878.31</v>
      </c>
      <c r="U804" s="95">
        <v>84179.53</v>
      </c>
      <c r="V804" s="95">
        <v>87585.15</v>
      </c>
      <c r="W804" s="95">
        <v>96817.96</v>
      </c>
      <c r="X804" s="95">
        <v>98617.64</v>
      </c>
      <c r="Y804" s="95">
        <v>99270.14</v>
      </c>
      <c r="Z804" s="95">
        <v>101050.76</v>
      </c>
      <c r="AA804" s="95">
        <v>103773.24</v>
      </c>
      <c r="AB804" s="95">
        <v>105906.47</v>
      </c>
      <c r="AC804" s="95"/>
      <c r="AD804" s="95"/>
      <c r="AE804" s="95">
        <f t="shared" si="1134"/>
        <v>89305.237083333326</v>
      </c>
      <c r="AF804" s="143"/>
      <c r="AG804" s="105"/>
      <c r="AH804" s="99"/>
      <c r="AI804" s="99"/>
      <c r="AJ804" s="99"/>
      <c r="AK804" s="100"/>
      <c r="AL804" s="99">
        <f t="shared" si="1138"/>
        <v>0</v>
      </c>
      <c r="AM804" s="98">
        <f t="shared" ref="AM804:AM812" si="1142">AE804</f>
        <v>89305.237083333326</v>
      </c>
      <c r="AN804" s="99"/>
      <c r="AO804" s="247">
        <f t="shared" si="1139"/>
        <v>89305.237083333326</v>
      </c>
      <c r="AP804" s="232"/>
      <c r="AQ804" s="86">
        <f t="shared" si="1126"/>
        <v>105906.47</v>
      </c>
      <c r="AR804" s="99"/>
      <c r="AS804" s="99"/>
      <c r="AT804" s="99"/>
      <c r="AU804" s="99"/>
      <c r="AV804" s="245">
        <f t="shared" si="1140"/>
        <v>0</v>
      </c>
      <c r="AW804" s="99">
        <f>AQ804</f>
        <v>105906.47</v>
      </c>
      <c r="AX804" s="99"/>
      <c r="AY804" s="98">
        <f t="shared" si="1141"/>
        <v>105906.47</v>
      </c>
      <c r="AZ804" s="470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</row>
    <row r="805" spans="1:83" s="11" customFormat="1" ht="12" customHeight="1">
      <c r="A805" s="161">
        <v>18608712</v>
      </c>
      <c r="B805" s="108" t="str">
        <f t="shared" si="1122"/>
        <v>18608712</v>
      </c>
      <c r="C805" s="94" t="s">
        <v>195</v>
      </c>
      <c r="D805" s="112" t="str">
        <f t="shared" si="1136"/>
        <v>W/C</v>
      </c>
      <c r="E805" s="112"/>
      <c r="F805" s="94"/>
      <c r="G805" s="112"/>
      <c r="H805" s="177" t="str">
        <f t="shared" si="1130"/>
        <v/>
      </c>
      <c r="I805" s="177" t="str">
        <f t="shared" si="1131"/>
        <v/>
      </c>
      <c r="J805" s="177" t="str">
        <f t="shared" si="1132"/>
        <v/>
      </c>
      <c r="K805" s="177" t="str">
        <f t="shared" si="1133"/>
        <v/>
      </c>
      <c r="L805" s="177" t="str">
        <f t="shared" si="1123"/>
        <v>W/C</v>
      </c>
      <c r="M805" s="177" t="str">
        <f t="shared" si="1124"/>
        <v>NO</v>
      </c>
      <c r="N805" s="177" t="str">
        <f t="shared" si="1125"/>
        <v>W/C</v>
      </c>
      <c r="O805" s="5"/>
      <c r="P805" s="95">
        <v>8409.15</v>
      </c>
      <c r="Q805" s="95">
        <v>8409.15</v>
      </c>
      <c r="R805" s="95">
        <v>8409.15</v>
      </c>
      <c r="S805" s="95">
        <v>17097.509999999998</v>
      </c>
      <c r="T805" s="95">
        <v>17097.509999999998</v>
      </c>
      <c r="U805" s="95">
        <v>17097.509999999998</v>
      </c>
      <c r="V805" s="95">
        <v>17097.509999999998</v>
      </c>
      <c r="W805" s="95">
        <v>17097.509999999998</v>
      </c>
      <c r="X805" s="95">
        <v>17097.509999999998</v>
      </c>
      <c r="Y805" s="95">
        <v>17097.509999999998</v>
      </c>
      <c r="Z805" s="95">
        <v>17097.509999999998</v>
      </c>
      <c r="AA805" s="95">
        <v>17097.509999999998</v>
      </c>
      <c r="AB805" s="95">
        <v>17097.509999999998</v>
      </c>
      <c r="AC805" s="95"/>
      <c r="AD805" s="95"/>
      <c r="AE805" s="95">
        <f t="shared" si="1134"/>
        <v>15287.434999999998</v>
      </c>
      <c r="AF805" s="143"/>
      <c r="AG805" s="105"/>
      <c r="AH805" s="99"/>
      <c r="AI805" s="99"/>
      <c r="AJ805" s="99"/>
      <c r="AK805" s="100"/>
      <c r="AL805" s="99">
        <f t="shared" si="1138"/>
        <v>0</v>
      </c>
      <c r="AM805" s="98">
        <f t="shared" si="1142"/>
        <v>15287.434999999998</v>
      </c>
      <c r="AN805" s="99"/>
      <c r="AO805" s="247">
        <f t="shared" si="1139"/>
        <v>15287.434999999998</v>
      </c>
      <c r="AP805" s="232"/>
      <c r="AQ805" s="86">
        <f t="shared" si="1126"/>
        <v>17097.509999999998</v>
      </c>
      <c r="AR805" s="99"/>
      <c r="AS805" s="99"/>
      <c r="AT805" s="99"/>
      <c r="AU805" s="99"/>
      <c r="AV805" s="245">
        <f t="shared" si="1140"/>
        <v>0</v>
      </c>
      <c r="AW805" s="99">
        <f t="shared" ref="AW805:AW812" si="1143">AQ805</f>
        <v>17097.509999999998</v>
      </c>
      <c r="AX805" s="99"/>
      <c r="AY805" s="98">
        <f t="shared" si="1141"/>
        <v>17097.509999999998</v>
      </c>
      <c r="AZ805" s="470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</row>
    <row r="806" spans="1:83" s="11" customFormat="1" ht="12" customHeight="1">
      <c r="A806" s="167">
        <v>18608722</v>
      </c>
      <c r="B806" s="196" t="str">
        <f t="shared" si="1122"/>
        <v>18608722</v>
      </c>
      <c r="C806" s="94" t="s">
        <v>1204</v>
      </c>
      <c r="D806" s="112" t="str">
        <f t="shared" si="1136"/>
        <v>W/C</v>
      </c>
      <c r="E806" s="112"/>
      <c r="F806" s="94"/>
      <c r="G806" s="112"/>
      <c r="H806" s="177" t="str">
        <f t="shared" si="1130"/>
        <v/>
      </c>
      <c r="I806" s="177" t="str">
        <f t="shared" si="1131"/>
        <v/>
      </c>
      <c r="J806" s="177" t="str">
        <f t="shared" si="1132"/>
        <v/>
      </c>
      <c r="K806" s="177" t="str">
        <f t="shared" si="1133"/>
        <v/>
      </c>
      <c r="L806" s="177" t="str">
        <f t="shared" si="1123"/>
        <v>W/C</v>
      </c>
      <c r="M806" s="177" t="str">
        <f t="shared" si="1124"/>
        <v>NO</v>
      </c>
      <c r="N806" s="177" t="str">
        <f t="shared" si="1125"/>
        <v>W/C</v>
      </c>
      <c r="O806" s="5"/>
      <c r="P806" s="95">
        <v>0</v>
      </c>
      <c r="Q806" s="95">
        <v>0</v>
      </c>
      <c r="R806" s="95">
        <v>0</v>
      </c>
      <c r="S806" s="95">
        <v>0</v>
      </c>
      <c r="T806" s="95">
        <v>0</v>
      </c>
      <c r="U806" s="95">
        <v>0</v>
      </c>
      <c r="V806" s="95">
        <v>0</v>
      </c>
      <c r="W806" s="95">
        <v>0</v>
      </c>
      <c r="X806" s="95">
        <v>0</v>
      </c>
      <c r="Y806" s="95">
        <v>0</v>
      </c>
      <c r="Z806" s="95">
        <v>0</v>
      </c>
      <c r="AA806" s="95">
        <v>0</v>
      </c>
      <c r="AB806" s="95">
        <v>0</v>
      </c>
      <c r="AC806" s="95"/>
      <c r="AD806" s="95"/>
      <c r="AE806" s="95">
        <f t="shared" si="1134"/>
        <v>0</v>
      </c>
      <c r="AF806" s="143"/>
      <c r="AG806" s="105"/>
      <c r="AH806" s="99"/>
      <c r="AI806" s="99"/>
      <c r="AJ806" s="99"/>
      <c r="AK806" s="100"/>
      <c r="AL806" s="99">
        <f t="shared" si="1138"/>
        <v>0</v>
      </c>
      <c r="AM806" s="98">
        <f t="shared" si="1142"/>
        <v>0</v>
      </c>
      <c r="AN806" s="99"/>
      <c r="AO806" s="247">
        <f t="shared" si="1139"/>
        <v>0</v>
      </c>
      <c r="AP806" s="232"/>
      <c r="AQ806" s="86">
        <f t="shared" si="1126"/>
        <v>0</v>
      </c>
      <c r="AR806" s="99"/>
      <c r="AS806" s="99"/>
      <c r="AT806" s="99"/>
      <c r="AU806" s="99"/>
      <c r="AV806" s="245">
        <f t="shared" si="1140"/>
        <v>0</v>
      </c>
      <c r="AW806" s="99">
        <f t="shared" si="1143"/>
        <v>0</v>
      </c>
      <c r="AX806" s="99"/>
      <c r="AY806" s="98">
        <f t="shared" si="1141"/>
        <v>0</v>
      </c>
      <c r="AZ806" s="470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</row>
    <row r="807" spans="1:83" s="11" customFormat="1" ht="12" customHeight="1">
      <c r="A807" s="171">
        <v>18608752</v>
      </c>
      <c r="B807" s="200" t="str">
        <f t="shared" si="1122"/>
        <v>18608752</v>
      </c>
      <c r="C807" s="127" t="s">
        <v>685</v>
      </c>
      <c r="D807" s="112" t="str">
        <f t="shared" si="1136"/>
        <v>W/C</v>
      </c>
      <c r="E807" s="112"/>
      <c r="F807" s="127"/>
      <c r="G807" s="112"/>
      <c r="H807" s="177" t="str">
        <f t="shared" si="1130"/>
        <v/>
      </c>
      <c r="I807" s="177" t="str">
        <f t="shared" si="1131"/>
        <v/>
      </c>
      <c r="J807" s="177" t="str">
        <f t="shared" si="1132"/>
        <v/>
      </c>
      <c r="K807" s="177" t="str">
        <f t="shared" si="1133"/>
        <v/>
      </c>
      <c r="L807" s="177" t="str">
        <f t="shared" si="1123"/>
        <v>W/C</v>
      </c>
      <c r="M807" s="177" t="str">
        <f t="shared" si="1124"/>
        <v>NO</v>
      </c>
      <c r="N807" s="177" t="str">
        <f t="shared" si="1125"/>
        <v>W/C</v>
      </c>
      <c r="O807"/>
      <c r="P807" s="95">
        <v>0</v>
      </c>
      <c r="Q807" s="95">
        <v>0</v>
      </c>
      <c r="R807" s="95">
        <v>0</v>
      </c>
      <c r="S807" s="95">
        <v>0</v>
      </c>
      <c r="T807" s="95">
        <v>0</v>
      </c>
      <c r="U807" s="95">
        <v>0</v>
      </c>
      <c r="V807" s="95">
        <v>0</v>
      </c>
      <c r="W807" s="95">
        <v>0</v>
      </c>
      <c r="X807" s="95">
        <v>0</v>
      </c>
      <c r="Y807" s="95">
        <v>0</v>
      </c>
      <c r="Z807" s="95">
        <v>0</v>
      </c>
      <c r="AA807" s="95">
        <v>0</v>
      </c>
      <c r="AB807" s="95">
        <v>0</v>
      </c>
      <c r="AC807" s="95"/>
      <c r="AD807" s="95"/>
      <c r="AE807" s="95">
        <f t="shared" si="1134"/>
        <v>0</v>
      </c>
      <c r="AF807" s="102"/>
      <c r="AG807" s="101"/>
      <c r="AH807" s="99"/>
      <c r="AI807" s="99"/>
      <c r="AJ807" s="99"/>
      <c r="AK807" s="100"/>
      <c r="AL807" s="99">
        <f t="shared" si="1138"/>
        <v>0</v>
      </c>
      <c r="AM807" s="98">
        <f t="shared" si="1142"/>
        <v>0</v>
      </c>
      <c r="AN807" s="99"/>
      <c r="AO807" s="247">
        <f t="shared" si="1139"/>
        <v>0</v>
      </c>
      <c r="AP807" s="232"/>
      <c r="AQ807" s="86">
        <f t="shared" si="1126"/>
        <v>0</v>
      </c>
      <c r="AR807" s="99"/>
      <c r="AS807" s="99"/>
      <c r="AT807" s="99"/>
      <c r="AU807" s="99"/>
      <c r="AV807" s="245">
        <f t="shared" si="1140"/>
        <v>0</v>
      </c>
      <c r="AW807" s="99">
        <f t="shared" si="1143"/>
        <v>0</v>
      </c>
      <c r="AX807" s="99"/>
      <c r="AY807" s="98">
        <f t="shared" si="1141"/>
        <v>0</v>
      </c>
      <c r="AZ807" s="470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</row>
    <row r="808" spans="1:83" s="11" customFormat="1" ht="12" customHeight="1">
      <c r="A808" s="161">
        <v>18608772</v>
      </c>
      <c r="B808" s="108" t="str">
        <f t="shared" si="1122"/>
        <v>18608772</v>
      </c>
      <c r="C808" s="94" t="s">
        <v>1025</v>
      </c>
      <c r="D808" s="112" t="str">
        <f t="shared" si="1136"/>
        <v>W/C</v>
      </c>
      <c r="E808" s="112"/>
      <c r="F808" s="94"/>
      <c r="G808" s="112"/>
      <c r="H808" s="177" t="str">
        <f t="shared" si="1130"/>
        <v/>
      </c>
      <c r="I808" s="177" t="str">
        <f t="shared" si="1131"/>
        <v/>
      </c>
      <c r="J808" s="177" t="str">
        <f t="shared" si="1132"/>
        <v/>
      </c>
      <c r="K808" s="177" t="str">
        <f t="shared" si="1133"/>
        <v/>
      </c>
      <c r="L808" s="177" t="str">
        <f t="shared" si="1123"/>
        <v>W/C</v>
      </c>
      <c r="M808" s="177" t="str">
        <f t="shared" si="1124"/>
        <v>NO</v>
      </c>
      <c r="N808" s="177" t="str">
        <f t="shared" si="1125"/>
        <v>W/C</v>
      </c>
      <c r="O808"/>
      <c r="P808" s="95">
        <v>0</v>
      </c>
      <c r="Q808" s="95">
        <v>0</v>
      </c>
      <c r="R808" s="95">
        <v>0</v>
      </c>
      <c r="S808" s="95">
        <v>0</v>
      </c>
      <c r="T808" s="95">
        <v>0</v>
      </c>
      <c r="U808" s="95">
        <v>0</v>
      </c>
      <c r="V808" s="95">
        <v>0</v>
      </c>
      <c r="W808" s="95">
        <v>0</v>
      </c>
      <c r="X808" s="95">
        <v>0</v>
      </c>
      <c r="Y808" s="95">
        <v>0</v>
      </c>
      <c r="Z808" s="95">
        <v>0</v>
      </c>
      <c r="AA808" s="95">
        <v>0</v>
      </c>
      <c r="AB808" s="95">
        <v>0</v>
      </c>
      <c r="AC808" s="95"/>
      <c r="AD808" s="95"/>
      <c r="AE808" s="95">
        <f t="shared" si="1134"/>
        <v>0</v>
      </c>
      <c r="AF808" s="143"/>
      <c r="AG808" s="105"/>
      <c r="AH808" s="99"/>
      <c r="AI808" s="99"/>
      <c r="AJ808" s="99"/>
      <c r="AK808" s="100"/>
      <c r="AL808" s="99">
        <f t="shared" si="1138"/>
        <v>0</v>
      </c>
      <c r="AM808" s="98">
        <f t="shared" si="1142"/>
        <v>0</v>
      </c>
      <c r="AN808" s="99"/>
      <c r="AO808" s="247">
        <f t="shared" si="1139"/>
        <v>0</v>
      </c>
      <c r="AP808" s="232"/>
      <c r="AQ808" s="86">
        <f t="shared" si="1126"/>
        <v>0</v>
      </c>
      <c r="AR808" s="99"/>
      <c r="AS808" s="99"/>
      <c r="AT808" s="99"/>
      <c r="AU808" s="99"/>
      <c r="AV808" s="245">
        <f t="shared" si="1140"/>
        <v>0</v>
      </c>
      <c r="AW808" s="99">
        <f t="shared" si="1143"/>
        <v>0</v>
      </c>
      <c r="AX808" s="99"/>
      <c r="AY808" s="98">
        <f t="shared" si="1141"/>
        <v>0</v>
      </c>
      <c r="AZ808" s="470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</row>
    <row r="809" spans="1:83" s="11" customFormat="1" ht="12" customHeight="1">
      <c r="A809" s="161">
        <v>18608782</v>
      </c>
      <c r="B809" s="108" t="str">
        <f t="shared" si="1122"/>
        <v>18608782</v>
      </c>
      <c r="C809" s="94" t="s">
        <v>1026</v>
      </c>
      <c r="D809" s="112" t="str">
        <f t="shared" si="1136"/>
        <v>W/C</v>
      </c>
      <c r="E809" s="112"/>
      <c r="F809" s="94"/>
      <c r="G809" s="112"/>
      <c r="H809" s="177" t="str">
        <f t="shared" si="1130"/>
        <v/>
      </c>
      <c r="I809" s="177" t="str">
        <f t="shared" si="1131"/>
        <v/>
      </c>
      <c r="J809" s="177" t="str">
        <f t="shared" si="1132"/>
        <v/>
      </c>
      <c r="K809" s="177" t="str">
        <f t="shared" si="1133"/>
        <v/>
      </c>
      <c r="L809" s="177" t="str">
        <f t="shared" si="1123"/>
        <v>W/C</v>
      </c>
      <c r="M809" s="177" t="str">
        <f t="shared" si="1124"/>
        <v>NO</v>
      </c>
      <c r="N809" s="177" t="str">
        <f t="shared" si="1125"/>
        <v>W/C</v>
      </c>
      <c r="O809"/>
      <c r="P809" s="95">
        <v>0</v>
      </c>
      <c r="Q809" s="95">
        <v>0</v>
      </c>
      <c r="R809" s="95">
        <v>0</v>
      </c>
      <c r="S809" s="95">
        <v>0</v>
      </c>
      <c r="T809" s="95">
        <v>0</v>
      </c>
      <c r="U809" s="95">
        <v>0</v>
      </c>
      <c r="V809" s="95">
        <v>0</v>
      </c>
      <c r="W809" s="95">
        <v>0</v>
      </c>
      <c r="X809" s="95">
        <v>0</v>
      </c>
      <c r="Y809" s="95">
        <v>0</v>
      </c>
      <c r="Z809" s="95">
        <v>0</v>
      </c>
      <c r="AA809" s="95">
        <v>0</v>
      </c>
      <c r="AB809" s="95">
        <v>0</v>
      </c>
      <c r="AC809" s="95"/>
      <c r="AD809" s="95"/>
      <c r="AE809" s="95">
        <f t="shared" si="1134"/>
        <v>0</v>
      </c>
      <c r="AF809" s="143"/>
      <c r="AG809" s="105"/>
      <c r="AH809" s="99"/>
      <c r="AI809" s="99"/>
      <c r="AJ809" s="99"/>
      <c r="AK809" s="100"/>
      <c r="AL809" s="99">
        <f t="shared" si="1138"/>
        <v>0</v>
      </c>
      <c r="AM809" s="98">
        <f t="shared" si="1142"/>
        <v>0</v>
      </c>
      <c r="AN809" s="99"/>
      <c r="AO809" s="247">
        <f t="shared" si="1139"/>
        <v>0</v>
      </c>
      <c r="AP809" s="232"/>
      <c r="AQ809" s="86">
        <f t="shared" si="1126"/>
        <v>0</v>
      </c>
      <c r="AR809" s="99"/>
      <c r="AS809" s="99"/>
      <c r="AT809" s="99"/>
      <c r="AU809" s="99"/>
      <c r="AV809" s="245">
        <f t="shared" si="1140"/>
        <v>0</v>
      </c>
      <c r="AW809" s="99">
        <f t="shared" si="1143"/>
        <v>0</v>
      </c>
      <c r="AX809" s="99"/>
      <c r="AY809" s="98">
        <f t="shared" si="1141"/>
        <v>0</v>
      </c>
      <c r="AZ809" s="470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</row>
    <row r="810" spans="1:83" s="11" customFormat="1" ht="12" customHeight="1">
      <c r="A810" s="161">
        <v>18608792</v>
      </c>
      <c r="B810" s="108" t="str">
        <f t="shared" si="1122"/>
        <v>18608792</v>
      </c>
      <c r="C810" s="94" t="s">
        <v>1027</v>
      </c>
      <c r="D810" s="112" t="str">
        <f t="shared" si="1136"/>
        <v>W/C</v>
      </c>
      <c r="E810" s="112"/>
      <c r="F810" s="94"/>
      <c r="G810" s="112"/>
      <c r="H810" s="177" t="str">
        <f t="shared" si="1130"/>
        <v/>
      </c>
      <c r="I810" s="177" t="str">
        <f t="shared" si="1131"/>
        <v/>
      </c>
      <c r="J810" s="177" t="str">
        <f t="shared" si="1132"/>
        <v/>
      </c>
      <c r="K810" s="177" t="str">
        <f t="shared" si="1133"/>
        <v/>
      </c>
      <c r="L810" s="177" t="str">
        <f t="shared" si="1123"/>
        <v>W/C</v>
      </c>
      <c r="M810" s="177" t="str">
        <f t="shared" si="1124"/>
        <v>NO</v>
      </c>
      <c r="N810" s="177" t="str">
        <f t="shared" si="1125"/>
        <v>W/C</v>
      </c>
      <c r="O810"/>
      <c r="P810" s="95">
        <v>0</v>
      </c>
      <c r="Q810" s="95">
        <v>0</v>
      </c>
      <c r="R810" s="95">
        <v>0</v>
      </c>
      <c r="S810" s="95">
        <v>0</v>
      </c>
      <c r="T810" s="95">
        <v>0</v>
      </c>
      <c r="U810" s="95">
        <v>0</v>
      </c>
      <c r="V810" s="95">
        <v>0</v>
      </c>
      <c r="W810" s="95">
        <v>0</v>
      </c>
      <c r="X810" s="95">
        <v>0</v>
      </c>
      <c r="Y810" s="95">
        <v>0</v>
      </c>
      <c r="Z810" s="95">
        <v>0</v>
      </c>
      <c r="AA810" s="95">
        <v>0</v>
      </c>
      <c r="AB810" s="95">
        <v>0</v>
      </c>
      <c r="AC810" s="95"/>
      <c r="AD810" s="95"/>
      <c r="AE810" s="95">
        <f t="shared" si="1134"/>
        <v>0</v>
      </c>
      <c r="AF810" s="143"/>
      <c r="AG810" s="105"/>
      <c r="AH810" s="99"/>
      <c r="AI810" s="99"/>
      <c r="AJ810" s="99"/>
      <c r="AK810" s="100"/>
      <c r="AL810" s="99">
        <f t="shared" si="1138"/>
        <v>0</v>
      </c>
      <c r="AM810" s="98">
        <f t="shared" si="1142"/>
        <v>0</v>
      </c>
      <c r="AN810" s="99"/>
      <c r="AO810" s="247">
        <f t="shared" si="1139"/>
        <v>0</v>
      </c>
      <c r="AP810" s="232"/>
      <c r="AQ810" s="86">
        <f t="shared" si="1126"/>
        <v>0</v>
      </c>
      <c r="AR810" s="99"/>
      <c r="AS810" s="99"/>
      <c r="AT810" s="99"/>
      <c r="AU810" s="99"/>
      <c r="AV810" s="245">
        <f t="shared" si="1140"/>
        <v>0</v>
      </c>
      <c r="AW810" s="99">
        <f t="shared" si="1143"/>
        <v>0</v>
      </c>
      <c r="AX810" s="99"/>
      <c r="AY810" s="98">
        <f t="shared" si="1141"/>
        <v>0</v>
      </c>
      <c r="AZ810" s="47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</row>
    <row r="811" spans="1:83" s="11" customFormat="1" ht="12" customHeight="1">
      <c r="A811" s="161">
        <v>18609312</v>
      </c>
      <c r="B811" s="108" t="str">
        <f t="shared" si="1122"/>
        <v>18609312</v>
      </c>
      <c r="C811" s="94" t="s">
        <v>196</v>
      </c>
      <c r="D811" s="112" t="str">
        <f t="shared" si="1136"/>
        <v>W/C</v>
      </c>
      <c r="E811" s="112"/>
      <c r="F811" s="94"/>
      <c r="G811" s="112"/>
      <c r="H811" s="177" t="str">
        <f t="shared" si="1130"/>
        <v/>
      </c>
      <c r="I811" s="177" t="str">
        <f t="shared" si="1131"/>
        <v/>
      </c>
      <c r="J811" s="177" t="str">
        <f t="shared" si="1132"/>
        <v/>
      </c>
      <c r="K811" s="177" t="str">
        <f t="shared" si="1133"/>
        <v/>
      </c>
      <c r="L811" s="177" t="str">
        <f t="shared" si="1123"/>
        <v>W/C</v>
      </c>
      <c r="M811" s="177" t="str">
        <f t="shared" si="1124"/>
        <v>NO</v>
      </c>
      <c r="N811" s="177" t="str">
        <f t="shared" si="1125"/>
        <v>W/C</v>
      </c>
      <c r="O811"/>
      <c r="P811" s="95">
        <v>0</v>
      </c>
      <c r="Q811" s="95">
        <v>0</v>
      </c>
      <c r="R811" s="95">
        <v>0</v>
      </c>
      <c r="S811" s="95">
        <v>0</v>
      </c>
      <c r="T811" s="95">
        <v>0</v>
      </c>
      <c r="U811" s="95">
        <v>0</v>
      </c>
      <c r="V811" s="95">
        <v>0</v>
      </c>
      <c r="W811" s="95">
        <v>0</v>
      </c>
      <c r="X811" s="95">
        <v>0</v>
      </c>
      <c r="Y811" s="95">
        <v>0</v>
      </c>
      <c r="Z811" s="95">
        <v>0</v>
      </c>
      <c r="AA811" s="95">
        <v>0</v>
      </c>
      <c r="AB811" s="95">
        <v>0</v>
      </c>
      <c r="AC811" s="95"/>
      <c r="AD811" s="95"/>
      <c r="AE811" s="95">
        <f t="shared" si="1134"/>
        <v>0</v>
      </c>
      <c r="AF811" s="143"/>
      <c r="AG811" s="105"/>
      <c r="AH811" s="99"/>
      <c r="AI811" s="99"/>
      <c r="AJ811" s="99"/>
      <c r="AK811" s="100"/>
      <c r="AL811" s="99">
        <f t="shared" si="1138"/>
        <v>0</v>
      </c>
      <c r="AM811" s="98">
        <f t="shared" si="1142"/>
        <v>0</v>
      </c>
      <c r="AN811" s="99"/>
      <c r="AO811" s="247">
        <f t="shared" si="1139"/>
        <v>0</v>
      </c>
      <c r="AP811" s="232"/>
      <c r="AQ811" s="86">
        <f t="shared" si="1126"/>
        <v>0</v>
      </c>
      <c r="AR811" s="99"/>
      <c r="AS811" s="99"/>
      <c r="AT811" s="99"/>
      <c r="AU811" s="99"/>
      <c r="AV811" s="245">
        <f t="shared" si="1140"/>
        <v>0</v>
      </c>
      <c r="AW811" s="99">
        <f t="shared" si="1143"/>
        <v>0</v>
      </c>
      <c r="AX811" s="99"/>
      <c r="AY811" s="98">
        <f t="shared" si="1141"/>
        <v>0</v>
      </c>
      <c r="AZ811" s="470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</row>
    <row r="812" spans="1:83" s="11" customFormat="1" ht="12" customHeight="1">
      <c r="A812" s="345">
        <v>18609402</v>
      </c>
      <c r="B812" s="358" t="str">
        <f t="shared" si="1122"/>
        <v>18609402</v>
      </c>
      <c r="C812" s="325" t="s">
        <v>1317</v>
      </c>
      <c r="D812" s="326" t="str">
        <f t="shared" si="1136"/>
        <v>W/C</v>
      </c>
      <c r="E812" s="326"/>
      <c r="F812" s="339">
        <v>42811</v>
      </c>
      <c r="G812" s="326"/>
      <c r="H812" s="327" t="str">
        <f t="shared" si="1130"/>
        <v/>
      </c>
      <c r="I812" s="327" t="str">
        <f t="shared" si="1131"/>
        <v/>
      </c>
      <c r="J812" s="327" t="str">
        <f t="shared" si="1132"/>
        <v/>
      </c>
      <c r="K812" s="327" t="str">
        <f t="shared" si="1133"/>
        <v/>
      </c>
      <c r="L812" s="327" t="str">
        <f t="shared" si="1123"/>
        <v>W/C</v>
      </c>
      <c r="M812" s="327" t="str">
        <f t="shared" si="1124"/>
        <v>NO</v>
      </c>
      <c r="N812" s="327" t="str">
        <f t="shared" si="1125"/>
        <v>W/C</v>
      </c>
      <c r="O812" s="445"/>
      <c r="P812" s="328">
        <v>-894661.47</v>
      </c>
      <c r="Q812" s="328">
        <v>-894661.47</v>
      </c>
      <c r="R812" s="328">
        <v>-894661.47</v>
      </c>
      <c r="S812" s="328">
        <v>-894661.47</v>
      </c>
      <c r="T812" s="328">
        <v>-1022784.12</v>
      </c>
      <c r="U812" s="328">
        <v>-1022784.12</v>
      </c>
      <c r="V812" s="328">
        <v>-1129416.9099999999</v>
      </c>
      <c r="W812" s="328">
        <v>-1129416.9099999999</v>
      </c>
      <c r="X812" s="328">
        <v>-1229770.02</v>
      </c>
      <c r="Y812" s="328">
        <v>-1229770.02</v>
      </c>
      <c r="Z812" s="328">
        <v>-1229770.02</v>
      </c>
      <c r="AA812" s="328">
        <v>-1229770.02</v>
      </c>
      <c r="AB812" s="328">
        <v>-1311651.81</v>
      </c>
      <c r="AC812" s="328"/>
      <c r="AD812" s="328"/>
      <c r="AE812" s="328">
        <f t="shared" si="1134"/>
        <v>-1084218.5991666666</v>
      </c>
      <c r="AF812" s="383"/>
      <c r="AG812" s="357"/>
      <c r="AH812" s="330"/>
      <c r="AI812" s="330"/>
      <c r="AJ812" s="330"/>
      <c r="AK812" s="331"/>
      <c r="AL812" s="330">
        <f t="shared" si="1138"/>
        <v>0</v>
      </c>
      <c r="AM812" s="332">
        <f t="shared" si="1142"/>
        <v>-1084218.5991666666</v>
      </c>
      <c r="AN812" s="330"/>
      <c r="AO812" s="333">
        <f t="shared" si="1139"/>
        <v>-1084218.5991666666</v>
      </c>
      <c r="AP812" s="232"/>
      <c r="AQ812" s="334">
        <f t="shared" si="1126"/>
        <v>-1311651.81</v>
      </c>
      <c r="AR812" s="330"/>
      <c r="AS812" s="330"/>
      <c r="AT812" s="330"/>
      <c r="AU812" s="330"/>
      <c r="AV812" s="335">
        <f t="shared" si="1140"/>
        <v>0</v>
      </c>
      <c r="AW812" s="330">
        <f t="shared" si="1143"/>
        <v>-1311651.81</v>
      </c>
      <c r="AX812" s="330"/>
      <c r="AY812" s="332">
        <f t="shared" si="1141"/>
        <v>-1311651.81</v>
      </c>
      <c r="AZ812" s="470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</row>
    <row r="813" spans="1:83" s="11" customFormat="1" ht="12" customHeight="1">
      <c r="A813" s="161">
        <v>18609422</v>
      </c>
      <c r="B813" s="108" t="str">
        <f t="shared" si="1122"/>
        <v>18609422</v>
      </c>
      <c r="C813" s="94" t="s">
        <v>933</v>
      </c>
      <c r="D813" s="112" t="str">
        <f t="shared" si="1136"/>
        <v>Non-Op</v>
      </c>
      <c r="E813" s="112"/>
      <c r="F813" s="94"/>
      <c r="G813" s="112"/>
      <c r="H813" s="177" t="str">
        <f t="shared" si="1130"/>
        <v/>
      </c>
      <c r="I813" s="177" t="str">
        <f t="shared" si="1131"/>
        <v/>
      </c>
      <c r="J813" s="177" t="str">
        <f t="shared" si="1132"/>
        <v/>
      </c>
      <c r="K813" s="177" t="str">
        <f t="shared" si="1133"/>
        <v>Non-Op</v>
      </c>
      <c r="L813" s="177" t="str">
        <f t="shared" si="1123"/>
        <v>NO</v>
      </c>
      <c r="M813" s="177" t="str">
        <f t="shared" si="1124"/>
        <v>NO</v>
      </c>
      <c r="N813" s="177" t="str">
        <f t="shared" si="1125"/>
        <v/>
      </c>
      <c r="O813"/>
      <c r="P813" s="95">
        <v>26000000</v>
      </c>
      <c r="Q813" s="95">
        <v>26000000</v>
      </c>
      <c r="R813" s="95">
        <v>26000000</v>
      </c>
      <c r="S813" s="95">
        <v>25523881.68</v>
      </c>
      <c r="T813" s="95">
        <v>25523881.68</v>
      </c>
      <c r="U813" s="95">
        <v>25523881.68</v>
      </c>
      <c r="V813" s="95">
        <v>25027671.620000001</v>
      </c>
      <c r="W813" s="95">
        <v>25027671.620000001</v>
      </c>
      <c r="X813" s="95">
        <v>25027671.620000001</v>
      </c>
      <c r="Y813" s="95">
        <v>24621148.609999999</v>
      </c>
      <c r="Z813" s="95">
        <v>24621148.609999999</v>
      </c>
      <c r="AA813" s="95">
        <v>24621148.609999999</v>
      </c>
      <c r="AB813" s="95">
        <v>25462305.68</v>
      </c>
      <c r="AC813" s="95"/>
      <c r="AD813" s="95"/>
      <c r="AE813" s="95">
        <f t="shared" si="1134"/>
        <v>25270771.547500003</v>
      </c>
      <c r="AF813" s="102"/>
      <c r="AG813" s="101"/>
      <c r="AH813" s="99"/>
      <c r="AI813" s="99"/>
      <c r="AJ813" s="99"/>
      <c r="AK813" s="100">
        <f>AE813</f>
        <v>25270771.547500003</v>
      </c>
      <c r="AL813" s="99">
        <f t="shared" si="1138"/>
        <v>25270771.547500003</v>
      </c>
      <c r="AM813" s="98"/>
      <c r="AN813" s="99"/>
      <c r="AO813" s="247">
        <f t="shared" si="1139"/>
        <v>0</v>
      </c>
      <c r="AP813" s="232"/>
      <c r="AQ813" s="86">
        <f t="shared" si="1126"/>
        <v>25462305.68</v>
      </c>
      <c r="AR813" s="99"/>
      <c r="AS813" s="99"/>
      <c r="AT813" s="99"/>
      <c r="AU813" s="99">
        <f>AQ813</f>
        <v>25462305.68</v>
      </c>
      <c r="AV813" s="245">
        <f t="shared" si="1140"/>
        <v>25462305.68</v>
      </c>
      <c r="AW813" s="99"/>
      <c r="AX813" s="99"/>
      <c r="AY813" s="98">
        <f t="shared" si="1141"/>
        <v>0</v>
      </c>
      <c r="AZ813" s="470" t="s">
        <v>1676</v>
      </c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</row>
    <row r="814" spans="1:83" s="11" customFormat="1" ht="12" customHeight="1">
      <c r="A814" s="161">
        <v>18609432</v>
      </c>
      <c r="B814" s="108" t="str">
        <f t="shared" si="1122"/>
        <v>18609432</v>
      </c>
      <c r="C814" s="94" t="s">
        <v>935</v>
      </c>
      <c r="D814" s="112" t="str">
        <f t="shared" si="1136"/>
        <v>W/C</v>
      </c>
      <c r="E814" s="112"/>
      <c r="F814" s="94"/>
      <c r="G814" s="112"/>
      <c r="H814" s="177" t="str">
        <f t="shared" si="1130"/>
        <v/>
      </c>
      <c r="I814" s="177" t="str">
        <f t="shared" si="1131"/>
        <v/>
      </c>
      <c r="J814" s="177" t="str">
        <f t="shared" si="1132"/>
        <v/>
      </c>
      <c r="K814" s="177" t="str">
        <f t="shared" si="1133"/>
        <v/>
      </c>
      <c r="L814" s="177" t="str">
        <f t="shared" si="1123"/>
        <v>W/C</v>
      </c>
      <c r="M814" s="177" t="str">
        <f t="shared" si="1124"/>
        <v>NO</v>
      </c>
      <c r="N814" s="177" t="str">
        <f t="shared" si="1125"/>
        <v>W/C</v>
      </c>
      <c r="O814"/>
      <c r="P814" s="95">
        <v>4827450.34</v>
      </c>
      <c r="Q814" s="95">
        <v>4914766.3</v>
      </c>
      <c r="R814" s="95">
        <v>5104677.66</v>
      </c>
      <c r="S814" s="95">
        <v>5303568.66</v>
      </c>
      <c r="T814" s="95">
        <v>5492593.46</v>
      </c>
      <c r="U814" s="95">
        <v>5633890.6100000003</v>
      </c>
      <c r="V814" s="95">
        <v>5799778.7199999997</v>
      </c>
      <c r="W814" s="95">
        <v>5934637.6699999999</v>
      </c>
      <c r="X814" s="95">
        <v>6106169.9699999997</v>
      </c>
      <c r="Y814" s="95">
        <v>6206301.7300000004</v>
      </c>
      <c r="Z814" s="95">
        <v>6374637.6900000004</v>
      </c>
      <c r="AA814" s="95">
        <v>6561874.2999999998</v>
      </c>
      <c r="AB814" s="95">
        <v>6743996.0499999998</v>
      </c>
      <c r="AC814" s="95"/>
      <c r="AD814" s="95"/>
      <c r="AE814" s="95">
        <f t="shared" si="1134"/>
        <v>5768218.3304166673</v>
      </c>
      <c r="AF814" s="143"/>
      <c r="AG814" s="105"/>
      <c r="AH814" s="99"/>
      <c r="AI814" s="99"/>
      <c r="AJ814" s="99"/>
      <c r="AK814" s="100"/>
      <c r="AL814" s="99">
        <f t="shared" si="1138"/>
        <v>0</v>
      </c>
      <c r="AM814" s="98">
        <f>AE814</f>
        <v>5768218.3304166673</v>
      </c>
      <c r="AN814" s="99"/>
      <c r="AO814" s="247">
        <f t="shared" si="1139"/>
        <v>5768218.3304166673</v>
      </c>
      <c r="AP814" s="232"/>
      <c r="AQ814" s="86">
        <f t="shared" si="1126"/>
        <v>6743996.0499999998</v>
      </c>
      <c r="AR814" s="99"/>
      <c r="AS814" s="99"/>
      <c r="AT814" s="99"/>
      <c r="AU814" s="99"/>
      <c r="AV814" s="245">
        <f t="shared" si="1140"/>
        <v>0</v>
      </c>
      <c r="AW814" s="99">
        <f>AQ814</f>
        <v>6743996.0499999998</v>
      </c>
      <c r="AX814" s="99"/>
      <c r="AY814" s="98">
        <f t="shared" si="1141"/>
        <v>6743996.0499999998</v>
      </c>
      <c r="AZ814" s="470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</row>
    <row r="815" spans="1:83" s="11" customFormat="1" ht="12" customHeight="1">
      <c r="A815" s="161">
        <v>18609512</v>
      </c>
      <c r="B815" s="108" t="str">
        <f t="shared" si="1122"/>
        <v>18609512</v>
      </c>
      <c r="C815" s="94" t="s">
        <v>1163</v>
      </c>
      <c r="D815" s="112" t="str">
        <f t="shared" si="1136"/>
        <v>W/C</v>
      </c>
      <c r="E815" s="112"/>
      <c r="F815" s="94"/>
      <c r="G815" s="112"/>
      <c r="H815" s="177" t="str">
        <f t="shared" si="1130"/>
        <v/>
      </c>
      <c r="I815" s="177" t="str">
        <f t="shared" si="1131"/>
        <v/>
      </c>
      <c r="J815" s="177" t="str">
        <f t="shared" si="1132"/>
        <v/>
      </c>
      <c r="K815" s="177" t="str">
        <f t="shared" si="1133"/>
        <v/>
      </c>
      <c r="L815" s="177" t="str">
        <f t="shared" si="1123"/>
        <v>W/C</v>
      </c>
      <c r="M815" s="177" t="str">
        <f t="shared" si="1124"/>
        <v>NO</v>
      </c>
      <c r="N815" s="177" t="str">
        <f t="shared" si="1125"/>
        <v>W/C</v>
      </c>
      <c r="O815"/>
      <c r="P815" s="95">
        <v>66428.639999999999</v>
      </c>
      <c r="Q815" s="95">
        <v>66428.639999999999</v>
      </c>
      <c r="R815" s="95">
        <v>66428.639999999999</v>
      </c>
      <c r="S815" s="95">
        <v>66428.639999999999</v>
      </c>
      <c r="T815" s="95">
        <v>66428.639999999999</v>
      </c>
      <c r="U815" s="95">
        <v>67440.639999999999</v>
      </c>
      <c r="V815" s="95">
        <v>115266.14</v>
      </c>
      <c r="W815" s="95">
        <v>115266.14</v>
      </c>
      <c r="X815" s="95">
        <v>115266.14</v>
      </c>
      <c r="Y815" s="95">
        <v>115266.14</v>
      </c>
      <c r="Z815" s="95">
        <v>116822.09</v>
      </c>
      <c r="AA815" s="95">
        <v>116680.64</v>
      </c>
      <c r="AB815" s="95">
        <v>120290.64</v>
      </c>
      <c r="AC815" s="95"/>
      <c r="AD815" s="95"/>
      <c r="AE815" s="95">
        <f t="shared" si="1134"/>
        <v>93423.510833333319</v>
      </c>
      <c r="AF815" s="143"/>
      <c r="AG815" s="105"/>
      <c r="AH815" s="99"/>
      <c r="AI815" s="99"/>
      <c r="AJ815" s="99"/>
      <c r="AK815" s="100"/>
      <c r="AL815" s="99">
        <f t="shared" si="1138"/>
        <v>0</v>
      </c>
      <c r="AM815" s="98">
        <f>AE815</f>
        <v>93423.510833333319</v>
      </c>
      <c r="AN815" s="99"/>
      <c r="AO815" s="247">
        <f t="shared" si="1139"/>
        <v>93423.510833333319</v>
      </c>
      <c r="AP815" s="232"/>
      <c r="AQ815" s="86">
        <f t="shared" si="1126"/>
        <v>120290.64</v>
      </c>
      <c r="AR815" s="99"/>
      <c r="AS815" s="99"/>
      <c r="AT815" s="99"/>
      <c r="AU815" s="99"/>
      <c r="AV815" s="245">
        <f t="shared" si="1140"/>
        <v>0</v>
      </c>
      <c r="AW815" s="99">
        <f t="shared" ref="AW815:AW817" si="1144">AQ815</f>
        <v>120290.64</v>
      </c>
      <c r="AX815" s="99"/>
      <c r="AY815" s="98">
        <f t="shared" si="1141"/>
        <v>120290.64</v>
      </c>
      <c r="AZ815" s="470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</row>
    <row r="816" spans="1:83" s="11" customFormat="1" ht="12" customHeight="1">
      <c r="A816" s="161">
        <v>18609532</v>
      </c>
      <c r="B816" s="108" t="str">
        <f t="shared" si="1122"/>
        <v>18609532</v>
      </c>
      <c r="C816" s="94" t="s">
        <v>4</v>
      </c>
      <c r="D816" s="112" t="str">
        <f t="shared" si="1136"/>
        <v>W/C</v>
      </c>
      <c r="E816" s="112"/>
      <c r="F816" s="94"/>
      <c r="G816" s="112"/>
      <c r="H816" s="177" t="str">
        <f t="shared" si="1130"/>
        <v/>
      </c>
      <c r="I816" s="177" t="str">
        <f t="shared" si="1131"/>
        <v/>
      </c>
      <c r="J816" s="177" t="str">
        <f t="shared" si="1132"/>
        <v/>
      </c>
      <c r="K816" s="177" t="str">
        <f t="shared" si="1133"/>
        <v/>
      </c>
      <c r="L816" s="177" t="str">
        <f t="shared" si="1123"/>
        <v>W/C</v>
      </c>
      <c r="M816" s="177" t="str">
        <f t="shared" si="1124"/>
        <v>NO</v>
      </c>
      <c r="N816" s="177" t="str">
        <f t="shared" si="1125"/>
        <v>W/C</v>
      </c>
      <c r="O816"/>
      <c r="P816" s="95">
        <v>1364254.66</v>
      </c>
      <c r="Q816" s="95">
        <v>1383704.6</v>
      </c>
      <c r="R816" s="95">
        <v>1399711.11</v>
      </c>
      <c r="S816" s="95">
        <v>1408998.24</v>
      </c>
      <c r="T816" s="95">
        <v>1419879.49</v>
      </c>
      <c r="U816" s="95">
        <v>1432714.21</v>
      </c>
      <c r="V816" s="95">
        <v>1484834.93</v>
      </c>
      <c r="W816" s="95">
        <v>1487123.69</v>
      </c>
      <c r="X816" s="95">
        <v>1488633.69</v>
      </c>
      <c r="Y816" s="95">
        <v>1490447.44</v>
      </c>
      <c r="Z816" s="95">
        <v>1501257.44</v>
      </c>
      <c r="AA816" s="95">
        <v>1501257.44</v>
      </c>
      <c r="AB816" s="95">
        <v>1503032.44</v>
      </c>
      <c r="AC816" s="95"/>
      <c r="AD816" s="95"/>
      <c r="AE816" s="95">
        <f t="shared" si="1134"/>
        <v>1452683.8191666666</v>
      </c>
      <c r="AF816" s="143"/>
      <c r="AG816" s="105"/>
      <c r="AH816" s="99"/>
      <c r="AI816" s="99"/>
      <c r="AJ816" s="99"/>
      <c r="AK816" s="100"/>
      <c r="AL816" s="99">
        <f t="shared" si="1138"/>
        <v>0</v>
      </c>
      <c r="AM816" s="98">
        <f>AE816</f>
        <v>1452683.8191666666</v>
      </c>
      <c r="AN816" s="99"/>
      <c r="AO816" s="247">
        <f t="shared" si="1139"/>
        <v>1452683.8191666666</v>
      </c>
      <c r="AP816" s="232"/>
      <c r="AQ816" s="86">
        <f t="shared" si="1126"/>
        <v>1503032.44</v>
      </c>
      <c r="AR816" s="99"/>
      <c r="AS816" s="99"/>
      <c r="AT816" s="99"/>
      <c r="AU816" s="99"/>
      <c r="AV816" s="245">
        <f t="shared" si="1140"/>
        <v>0</v>
      </c>
      <c r="AW816" s="99">
        <f t="shared" si="1144"/>
        <v>1503032.44</v>
      </c>
      <c r="AX816" s="99"/>
      <c r="AY816" s="98">
        <f t="shared" si="1141"/>
        <v>1503032.44</v>
      </c>
      <c r="AZ816" s="470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</row>
    <row r="817" spans="1:83" s="11" customFormat="1" ht="12" customHeight="1">
      <c r="A817" s="161">
        <v>18609542</v>
      </c>
      <c r="B817" s="108" t="str">
        <f t="shared" si="1122"/>
        <v>18609542</v>
      </c>
      <c r="C817" s="94" t="s">
        <v>463</v>
      </c>
      <c r="D817" s="112" t="str">
        <f t="shared" si="1136"/>
        <v>W/C</v>
      </c>
      <c r="E817" s="112"/>
      <c r="F817" s="94"/>
      <c r="G817" s="112"/>
      <c r="H817" s="177" t="str">
        <f t="shared" si="1130"/>
        <v/>
      </c>
      <c r="I817" s="177" t="str">
        <f t="shared" si="1131"/>
        <v/>
      </c>
      <c r="J817" s="177" t="str">
        <f t="shared" si="1132"/>
        <v/>
      </c>
      <c r="K817" s="177" t="str">
        <f t="shared" si="1133"/>
        <v/>
      </c>
      <c r="L817" s="177" t="str">
        <f t="shared" si="1123"/>
        <v>W/C</v>
      </c>
      <c r="M817" s="177" t="str">
        <f t="shared" si="1124"/>
        <v>NO</v>
      </c>
      <c r="N817" s="177" t="str">
        <f t="shared" si="1125"/>
        <v>W/C</v>
      </c>
      <c r="O817"/>
      <c r="P817" s="95">
        <v>98393.21</v>
      </c>
      <c r="Q817" s="95">
        <v>98403.21</v>
      </c>
      <c r="R817" s="95">
        <v>98403.21</v>
      </c>
      <c r="S817" s="95">
        <v>99007.21</v>
      </c>
      <c r="T817" s="95">
        <v>99057.21</v>
      </c>
      <c r="U817" s="95">
        <v>100793.46</v>
      </c>
      <c r="V817" s="95">
        <v>105842.08</v>
      </c>
      <c r="W817" s="95">
        <v>107412.58</v>
      </c>
      <c r="X817" s="95">
        <v>108413.32</v>
      </c>
      <c r="Y817" s="95">
        <v>109720.82</v>
      </c>
      <c r="Z817" s="95">
        <v>109759.85</v>
      </c>
      <c r="AA817" s="95">
        <v>109759.85</v>
      </c>
      <c r="AB817" s="95">
        <v>110212.1</v>
      </c>
      <c r="AC817" s="95"/>
      <c r="AD817" s="95"/>
      <c r="AE817" s="95">
        <f t="shared" si="1134"/>
        <v>104239.62125000001</v>
      </c>
      <c r="AF817" s="143"/>
      <c r="AG817" s="105"/>
      <c r="AH817" s="99"/>
      <c r="AI817" s="99"/>
      <c r="AJ817" s="99"/>
      <c r="AK817" s="100"/>
      <c r="AL817" s="99">
        <f t="shared" si="1138"/>
        <v>0</v>
      </c>
      <c r="AM817" s="98">
        <f>AE817</f>
        <v>104239.62125000001</v>
      </c>
      <c r="AN817" s="99"/>
      <c r="AO817" s="247">
        <f t="shared" si="1139"/>
        <v>104239.62125000001</v>
      </c>
      <c r="AP817" s="232"/>
      <c r="AQ817" s="86">
        <f t="shared" si="1126"/>
        <v>110212.1</v>
      </c>
      <c r="AR817" s="99"/>
      <c r="AS817" s="99"/>
      <c r="AT817" s="99"/>
      <c r="AU817" s="99"/>
      <c r="AV817" s="245">
        <f t="shared" si="1140"/>
        <v>0</v>
      </c>
      <c r="AW817" s="99">
        <f t="shared" si="1144"/>
        <v>110212.1</v>
      </c>
      <c r="AX817" s="99"/>
      <c r="AY817" s="98">
        <f t="shared" si="1141"/>
        <v>110212.1</v>
      </c>
      <c r="AZ817" s="470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</row>
    <row r="818" spans="1:83" s="11" customFormat="1" ht="12" customHeight="1">
      <c r="A818" s="161">
        <v>18609572</v>
      </c>
      <c r="B818" s="108" t="str">
        <f t="shared" si="1122"/>
        <v>18609572</v>
      </c>
      <c r="C818" s="94" t="s">
        <v>830</v>
      </c>
      <c r="D818" s="112" t="str">
        <f t="shared" si="1136"/>
        <v>Non-Op</v>
      </c>
      <c r="E818" s="112"/>
      <c r="F818" s="94"/>
      <c r="G818" s="112"/>
      <c r="H818" s="177" t="str">
        <f t="shared" si="1130"/>
        <v/>
      </c>
      <c r="I818" s="177" t="str">
        <f t="shared" si="1131"/>
        <v/>
      </c>
      <c r="J818" s="177" t="str">
        <f t="shared" si="1132"/>
        <v/>
      </c>
      <c r="K818" s="177" t="str">
        <f t="shared" si="1133"/>
        <v>Non-Op</v>
      </c>
      <c r="L818" s="177" t="str">
        <f t="shared" si="1123"/>
        <v>NO</v>
      </c>
      <c r="M818" s="177" t="str">
        <f t="shared" si="1124"/>
        <v>NO</v>
      </c>
      <c r="N818" s="177" t="str">
        <f t="shared" si="1125"/>
        <v/>
      </c>
      <c r="O818"/>
      <c r="P818" s="95">
        <v>1244425</v>
      </c>
      <c r="Q818" s="95">
        <v>1244425</v>
      </c>
      <c r="R818" s="95">
        <v>1244425</v>
      </c>
      <c r="S818" s="95">
        <v>1243300</v>
      </c>
      <c r="T818" s="95">
        <v>1243300</v>
      </c>
      <c r="U818" s="95">
        <v>1243300</v>
      </c>
      <c r="V818" s="95">
        <v>1233097.53</v>
      </c>
      <c r="W818" s="95">
        <v>1233097.53</v>
      </c>
      <c r="X818" s="95">
        <v>1233097.53</v>
      </c>
      <c r="Y818" s="95">
        <v>1221412.54</v>
      </c>
      <c r="Z818" s="95">
        <v>1221412.54</v>
      </c>
      <c r="AA818" s="95">
        <v>1221412.54</v>
      </c>
      <c r="AB818" s="95">
        <v>1237788.67</v>
      </c>
      <c r="AC818" s="95"/>
      <c r="AD818" s="95"/>
      <c r="AE818" s="95">
        <f t="shared" si="1134"/>
        <v>1235282.2537499999</v>
      </c>
      <c r="AF818" s="102"/>
      <c r="AG818" s="101"/>
      <c r="AH818" s="99"/>
      <c r="AI818" s="99"/>
      <c r="AJ818" s="99"/>
      <c r="AK818" s="100">
        <f t="shared" ref="AK818:AK842" si="1145">AE818</f>
        <v>1235282.2537499999</v>
      </c>
      <c r="AL818" s="99">
        <f t="shared" si="1138"/>
        <v>1235282.2537499999</v>
      </c>
      <c r="AM818" s="98"/>
      <c r="AN818" s="99"/>
      <c r="AO818" s="247">
        <f t="shared" si="1139"/>
        <v>0</v>
      </c>
      <c r="AP818" s="232"/>
      <c r="AQ818" s="86">
        <f t="shared" si="1126"/>
        <v>1237788.67</v>
      </c>
      <c r="AR818" s="99"/>
      <c r="AS818" s="99"/>
      <c r="AT818" s="99"/>
      <c r="AU818" s="99">
        <f t="shared" ref="AU818:AU835" si="1146">AQ818</f>
        <v>1237788.67</v>
      </c>
      <c r="AV818" s="245">
        <f t="shared" si="1140"/>
        <v>1237788.67</v>
      </c>
      <c r="AW818" s="99"/>
      <c r="AX818" s="99"/>
      <c r="AY818" s="98">
        <f t="shared" si="1141"/>
        <v>0</v>
      </c>
      <c r="AZ818" s="470" t="s">
        <v>1676</v>
      </c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</row>
    <row r="819" spans="1:83" s="11" customFormat="1" ht="12" customHeight="1">
      <c r="A819" s="161">
        <v>18609582</v>
      </c>
      <c r="B819" s="108" t="str">
        <f t="shared" si="1122"/>
        <v>18609582</v>
      </c>
      <c r="C819" s="94" t="s">
        <v>831</v>
      </c>
      <c r="D819" s="112" t="str">
        <f t="shared" si="1136"/>
        <v>Non-Op</v>
      </c>
      <c r="E819" s="112"/>
      <c r="F819" s="94"/>
      <c r="G819" s="112"/>
      <c r="H819" s="177" t="str">
        <f t="shared" si="1130"/>
        <v/>
      </c>
      <c r="I819" s="177" t="str">
        <f t="shared" si="1131"/>
        <v/>
      </c>
      <c r="J819" s="177" t="str">
        <f t="shared" si="1132"/>
        <v/>
      </c>
      <c r="K819" s="177" t="str">
        <f t="shared" si="1133"/>
        <v>Non-Op</v>
      </c>
      <c r="L819" s="177" t="str">
        <f t="shared" si="1123"/>
        <v>NO</v>
      </c>
      <c r="M819" s="177" t="str">
        <f t="shared" si="1124"/>
        <v>NO</v>
      </c>
      <c r="N819" s="177" t="str">
        <f t="shared" si="1125"/>
        <v/>
      </c>
      <c r="O819"/>
      <c r="P819" s="95">
        <v>550500</v>
      </c>
      <c r="Q819" s="95">
        <v>550500</v>
      </c>
      <c r="R819" s="95">
        <v>550500</v>
      </c>
      <c r="S819" s="95">
        <v>541811.64</v>
      </c>
      <c r="T819" s="95">
        <v>541811.64</v>
      </c>
      <c r="U819" s="95">
        <v>541811.64</v>
      </c>
      <c r="V819" s="95">
        <v>541811.64</v>
      </c>
      <c r="W819" s="95">
        <v>541811.64</v>
      </c>
      <c r="X819" s="95">
        <v>541811.64</v>
      </c>
      <c r="Y819" s="95">
        <v>541811.64</v>
      </c>
      <c r="Z819" s="95">
        <v>541811.64</v>
      </c>
      <c r="AA819" s="95">
        <v>541811.64</v>
      </c>
      <c r="AB819" s="95">
        <v>561500</v>
      </c>
      <c r="AC819" s="95"/>
      <c r="AD819" s="95"/>
      <c r="AE819" s="95">
        <f t="shared" si="1134"/>
        <v>544442.06333333335</v>
      </c>
      <c r="AF819" s="102"/>
      <c r="AG819" s="101"/>
      <c r="AH819" s="99"/>
      <c r="AI819" s="99"/>
      <c r="AJ819" s="99"/>
      <c r="AK819" s="100">
        <f t="shared" si="1145"/>
        <v>544442.06333333335</v>
      </c>
      <c r="AL819" s="99">
        <f t="shared" si="1138"/>
        <v>544442.06333333335</v>
      </c>
      <c r="AM819" s="98"/>
      <c r="AN819" s="99"/>
      <c r="AO819" s="247">
        <f t="shared" si="1139"/>
        <v>0</v>
      </c>
      <c r="AP819" s="232"/>
      <c r="AQ819" s="86">
        <f t="shared" si="1126"/>
        <v>561500</v>
      </c>
      <c r="AR819" s="99"/>
      <c r="AS819" s="99"/>
      <c r="AT819" s="99"/>
      <c r="AU819" s="99">
        <f t="shared" si="1146"/>
        <v>561500</v>
      </c>
      <c r="AV819" s="245">
        <f t="shared" si="1140"/>
        <v>561500</v>
      </c>
      <c r="AW819" s="99"/>
      <c r="AX819" s="99"/>
      <c r="AY819" s="98">
        <f t="shared" si="1141"/>
        <v>0</v>
      </c>
      <c r="AZ819" s="470" t="s">
        <v>1676</v>
      </c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</row>
    <row r="820" spans="1:83" s="11" customFormat="1" ht="12" customHeight="1">
      <c r="A820" s="161">
        <v>18609592</v>
      </c>
      <c r="B820" s="108" t="str">
        <f t="shared" si="1122"/>
        <v>18609592</v>
      </c>
      <c r="C820" s="94" t="s">
        <v>832</v>
      </c>
      <c r="D820" s="112" t="str">
        <f t="shared" si="1136"/>
        <v>Non-Op</v>
      </c>
      <c r="E820" s="112"/>
      <c r="F820" s="94"/>
      <c r="G820" s="112"/>
      <c r="H820" s="177" t="str">
        <f t="shared" si="1130"/>
        <v/>
      </c>
      <c r="I820" s="177" t="str">
        <f t="shared" si="1131"/>
        <v/>
      </c>
      <c r="J820" s="177" t="str">
        <f t="shared" si="1132"/>
        <v/>
      </c>
      <c r="K820" s="177" t="str">
        <f t="shared" si="1133"/>
        <v>Non-Op</v>
      </c>
      <c r="L820" s="177" t="str">
        <f t="shared" si="1123"/>
        <v>NO</v>
      </c>
      <c r="M820" s="177" t="str">
        <f t="shared" si="1124"/>
        <v>NO</v>
      </c>
      <c r="N820" s="177" t="str">
        <f t="shared" si="1125"/>
        <v/>
      </c>
      <c r="O820"/>
      <c r="P820" s="95">
        <v>2475000</v>
      </c>
      <c r="Q820" s="95">
        <v>2475000</v>
      </c>
      <c r="R820" s="95">
        <v>2475000</v>
      </c>
      <c r="S820" s="95">
        <v>2475000</v>
      </c>
      <c r="T820" s="95">
        <v>2475000</v>
      </c>
      <c r="U820" s="95">
        <v>2475000</v>
      </c>
      <c r="V820" s="95">
        <v>2474102</v>
      </c>
      <c r="W820" s="95">
        <v>2474102</v>
      </c>
      <c r="X820" s="95">
        <v>2474102</v>
      </c>
      <c r="Y820" s="95">
        <v>2466803.94</v>
      </c>
      <c r="Z820" s="95">
        <v>2466803.94</v>
      </c>
      <c r="AA820" s="95">
        <v>2466803.94</v>
      </c>
      <c r="AB820" s="95">
        <v>2472221.25</v>
      </c>
      <c r="AC820" s="95"/>
      <c r="AD820" s="95"/>
      <c r="AE820" s="95">
        <f t="shared" si="1134"/>
        <v>2472610.7037500003</v>
      </c>
      <c r="AF820" s="102"/>
      <c r="AG820" s="101"/>
      <c r="AH820" s="99"/>
      <c r="AI820" s="99"/>
      <c r="AJ820" s="99"/>
      <c r="AK820" s="100">
        <f t="shared" si="1145"/>
        <v>2472610.7037500003</v>
      </c>
      <c r="AL820" s="99">
        <f t="shared" si="1138"/>
        <v>2472610.7037500003</v>
      </c>
      <c r="AM820" s="98"/>
      <c r="AN820" s="99"/>
      <c r="AO820" s="247">
        <f t="shared" si="1139"/>
        <v>0</v>
      </c>
      <c r="AP820" s="232"/>
      <c r="AQ820" s="86">
        <f t="shared" si="1126"/>
        <v>2472221.25</v>
      </c>
      <c r="AR820" s="99"/>
      <c r="AS820" s="99"/>
      <c r="AT820" s="99"/>
      <c r="AU820" s="99">
        <f t="shared" si="1146"/>
        <v>2472221.25</v>
      </c>
      <c r="AV820" s="245">
        <f t="shared" si="1140"/>
        <v>2472221.25</v>
      </c>
      <c r="AW820" s="99"/>
      <c r="AX820" s="99"/>
      <c r="AY820" s="98">
        <f t="shared" si="1141"/>
        <v>0</v>
      </c>
      <c r="AZ820" s="470" t="s">
        <v>1676</v>
      </c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</row>
    <row r="821" spans="1:83" s="11" customFormat="1" ht="12" customHeight="1">
      <c r="A821" s="161">
        <v>18609602</v>
      </c>
      <c r="B821" s="108" t="str">
        <f t="shared" si="1122"/>
        <v>18609602</v>
      </c>
      <c r="C821" s="94" t="s">
        <v>833</v>
      </c>
      <c r="D821" s="112" t="str">
        <f t="shared" si="1136"/>
        <v>Non-Op</v>
      </c>
      <c r="E821" s="112"/>
      <c r="F821" s="94"/>
      <c r="G821" s="112"/>
      <c r="H821" s="177" t="str">
        <f t="shared" si="1130"/>
        <v/>
      </c>
      <c r="I821" s="177" t="str">
        <f t="shared" si="1131"/>
        <v/>
      </c>
      <c r="J821" s="177" t="str">
        <f t="shared" si="1132"/>
        <v/>
      </c>
      <c r="K821" s="177" t="str">
        <f t="shared" si="1133"/>
        <v>Non-Op</v>
      </c>
      <c r="L821" s="177" t="str">
        <f t="shared" si="1123"/>
        <v>NO</v>
      </c>
      <c r="M821" s="177" t="str">
        <f t="shared" si="1124"/>
        <v>NO</v>
      </c>
      <c r="N821" s="177" t="str">
        <f t="shared" si="1125"/>
        <v/>
      </c>
      <c r="O821"/>
      <c r="P821" s="95">
        <v>239000</v>
      </c>
      <c r="Q821" s="95">
        <v>239000</v>
      </c>
      <c r="R821" s="95">
        <v>239000</v>
      </c>
      <c r="S821" s="95">
        <v>239000</v>
      </c>
      <c r="T821" s="95">
        <v>239000</v>
      </c>
      <c r="U821" s="95">
        <v>239000</v>
      </c>
      <c r="V821" s="95">
        <v>235470.69</v>
      </c>
      <c r="W821" s="95">
        <v>235470.69</v>
      </c>
      <c r="X821" s="95">
        <v>235470.69</v>
      </c>
      <c r="Y821" s="95">
        <v>230674.81</v>
      </c>
      <c r="Z821" s="95">
        <v>230674.81</v>
      </c>
      <c r="AA821" s="95">
        <v>230674.81</v>
      </c>
      <c r="AB821" s="95">
        <v>89740</v>
      </c>
      <c r="AC821" s="95"/>
      <c r="AD821" s="95"/>
      <c r="AE821" s="95">
        <f t="shared" si="1134"/>
        <v>229817.20833333334</v>
      </c>
      <c r="AF821" s="102"/>
      <c r="AG821" s="101"/>
      <c r="AH821" s="99"/>
      <c r="AI821" s="99"/>
      <c r="AJ821" s="99"/>
      <c r="AK821" s="100">
        <f t="shared" si="1145"/>
        <v>229817.20833333334</v>
      </c>
      <c r="AL821" s="99">
        <f t="shared" si="1138"/>
        <v>229817.20833333334</v>
      </c>
      <c r="AM821" s="98"/>
      <c r="AN821" s="99"/>
      <c r="AO821" s="247">
        <f t="shared" si="1139"/>
        <v>0</v>
      </c>
      <c r="AP821" s="232"/>
      <c r="AQ821" s="86">
        <f t="shared" si="1126"/>
        <v>89740</v>
      </c>
      <c r="AR821" s="99"/>
      <c r="AS821" s="99"/>
      <c r="AT821" s="99"/>
      <c r="AU821" s="99">
        <f t="shared" si="1146"/>
        <v>89740</v>
      </c>
      <c r="AV821" s="245">
        <f t="shared" si="1140"/>
        <v>89740</v>
      </c>
      <c r="AW821" s="99"/>
      <c r="AX821" s="99"/>
      <c r="AY821" s="98">
        <f t="shared" si="1141"/>
        <v>0</v>
      </c>
      <c r="AZ821" s="470" t="s">
        <v>1676</v>
      </c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</row>
    <row r="822" spans="1:83" s="11" customFormat="1" ht="12" customHeight="1">
      <c r="A822" s="161">
        <v>18609622</v>
      </c>
      <c r="B822" s="108" t="str">
        <f t="shared" si="1122"/>
        <v>18609622</v>
      </c>
      <c r="C822" s="94" t="s">
        <v>834</v>
      </c>
      <c r="D822" s="112" t="str">
        <f t="shared" si="1136"/>
        <v>Non-Op</v>
      </c>
      <c r="E822" s="112"/>
      <c r="F822" s="94"/>
      <c r="G822" s="112"/>
      <c r="H822" s="177" t="str">
        <f t="shared" si="1130"/>
        <v/>
      </c>
      <c r="I822" s="177" t="str">
        <f t="shared" si="1131"/>
        <v/>
      </c>
      <c r="J822" s="177" t="str">
        <f t="shared" si="1132"/>
        <v/>
      </c>
      <c r="K822" s="177" t="str">
        <f t="shared" si="1133"/>
        <v>Non-Op</v>
      </c>
      <c r="L822" s="177" t="str">
        <f t="shared" si="1123"/>
        <v>NO</v>
      </c>
      <c r="M822" s="177" t="str">
        <f t="shared" si="1124"/>
        <v>NO</v>
      </c>
      <c r="N822" s="177" t="str">
        <f t="shared" si="1125"/>
        <v/>
      </c>
      <c r="O822"/>
      <c r="P822" s="95">
        <v>1270000</v>
      </c>
      <c r="Q822" s="95">
        <v>1270000</v>
      </c>
      <c r="R822" s="95">
        <v>1270000</v>
      </c>
      <c r="S822" s="95">
        <v>1270000</v>
      </c>
      <c r="T822" s="95">
        <v>1270000</v>
      </c>
      <c r="U822" s="95">
        <v>1270000</v>
      </c>
      <c r="V822" s="95">
        <v>1221162.5</v>
      </c>
      <c r="W822" s="95">
        <v>1221162.5</v>
      </c>
      <c r="X822" s="95">
        <v>1221162.5</v>
      </c>
      <c r="Y822" s="95">
        <v>1221162.5</v>
      </c>
      <c r="Z822" s="95">
        <v>1221162.5</v>
      </c>
      <c r="AA822" s="95">
        <v>1221162.5</v>
      </c>
      <c r="AB822" s="95">
        <v>1264975.5</v>
      </c>
      <c r="AC822" s="95"/>
      <c r="AD822" s="95"/>
      <c r="AE822" s="95">
        <f t="shared" si="1134"/>
        <v>1245371.8958333333</v>
      </c>
      <c r="AF822" s="102"/>
      <c r="AG822" s="101"/>
      <c r="AH822" s="99"/>
      <c r="AI822" s="99"/>
      <c r="AJ822" s="99"/>
      <c r="AK822" s="100">
        <f t="shared" si="1145"/>
        <v>1245371.8958333333</v>
      </c>
      <c r="AL822" s="99">
        <f t="shared" si="1138"/>
        <v>1245371.8958333333</v>
      </c>
      <c r="AM822" s="98"/>
      <c r="AN822" s="99"/>
      <c r="AO822" s="247">
        <f t="shared" si="1139"/>
        <v>0</v>
      </c>
      <c r="AP822" s="232"/>
      <c r="AQ822" s="86">
        <f t="shared" si="1126"/>
        <v>1264975.5</v>
      </c>
      <c r="AR822" s="99"/>
      <c r="AS822" s="99"/>
      <c r="AT822" s="99"/>
      <c r="AU822" s="99">
        <f t="shared" si="1146"/>
        <v>1264975.5</v>
      </c>
      <c r="AV822" s="245">
        <f t="shared" si="1140"/>
        <v>1264975.5</v>
      </c>
      <c r="AW822" s="99"/>
      <c r="AX822" s="99"/>
      <c r="AY822" s="98">
        <f t="shared" si="1141"/>
        <v>0</v>
      </c>
      <c r="AZ822" s="470" t="s">
        <v>1676</v>
      </c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</row>
    <row r="823" spans="1:83" s="11" customFormat="1" ht="12" customHeight="1">
      <c r="A823" s="161">
        <v>18609642</v>
      </c>
      <c r="B823" s="108" t="str">
        <f t="shared" si="1122"/>
        <v>18609642</v>
      </c>
      <c r="C823" s="94" t="s">
        <v>835</v>
      </c>
      <c r="D823" s="112" t="str">
        <f t="shared" si="1136"/>
        <v>Non-Op</v>
      </c>
      <c r="E823" s="112"/>
      <c r="F823" s="94"/>
      <c r="G823" s="112"/>
      <c r="H823" s="177" t="str">
        <f t="shared" si="1130"/>
        <v/>
      </c>
      <c r="I823" s="177" t="str">
        <f t="shared" si="1131"/>
        <v/>
      </c>
      <c r="J823" s="177" t="str">
        <f t="shared" si="1132"/>
        <v/>
      </c>
      <c r="K823" s="177" t="str">
        <f t="shared" si="1133"/>
        <v>Non-Op</v>
      </c>
      <c r="L823" s="177" t="str">
        <f t="shared" si="1123"/>
        <v>NO</v>
      </c>
      <c r="M823" s="177" t="str">
        <f t="shared" si="1124"/>
        <v>NO</v>
      </c>
      <c r="N823" s="177" t="str">
        <f t="shared" si="1125"/>
        <v/>
      </c>
      <c r="O823"/>
      <c r="P823" s="95">
        <v>7600000</v>
      </c>
      <c r="Q823" s="95">
        <v>7600000</v>
      </c>
      <c r="R823" s="95">
        <v>7600000</v>
      </c>
      <c r="S823" s="95">
        <v>7542997.6399999997</v>
      </c>
      <c r="T823" s="95">
        <v>7542997.6399999997</v>
      </c>
      <c r="U823" s="95">
        <v>7542997.6399999997</v>
      </c>
      <c r="V823" s="95">
        <v>7489103.0800000001</v>
      </c>
      <c r="W823" s="95">
        <v>7489103.0800000001</v>
      </c>
      <c r="X823" s="95">
        <v>7489103.0800000001</v>
      </c>
      <c r="Y823" s="95">
        <v>7439488.4100000001</v>
      </c>
      <c r="Z823" s="95">
        <v>7439488.4100000001</v>
      </c>
      <c r="AA823" s="95">
        <v>7439488.4100000001</v>
      </c>
      <c r="AB823" s="95">
        <v>7635695.2300000004</v>
      </c>
      <c r="AC823" s="95"/>
      <c r="AD823" s="95"/>
      <c r="AE823" s="95">
        <f t="shared" si="1134"/>
        <v>7519384.5837499984</v>
      </c>
      <c r="AF823" s="102"/>
      <c r="AG823" s="101"/>
      <c r="AH823" s="99"/>
      <c r="AI823" s="99"/>
      <c r="AJ823" s="99"/>
      <c r="AK823" s="100">
        <f t="shared" si="1145"/>
        <v>7519384.5837499984</v>
      </c>
      <c r="AL823" s="99">
        <f t="shared" si="1138"/>
        <v>7519384.5837499984</v>
      </c>
      <c r="AM823" s="98"/>
      <c r="AN823" s="99"/>
      <c r="AO823" s="247">
        <f t="shared" si="1139"/>
        <v>0</v>
      </c>
      <c r="AP823" s="232"/>
      <c r="AQ823" s="86">
        <f t="shared" si="1126"/>
        <v>7635695.2300000004</v>
      </c>
      <c r="AR823" s="99"/>
      <c r="AS823" s="99"/>
      <c r="AT823" s="99"/>
      <c r="AU823" s="99">
        <f t="shared" si="1146"/>
        <v>7635695.2300000004</v>
      </c>
      <c r="AV823" s="245">
        <f t="shared" si="1140"/>
        <v>7635695.2300000004</v>
      </c>
      <c r="AW823" s="99"/>
      <c r="AX823" s="99"/>
      <c r="AY823" s="98">
        <f t="shared" si="1141"/>
        <v>0</v>
      </c>
      <c r="AZ823" s="470" t="s">
        <v>1676</v>
      </c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</row>
    <row r="824" spans="1:83" s="11" customFormat="1" ht="12" customHeight="1">
      <c r="A824" s="161">
        <v>18609652</v>
      </c>
      <c r="B824" s="108" t="str">
        <f t="shared" si="1122"/>
        <v>18609652</v>
      </c>
      <c r="C824" s="94" t="s">
        <v>836</v>
      </c>
      <c r="D824" s="112" t="str">
        <f t="shared" si="1136"/>
        <v>Non-Op</v>
      </c>
      <c r="E824" s="112"/>
      <c r="F824" s="94"/>
      <c r="G824" s="112"/>
      <c r="H824" s="177" t="str">
        <f t="shared" si="1130"/>
        <v/>
      </c>
      <c r="I824" s="177" t="str">
        <f t="shared" si="1131"/>
        <v/>
      </c>
      <c r="J824" s="177" t="str">
        <f t="shared" si="1132"/>
        <v/>
      </c>
      <c r="K824" s="177" t="str">
        <f t="shared" si="1133"/>
        <v>Non-Op</v>
      </c>
      <c r="L824" s="177" t="str">
        <f t="shared" si="1123"/>
        <v>NO</v>
      </c>
      <c r="M824" s="177" t="str">
        <f t="shared" si="1124"/>
        <v>NO</v>
      </c>
      <c r="N824" s="177" t="str">
        <f t="shared" si="1125"/>
        <v/>
      </c>
      <c r="O824"/>
      <c r="P824" s="95">
        <v>2180000</v>
      </c>
      <c r="Q824" s="95">
        <v>2180000</v>
      </c>
      <c r="R824" s="95">
        <v>2180000</v>
      </c>
      <c r="S824" s="95">
        <v>2135256.42</v>
      </c>
      <c r="T824" s="95">
        <v>2135256.42</v>
      </c>
      <c r="U824" s="95">
        <v>2135256.42</v>
      </c>
      <c r="V824" s="95">
        <v>2059419.73</v>
      </c>
      <c r="W824" s="95">
        <v>2059419.73</v>
      </c>
      <c r="X824" s="95">
        <v>2059419.73</v>
      </c>
      <c r="Y824" s="95">
        <v>2053807.22</v>
      </c>
      <c r="Z824" s="95">
        <v>2053807.22</v>
      </c>
      <c r="AA824" s="95">
        <v>2053807.22</v>
      </c>
      <c r="AB824" s="95">
        <v>1987415</v>
      </c>
      <c r="AC824" s="95"/>
      <c r="AD824" s="95"/>
      <c r="AE824" s="95">
        <f t="shared" si="1134"/>
        <v>2099096.4674999998</v>
      </c>
      <c r="AF824" s="102"/>
      <c r="AG824" s="101"/>
      <c r="AH824" s="99"/>
      <c r="AI824" s="99"/>
      <c r="AJ824" s="99"/>
      <c r="AK824" s="100">
        <f t="shared" si="1145"/>
        <v>2099096.4674999998</v>
      </c>
      <c r="AL824" s="99">
        <f t="shared" si="1138"/>
        <v>2099096.4674999998</v>
      </c>
      <c r="AM824" s="98"/>
      <c r="AN824" s="99"/>
      <c r="AO824" s="247">
        <f t="shared" si="1139"/>
        <v>0</v>
      </c>
      <c r="AP824" s="232"/>
      <c r="AQ824" s="86">
        <f t="shared" si="1126"/>
        <v>1987415</v>
      </c>
      <c r="AR824" s="99"/>
      <c r="AS824" s="99"/>
      <c r="AT824" s="99"/>
      <c r="AU824" s="99">
        <f t="shared" si="1146"/>
        <v>1987415</v>
      </c>
      <c r="AV824" s="245">
        <f t="shared" si="1140"/>
        <v>1987415</v>
      </c>
      <c r="AW824" s="99"/>
      <c r="AX824" s="99"/>
      <c r="AY824" s="98">
        <f t="shared" si="1141"/>
        <v>0</v>
      </c>
      <c r="AZ824" s="470" t="s">
        <v>1676</v>
      </c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</row>
    <row r="825" spans="1:83" s="11" customFormat="1" ht="12" customHeight="1">
      <c r="A825" s="161">
        <v>18609662</v>
      </c>
      <c r="B825" s="108" t="str">
        <f t="shared" si="1122"/>
        <v>18609662</v>
      </c>
      <c r="C825" s="94" t="s">
        <v>837</v>
      </c>
      <c r="D825" s="112" t="str">
        <f t="shared" si="1136"/>
        <v>Non-Op</v>
      </c>
      <c r="E825" s="112"/>
      <c r="F825" s="94"/>
      <c r="G825" s="112"/>
      <c r="H825" s="177" t="str">
        <f t="shared" si="1130"/>
        <v/>
      </c>
      <c r="I825" s="177" t="str">
        <f t="shared" si="1131"/>
        <v/>
      </c>
      <c r="J825" s="177" t="str">
        <f t="shared" si="1132"/>
        <v/>
      </c>
      <c r="K825" s="177" t="str">
        <f t="shared" si="1133"/>
        <v>Non-Op</v>
      </c>
      <c r="L825" s="177" t="str">
        <f t="shared" si="1123"/>
        <v>NO</v>
      </c>
      <c r="M825" s="177" t="str">
        <f t="shared" si="1124"/>
        <v>NO</v>
      </c>
      <c r="N825" s="177" t="str">
        <f t="shared" si="1125"/>
        <v/>
      </c>
      <c r="O825"/>
      <c r="P825" s="95">
        <v>611800</v>
      </c>
      <c r="Q825" s="95">
        <v>611800</v>
      </c>
      <c r="R825" s="95">
        <v>611800</v>
      </c>
      <c r="S825" s="95">
        <v>611186</v>
      </c>
      <c r="T825" s="95">
        <v>611186</v>
      </c>
      <c r="U825" s="95">
        <v>611186</v>
      </c>
      <c r="V825" s="95">
        <v>604351.13</v>
      </c>
      <c r="W825" s="95">
        <v>604351.13</v>
      </c>
      <c r="X825" s="95">
        <v>604351.13</v>
      </c>
      <c r="Y825" s="95">
        <v>600472.39</v>
      </c>
      <c r="Z825" s="95">
        <v>600472.39</v>
      </c>
      <c r="AA825" s="95">
        <v>600472.39</v>
      </c>
      <c r="AB825" s="95">
        <v>611308.72</v>
      </c>
      <c r="AC825" s="95"/>
      <c r="AD825" s="95"/>
      <c r="AE825" s="95">
        <f t="shared" si="1134"/>
        <v>606931.90999999992</v>
      </c>
      <c r="AF825" s="102"/>
      <c r="AG825" s="101"/>
      <c r="AH825" s="99"/>
      <c r="AI825" s="99"/>
      <c r="AJ825" s="99"/>
      <c r="AK825" s="100">
        <f t="shared" si="1145"/>
        <v>606931.90999999992</v>
      </c>
      <c r="AL825" s="99">
        <f t="shared" si="1138"/>
        <v>606931.90999999992</v>
      </c>
      <c r="AM825" s="98"/>
      <c r="AN825" s="99"/>
      <c r="AO825" s="247">
        <f t="shared" si="1139"/>
        <v>0</v>
      </c>
      <c r="AP825" s="232"/>
      <c r="AQ825" s="86">
        <f t="shared" si="1126"/>
        <v>611308.72</v>
      </c>
      <c r="AR825" s="99"/>
      <c r="AS825" s="99"/>
      <c r="AT825" s="99"/>
      <c r="AU825" s="99">
        <f t="shared" si="1146"/>
        <v>611308.72</v>
      </c>
      <c r="AV825" s="245">
        <f t="shared" si="1140"/>
        <v>611308.72</v>
      </c>
      <c r="AW825" s="99"/>
      <c r="AX825" s="99"/>
      <c r="AY825" s="98">
        <f t="shared" si="1141"/>
        <v>0</v>
      </c>
      <c r="AZ825" s="470" t="s">
        <v>1676</v>
      </c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</row>
    <row r="826" spans="1:83" s="11" customFormat="1" ht="12" customHeight="1">
      <c r="A826" s="161">
        <v>18609672</v>
      </c>
      <c r="B826" s="108" t="str">
        <f t="shared" si="1122"/>
        <v>18609672</v>
      </c>
      <c r="C826" s="94" t="s">
        <v>838</v>
      </c>
      <c r="D826" s="112" t="str">
        <f t="shared" si="1136"/>
        <v>Non-Op</v>
      </c>
      <c r="E826" s="112"/>
      <c r="F826" s="94"/>
      <c r="G826" s="112"/>
      <c r="H826" s="177" t="str">
        <f t="shared" si="1130"/>
        <v/>
      </c>
      <c r="I826" s="177" t="str">
        <f t="shared" si="1131"/>
        <v/>
      </c>
      <c r="J826" s="177" t="str">
        <f t="shared" si="1132"/>
        <v/>
      </c>
      <c r="K826" s="177" t="str">
        <f t="shared" si="1133"/>
        <v>Non-Op</v>
      </c>
      <c r="L826" s="177" t="str">
        <f t="shared" si="1123"/>
        <v>NO</v>
      </c>
      <c r="M826" s="177" t="str">
        <f t="shared" si="1124"/>
        <v>NO</v>
      </c>
      <c r="N826" s="177" t="str">
        <f t="shared" si="1125"/>
        <v/>
      </c>
      <c r="O826"/>
      <c r="P826" s="95">
        <v>215000</v>
      </c>
      <c r="Q826" s="95">
        <v>215000</v>
      </c>
      <c r="R826" s="95">
        <v>215000</v>
      </c>
      <c r="S826" s="95">
        <v>215000</v>
      </c>
      <c r="T826" s="95">
        <v>215000</v>
      </c>
      <c r="U826" s="95">
        <v>215000</v>
      </c>
      <c r="V826" s="95">
        <v>215000</v>
      </c>
      <c r="W826" s="95">
        <v>215000</v>
      </c>
      <c r="X826" s="95">
        <v>215000</v>
      </c>
      <c r="Y826" s="95">
        <v>215000</v>
      </c>
      <c r="Z826" s="95">
        <v>215000</v>
      </c>
      <c r="AA826" s="95">
        <v>215000</v>
      </c>
      <c r="AB826" s="95">
        <v>220000</v>
      </c>
      <c r="AC826" s="95"/>
      <c r="AD826" s="95"/>
      <c r="AE826" s="95">
        <f t="shared" si="1134"/>
        <v>215208.33333333334</v>
      </c>
      <c r="AF826" s="102"/>
      <c r="AG826" s="101"/>
      <c r="AH826" s="99"/>
      <c r="AI826" s="99"/>
      <c r="AJ826" s="99"/>
      <c r="AK826" s="100">
        <f t="shared" si="1145"/>
        <v>215208.33333333334</v>
      </c>
      <c r="AL826" s="99">
        <f t="shared" si="1138"/>
        <v>215208.33333333334</v>
      </c>
      <c r="AM826" s="98"/>
      <c r="AN826" s="99"/>
      <c r="AO826" s="247">
        <f t="shared" si="1139"/>
        <v>0</v>
      </c>
      <c r="AP826" s="232"/>
      <c r="AQ826" s="86">
        <f t="shared" si="1126"/>
        <v>220000</v>
      </c>
      <c r="AR826" s="99"/>
      <c r="AS826" s="99"/>
      <c r="AT826" s="99"/>
      <c r="AU826" s="99">
        <f t="shared" si="1146"/>
        <v>220000</v>
      </c>
      <c r="AV826" s="245">
        <f t="shared" si="1140"/>
        <v>220000</v>
      </c>
      <c r="AW826" s="99"/>
      <c r="AX826" s="99"/>
      <c r="AY826" s="98">
        <f t="shared" si="1141"/>
        <v>0</v>
      </c>
      <c r="AZ826" s="470" t="s">
        <v>1676</v>
      </c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</row>
    <row r="827" spans="1:83" s="11" customFormat="1" ht="12" customHeight="1">
      <c r="A827" s="161">
        <v>18609682</v>
      </c>
      <c r="B827" s="108" t="str">
        <f t="shared" si="1122"/>
        <v>18609682</v>
      </c>
      <c r="C827" s="94" t="s">
        <v>844</v>
      </c>
      <c r="D827" s="112" t="str">
        <f t="shared" si="1136"/>
        <v>Non-Op</v>
      </c>
      <c r="E827" s="112"/>
      <c r="F827" s="94"/>
      <c r="G827" s="112"/>
      <c r="H827" s="177" t="str">
        <f t="shared" si="1130"/>
        <v/>
      </c>
      <c r="I827" s="177" t="str">
        <f t="shared" si="1131"/>
        <v/>
      </c>
      <c r="J827" s="177" t="str">
        <f t="shared" si="1132"/>
        <v/>
      </c>
      <c r="K827" s="177" t="str">
        <f t="shared" si="1133"/>
        <v>Non-Op</v>
      </c>
      <c r="L827" s="177" t="str">
        <f t="shared" si="1123"/>
        <v>NO</v>
      </c>
      <c r="M827" s="177" t="str">
        <f t="shared" si="1124"/>
        <v>NO</v>
      </c>
      <c r="N827" s="177" t="str">
        <f t="shared" si="1125"/>
        <v/>
      </c>
      <c r="O827"/>
      <c r="P827" s="95">
        <v>149000</v>
      </c>
      <c r="Q827" s="95">
        <v>149000</v>
      </c>
      <c r="R827" s="95">
        <v>149000</v>
      </c>
      <c r="S827" s="95">
        <v>149000</v>
      </c>
      <c r="T827" s="95">
        <v>149000</v>
      </c>
      <c r="U827" s="95">
        <v>149000</v>
      </c>
      <c r="V827" s="95">
        <v>149000</v>
      </c>
      <c r="W827" s="95">
        <v>149000</v>
      </c>
      <c r="X827" s="95">
        <v>149000</v>
      </c>
      <c r="Y827" s="95">
        <v>149000</v>
      </c>
      <c r="Z827" s="95">
        <v>149000</v>
      </c>
      <c r="AA827" s="95">
        <v>149000</v>
      </c>
      <c r="AB827" s="95">
        <v>149000</v>
      </c>
      <c r="AC827" s="95"/>
      <c r="AD827" s="95"/>
      <c r="AE827" s="95">
        <f t="shared" si="1134"/>
        <v>149000</v>
      </c>
      <c r="AF827" s="102"/>
      <c r="AG827" s="101"/>
      <c r="AH827" s="99"/>
      <c r="AI827" s="99"/>
      <c r="AJ827" s="99"/>
      <c r="AK827" s="100">
        <f t="shared" si="1145"/>
        <v>149000</v>
      </c>
      <c r="AL827" s="99">
        <f t="shared" si="1138"/>
        <v>149000</v>
      </c>
      <c r="AM827" s="98"/>
      <c r="AN827" s="99"/>
      <c r="AO827" s="247">
        <f t="shared" si="1139"/>
        <v>0</v>
      </c>
      <c r="AP827" s="232"/>
      <c r="AQ827" s="86">
        <f t="shared" si="1126"/>
        <v>149000</v>
      </c>
      <c r="AR827" s="99"/>
      <c r="AS827" s="99"/>
      <c r="AT827" s="99"/>
      <c r="AU827" s="99">
        <f t="shared" si="1146"/>
        <v>149000</v>
      </c>
      <c r="AV827" s="245">
        <f t="shared" si="1140"/>
        <v>149000</v>
      </c>
      <c r="AW827" s="99"/>
      <c r="AX827" s="99"/>
      <c r="AY827" s="98">
        <f t="shared" si="1141"/>
        <v>0</v>
      </c>
      <c r="AZ827" s="470" t="s">
        <v>1676</v>
      </c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</row>
    <row r="828" spans="1:83" s="11" customFormat="1" ht="12" customHeight="1">
      <c r="A828" s="161">
        <v>18609692</v>
      </c>
      <c r="B828" s="108" t="str">
        <f t="shared" si="1122"/>
        <v>18609692</v>
      </c>
      <c r="C828" s="94" t="s">
        <v>845</v>
      </c>
      <c r="D828" s="112" t="str">
        <f t="shared" si="1136"/>
        <v>Non-Op</v>
      </c>
      <c r="E828" s="112"/>
      <c r="F828" s="94"/>
      <c r="G828" s="112"/>
      <c r="H828" s="177" t="str">
        <f t="shared" ref="H828:H855" si="1147">IF(VALUE(AH828),H$7,IF(ISBLANK(AH828),"",H$7))</f>
        <v/>
      </c>
      <c r="I828" s="177" t="str">
        <f t="shared" ref="I828:I855" si="1148">IF(VALUE(AI828),I$7,IF(ISBLANK(AI828),"",I$7))</f>
        <v/>
      </c>
      <c r="J828" s="177" t="str">
        <f t="shared" ref="J828:J855" si="1149">IF(VALUE(AJ828),J$7,IF(ISBLANK(AJ828),"",J$7))</f>
        <v/>
      </c>
      <c r="K828" s="177" t="str">
        <f t="shared" ref="K828:K855" si="1150">IF(VALUE(AK828),K$7,IF(ISBLANK(AK828),"",K$7))</f>
        <v>Non-Op</v>
      </c>
      <c r="L828" s="177" t="str">
        <f t="shared" si="1123"/>
        <v>NO</v>
      </c>
      <c r="M828" s="177" t="str">
        <f t="shared" si="1124"/>
        <v>NO</v>
      </c>
      <c r="N828" s="177" t="str">
        <f t="shared" si="1125"/>
        <v/>
      </c>
      <c r="O828"/>
      <c r="P828" s="95">
        <v>107000</v>
      </c>
      <c r="Q828" s="95">
        <v>107000</v>
      </c>
      <c r="R828" s="95">
        <v>107000</v>
      </c>
      <c r="S828" s="95">
        <v>107000</v>
      </c>
      <c r="T828" s="95">
        <v>107000</v>
      </c>
      <c r="U828" s="95">
        <v>107000</v>
      </c>
      <c r="V828" s="95">
        <v>107000</v>
      </c>
      <c r="W828" s="95">
        <v>107000</v>
      </c>
      <c r="X828" s="95">
        <v>107000</v>
      </c>
      <c r="Y828" s="95">
        <v>107000</v>
      </c>
      <c r="Z828" s="95">
        <v>107000</v>
      </c>
      <c r="AA828" s="95">
        <v>107000</v>
      </c>
      <c r="AB828" s="95">
        <v>107000</v>
      </c>
      <c r="AC828" s="95"/>
      <c r="AD828" s="95"/>
      <c r="AE828" s="95">
        <f t="shared" si="1134"/>
        <v>107000</v>
      </c>
      <c r="AF828" s="102"/>
      <c r="AG828" s="101"/>
      <c r="AH828" s="99"/>
      <c r="AI828" s="99"/>
      <c r="AJ828" s="99"/>
      <c r="AK828" s="100">
        <f t="shared" si="1145"/>
        <v>107000</v>
      </c>
      <c r="AL828" s="99">
        <f t="shared" si="1138"/>
        <v>107000</v>
      </c>
      <c r="AM828" s="98"/>
      <c r="AN828" s="99"/>
      <c r="AO828" s="247">
        <f t="shared" si="1139"/>
        <v>0</v>
      </c>
      <c r="AP828" s="232"/>
      <c r="AQ828" s="86">
        <f t="shared" si="1126"/>
        <v>107000</v>
      </c>
      <c r="AR828" s="99"/>
      <c r="AS828" s="99"/>
      <c r="AT828" s="99"/>
      <c r="AU828" s="99">
        <f t="shared" si="1146"/>
        <v>107000</v>
      </c>
      <c r="AV828" s="245">
        <f t="shared" si="1140"/>
        <v>107000</v>
      </c>
      <c r="AW828" s="99"/>
      <c r="AX828" s="99"/>
      <c r="AY828" s="98">
        <f t="shared" si="1141"/>
        <v>0</v>
      </c>
      <c r="AZ828" s="470" t="s">
        <v>1676</v>
      </c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</row>
    <row r="829" spans="1:83" s="11" customFormat="1" ht="12" customHeight="1">
      <c r="A829" s="493">
        <v>18609722</v>
      </c>
      <c r="B829" s="494" t="str">
        <f t="shared" si="1122"/>
        <v>18609722</v>
      </c>
      <c r="C829" s="529" t="s">
        <v>1713</v>
      </c>
      <c r="D829" s="480" t="str">
        <f t="shared" si="1136"/>
        <v>Non-Op</v>
      </c>
      <c r="E829" s="480"/>
      <c r="F829" s="495">
        <v>43525</v>
      </c>
      <c r="G829" s="480"/>
      <c r="H829" s="482" t="str">
        <f t="shared" si="1147"/>
        <v/>
      </c>
      <c r="I829" s="482" t="str">
        <f t="shared" si="1148"/>
        <v/>
      </c>
      <c r="J829" s="482" t="str">
        <f t="shared" si="1149"/>
        <v/>
      </c>
      <c r="K829" s="482" t="str">
        <f t="shared" si="1150"/>
        <v>Non-Op</v>
      </c>
      <c r="L829" s="482" t="str">
        <f t="shared" ref="L829" si="1151">IF(VALUE(AM829),"W/C",IF(ISBLANK(AM829),"NO","W/C"))</f>
        <v>NO</v>
      </c>
      <c r="M829" s="482" t="str">
        <f t="shared" ref="M829" si="1152">IF(VALUE(AN829),"W/C",IF(ISBLANK(AN829),"NO","W/C"))</f>
        <v>NO</v>
      </c>
      <c r="N829" s="482" t="str">
        <f t="shared" ref="N829" si="1153">IF(OR(CONCATENATE(L829,M829)="NOW/C",CONCATENATE(L829,M829)="W/CNO"),"W/C","")</f>
        <v/>
      </c>
      <c r="O829" s="483"/>
      <c r="P829" s="484"/>
      <c r="Q829" s="484"/>
      <c r="R829" s="484"/>
      <c r="S829" s="484">
        <v>93175</v>
      </c>
      <c r="T829" s="484">
        <v>184883</v>
      </c>
      <c r="U829" s="484">
        <v>275123</v>
      </c>
      <c r="V829" s="484">
        <v>363896</v>
      </c>
      <c r="W829" s="484">
        <v>451202</v>
      </c>
      <c r="X829" s="484">
        <v>537040</v>
      </c>
      <c r="Y829" s="484">
        <v>621411</v>
      </c>
      <c r="Z829" s="484">
        <v>704314</v>
      </c>
      <c r="AA829" s="484">
        <v>785750</v>
      </c>
      <c r="AB829" s="484">
        <v>865719</v>
      </c>
      <c r="AC829" s="484"/>
      <c r="AD829" s="484"/>
      <c r="AE829" s="484">
        <f t="shared" si="1134"/>
        <v>370804.45833333331</v>
      </c>
      <c r="AF829" s="485"/>
      <c r="AG829" s="496"/>
      <c r="AH829" s="487"/>
      <c r="AI829" s="487"/>
      <c r="AJ829" s="487"/>
      <c r="AK829" s="488">
        <f t="shared" ref="AK829" si="1154">AE829</f>
        <v>370804.45833333331</v>
      </c>
      <c r="AL829" s="487">
        <f t="shared" ref="AL829" si="1155">SUM(AI829:AK829)</f>
        <v>370804.45833333331</v>
      </c>
      <c r="AM829" s="489"/>
      <c r="AN829" s="487"/>
      <c r="AO829" s="490">
        <f t="shared" ref="AO829" si="1156">AM829+AN829</f>
        <v>0</v>
      </c>
      <c r="AP829" s="232"/>
      <c r="AQ829" s="491">
        <f t="shared" ref="AQ829" si="1157">AB829</f>
        <v>865719</v>
      </c>
      <c r="AR829" s="487"/>
      <c r="AS829" s="487"/>
      <c r="AT829" s="487"/>
      <c r="AU829" s="487">
        <f t="shared" si="1146"/>
        <v>865719</v>
      </c>
      <c r="AV829" s="492">
        <f t="shared" ref="AV829" si="1158">SUM(AS829:AU829)</f>
        <v>865719</v>
      </c>
      <c r="AW829" s="487"/>
      <c r="AX829" s="487"/>
      <c r="AY829" s="489">
        <f t="shared" si="1141"/>
        <v>0</v>
      </c>
      <c r="AZ829" s="470" t="s">
        <v>1728</v>
      </c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</row>
    <row r="830" spans="1:83" s="11" customFormat="1" ht="12" customHeight="1">
      <c r="A830" s="161">
        <v>18609801</v>
      </c>
      <c r="B830" s="108" t="str">
        <f t="shared" ref="B830:B903" si="1159">TEXT(A830,"##")</f>
        <v>18609801</v>
      </c>
      <c r="C830" s="94" t="s">
        <v>530</v>
      </c>
      <c r="D830" s="112" t="str">
        <f t="shared" si="1136"/>
        <v>Non-Op</v>
      </c>
      <c r="E830" s="112"/>
      <c r="F830" s="94"/>
      <c r="G830" s="112"/>
      <c r="H830" s="177" t="str">
        <f t="shared" si="1147"/>
        <v/>
      </c>
      <c r="I830" s="177" t="str">
        <f t="shared" si="1148"/>
        <v/>
      </c>
      <c r="J830" s="177" t="str">
        <f t="shared" si="1149"/>
        <v/>
      </c>
      <c r="K830" s="177" t="str">
        <f t="shared" si="1150"/>
        <v>Non-Op</v>
      </c>
      <c r="L830" s="177" t="str">
        <f t="shared" si="1123"/>
        <v>NO</v>
      </c>
      <c r="M830" s="177" t="str">
        <f t="shared" si="1124"/>
        <v>NO</v>
      </c>
      <c r="N830" s="177" t="str">
        <f t="shared" si="1125"/>
        <v/>
      </c>
      <c r="O830"/>
      <c r="P830" s="95">
        <v>169583.86</v>
      </c>
      <c r="Q830" s="95">
        <v>169583.86</v>
      </c>
      <c r="R830" s="95">
        <v>169583.86</v>
      </c>
      <c r="S830" s="95">
        <v>169583.86</v>
      </c>
      <c r="T830" s="95">
        <v>169583.86</v>
      </c>
      <c r="U830" s="95">
        <v>169583.86</v>
      </c>
      <c r="V830" s="95">
        <v>169583.86</v>
      </c>
      <c r="W830" s="95">
        <v>169583.86</v>
      </c>
      <c r="X830" s="95">
        <v>169583.86</v>
      </c>
      <c r="Y830" s="95">
        <v>169583.86</v>
      </c>
      <c r="Z830" s="95">
        <v>171038.38</v>
      </c>
      <c r="AA830" s="95">
        <v>171038.38</v>
      </c>
      <c r="AB830" s="95">
        <v>171038.38</v>
      </c>
      <c r="AC830" s="95"/>
      <c r="AD830" s="95"/>
      <c r="AE830" s="95">
        <f t="shared" si="1134"/>
        <v>169886.88499999998</v>
      </c>
      <c r="AF830" s="143"/>
      <c r="AG830" s="105"/>
      <c r="AH830" s="99"/>
      <c r="AI830" s="99"/>
      <c r="AJ830" s="99"/>
      <c r="AK830" s="100">
        <f t="shared" si="1145"/>
        <v>169886.88499999998</v>
      </c>
      <c r="AL830" s="99">
        <f t="shared" si="1138"/>
        <v>169886.88499999998</v>
      </c>
      <c r="AM830" s="98"/>
      <c r="AN830" s="99"/>
      <c r="AO830" s="247">
        <f t="shared" si="1139"/>
        <v>0</v>
      </c>
      <c r="AP830" s="232"/>
      <c r="AQ830" s="86">
        <f t="shared" si="1126"/>
        <v>171038.38</v>
      </c>
      <c r="AR830" s="99"/>
      <c r="AS830" s="99"/>
      <c r="AT830" s="99"/>
      <c r="AU830" s="99">
        <f t="shared" si="1146"/>
        <v>171038.38</v>
      </c>
      <c r="AV830" s="245">
        <f t="shared" si="1140"/>
        <v>171038.38</v>
      </c>
      <c r="AW830" s="99"/>
      <c r="AX830" s="99"/>
      <c r="AY830" s="98">
        <f t="shared" si="1141"/>
        <v>0</v>
      </c>
      <c r="AZ830" s="470" t="s">
        <v>1671</v>
      </c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</row>
    <row r="831" spans="1:83" s="11" customFormat="1" ht="12" customHeight="1">
      <c r="A831" s="161">
        <v>18609821</v>
      </c>
      <c r="B831" s="108" t="str">
        <f t="shared" si="1159"/>
        <v>18609821</v>
      </c>
      <c r="C831" s="94" t="s">
        <v>529</v>
      </c>
      <c r="D831" s="112" t="str">
        <f t="shared" si="1136"/>
        <v>Non-Op</v>
      </c>
      <c r="E831" s="112"/>
      <c r="F831" s="94"/>
      <c r="G831" s="112"/>
      <c r="H831" s="177" t="str">
        <f t="shared" si="1147"/>
        <v/>
      </c>
      <c r="I831" s="177" t="str">
        <f t="shared" si="1148"/>
        <v/>
      </c>
      <c r="J831" s="177" t="str">
        <f t="shared" si="1149"/>
        <v/>
      </c>
      <c r="K831" s="177" t="str">
        <f t="shared" si="1150"/>
        <v>Non-Op</v>
      </c>
      <c r="L831" s="177" t="str">
        <f t="shared" si="1123"/>
        <v>NO</v>
      </c>
      <c r="M831" s="177" t="str">
        <f t="shared" si="1124"/>
        <v>NO</v>
      </c>
      <c r="N831" s="177" t="str">
        <f t="shared" si="1125"/>
        <v/>
      </c>
      <c r="O831"/>
      <c r="P831" s="95">
        <v>894155.53</v>
      </c>
      <c r="Q831" s="95">
        <v>894155.53</v>
      </c>
      <c r="R831" s="95">
        <v>894155.53</v>
      </c>
      <c r="S831" s="95">
        <v>894155.53</v>
      </c>
      <c r="T831" s="95">
        <v>894155.53</v>
      </c>
      <c r="U831" s="95">
        <v>894155.53</v>
      </c>
      <c r="V831" s="95">
        <v>894155.53</v>
      </c>
      <c r="W831" s="95">
        <v>894155.53</v>
      </c>
      <c r="X831" s="95">
        <v>894155.53</v>
      </c>
      <c r="Y831" s="95">
        <v>894155.53</v>
      </c>
      <c r="Z831" s="95">
        <v>934287.35</v>
      </c>
      <c r="AA831" s="95">
        <v>934287.35</v>
      </c>
      <c r="AB831" s="95">
        <v>934287.35</v>
      </c>
      <c r="AC831" s="95"/>
      <c r="AD831" s="95"/>
      <c r="AE831" s="95">
        <f t="shared" si="1134"/>
        <v>902516.32583333331</v>
      </c>
      <c r="AF831" s="143"/>
      <c r="AG831" s="105"/>
      <c r="AH831" s="99"/>
      <c r="AI831" s="99"/>
      <c r="AJ831" s="99"/>
      <c r="AK831" s="100">
        <f t="shared" si="1145"/>
        <v>902516.32583333331</v>
      </c>
      <c r="AL831" s="99">
        <f t="shared" si="1138"/>
        <v>902516.32583333331</v>
      </c>
      <c r="AM831" s="98"/>
      <c r="AN831" s="99"/>
      <c r="AO831" s="247">
        <f t="shared" si="1139"/>
        <v>0</v>
      </c>
      <c r="AP831" s="232"/>
      <c r="AQ831" s="86">
        <f t="shared" si="1126"/>
        <v>934287.35</v>
      </c>
      <c r="AR831" s="99"/>
      <c r="AS831" s="99"/>
      <c r="AT831" s="99"/>
      <c r="AU831" s="99">
        <f t="shared" si="1146"/>
        <v>934287.35</v>
      </c>
      <c r="AV831" s="245">
        <f t="shared" si="1140"/>
        <v>934287.35</v>
      </c>
      <c r="AW831" s="99"/>
      <c r="AX831" s="99"/>
      <c r="AY831" s="98">
        <f t="shared" si="1141"/>
        <v>0</v>
      </c>
      <c r="AZ831" s="470" t="s">
        <v>1671</v>
      </c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</row>
    <row r="832" spans="1:83" s="11" customFormat="1" ht="12" customHeight="1">
      <c r="A832" s="161">
        <v>18609841</v>
      </c>
      <c r="B832" s="108" t="str">
        <f t="shared" si="1159"/>
        <v>18609841</v>
      </c>
      <c r="C832" s="94" t="s">
        <v>531</v>
      </c>
      <c r="D832" s="112" t="str">
        <f t="shared" si="1136"/>
        <v>Non-Op</v>
      </c>
      <c r="E832" s="112"/>
      <c r="F832" s="94"/>
      <c r="G832" s="112"/>
      <c r="H832" s="177" t="str">
        <f t="shared" si="1147"/>
        <v/>
      </c>
      <c r="I832" s="177" t="str">
        <f t="shared" si="1148"/>
        <v/>
      </c>
      <c r="J832" s="177" t="str">
        <f t="shared" si="1149"/>
        <v/>
      </c>
      <c r="K832" s="177" t="str">
        <f t="shared" si="1150"/>
        <v>Non-Op</v>
      </c>
      <c r="L832" s="177" t="str">
        <f t="shared" si="1123"/>
        <v>NO</v>
      </c>
      <c r="M832" s="177" t="str">
        <f t="shared" si="1124"/>
        <v>NO</v>
      </c>
      <c r="N832" s="177" t="str">
        <f t="shared" si="1125"/>
        <v/>
      </c>
      <c r="O832"/>
      <c r="P832" s="95">
        <v>1452288.63</v>
      </c>
      <c r="Q832" s="95">
        <v>1452288.63</v>
      </c>
      <c r="R832" s="95">
        <v>1452288.63</v>
      </c>
      <c r="S832" s="95">
        <v>1452288.63</v>
      </c>
      <c r="T832" s="95">
        <v>1452288.63</v>
      </c>
      <c r="U832" s="95">
        <v>1452288.63</v>
      </c>
      <c r="V832" s="95">
        <v>1452288.63</v>
      </c>
      <c r="W832" s="95">
        <v>1452288.63</v>
      </c>
      <c r="X832" s="95">
        <v>1452288.63</v>
      </c>
      <c r="Y832" s="95">
        <v>1452288.63</v>
      </c>
      <c r="Z832" s="95">
        <v>1453585.62</v>
      </c>
      <c r="AA832" s="95">
        <v>1453585.62</v>
      </c>
      <c r="AB832" s="95">
        <v>1453585.62</v>
      </c>
      <c r="AC832" s="95"/>
      <c r="AD832" s="95"/>
      <c r="AE832" s="95">
        <f t="shared" si="1134"/>
        <v>1452558.8362499999</v>
      </c>
      <c r="AF832" s="143"/>
      <c r="AG832" s="105"/>
      <c r="AH832" s="99"/>
      <c r="AI832" s="99"/>
      <c r="AJ832" s="99"/>
      <c r="AK832" s="100">
        <f t="shared" si="1145"/>
        <v>1452558.8362499999</v>
      </c>
      <c r="AL832" s="99">
        <f t="shared" si="1138"/>
        <v>1452558.8362499999</v>
      </c>
      <c r="AM832" s="98"/>
      <c r="AN832" s="99"/>
      <c r="AO832" s="247">
        <f t="shared" si="1139"/>
        <v>0</v>
      </c>
      <c r="AP832" s="232"/>
      <c r="AQ832" s="86">
        <f t="shared" si="1126"/>
        <v>1453585.62</v>
      </c>
      <c r="AR832" s="99"/>
      <c r="AS832" s="99"/>
      <c r="AT832" s="99"/>
      <c r="AU832" s="99">
        <f t="shared" si="1146"/>
        <v>1453585.62</v>
      </c>
      <c r="AV832" s="245">
        <f t="shared" si="1140"/>
        <v>1453585.62</v>
      </c>
      <c r="AW832" s="99"/>
      <c r="AX832" s="99"/>
      <c r="AY832" s="98">
        <f t="shared" si="1141"/>
        <v>0</v>
      </c>
      <c r="AZ832" s="470" t="s">
        <v>1671</v>
      </c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</row>
    <row r="833" spans="1:83" s="11" customFormat="1" ht="12" customHeight="1">
      <c r="A833" s="161">
        <v>18609861</v>
      </c>
      <c r="B833" s="108" t="str">
        <f t="shared" si="1159"/>
        <v>18609861</v>
      </c>
      <c r="C833" s="94" t="s">
        <v>532</v>
      </c>
      <c r="D833" s="112" t="str">
        <f t="shared" si="1136"/>
        <v>Non-Op</v>
      </c>
      <c r="E833" s="112"/>
      <c r="F833" s="94"/>
      <c r="G833" s="112"/>
      <c r="H833" s="177" t="str">
        <f t="shared" si="1147"/>
        <v/>
      </c>
      <c r="I833" s="177" t="str">
        <f t="shared" si="1148"/>
        <v/>
      </c>
      <c r="J833" s="177" t="str">
        <f t="shared" si="1149"/>
        <v/>
      </c>
      <c r="K833" s="177" t="str">
        <f t="shared" si="1150"/>
        <v>Non-Op</v>
      </c>
      <c r="L833" s="177" t="str">
        <f t="shared" si="1123"/>
        <v>NO</v>
      </c>
      <c r="M833" s="177" t="str">
        <f t="shared" si="1124"/>
        <v>NO</v>
      </c>
      <c r="N833" s="177" t="str">
        <f t="shared" si="1125"/>
        <v/>
      </c>
      <c r="O833"/>
      <c r="P833" s="95">
        <v>2411600.4700000002</v>
      </c>
      <c r="Q833" s="95">
        <v>2411600.4700000002</v>
      </c>
      <c r="R833" s="95">
        <v>2411600.4700000002</v>
      </c>
      <c r="S833" s="95">
        <v>2403108.44</v>
      </c>
      <c r="T833" s="95">
        <v>2403108.44</v>
      </c>
      <c r="U833" s="95">
        <v>2403108.44</v>
      </c>
      <c r="V833" s="95">
        <v>2333246.7200000002</v>
      </c>
      <c r="W833" s="95">
        <v>2333246.7200000002</v>
      </c>
      <c r="X833" s="95">
        <v>2333246.7200000002</v>
      </c>
      <c r="Y833" s="95">
        <v>2313007.2799999998</v>
      </c>
      <c r="Z833" s="95">
        <v>2358043.94</v>
      </c>
      <c r="AA833" s="95">
        <v>2358043.94</v>
      </c>
      <c r="AB833" s="95">
        <v>2200854.4300000002</v>
      </c>
      <c r="AC833" s="95"/>
      <c r="AD833" s="95"/>
      <c r="AE833" s="95">
        <f t="shared" si="1134"/>
        <v>2363965.7525000004</v>
      </c>
      <c r="AF833" s="143"/>
      <c r="AG833" s="105"/>
      <c r="AH833" s="99"/>
      <c r="AI833" s="99"/>
      <c r="AJ833" s="99"/>
      <c r="AK833" s="100">
        <f t="shared" si="1145"/>
        <v>2363965.7525000004</v>
      </c>
      <c r="AL833" s="99">
        <f t="shared" si="1138"/>
        <v>2363965.7525000004</v>
      </c>
      <c r="AM833" s="98"/>
      <c r="AN833" s="99"/>
      <c r="AO833" s="247">
        <f t="shared" si="1139"/>
        <v>0</v>
      </c>
      <c r="AP833" s="232"/>
      <c r="AQ833" s="86">
        <f t="shared" si="1126"/>
        <v>2200854.4300000002</v>
      </c>
      <c r="AR833" s="99"/>
      <c r="AS833" s="99"/>
      <c r="AT833" s="99"/>
      <c r="AU833" s="99">
        <f t="shared" si="1146"/>
        <v>2200854.4300000002</v>
      </c>
      <c r="AV833" s="245">
        <f t="shared" si="1140"/>
        <v>2200854.4300000002</v>
      </c>
      <c r="AW833" s="99"/>
      <c r="AX833" s="99"/>
      <c r="AY833" s="98">
        <f t="shared" si="1141"/>
        <v>0</v>
      </c>
      <c r="AZ833" s="470" t="s">
        <v>1671</v>
      </c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</row>
    <row r="834" spans="1:83" s="11" customFormat="1" ht="12" customHeight="1">
      <c r="A834" s="493">
        <v>18609871</v>
      </c>
      <c r="B834" s="494" t="str">
        <f t="shared" si="1159"/>
        <v>18609871</v>
      </c>
      <c r="C834" s="479" t="s">
        <v>1714</v>
      </c>
      <c r="D834" s="480" t="str">
        <f t="shared" si="1136"/>
        <v>Non-Op</v>
      </c>
      <c r="E834" s="480"/>
      <c r="F834" s="495">
        <v>43525</v>
      </c>
      <c r="G834" s="480"/>
      <c r="H834" s="482" t="str">
        <f t="shared" si="1147"/>
        <v/>
      </c>
      <c r="I834" s="482" t="str">
        <f t="shared" si="1148"/>
        <v/>
      </c>
      <c r="J834" s="482" t="str">
        <f t="shared" si="1149"/>
        <v/>
      </c>
      <c r="K834" s="482" t="str">
        <f t="shared" si="1150"/>
        <v>Non-Op</v>
      </c>
      <c r="L834" s="482" t="str">
        <f t="shared" ref="L834" si="1160">IF(VALUE(AM834),"W/C",IF(ISBLANK(AM834),"NO","W/C"))</f>
        <v>NO</v>
      </c>
      <c r="M834" s="482" t="str">
        <f t="shared" ref="M834" si="1161">IF(VALUE(AN834),"W/C",IF(ISBLANK(AN834),"NO","W/C"))</f>
        <v>NO</v>
      </c>
      <c r="N834" s="482" t="str">
        <f t="shared" ref="N834" si="1162">IF(OR(CONCATENATE(L834,M834)="NOW/C",CONCATENATE(L834,M834)="W/CNO"),"W/C","")</f>
        <v/>
      </c>
      <c r="O834" s="483"/>
      <c r="P834" s="484"/>
      <c r="Q834" s="484"/>
      <c r="R834" s="484"/>
      <c r="S834" s="484">
        <v>259602</v>
      </c>
      <c r="T834" s="484">
        <v>515501</v>
      </c>
      <c r="U834" s="484">
        <v>767698</v>
      </c>
      <c r="V834" s="484">
        <v>1016193</v>
      </c>
      <c r="W834" s="484">
        <v>1260986</v>
      </c>
      <c r="X834" s="484">
        <v>1502077</v>
      </c>
      <c r="Y834" s="484">
        <v>1739466</v>
      </c>
      <c r="Z834" s="484">
        <v>1973152</v>
      </c>
      <c r="AA834" s="484">
        <v>2203136</v>
      </c>
      <c r="AB834" s="484">
        <v>2429418</v>
      </c>
      <c r="AC834" s="484"/>
      <c r="AD834" s="484"/>
      <c r="AE834" s="484">
        <f t="shared" si="1134"/>
        <v>1037710</v>
      </c>
      <c r="AF834" s="503"/>
      <c r="AG834" s="504"/>
      <c r="AH834" s="487"/>
      <c r="AI834" s="487"/>
      <c r="AJ834" s="487"/>
      <c r="AK834" s="488">
        <f t="shared" ref="AK834" si="1163">AE834</f>
        <v>1037710</v>
      </c>
      <c r="AL834" s="487">
        <f t="shared" ref="AL834" si="1164">SUM(AI834:AK834)</f>
        <v>1037710</v>
      </c>
      <c r="AM834" s="489"/>
      <c r="AN834" s="487"/>
      <c r="AO834" s="490">
        <f t="shared" ref="AO834" si="1165">AM834+AN834</f>
        <v>0</v>
      </c>
      <c r="AP834" s="232"/>
      <c r="AQ834" s="491">
        <f t="shared" ref="AQ834" si="1166">AB834</f>
        <v>2429418</v>
      </c>
      <c r="AR834" s="487"/>
      <c r="AS834" s="487"/>
      <c r="AT834" s="487"/>
      <c r="AU834" s="487">
        <f t="shared" ref="AU834" si="1167">AQ834</f>
        <v>2429418</v>
      </c>
      <c r="AV834" s="492">
        <f t="shared" ref="AV834" si="1168">SUM(AS834:AU834)</f>
        <v>2429418</v>
      </c>
      <c r="AW834" s="487"/>
      <c r="AX834" s="487"/>
      <c r="AY834" s="489">
        <f t="shared" si="1141"/>
        <v>0</v>
      </c>
      <c r="AZ834" s="470" t="s">
        <v>1728</v>
      </c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</row>
    <row r="835" spans="1:83" s="11" customFormat="1" ht="12" customHeight="1">
      <c r="A835" s="345">
        <v>18609883</v>
      </c>
      <c r="B835" s="358" t="str">
        <f t="shared" si="1159"/>
        <v>18609883</v>
      </c>
      <c r="C835" s="325" t="s">
        <v>1322</v>
      </c>
      <c r="D835" s="326" t="str">
        <f t="shared" si="1136"/>
        <v>Non-Op</v>
      </c>
      <c r="E835" s="326"/>
      <c r="F835" s="339">
        <v>42842</v>
      </c>
      <c r="G835" s="326"/>
      <c r="H835" s="327" t="str">
        <f t="shared" si="1147"/>
        <v/>
      </c>
      <c r="I835" s="327" t="str">
        <f t="shared" si="1148"/>
        <v/>
      </c>
      <c r="J835" s="327" t="str">
        <f t="shared" si="1149"/>
        <v/>
      </c>
      <c r="K835" s="327" t="str">
        <f t="shared" si="1150"/>
        <v>Non-Op</v>
      </c>
      <c r="L835" s="327" t="str">
        <f t="shared" ref="L835:L910" si="1169">IF(VALUE(AM835),"W/C",IF(ISBLANK(AM835),"NO","W/C"))</f>
        <v>NO</v>
      </c>
      <c r="M835" s="327" t="str">
        <f t="shared" ref="M835:M910" si="1170">IF(VALUE(AN835),"W/C",IF(ISBLANK(AN835),"NO","W/C"))</f>
        <v>NO</v>
      </c>
      <c r="N835" s="327" t="str">
        <f t="shared" ref="N835:N910" si="1171">IF(OR(CONCATENATE(L835,M835)="NOW/C",CONCATENATE(L835,M835)="W/CNO"),"W/C","")</f>
        <v/>
      </c>
      <c r="O835" s="327"/>
      <c r="P835" s="328">
        <v>0</v>
      </c>
      <c r="Q835" s="328">
        <v>0</v>
      </c>
      <c r="R835" s="328">
        <v>0</v>
      </c>
      <c r="S835" s="328">
        <v>0</v>
      </c>
      <c r="T835" s="328">
        <v>0</v>
      </c>
      <c r="U835" s="328">
        <v>0</v>
      </c>
      <c r="V835" s="328">
        <v>0</v>
      </c>
      <c r="W835" s="328">
        <v>0</v>
      </c>
      <c r="X835" s="328">
        <v>0</v>
      </c>
      <c r="Y835" s="328">
        <v>0</v>
      </c>
      <c r="Z835" s="328">
        <v>0</v>
      </c>
      <c r="AA835" s="328">
        <v>0</v>
      </c>
      <c r="AB835" s="328">
        <v>0</v>
      </c>
      <c r="AC835" s="328"/>
      <c r="AD835" s="328"/>
      <c r="AE835" s="328">
        <f t="shared" si="1134"/>
        <v>0</v>
      </c>
      <c r="AF835" s="383"/>
      <c r="AG835" s="357"/>
      <c r="AH835" s="330"/>
      <c r="AI835" s="330"/>
      <c r="AJ835" s="330"/>
      <c r="AK835" s="331">
        <f t="shared" si="1145"/>
        <v>0</v>
      </c>
      <c r="AL835" s="330">
        <f t="shared" si="1138"/>
        <v>0</v>
      </c>
      <c r="AM835" s="332"/>
      <c r="AN835" s="330"/>
      <c r="AO835" s="333">
        <f t="shared" si="1139"/>
        <v>0</v>
      </c>
      <c r="AP835" s="232"/>
      <c r="AQ835" s="334">
        <f t="shared" si="1126"/>
        <v>0</v>
      </c>
      <c r="AR835" s="330"/>
      <c r="AS835" s="330"/>
      <c r="AT835" s="330"/>
      <c r="AU835" s="330">
        <f t="shared" si="1146"/>
        <v>0</v>
      </c>
      <c r="AV835" s="335">
        <f t="shared" si="1140"/>
        <v>0</v>
      </c>
      <c r="AW835" s="330"/>
      <c r="AX835" s="330"/>
      <c r="AY835" s="332">
        <f t="shared" si="1141"/>
        <v>0</v>
      </c>
      <c r="AZ835" s="470" t="s">
        <v>1663</v>
      </c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</row>
    <row r="836" spans="1:83" s="11" customFormat="1" ht="12" customHeight="1">
      <c r="A836" s="345">
        <v>18609891</v>
      </c>
      <c r="B836" s="358" t="str">
        <f t="shared" si="1159"/>
        <v>18609891</v>
      </c>
      <c r="C836" s="325" t="s">
        <v>1416</v>
      </c>
      <c r="D836" s="326" t="str">
        <f t="shared" si="1136"/>
        <v>Non-Op</v>
      </c>
      <c r="E836" s="326"/>
      <c r="F836" s="339">
        <v>43070</v>
      </c>
      <c r="G836" s="326"/>
      <c r="H836" s="327" t="str">
        <f t="shared" si="1147"/>
        <v/>
      </c>
      <c r="I836" s="327" t="str">
        <f t="shared" si="1148"/>
        <v/>
      </c>
      <c r="J836" s="327" t="str">
        <f t="shared" si="1149"/>
        <v/>
      </c>
      <c r="K836" s="327" t="str">
        <f t="shared" si="1150"/>
        <v>Non-Op</v>
      </c>
      <c r="L836" s="327" t="str">
        <f t="shared" si="1169"/>
        <v>NO</v>
      </c>
      <c r="M836" s="327" t="str">
        <f t="shared" si="1170"/>
        <v>NO</v>
      </c>
      <c r="N836" s="327" t="str">
        <f t="shared" si="1171"/>
        <v/>
      </c>
      <c r="O836" s="327"/>
      <c r="P836" s="328">
        <v>712737</v>
      </c>
      <c r="Q836" s="328">
        <v>712737</v>
      </c>
      <c r="R836" s="328">
        <v>712737</v>
      </c>
      <c r="S836" s="328">
        <v>712737</v>
      </c>
      <c r="T836" s="328">
        <v>712737</v>
      </c>
      <c r="U836" s="328">
        <v>712737</v>
      </c>
      <c r="V836" s="328">
        <v>712737</v>
      </c>
      <c r="W836" s="328">
        <v>712737</v>
      </c>
      <c r="X836" s="328">
        <v>712737</v>
      </c>
      <c r="Y836" s="328">
        <v>0</v>
      </c>
      <c r="Z836" s="328">
        <v>0</v>
      </c>
      <c r="AA836" s="328">
        <v>0</v>
      </c>
      <c r="AB836" s="328">
        <v>0</v>
      </c>
      <c r="AC836" s="328"/>
      <c r="AD836" s="328"/>
      <c r="AE836" s="328">
        <f t="shared" si="1134"/>
        <v>504855.375</v>
      </c>
      <c r="AF836" s="383"/>
      <c r="AG836" s="357"/>
      <c r="AH836" s="330"/>
      <c r="AI836" s="330"/>
      <c r="AJ836" s="330"/>
      <c r="AK836" s="331">
        <f t="shared" si="1145"/>
        <v>504855.375</v>
      </c>
      <c r="AL836" s="330">
        <f t="shared" si="1138"/>
        <v>504855.375</v>
      </c>
      <c r="AM836" s="332"/>
      <c r="AN836" s="330"/>
      <c r="AO836" s="333">
        <f t="shared" si="1139"/>
        <v>0</v>
      </c>
      <c r="AP836" s="232"/>
      <c r="AQ836" s="334">
        <f t="shared" si="1126"/>
        <v>0</v>
      </c>
      <c r="AR836" s="330"/>
      <c r="AS836" s="330"/>
      <c r="AT836" s="330"/>
      <c r="AU836" s="330">
        <f>AQ836</f>
        <v>0</v>
      </c>
      <c r="AV836" s="335">
        <f t="shared" si="1140"/>
        <v>0</v>
      </c>
      <c r="AW836" s="330"/>
      <c r="AX836" s="330"/>
      <c r="AY836" s="332">
        <f t="shared" si="1141"/>
        <v>0</v>
      </c>
      <c r="AZ836" s="470" t="s">
        <v>1666</v>
      </c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</row>
    <row r="837" spans="1:83" s="11" customFormat="1" ht="12" customHeight="1">
      <c r="A837" s="505">
        <v>18609893</v>
      </c>
      <c r="B837" s="507" t="str">
        <f t="shared" si="1159"/>
        <v>18609893</v>
      </c>
      <c r="C837" s="479" t="s">
        <v>1689</v>
      </c>
      <c r="D837" s="480" t="str">
        <f t="shared" si="1136"/>
        <v>Non-Op</v>
      </c>
      <c r="E837" s="480"/>
      <c r="F837" s="495">
        <v>43466</v>
      </c>
      <c r="G837" s="480"/>
      <c r="H837" s="482" t="str">
        <f t="shared" si="1147"/>
        <v/>
      </c>
      <c r="I837" s="482" t="str">
        <f t="shared" si="1148"/>
        <v/>
      </c>
      <c r="J837" s="482" t="str">
        <f t="shared" si="1149"/>
        <v/>
      </c>
      <c r="K837" s="482" t="str">
        <f t="shared" si="1150"/>
        <v>Non-Op</v>
      </c>
      <c r="L837" s="482" t="str">
        <f t="shared" ref="L837" si="1172">IF(VALUE(AM837),"W/C",IF(ISBLANK(AM837),"NO","W/C"))</f>
        <v>NO</v>
      </c>
      <c r="M837" s="482" t="str">
        <f t="shared" ref="M837" si="1173">IF(VALUE(AN837),"W/C",IF(ISBLANK(AN837),"NO","W/C"))</f>
        <v>NO</v>
      </c>
      <c r="N837" s="482" t="str">
        <f t="shared" ref="N837" si="1174">IF(OR(CONCATENATE(L837,M837)="NOW/C",CONCATENATE(L837,M837)="W/CNO"),"W/C","")</f>
        <v/>
      </c>
      <c r="O837" s="483"/>
      <c r="P837" s="484"/>
      <c r="Q837" s="484">
        <v>171498431.69</v>
      </c>
      <c r="R837" s="484">
        <v>171173337.11000001</v>
      </c>
      <c r="S837" s="484">
        <v>169114273.25</v>
      </c>
      <c r="T837" s="484">
        <v>167845086.75999999</v>
      </c>
      <c r="U837" s="484">
        <v>166572686.81999999</v>
      </c>
      <c r="V837" s="484">
        <v>172278419.12</v>
      </c>
      <c r="W837" s="484">
        <v>164376998.40000001</v>
      </c>
      <c r="X837" s="484">
        <v>163091388.59999999</v>
      </c>
      <c r="Y837" s="484">
        <v>168490507.06999999</v>
      </c>
      <c r="Z837" s="484">
        <v>160511748.84</v>
      </c>
      <c r="AA837" s="484">
        <v>159217743.25</v>
      </c>
      <c r="AB837" s="484">
        <v>183047524.63999999</v>
      </c>
      <c r="AC837" s="484"/>
      <c r="AD837" s="484"/>
      <c r="AE837" s="484">
        <f t="shared" si="1134"/>
        <v>160474531.93583331</v>
      </c>
      <c r="AF837" s="503"/>
      <c r="AG837" s="504"/>
      <c r="AH837" s="487"/>
      <c r="AI837" s="487"/>
      <c r="AJ837" s="487"/>
      <c r="AK837" s="488">
        <f t="shared" ref="AK837" si="1175">AE837</f>
        <v>160474531.93583331</v>
      </c>
      <c r="AL837" s="487">
        <f t="shared" ref="AL837" si="1176">SUM(AI837:AK837)</f>
        <v>160474531.93583331</v>
      </c>
      <c r="AM837" s="489"/>
      <c r="AN837" s="487"/>
      <c r="AO837" s="490">
        <f t="shared" ref="AO837:AO838" si="1177">AM837+AN837</f>
        <v>0</v>
      </c>
      <c r="AP837" s="232"/>
      <c r="AQ837" s="491">
        <f t="shared" ref="AQ837" si="1178">AB837</f>
        <v>183047524.63999999</v>
      </c>
      <c r="AR837" s="487"/>
      <c r="AS837" s="487"/>
      <c r="AT837" s="487"/>
      <c r="AU837" s="487">
        <f>AQ837</f>
        <v>183047524.63999999</v>
      </c>
      <c r="AV837" s="492">
        <f t="shared" ref="AV837" si="1179">SUM(AS837:AU837)</f>
        <v>183047524.63999999</v>
      </c>
      <c r="AW837" s="487"/>
      <c r="AX837" s="487"/>
      <c r="AY837" s="489">
        <f t="shared" si="1141"/>
        <v>0</v>
      </c>
      <c r="AZ837" s="470" t="s">
        <v>1732</v>
      </c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</row>
    <row r="838" spans="1:83" s="11" customFormat="1" ht="12" customHeight="1">
      <c r="A838" s="505">
        <v>18610001</v>
      </c>
      <c r="B838" s="507" t="str">
        <f t="shared" si="1159"/>
        <v>18610001</v>
      </c>
      <c r="C838" s="479" t="s">
        <v>1786</v>
      </c>
      <c r="D838" s="480" t="str">
        <f t="shared" si="1136"/>
        <v>W/C</v>
      </c>
      <c r="E838" s="480"/>
      <c r="F838" s="495">
        <v>43647</v>
      </c>
      <c r="G838" s="480"/>
      <c r="H838" s="482" t="str">
        <f t="shared" si="1147"/>
        <v/>
      </c>
      <c r="I838" s="482" t="str">
        <f t="shared" si="1148"/>
        <v/>
      </c>
      <c r="J838" s="482" t="str">
        <f t="shared" si="1149"/>
        <v/>
      </c>
      <c r="K838" s="482" t="str">
        <f t="shared" si="1150"/>
        <v/>
      </c>
      <c r="L838" s="482" t="str">
        <f t="shared" ref="L838:L839" si="1180">IF(VALUE(AM838),"W/C",IF(ISBLANK(AM838),"NO","W/C"))</f>
        <v>W/C</v>
      </c>
      <c r="M838" s="482" t="str">
        <f t="shared" ref="M838:M839" si="1181">IF(VALUE(AN838),"W/C",IF(ISBLANK(AN838),"NO","W/C"))</f>
        <v>NO</v>
      </c>
      <c r="N838" s="482" t="str">
        <f t="shared" ref="N838:N839" si="1182">IF(OR(CONCATENATE(L838,M838)="NOW/C",CONCATENATE(L838,M838)="W/CNO"),"W/C","")</f>
        <v>W/C</v>
      </c>
      <c r="O838" s="483"/>
      <c r="P838" s="484"/>
      <c r="Q838" s="484"/>
      <c r="R838" s="484"/>
      <c r="S838" s="484"/>
      <c r="T838" s="484"/>
      <c r="U838" s="484"/>
      <c r="V838" s="484"/>
      <c r="W838" s="484">
        <v>15478.05</v>
      </c>
      <c r="X838" s="484">
        <v>24509.08</v>
      </c>
      <c r="Y838" s="484">
        <v>27837.83</v>
      </c>
      <c r="Z838" s="484">
        <v>39263.42</v>
      </c>
      <c r="AA838" s="484">
        <v>43645.42</v>
      </c>
      <c r="AB838" s="484">
        <v>57225.96</v>
      </c>
      <c r="AC838" s="484"/>
      <c r="AD838" s="484"/>
      <c r="AE838" s="484">
        <f t="shared" si="1134"/>
        <v>14945.565000000001</v>
      </c>
      <c r="AF838" s="503"/>
      <c r="AG838" s="504"/>
      <c r="AH838" s="487"/>
      <c r="AI838" s="487"/>
      <c r="AJ838" s="487"/>
      <c r="AK838" s="488"/>
      <c r="AL838" s="487">
        <f t="shared" ref="AL838" si="1183">SUM(AI838:AK838)</f>
        <v>0</v>
      </c>
      <c r="AM838" s="489">
        <f t="shared" ref="AM838" si="1184">AE838</f>
        <v>14945.565000000001</v>
      </c>
      <c r="AN838" s="487"/>
      <c r="AO838" s="490">
        <f t="shared" si="1177"/>
        <v>14945.565000000001</v>
      </c>
      <c r="AP838" s="232"/>
      <c r="AQ838" s="491">
        <f t="shared" si="1126"/>
        <v>57225.96</v>
      </c>
      <c r="AR838" s="487"/>
      <c r="AS838" s="487"/>
      <c r="AT838" s="487"/>
      <c r="AU838" s="487"/>
      <c r="AV838" s="492">
        <f t="shared" si="1140"/>
        <v>0</v>
      </c>
      <c r="AW838" s="487">
        <f t="shared" ref="AW838" si="1185">AQ838</f>
        <v>57225.96</v>
      </c>
      <c r="AX838" s="487"/>
      <c r="AY838" s="489">
        <f t="shared" ref="AY838" si="1186">AW838+AX838</f>
        <v>57225.96</v>
      </c>
      <c r="AZ838" s="470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</row>
    <row r="839" spans="1:83" s="11" customFormat="1" ht="12" customHeight="1">
      <c r="A839" s="505">
        <v>18610011</v>
      </c>
      <c r="B839" s="507" t="str">
        <f t="shared" si="1159"/>
        <v>18610011</v>
      </c>
      <c r="C839" s="479" t="s">
        <v>1753</v>
      </c>
      <c r="D839" s="480" t="str">
        <f t="shared" si="1136"/>
        <v>Non-Op</v>
      </c>
      <c r="E839" s="480"/>
      <c r="F839" s="495">
        <v>43586</v>
      </c>
      <c r="G839" s="480"/>
      <c r="H839" s="482" t="str">
        <f t="shared" ref="H839" si="1187">IF(VALUE(AH839),H$7,IF(ISBLANK(AH839),"",H$7))</f>
        <v/>
      </c>
      <c r="I839" s="482" t="str">
        <f t="shared" ref="I839" si="1188">IF(VALUE(AI839),I$7,IF(ISBLANK(AI839),"",I$7))</f>
        <v/>
      </c>
      <c r="J839" s="482" t="str">
        <f t="shared" ref="J839" si="1189">IF(VALUE(AJ839),J$7,IF(ISBLANK(AJ839),"",J$7))</f>
        <v/>
      </c>
      <c r="K839" s="482" t="str">
        <f t="shared" ref="K839" si="1190">IF(VALUE(AK839),K$7,IF(ISBLANK(AK839),"",K$7))</f>
        <v>Non-Op</v>
      </c>
      <c r="L839" s="482" t="str">
        <f t="shared" si="1180"/>
        <v>NO</v>
      </c>
      <c r="M839" s="482" t="str">
        <f t="shared" si="1181"/>
        <v>NO</v>
      </c>
      <c r="N839" s="482" t="str">
        <f t="shared" si="1182"/>
        <v/>
      </c>
      <c r="O839" s="483"/>
      <c r="P839" s="484"/>
      <c r="Q839" s="484"/>
      <c r="R839" s="484"/>
      <c r="S839" s="484"/>
      <c r="T839" s="484"/>
      <c r="U839" s="484">
        <v>100000</v>
      </c>
      <c r="V839" s="484">
        <v>100000</v>
      </c>
      <c r="W839" s="484">
        <v>100000</v>
      </c>
      <c r="X839" s="484">
        <v>100000</v>
      </c>
      <c r="Y839" s="484">
        <v>72162.17</v>
      </c>
      <c r="Z839" s="484">
        <v>72162.17</v>
      </c>
      <c r="AA839" s="484">
        <v>72162.17</v>
      </c>
      <c r="AB839" s="484">
        <v>70611.87</v>
      </c>
      <c r="AC839" s="484"/>
      <c r="AD839" s="484"/>
      <c r="AE839" s="484">
        <f t="shared" si="1134"/>
        <v>54316.037083333336</v>
      </c>
      <c r="AF839" s="503"/>
      <c r="AG839" s="504"/>
      <c r="AH839" s="487"/>
      <c r="AI839" s="487"/>
      <c r="AJ839" s="487"/>
      <c r="AK839" s="488">
        <f t="shared" ref="AK839" si="1191">AE839</f>
        <v>54316.037083333336</v>
      </c>
      <c r="AL839" s="487">
        <f t="shared" ref="AL839" si="1192">SUM(AI839:AK839)</f>
        <v>54316.037083333336</v>
      </c>
      <c r="AM839" s="489"/>
      <c r="AN839" s="487"/>
      <c r="AO839" s="490">
        <f t="shared" si="1139"/>
        <v>0</v>
      </c>
      <c r="AP839" s="232"/>
      <c r="AQ839" s="491">
        <f t="shared" si="1126"/>
        <v>70611.87</v>
      </c>
      <c r="AR839" s="487"/>
      <c r="AS839" s="487"/>
      <c r="AT839" s="487"/>
      <c r="AU839" s="487">
        <f>AQ839</f>
        <v>70611.87</v>
      </c>
      <c r="AV839" s="492">
        <f t="shared" si="1140"/>
        <v>70611.87</v>
      </c>
      <c r="AW839" s="487"/>
      <c r="AX839" s="487"/>
      <c r="AY839" s="489">
        <f t="shared" si="1141"/>
        <v>0</v>
      </c>
      <c r="AZ839" s="470" t="s">
        <v>1676</v>
      </c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</row>
    <row r="840" spans="1:83" s="11" customFormat="1" ht="12" customHeight="1">
      <c r="A840" s="505">
        <v>18610021</v>
      </c>
      <c r="B840" s="507" t="str">
        <f t="shared" si="1159"/>
        <v>18610021</v>
      </c>
      <c r="C840" s="479" t="s">
        <v>1841</v>
      </c>
      <c r="D840" s="480" t="str">
        <f t="shared" si="1136"/>
        <v>Non-Op</v>
      </c>
      <c r="E840" s="480"/>
      <c r="F840" s="495">
        <v>43800</v>
      </c>
      <c r="G840" s="480"/>
      <c r="H840" s="482" t="str">
        <f t="shared" ref="H840" si="1193">IF(VALUE(AH840),H$7,IF(ISBLANK(AH840),"",H$7))</f>
        <v/>
      </c>
      <c r="I840" s="482" t="str">
        <f t="shared" ref="I840" si="1194">IF(VALUE(AI840),I$7,IF(ISBLANK(AI840),"",I$7))</f>
        <v/>
      </c>
      <c r="J840" s="482" t="str">
        <f t="shared" ref="J840" si="1195">IF(VALUE(AJ840),J$7,IF(ISBLANK(AJ840),"",J$7))</f>
        <v/>
      </c>
      <c r="K840" s="482" t="str">
        <f t="shared" ref="K840" si="1196">IF(VALUE(AK840),K$7,IF(ISBLANK(AK840),"",K$7))</f>
        <v>Non-Op</v>
      </c>
      <c r="L840" s="482" t="str">
        <f t="shared" ref="L840" si="1197">IF(VALUE(AM840),"W/C",IF(ISBLANK(AM840),"NO","W/C"))</f>
        <v>NO</v>
      </c>
      <c r="M840" s="482" t="str">
        <f t="shared" ref="M840" si="1198">IF(VALUE(AN840),"W/C",IF(ISBLANK(AN840),"NO","W/C"))</f>
        <v>NO</v>
      </c>
      <c r="N840" s="482" t="str">
        <f t="shared" ref="N840" si="1199">IF(OR(CONCATENATE(L840,M840)="NOW/C",CONCATENATE(L840,M840)="W/CNO"),"W/C","")</f>
        <v/>
      </c>
      <c r="O840" s="483"/>
      <c r="P840" s="484"/>
      <c r="Q840" s="484"/>
      <c r="R840" s="484"/>
      <c r="S840" s="484"/>
      <c r="T840" s="484"/>
      <c r="U840" s="484"/>
      <c r="V840" s="484"/>
      <c r="W840" s="484"/>
      <c r="X840" s="484"/>
      <c r="Y840" s="484"/>
      <c r="Z840" s="484"/>
      <c r="AA840" s="484"/>
      <c r="AB840" s="484">
        <v>4520.3999999999996</v>
      </c>
      <c r="AC840" s="484"/>
      <c r="AD840" s="484"/>
      <c r="AE840" s="484">
        <f t="shared" ref="AE840" si="1200">(P840+AB840+SUM(Q840:AA840)*2)/24</f>
        <v>188.35</v>
      </c>
      <c r="AF840" s="503"/>
      <c r="AG840" s="504"/>
      <c r="AH840" s="487"/>
      <c r="AI840" s="487"/>
      <c r="AJ840" s="487"/>
      <c r="AK840" s="488">
        <f t="shared" ref="AK840" si="1201">AE840</f>
        <v>188.35</v>
      </c>
      <c r="AL840" s="487">
        <f t="shared" ref="AL840" si="1202">SUM(AI840:AK840)</f>
        <v>188.35</v>
      </c>
      <c r="AM840" s="489"/>
      <c r="AN840" s="487"/>
      <c r="AO840" s="490">
        <f t="shared" si="1139"/>
        <v>0</v>
      </c>
      <c r="AP840" s="232"/>
      <c r="AQ840" s="491">
        <f t="shared" si="1126"/>
        <v>4520.3999999999996</v>
      </c>
      <c r="AR840" s="487"/>
      <c r="AS840" s="487"/>
      <c r="AT840" s="487"/>
      <c r="AU840" s="487">
        <f>AQ840</f>
        <v>4520.3999999999996</v>
      </c>
      <c r="AV840" s="492">
        <f t="shared" ref="AV840" si="1203">SUM(AS840:AU840)</f>
        <v>4520.3999999999996</v>
      </c>
      <c r="AW840" s="487"/>
      <c r="AX840" s="487"/>
      <c r="AY840" s="489">
        <f t="shared" si="1141"/>
        <v>0</v>
      </c>
      <c r="AZ840" s="470" t="s">
        <v>1676</v>
      </c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</row>
    <row r="841" spans="1:83" s="11" customFormat="1" ht="12" customHeight="1">
      <c r="A841" s="505">
        <v>18610031</v>
      </c>
      <c r="B841" s="507" t="str">
        <f t="shared" si="1159"/>
        <v>18610031</v>
      </c>
      <c r="C841" s="479" t="s">
        <v>1824</v>
      </c>
      <c r="D841" s="480" t="str">
        <f t="shared" ref="D841" si="1204">IF(CONCATENATE(H841,I841,J841,K841,N841)= "ERBGRB","CRB",CONCATENATE(H841,I841,J841,K841,N841))</f>
        <v>W/C</v>
      </c>
      <c r="E841" s="480"/>
      <c r="F841" s="495">
        <v>43770</v>
      </c>
      <c r="G841" s="480"/>
      <c r="H841" s="482" t="str">
        <f t="shared" ref="H841" si="1205">IF(VALUE(AH841),H$7,IF(ISBLANK(AH841),"",H$7))</f>
        <v/>
      </c>
      <c r="I841" s="482" t="str">
        <f t="shared" ref="I841" si="1206">IF(VALUE(AI841),I$7,IF(ISBLANK(AI841),"",I$7))</f>
        <v/>
      </c>
      <c r="J841" s="482" t="str">
        <f t="shared" ref="J841" si="1207">IF(VALUE(AJ841),J$7,IF(ISBLANK(AJ841),"",J$7))</f>
        <v/>
      </c>
      <c r="K841" s="482" t="str">
        <f t="shared" ref="K841" si="1208">IF(VALUE(AK841),K$7,IF(ISBLANK(AK841),"",K$7))</f>
        <v/>
      </c>
      <c r="L841" s="482" t="str">
        <f t="shared" ref="L841" si="1209">IF(VALUE(AM841),"W/C",IF(ISBLANK(AM841),"NO","W/C"))</f>
        <v>W/C</v>
      </c>
      <c r="M841" s="482" t="str">
        <f t="shared" ref="M841" si="1210">IF(VALUE(AN841),"W/C",IF(ISBLANK(AN841),"NO","W/C"))</f>
        <v>NO</v>
      </c>
      <c r="N841" s="482" t="str">
        <f t="shared" ref="N841" si="1211">IF(OR(CONCATENATE(L841,M841)="NOW/C",CONCATENATE(L841,M841)="W/CNO"),"W/C","")</f>
        <v>W/C</v>
      </c>
      <c r="O841" s="483"/>
      <c r="P841" s="484"/>
      <c r="Q841" s="484"/>
      <c r="R841" s="484"/>
      <c r="S841" s="484"/>
      <c r="T841" s="484"/>
      <c r="U841" s="484"/>
      <c r="V841" s="484"/>
      <c r="W841" s="484"/>
      <c r="X841" s="484"/>
      <c r="Y841" s="484"/>
      <c r="Z841" s="484"/>
      <c r="AA841" s="484">
        <v>121019.67</v>
      </c>
      <c r="AB841" s="484">
        <v>125479.6</v>
      </c>
      <c r="AC841" s="484"/>
      <c r="AD841" s="484"/>
      <c r="AE841" s="484">
        <f t="shared" ref="AE841" si="1212">(P841+AB841+SUM(Q841:AA841)*2)/24</f>
        <v>15313.289166666667</v>
      </c>
      <c r="AF841" s="503"/>
      <c r="AG841" s="504"/>
      <c r="AH841" s="487"/>
      <c r="AI841" s="487"/>
      <c r="AJ841" s="487"/>
      <c r="AK841" s="488"/>
      <c r="AL841" s="487">
        <f t="shared" ref="AL841" si="1213">SUM(AI841:AK841)</f>
        <v>0</v>
      </c>
      <c r="AM841" s="489">
        <f t="shared" ref="AM841" si="1214">AE841</f>
        <v>15313.289166666667</v>
      </c>
      <c r="AN841" s="487"/>
      <c r="AO841" s="490">
        <f t="shared" ref="AO841" si="1215">AM841+AN841</f>
        <v>15313.289166666667</v>
      </c>
      <c r="AP841" s="232"/>
      <c r="AQ841" s="491">
        <f t="shared" ref="AQ841" si="1216">AB841</f>
        <v>125479.6</v>
      </c>
      <c r="AR841" s="487"/>
      <c r="AS841" s="487"/>
      <c r="AT841" s="487"/>
      <c r="AU841" s="487"/>
      <c r="AV841" s="492">
        <f t="shared" ref="AV841" si="1217">SUM(AS841:AU841)</f>
        <v>0</v>
      </c>
      <c r="AW841" s="487">
        <f t="shared" ref="AW841" si="1218">AQ841</f>
        <v>125479.6</v>
      </c>
      <c r="AX841" s="487"/>
      <c r="AY841" s="489">
        <f t="shared" ref="AY841" si="1219">AW841+AX841</f>
        <v>125479.6</v>
      </c>
      <c r="AZ841" s="470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</row>
    <row r="842" spans="1:83" s="11" customFormat="1" ht="12" customHeight="1">
      <c r="A842" s="161">
        <v>18630031</v>
      </c>
      <c r="B842" s="108" t="str">
        <f t="shared" si="1159"/>
        <v>18630031</v>
      </c>
      <c r="C842" s="125" t="s">
        <v>663</v>
      </c>
      <c r="D842" s="112" t="str">
        <f t="shared" si="1136"/>
        <v>Non-Op</v>
      </c>
      <c r="E842" s="112"/>
      <c r="F842" s="125"/>
      <c r="G842" s="112"/>
      <c r="H842" s="177" t="str">
        <f t="shared" si="1147"/>
        <v/>
      </c>
      <c r="I842" s="177" t="str">
        <f t="shared" si="1148"/>
        <v/>
      </c>
      <c r="J842" s="177" t="str">
        <f t="shared" si="1149"/>
        <v/>
      </c>
      <c r="K842" s="177" t="str">
        <f t="shared" si="1150"/>
        <v>Non-Op</v>
      </c>
      <c r="L842" s="177" t="str">
        <f t="shared" si="1169"/>
        <v>NO</v>
      </c>
      <c r="M842" s="177" t="str">
        <f t="shared" si="1170"/>
        <v>NO</v>
      </c>
      <c r="N842" s="177" t="str">
        <f t="shared" si="1171"/>
        <v/>
      </c>
      <c r="O842"/>
      <c r="P842" s="95">
        <v>0</v>
      </c>
      <c r="Q842" s="95">
        <v>573951.59</v>
      </c>
      <c r="R842" s="95">
        <v>1365526.58</v>
      </c>
      <c r="S842" s="95">
        <v>2438485.9</v>
      </c>
      <c r="T842" s="95">
        <v>3322617.13</v>
      </c>
      <c r="U842" s="95">
        <v>4266746.0199999996</v>
      </c>
      <c r="V842" s="95">
        <v>5255837.9400000004</v>
      </c>
      <c r="W842" s="95">
        <v>6220156.0199999996</v>
      </c>
      <c r="X842" s="95">
        <v>7311865.5499999998</v>
      </c>
      <c r="Y842" s="95">
        <v>7615504.8799999999</v>
      </c>
      <c r="Z842" s="95">
        <v>7727560.2000000002</v>
      </c>
      <c r="AA842" s="95">
        <v>7869137.8600000003</v>
      </c>
      <c r="AB842" s="95">
        <v>0</v>
      </c>
      <c r="AC842" s="95"/>
      <c r="AD842" s="95"/>
      <c r="AE842" s="95">
        <f t="shared" si="1134"/>
        <v>4497282.4725000001</v>
      </c>
      <c r="AF842" s="102"/>
      <c r="AG842" s="101"/>
      <c r="AH842" s="99"/>
      <c r="AI842" s="99"/>
      <c r="AJ842" s="99"/>
      <c r="AK842" s="100">
        <f t="shared" si="1145"/>
        <v>4497282.4725000001</v>
      </c>
      <c r="AL842" s="99">
        <f t="shared" si="1138"/>
        <v>4497282.4725000001</v>
      </c>
      <c r="AM842" s="98"/>
      <c r="AN842" s="99"/>
      <c r="AO842" s="247">
        <f t="shared" si="1139"/>
        <v>0</v>
      </c>
      <c r="AP842" s="232"/>
      <c r="AQ842" s="86">
        <f t="shared" si="1126"/>
        <v>0</v>
      </c>
      <c r="AR842" s="99"/>
      <c r="AS842" s="99"/>
      <c r="AT842" s="99"/>
      <c r="AU842" s="99">
        <f>AQ842</f>
        <v>0</v>
      </c>
      <c r="AV842" s="245">
        <f t="shared" si="1140"/>
        <v>0</v>
      </c>
      <c r="AW842" s="99"/>
      <c r="AX842" s="99"/>
      <c r="AY842" s="98">
        <f t="shared" si="1141"/>
        <v>0</v>
      </c>
      <c r="AZ842" s="470" t="s">
        <v>1663</v>
      </c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</row>
    <row r="843" spans="1:83" s="11" customFormat="1" ht="12" customHeight="1">
      <c r="A843" s="161">
        <v>18700003</v>
      </c>
      <c r="B843" s="108" t="str">
        <f t="shared" si="1159"/>
        <v>18700003</v>
      </c>
      <c r="C843" s="112" t="s">
        <v>316</v>
      </c>
      <c r="D843" s="112" t="str">
        <f t="shared" si="1136"/>
        <v>W/C</v>
      </c>
      <c r="E843" s="112"/>
      <c r="F843" s="112"/>
      <c r="G843" s="112"/>
      <c r="H843" s="177" t="str">
        <f t="shared" si="1147"/>
        <v/>
      </c>
      <c r="I843" s="177" t="str">
        <f t="shared" si="1148"/>
        <v/>
      </c>
      <c r="J843" s="177" t="str">
        <f t="shared" si="1149"/>
        <v/>
      </c>
      <c r="K843" s="177" t="str">
        <f t="shared" si="1150"/>
        <v/>
      </c>
      <c r="L843" s="177" t="str">
        <f t="shared" si="1169"/>
        <v>W/C</v>
      </c>
      <c r="M843" s="177" t="str">
        <f t="shared" si="1170"/>
        <v>NO</v>
      </c>
      <c r="N843" s="177" t="str">
        <f t="shared" si="1171"/>
        <v>W/C</v>
      </c>
      <c r="O843"/>
      <c r="P843" s="95">
        <v>0</v>
      </c>
      <c r="Q843" s="95">
        <v>0</v>
      </c>
      <c r="R843" s="95">
        <v>0</v>
      </c>
      <c r="S843" s="95">
        <v>0</v>
      </c>
      <c r="T843" s="95">
        <v>0</v>
      </c>
      <c r="U843" s="95">
        <v>0</v>
      </c>
      <c r="V843" s="95">
        <v>0</v>
      </c>
      <c r="W843" s="95">
        <v>0</v>
      </c>
      <c r="X843" s="95">
        <v>0</v>
      </c>
      <c r="Y843" s="95">
        <v>0</v>
      </c>
      <c r="Z843" s="95">
        <v>0</v>
      </c>
      <c r="AA843" s="95">
        <v>0</v>
      </c>
      <c r="AB843" s="95">
        <v>0</v>
      </c>
      <c r="AC843" s="95"/>
      <c r="AD843" s="95"/>
      <c r="AE843" s="95">
        <f t="shared" si="1134"/>
        <v>0</v>
      </c>
      <c r="AF843" s="102"/>
      <c r="AG843" s="101"/>
      <c r="AH843" s="99"/>
      <c r="AI843" s="99"/>
      <c r="AJ843" s="99"/>
      <c r="AK843" s="100"/>
      <c r="AL843" s="99">
        <f t="shared" si="1138"/>
        <v>0</v>
      </c>
      <c r="AM843" s="98">
        <f t="shared" ref="AM843:AM849" si="1220">AE843</f>
        <v>0</v>
      </c>
      <c r="AN843" s="99"/>
      <c r="AO843" s="247">
        <f t="shared" si="1139"/>
        <v>0</v>
      </c>
      <c r="AP843" s="232"/>
      <c r="AQ843" s="86">
        <f t="shared" si="1126"/>
        <v>0</v>
      </c>
      <c r="AR843" s="99"/>
      <c r="AS843" s="99"/>
      <c r="AT843" s="99"/>
      <c r="AU843" s="99"/>
      <c r="AV843" s="245">
        <f t="shared" si="1140"/>
        <v>0</v>
      </c>
      <c r="AW843" s="99">
        <f>AQ843</f>
        <v>0</v>
      </c>
      <c r="AX843" s="99"/>
      <c r="AY843" s="98">
        <f t="shared" si="1141"/>
        <v>0</v>
      </c>
      <c r="AZ843" s="470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</row>
    <row r="844" spans="1:83" s="11" customFormat="1" ht="12" customHeight="1">
      <c r="A844" s="161">
        <v>18700032</v>
      </c>
      <c r="B844" s="108" t="str">
        <f t="shared" si="1159"/>
        <v>18700032</v>
      </c>
      <c r="C844" s="112" t="s">
        <v>312</v>
      </c>
      <c r="D844" s="112" t="str">
        <f t="shared" si="1136"/>
        <v>W/C</v>
      </c>
      <c r="E844" s="112"/>
      <c r="F844" s="112"/>
      <c r="G844" s="112"/>
      <c r="H844" s="177" t="str">
        <f t="shared" si="1147"/>
        <v/>
      </c>
      <c r="I844" s="177" t="str">
        <f t="shared" si="1148"/>
        <v/>
      </c>
      <c r="J844" s="177" t="str">
        <f t="shared" si="1149"/>
        <v/>
      </c>
      <c r="K844" s="177" t="str">
        <f t="shared" si="1150"/>
        <v/>
      </c>
      <c r="L844" s="177" t="str">
        <f t="shared" si="1169"/>
        <v>W/C</v>
      </c>
      <c r="M844" s="177" t="str">
        <f t="shared" si="1170"/>
        <v>NO</v>
      </c>
      <c r="N844" s="177" t="str">
        <f t="shared" si="1171"/>
        <v>W/C</v>
      </c>
      <c r="O844"/>
      <c r="P844" s="95">
        <v>1156.6199999999999</v>
      </c>
      <c r="Q844" s="95">
        <v>1156.6199999999999</v>
      </c>
      <c r="R844" s="95">
        <v>1156.6199999999999</v>
      </c>
      <c r="S844" s="95">
        <v>1156.6199999999999</v>
      </c>
      <c r="T844" s="95">
        <v>1156.6199999999999</v>
      </c>
      <c r="U844" s="95">
        <v>1156.6199999999999</v>
      </c>
      <c r="V844" s="95">
        <v>1156.6199999999999</v>
      </c>
      <c r="W844" s="95">
        <v>1156.6199999999999</v>
      </c>
      <c r="X844" s="95">
        <v>1156.6199999999999</v>
      </c>
      <c r="Y844" s="95">
        <v>1156.6199999999999</v>
      </c>
      <c r="Z844" s="95">
        <v>1156.6199999999999</v>
      </c>
      <c r="AA844" s="95">
        <v>1156.6199999999999</v>
      </c>
      <c r="AB844" s="95">
        <v>1156.6199999999999</v>
      </c>
      <c r="AC844" s="95"/>
      <c r="AD844" s="95"/>
      <c r="AE844" s="95">
        <f t="shared" si="1134"/>
        <v>1156.6199999999997</v>
      </c>
      <c r="AF844" s="102"/>
      <c r="AG844" s="101"/>
      <c r="AH844" s="99"/>
      <c r="AI844" s="99"/>
      <c r="AJ844" s="99"/>
      <c r="AK844" s="100"/>
      <c r="AL844" s="99">
        <f t="shared" si="1138"/>
        <v>0</v>
      </c>
      <c r="AM844" s="98">
        <f t="shared" si="1220"/>
        <v>1156.6199999999997</v>
      </c>
      <c r="AN844" s="99"/>
      <c r="AO844" s="247">
        <f t="shared" si="1139"/>
        <v>1156.6199999999997</v>
      </c>
      <c r="AP844" s="232"/>
      <c r="AQ844" s="86">
        <f t="shared" si="1126"/>
        <v>1156.6199999999999</v>
      </c>
      <c r="AR844" s="99"/>
      <c r="AS844" s="99"/>
      <c r="AT844" s="99"/>
      <c r="AU844" s="99"/>
      <c r="AV844" s="245">
        <f t="shared" si="1140"/>
        <v>0</v>
      </c>
      <c r="AW844" s="99">
        <f t="shared" ref="AW844:AW849" si="1221">AQ844</f>
        <v>1156.6199999999999</v>
      </c>
      <c r="AX844" s="99"/>
      <c r="AY844" s="98">
        <f t="shared" si="1141"/>
        <v>1156.6199999999999</v>
      </c>
      <c r="AZ844" s="470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</row>
    <row r="845" spans="1:83" s="11" customFormat="1" ht="12" customHeight="1">
      <c r="A845" s="161">
        <v>18700041</v>
      </c>
      <c r="B845" s="108" t="str">
        <f t="shared" si="1159"/>
        <v>18700041</v>
      </c>
      <c r="C845" s="112" t="s">
        <v>703</v>
      </c>
      <c r="D845" s="112" t="str">
        <f t="shared" si="1136"/>
        <v>W/C</v>
      </c>
      <c r="E845" s="112"/>
      <c r="F845" s="112"/>
      <c r="G845" s="112"/>
      <c r="H845" s="177" t="str">
        <f t="shared" si="1147"/>
        <v/>
      </c>
      <c r="I845" s="177" t="str">
        <f t="shared" si="1148"/>
        <v/>
      </c>
      <c r="J845" s="177" t="str">
        <f t="shared" si="1149"/>
        <v/>
      </c>
      <c r="K845" s="177" t="str">
        <f t="shared" si="1150"/>
        <v/>
      </c>
      <c r="L845" s="177" t="str">
        <f t="shared" si="1169"/>
        <v>W/C</v>
      </c>
      <c r="M845" s="177" t="str">
        <f t="shared" si="1170"/>
        <v>NO</v>
      </c>
      <c r="N845" s="177" t="str">
        <f t="shared" si="1171"/>
        <v>W/C</v>
      </c>
      <c r="O845"/>
      <c r="P845" s="95">
        <v>665.8</v>
      </c>
      <c r="Q845" s="95">
        <v>665.8</v>
      </c>
      <c r="R845" s="95">
        <v>665.8</v>
      </c>
      <c r="S845" s="95">
        <v>665.8</v>
      </c>
      <c r="T845" s="95">
        <v>665.8</v>
      </c>
      <c r="U845" s="95">
        <v>665.8</v>
      </c>
      <c r="V845" s="95">
        <v>665.8</v>
      </c>
      <c r="W845" s="95">
        <v>665.8</v>
      </c>
      <c r="X845" s="95">
        <v>665.8</v>
      </c>
      <c r="Y845" s="95">
        <v>665.8</v>
      </c>
      <c r="Z845" s="95">
        <v>665.8</v>
      </c>
      <c r="AA845" s="95">
        <v>665.8</v>
      </c>
      <c r="AB845" s="95">
        <v>665.8</v>
      </c>
      <c r="AC845" s="95"/>
      <c r="AD845" s="95"/>
      <c r="AE845" s="95">
        <f t="shared" si="1134"/>
        <v>665.80000000000007</v>
      </c>
      <c r="AF845" s="102"/>
      <c r="AG845" s="101"/>
      <c r="AH845" s="99"/>
      <c r="AI845" s="99"/>
      <c r="AJ845" s="99"/>
      <c r="AK845" s="100"/>
      <c r="AL845" s="99">
        <f t="shared" si="1138"/>
        <v>0</v>
      </c>
      <c r="AM845" s="98">
        <f t="shared" si="1220"/>
        <v>665.80000000000007</v>
      </c>
      <c r="AN845" s="99"/>
      <c r="AO845" s="247">
        <f t="shared" si="1139"/>
        <v>665.80000000000007</v>
      </c>
      <c r="AP845" s="232"/>
      <c r="AQ845" s="86">
        <f t="shared" si="1126"/>
        <v>665.8</v>
      </c>
      <c r="AR845" s="99"/>
      <c r="AS845" s="99"/>
      <c r="AT845" s="99"/>
      <c r="AU845" s="99"/>
      <c r="AV845" s="245">
        <f t="shared" si="1140"/>
        <v>0</v>
      </c>
      <c r="AW845" s="99">
        <f t="shared" si="1221"/>
        <v>665.8</v>
      </c>
      <c r="AX845" s="99"/>
      <c r="AY845" s="98">
        <f t="shared" si="1141"/>
        <v>665.8</v>
      </c>
      <c r="AZ845" s="470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</row>
    <row r="846" spans="1:83" s="11" customFormat="1" ht="12" customHeight="1">
      <c r="A846" s="161">
        <v>18700062</v>
      </c>
      <c r="B846" s="108" t="str">
        <f t="shared" si="1159"/>
        <v>18700062</v>
      </c>
      <c r="C846" s="112" t="s">
        <v>849</v>
      </c>
      <c r="D846" s="112" t="str">
        <f t="shared" si="1136"/>
        <v>W/C</v>
      </c>
      <c r="E846" s="112"/>
      <c r="F846" s="112"/>
      <c r="G846" s="112"/>
      <c r="H846" s="177" t="str">
        <f t="shared" si="1147"/>
        <v/>
      </c>
      <c r="I846" s="177" t="str">
        <f t="shared" si="1148"/>
        <v/>
      </c>
      <c r="J846" s="177" t="str">
        <f t="shared" si="1149"/>
        <v/>
      </c>
      <c r="K846" s="177" t="str">
        <f t="shared" si="1150"/>
        <v/>
      </c>
      <c r="L846" s="177" t="str">
        <f t="shared" si="1169"/>
        <v>W/C</v>
      </c>
      <c r="M846" s="177" t="str">
        <f t="shared" si="1170"/>
        <v>NO</v>
      </c>
      <c r="N846" s="177" t="str">
        <f t="shared" si="1171"/>
        <v>W/C</v>
      </c>
      <c r="O846"/>
      <c r="P846" s="95">
        <v>0</v>
      </c>
      <c r="Q846" s="95">
        <v>0</v>
      </c>
      <c r="R846" s="95">
        <v>0</v>
      </c>
      <c r="S846" s="95">
        <v>0</v>
      </c>
      <c r="T846" s="95">
        <v>0</v>
      </c>
      <c r="U846" s="95">
        <v>0</v>
      </c>
      <c r="V846" s="95">
        <v>0</v>
      </c>
      <c r="W846" s="95">
        <v>0</v>
      </c>
      <c r="X846" s="95">
        <v>0</v>
      </c>
      <c r="Y846" s="95">
        <v>0</v>
      </c>
      <c r="Z846" s="95">
        <v>0</v>
      </c>
      <c r="AA846" s="95">
        <v>0</v>
      </c>
      <c r="AB846" s="95">
        <v>0</v>
      </c>
      <c r="AC846" s="95"/>
      <c r="AD846" s="95"/>
      <c r="AE846" s="95">
        <f t="shared" si="1134"/>
        <v>0</v>
      </c>
      <c r="AF846" s="102"/>
      <c r="AG846" s="101"/>
      <c r="AH846" s="99"/>
      <c r="AI846" s="99"/>
      <c r="AJ846" s="99"/>
      <c r="AK846" s="100"/>
      <c r="AL846" s="99">
        <f t="shared" si="1138"/>
        <v>0</v>
      </c>
      <c r="AM846" s="98">
        <f t="shared" si="1220"/>
        <v>0</v>
      </c>
      <c r="AN846" s="99"/>
      <c r="AO846" s="247">
        <f t="shared" si="1139"/>
        <v>0</v>
      </c>
      <c r="AP846" s="232"/>
      <c r="AQ846" s="86">
        <f t="shared" si="1126"/>
        <v>0</v>
      </c>
      <c r="AR846" s="99"/>
      <c r="AS846" s="99"/>
      <c r="AT846" s="99"/>
      <c r="AU846" s="99"/>
      <c r="AV846" s="245">
        <f t="shared" si="1140"/>
        <v>0</v>
      </c>
      <c r="AW846" s="99">
        <f t="shared" si="1221"/>
        <v>0</v>
      </c>
      <c r="AX846" s="99"/>
      <c r="AY846" s="98">
        <f t="shared" si="1141"/>
        <v>0</v>
      </c>
      <c r="AZ846" s="470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</row>
    <row r="847" spans="1:83" s="11" customFormat="1" ht="12" customHeight="1">
      <c r="A847" s="161">
        <v>18700071</v>
      </c>
      <c r="B847" s="108" t="str">
        <f t="shared" si="1159"/>
        <v>18700071</v>
      </c>
      <c r="C847" s="112" t="s">
        <v>850</v>
      </c>
      <c r="D847" s="112" t="str">
        <f t="shared" si="1136"/>
        <v>W/C</v>
      </c>
      <c r="E847" s="112"/>
      <c r="F847" s="112"/>
      <c r="G847" s="112"/>
      <c r="H847" s="177" t="str">
        <f t="shared" si="1147"/>
        <v/>
      </c>
      <c r="I847" s="177" t="str">
        <f t="shared" si="1148"/>
        <v/>
      </c>
      <c r="J847" s="177" t="str">
        <f t="shared" si="1149"/>
        <v/>
      </c>
      <c r="K847" s="177" t="str">
        <f t="shared" si="1150"/>
        <v/>
      </c>
      <c r="L847" s="177" t="str">
        <f t="shared" si="1169"/>
        <v>W/C</v>
      </c>
      <c r="M847" s="177" t="str">
        <f t="shared" si="1170"/>
        <v>NO</v>
      </c>
      <c r="N847" s="177" t="str">
        <f t="shared" si="1171"/>
        <v>W/C</v>
      </c>
      <c r="O847"/>
      <c r="P847" s="95">
        <v>0</v>
      </c>
      <c r="Q847" s="95">
        <v>0</v>
      </c>
      <c r="R847" s="95">
        <v>0</v>
      </c>
      <c r="S847" s="95">
        <v>0</v>
      </c>
      <c r="T847" s="95">
        <v>0</v>
      </c>
      <c r="U847" s="95">
        <v>0</v>
      </c>
      <c r="V847" s="95">
        <v>0</v>
      </c>
      <c r="W847" s="95">
        <v>0</v>
      </c>
      <c r="X847" s="95">
        <v>0</v>
      </c>
      <c r="Y847" s="95">
        <v>0</v>
      </c>
      <c r="Z847" s="95">
        <v>0</v>
      </c>
      <c r="AA847" s="95">
        <v>0</v>
      </c>
      <c r="AB847" s="95">
        <v>0</v>
      </c>
      <c r="AC847" s="95"/>
      <c r="AD847" s="95"/>
      <c r="AE847" s="95">
        <f t="shared" si="1134"/>
        <v>0</v>
      </c>
      <c r="AF847" s="102"/>
      <c r="AG847" s="101"/>
      <c r="AH847" s="99"/>
      <c r="AI847" s="99"/>
      <c r="AJ847" s="99"/>
      <c r="AK847" s="100"/>
      <c r="AL847" s="99">
        <f t="shared" si="1138"/>
        <v>0</v>
      </c>
      <c r="AM847" s="98">
        <f t="shared" si="1220"/>
        <v>0</v>
      </c>
      <c r="AN847" s="99"/>
      <c r="AO847" s="247">
        <f t="shared" si="1139"/>
        <v>0</v>
      </c>
      <c r="AP847" s="232"/>
      <c r="AQ847" s="86">
        <f t="shared" si="1126"/>
        <v>0</v>
      </c>
      <c r="AR847" s="99"/>
      <c r="AS847" s="99"/>
      <c r="AT847" s="99"/>
      <c r="AU847" s="99"/>
      <c r="AV847" s="245">
        <f t="shared" si="1140"/>
        <v>0</v>
      </c>
      <c r="AW847" s="99">
        <f t="shared" si="1221"/>
        <v>0</v>
      </c>
      <c r="AX847" s="99"/>
      <c r="AY847" s="98">
        <f t="shared" si="1141"/>
        <v>0</v>
      </c>
      <c r="AZ847" s="470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</row>
    <row r="848" spans="1:83" s="11" customFormat="1" ht="12" customHeight="1">
      <c r="A848" s="336">
        <v>18700081</v>
      </c>
      <c r="B848" s="337" t="str">
        <f t="shared" si="1159"/>
        <v>18700081</v>
      </c>
      <c r="C848" s="326" t="s">
        <v>1417</v>
      </c>
      <c r="D848" s="326" t="str">
        <f t="shared" si="1136"/>
        <v>W/C</v>
      </c>
      <c r="E848" s="326"/>
      <c r="F848" s="339">
        <v>43070</v>
      </c>
      <c r="G848" s="326"/>
      <c r="H848" s="327" t="str">
        <f t="shared" si="1147"/>
        <v/>
      </c>
      <c r="I848" s="327" t="str">
        <f t="shared" si="1148"/>
        <v/>
      </c>
      <c r="J848" s="327" t="str">
        <f t="shared" si="1149"/>
        <v/>
      </c>
      <c r="K848" s="327" t="str">
        <f t="shared" si="1150"/>
        <v/>
      </c>
      <c r="L848" s="327" t="str">
        <f t="shared" si="1169"/>
        <v>W/C</v>
      </c>
      <c r="M848" s="327" t="str">
        <f t="shared" si="1170"/>
        <v>NO</v>
      </c>
      <c r="N848" s="327" t="str">
        <f t="shared" si="1171"/>
        <v>W/C</v>
      </c>
      <c r="O848" s="327"/>
      <c r="P848" s="328">
        <v>-11781.29</v>
      </c>
      <c r="Q848" s="328">
        <v>-11085.09</v>
      </c>
      <c r="R848" s="328">
        <v>-10388.89</v>
      </c>
      <c r="S848" s="328">
        <v>-9692.69</v>
      </c>
      <c r="T848" s="328">
        <v>-8996.49</v>
      </c>
      <c r="U848" s="328">
        <v>-8300.2900000000009</v>
      </c>
      <c r="V848" s="328">
        <v>-7604.09</v>
      </c>
      <c r="W848" s="328">
        <v>-6907.89</v>
      </c>
      <c r="X848" s="328">
        <v>-6211.69</v>
      </c>
      <c r="Y848" s="328">
        <v>-5515.49</v>
      </c>
      <c r="Z848" s="328">
        <v>-4819.29</v>
      </c>
      <c r="AA848" s="328">
        <v>-4123.09</v>
      </c>
      <c r="AB848" s="328">
        <v>-3426.89</v>
      </c>
      <c r="AC848" s="328"/>
      <c r="AD848" s="328"/>
      <c r="AE848" s="328">
        <f t="shared" si="1134"/>
        <v>-7604.0899999999992</v>
      </c>
      <c r="AF848" s="377"/>
      <c r="AG848" s="329"/>
      <c r="AH848" s="330"/>
      <c r="AI848" s="330"/>
      <c r="AJ848" s="330"/>
      <c r="AK848" s="331"/>
      <c r="AL848" s="330">
        <f t="shared" si="1138"/>
        <v>0</v>
      </c>
      <c r="AM848" s="332">
        <f t="shared" si="1220"/>
        <v>-7604.0899999999992</v>
      </c>
      <c r="AN848" s="330"/>
      <c r="AO848" s="333">
        <f t="shared" si="1139"/>
        <v>-7604.0899999999992</v>
      </c>
      <c r="AP848" s="232"/>
      <c r="AQ848" s="334">
        <f t="shared" si="1126"/>
        <v>-3426.89</v>
      </c>
      <c r="AR848" s="330"/>
      <c r="AS848" s="330"/>
      <c r="AT848" s="330"/>
      <c r="AU848" s="330"/>
      <c r="AV848" s="335">
        <f t="shared" si="1140"/>
        <v>0</v>
      </c>
      <c r="AW848" s="330">
        <f t="shared" si="1221"/>
        <v>-3426.89</v>
      </c>
      <c r="AX848" s="330"/>
      <c r="AY848" s="332">
        <f t="shared" si="1141"/>
        <v>-3426.89</v>
      </c>
      <c r="AZ848" s="470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</row>
    <row r="849" spans="1:83" s="11" customFormat="1" ht="12" customHeight="1">
      <c r="A849" s="336">
        <v>18700082</v>
      </c>
      <c r="B849" s="337" t="str">
        <f t="shared" si="1159"/>
        <v>18700082</v>
      </c>
      <c r="C849" s="326" t="s">
        <v>1418</v>
      </c>
      <c r="D849" s="326" t="str">
        <f t="shared" si="1136"/>
        <v>W/C</v>
      </c>
      <c r="E849" s="326"/>
      <c r="F849" s="339">
        <v>43070</v>
      </c>
      <c r="G849" s="326"/>
      <c r="H849" s="327" t="str">
        <f t="shared" si="1147"/>
        <v/>
      </c>
      <c r="I849" s="327" t="str">
        <f t="shared" si="1148"/>
        <v/>
      </c>
      <c r="J849" s="327" t="str">
        <f t="shared" si="1149"/>
        <v/>
      </c>
      <c r="K849" s="327" t="str">
        <f t="shared" si="1150"/>
        <v/>
      </c>
      <c r="L849" s="327" t="str">
        <f t="shared" si="1169"/>
        <v>W/C</v>
      </c>
      <c r="M849" s="327" t="str">
        <f t="shared" si="1170"/>
        <v>NO</v>
      </c>
      <c r="N849" s="327" t="str">
        <f t="shared" si="1171"/>
        <v>W/C</v>
      </c>
      <c r="O849" s="327"/>
      <c r="P849" s="328">
        <v>178062.32</v>
      </c>
      <c r="Q849" s="328">
        <v>170535.54</v>
      </c>
      <c r="R849" s="328">
        <v>163008.76</v>
      </c>
      <c r="S849" s="328">
        <v>155481.98000000001</v>
      </c>
      <c r="T849" s="328">
        <v>147955.20000000001</v>
      </c>
      <c r="U849" s="328">
        <v>140428.42000000001</v>
      </c>
      <c r="V849" s="328">
        <v>132901.64000000001</v>
      </c>
      <c r="W849" s="328">
        <v>125374.86</v>
      </c>
      <c r="X849" s="328">
        <v>117848.08</v>
      </c>
      <c r="Y849" s="328">
        <v>110321.3</v>
      </c>
      <c r="Z849" s="328">
        <v>102794.52</v>
      </c>
      <c r="AA849" s="328">
        <v>95267.74</v>
      </c>
      <c r="AB849" s="328">
        <v>87740.96</v>
      </c>
      <c r="AC849" s="328"/>
      <c r="AD849" s="328"/>
      <c r="AE849" s="328">
        <f t="shared" si="1134"/>
        <v>132901.64000000001</v>
      </c>
      <c r="AF849" s="377"/>
      <c r="AG849" s="329"/>
      <c r="AH849" s="330"/>
      <c r="AI849" s="330"/>
      <c r="AJ849" s="330"/>
      <c r="AK849" s="331"/>
      <c r="AL849" s="330">
        <f t="shared" si="1138"/>
        <v>0</v>
      </c>
      <c r="AM849" s="332">
        <f t="shared" si="1220"/>
        <v>132901.64000000001</v>
      </c>
      <c r="AN849" s="330"/>
      <c r="AO849" s="333">
        <f t="shared" si="1139"/>
        <v>132901.64000000001</v>
      </c>
      <c r="AP849" s="232"/>
      <c r="AQ849" s="334">
        <f t="shared" ref="AQ849:AQ915" si="1222">AB849</f>
        <v>87740.96</v>
      </c>
      <c r="AR849" s="330"/>
      <c r="AS849" s="330"/>
      <c r="AT849" s="330"/>
      <c r="AU849" s="330"/>
      <c r="AV849" s="335">
        <f t="shared" si="1140"/>
        <v>0</v>
      </c>
      <c r="AW849" s="330">
        <f t="shared" si="1221"/>
        <v>87740.96</v>
      </c>
      <c r="AX849" s="330"/>
      <c r="AY849" s="332">
        <f t="shared" si="1141"/>
        <v>87740.96</v>
      </c>
      <c r="AZ849" s="470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</row>
    <row r="850" spans="1:83" s="11" customFormat="1" ht="12" customHeight="1">
      <c r="A850" s="161">
        <v>18900013</v>
      </c>
      <c r="B850" s="108" t="str">
        <f t="shared" si="1159"/>
        <v>18900013</v>
      </c>
      <c r="C850" s="94" t="s">
        <v>243</v>
      </c>
      <c r="D850" s="112" t="str">
        <f t="shared" si="1136"/>
        <v>AIC</v>
      </c>
      <c r="E850" s="112"/>
      <c r="F850" s="94"/>
      <c r="G850" s="112"/>
      <c r="H850" s="177" t="str">
        <f t="shared" si="1147"/>
        <v>AIC</v>
      </c>
      <c r="I850" s="177" t="str">
        <f t="shared" si="1148"/>
        <v/>
      </c>
      <c r="J850" s="177" t="str">
        <f t="shared" si="1149"/>
        <v/>
      </c>
      <c r="K850" s="177" t="str">
        <f t="shared" si="1150"/>
        <v/>
      </c>
      <c r="L850" s="177" t="str">
        <f t="shared" si="1169"/>
        <v>NO</v>
      </c>
      <c r="M850" s="177" t="str">
        <f t="shared" si="1170"/>
        <v>NO</v>
      </c>
      <c r="N850" s="177" t="str">
        <f t="shared" si="1171"/>
        <v/>
      </c>
      <c r="O850"/>
      <c r="P850" s="95">
        <v>0</v>
      </c>
      <c r="Q850" s="95">
        <v>0</v>
      </c>
      <c r="R850" s="95">
        <v>0</v>
      </c>
      <c r="S850" s="95">
        <v>0</v>
      </c>
      <c r="T850" s="95">
        <v>0</v>
      </c>
      <c r="U850" s="95">
        <v>0</v>
      </c>
      <c r="V850" s="95">
        <v>0</v>
      </c>
      <c r="W850" s="95">
        <v>0</v>
      </c>
      <c r="X850" s="95">
        <v>0</v>
      </c>
      <c r="Y850" s="95">
        <v>0</v>
      </c>
      <c r="Z850" s="95">
        <v>0</v>
      </c>
      <c r="AA850" s="95">
        <v>0</v>
      </c>
      <c r="AB850" s="95">
        <v>0</v>
      </c>
      <c r="AC850" s="95"/>
      <c r="AD850" s="95"/>
      <c r="AE850" s="95">
        <f t="shared" si="1134"/>
        <v>0</v>
      </c>
      <c r="AF850" s="102"/>
      <c r="AG850" s="101"/>
      <c r="AH850" s="99">
        <f t="shared" ref="AH850:AH878" si="1223">AE850</f>
        <v>0</v>
      </c>
      <c r="AI850" s="99"/>
      <c r="AJ850" s="99"/>
      <c r="AK850" s="100"/>
      <c r="AL850" s="99">
        <f t="shared" si="1138"/>
        <v>0</v>
      </c>
      <c r="AM850" s="98"/>
      <c r="AN850" s="99"/>
      <c r="AO850" s="247">
        <f t="shared" si="1139"/>
        <v>0</v>
      </c>
      <c r="AP850" s="232"/>
      <c r="AQ850" s="86">
        <f t="shared" si="1222"/>
        <v>0</v>
      </c>
      <c r="AR850" s="99">
        <f t="shared" ref="AR850:AR878" si="1224">AQ850</f>
        <v>0</v>
      </c>
      <c r="AS850" s="99"/>
      <c r="AT850" s="99"/>
      <c r="AU850" s="99"/>
      <c r="AV850" s="245">
        <f t="shared" si="1140"/>
        <v>0</v>
      </c>
      <c r="AW850" s="99"/>
      <c r="AX850" s="99"/>
      <c r="AY850" s="98">
        <f t="shared" si="1141"/>
        <v>0</v>
      </c>
      <c r="AZ850" s="47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</row>
    <row r="851" spans="1:83" s="11" customFormat="1" ht="12" customHeight="1">
      <c r="A851" s="161">
        <v>18900173</v>
      </c>
      <c r="B851" s="108" t="str">
        <f t="shared" si="1159"/>
        <v>18900173</v>
      </c>
      <c r="C851" s="94" t="s">
        <v>366</v>
      </c>
      <c r="D851" s="112" t="str">
        <f t="shared" si="1136"/>
        <v>AIC</v>
      </c>
      <c r="E851" s="112"/>
      <c r="F851" s="94"/>
      <c r="G851" s="112"/>
      <c r="H851" s="177" t="str">
        <f t="shared" si="1147"/>
        <v>AIC</v>
      </c>
      <c r="I851" s="177" t="str">
        <f t="shared" si="1148"/>
        <v/>
      </c>
      <c r="J851" s="177" t="str">
        <f t="shared" si="1149"/>
        <v/>
      </c>
      <c r="K851" s="177" t="str">
        <f t="shared" si="1150"/>
        <v/>
      </c>
      <c r="L851" s="177" t="str">
        <f t="shared" si="1169"/>
        <v>NO</v>
      </c>
      <c r="M851" s="177" t="str">
        <f t="shared" si="1170"/>
        <v>NO</v>
      </c>
      <c r="N851" s="177" t="str">
        <f t="shared" si="1171"/>
        <v/>
      </c>
      <c r="O851"/>
      <c r="P851" s="95">
        <v>858474.4</v>
      </c>
      <c r="Q851" s="95">
        <v>844401.06</v>
      </c>
      <c r="R851" s="95">
        <v>830327.72</v>
      </c>
      <c r="S851" s="95">
        <v>816254.38</v>
      </c>
      <c r="T851" s="95">
        <v>802181.04</v>
      </c>
      <c r="U851" s="95">
        <v>788107.7</v>
      </c>
      <c r="V851" s="95">
        <v>774034.36</v>
      </c>
      <c r="W851" s="95">
        <v>759961.02</v>
      </c>
      <c r="X851" s="95">
        <v>745887.68</v>
      </c>
      <c r="Y851" s="95">
        <v>731814.34</v>
      </c>
      <c r="Z851" s="95">
        <v>717741</v>
      </c>
      <c r="AA851" s="95">
        <v>703667.66</v>
      </c>
      <c r="AB851" s="95">
        <v>689594.32</v>
      </c>
      <c r="AC851" s="95"/>
      <c r="AD851" s="95"/>
      <c r="AE851" s="95">
        <f t="shared" si="1134"/>
        <v>774034.36</v>
      </c>
      <c r="AF851" s="102"/>
      <c r="AG851" s="101"/>
      <c r="AH851" s="99">
        <f t="shared" si="1223"/>
        <v>774034.36</v>
      </c>
      <c r="AI851" s="99"/>
      <c r="AJ851" s="99"/>
      <c r="AK851" s="100"/>
      <c r="AL851" s="99">
        <f t="shared" si="1138"/>
        <v>0</v>
      </c>
      <c r="AM851" s="98"/>
      <c r="AN851" s="99"/>
      <c r="AO851" s="247">
        <f t="shared" si="1139"/>
        <v>0</v>
      </c>
      <c r="AP851" s="232"/>
      <c r="AQ851" s="86">
        <f t="shared" si="1222"/>
        <v>689594.32</v>
      </c>
      <c r="AR851" s="99">
        <f t="shared" si="1224"/>
        <v>689594.32</v>
      </c>
      <c r="AS851" s="99"/>
      <c r="AT851" s="99"/>
      <c r="AU851" s="99"/>
      <c r="AV851" s="245">
        <f t="shared" si="1140"/>
        <v>0</v>
      </c>
      <c r="AW851" s="99"/>
      <c r="AX851" s="99"/>
      <c r="AY851" s="98">
        <f t="shared" si="1141"/>
        <v>0</v>
      </c>
      <c r="AZ851" s="470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</row>
    <row r="852" spans="1:83" s="11" customFormat="1" ht="12" customHeight="1">
      <c r="A852" s="161">
        <v>18900183</v>
      </c>
      <c r="B852" s="108" t="str">
        <f t="shared" si="1159"/>
        <v>18900183</v>
      </c>
      <c r="C852" s="94" t="s">
        <v>128</v>
      </c>
      <c r="D852" s="112" t="str">
        <f t="shared" si="1136"/>
        <v>AIC</v>
      </c>
      <c r="E852" s="112"/>
      <c r="F852" s="94"/>
      <c r="G852" s="112"/>
      <c r="H852" s="177" t="str">
        <f t="shared" si="1147"/>
        <v>AIC</v>
      </c>
      <c r="I852" s="177" t="str">
        <f t="shared" si="1148"/>
        <v/>
      </c>
      <c r="J852" s="177" t="str">
        <f t="shared" si="1149"/>
        <v/>
      </c>
      <c r="K852" s="177" t="str">
        <f t="shared" si="1150"/>
        <v/>
      </c>
      <c r="L852" s="177" t="str">
        <f t="shared" si="1169"/>
        <v>NO</v>
      </c>
      <c r="M852" s="177" t="str">
        <f t="shared" si="1170"/>
        <v>NO</v>
      </c>
      <c r="N852" s="177" t="str">
        <f t="shared" si="1171"/>
        <v/>
      </c>
      <c r="O852"/>
      <c r="P852" s="95">
        <v>280503.81</v>
      </c>
      <c r="Q852" s="95">
        <v>279079.93</v>
      </c>
      <c r="R852" s="95">
        <v>277656.05</v>
      </c>
      <c r="S852" s="95">
        <v>276232.17</v>
      </c>
      <c r="T852" s="95">
        <v>274808.28999999998</v>
      </c>
      <c r="U852" s="95">
        <v>273384.40999999997</v>
      </c>
      <c r="V852" s="95">
        <v>271960.53000000003</v>
      </c>
      <c r="W852" s="95">
        <v>270536.65000000002</v>
      </c>
      <c r="X852" s="95">
        <v>269112.77</v>
      </c>
      <c r="Y852" s="95">
        <v>267688.89</v>
      </c>
      <c r="Z852" s="95">
        <v>266265.01</v>
      </c>
      <c r="AA852" s="95">
        <v>264841.13</v>
      </c>
      <c r="AB852" s="95">
        <v>263417.25</v>
      </c>
      <c r="AC852" s="95"/>
      <c r="AD852" s="95"/>
      <c r="AE852" s="95">
        <f t="shared" si="1134"/>
        <v>271960.53000000003</v>
      </c>
      <c r="AF852" s="102"/>
      <c r="AG852" s="101"/>
      <c r="AH852" s="99">
        <f t="shared" si="1223"/>
        <v>271960.53000000003</v>
      </c>
      <c r="AI852" s="99"/>
      <c r="AJ852" s="99"/>
      <c r="AK852" s="100"/>
      <c r="AL852" s="99">
        <f t="shared" si="1138"/>
        <v>0</v>
      </c>
      <c r="AM852" s="98"/>
      <c r="AN852" s="99"/>
      <c r="AO852" s="247">
        <f t="shared" si="1139"/>
        <v>0</v>
      </c>
      <c r="AP852" s="232"/>
      <c r="AQ852" s="86">
        <f t="shared" si="1222"/>
        <v>263417.25</v>
      </c>
      <c r="AR852" s="99">
        <f t="shared" si="1224"/>
        <v>263417.25</v>
      </c>
      <c r="AS852" s="99"/>
      <c r="AT852" s="99"/>
      <c r="AU852" s="99"/>
      <c r="AV852" s="245">
        <f t="shared" si="1140"/>
        <v>0</v>
      </c>
      <c r="AW852" s="99"/>
      <c r="AX852" s="99"/>
      <c r="AY852" s="98">
        <f t="shared" si="1141"/>
        <v>0</v>
      </c>
      <c r="AZ852" s="470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</row>
    <row r="853" spans="1:83" s="11" customFormat="1" ht="12" customHeight="1">
      <c r="A853" s="161">
        <v>18900193</v>
      </c>
      <c r="B853" s="108" t="str">
        <f t="shared" si="1159"/>
        <v>18900193</v>
      </c>
      <c r="C853" s="112" t="s">
        <v>193</v>
      </c>
      <c r="D853" s="112" t="str">
        <f t="shared" si="1136"/>
        <v>AIC</v>
      </c>
      <c r="E853" s="112"/>
      <c r="F853" s="112"/>
      <c r="G853" s="112"/>
      <c r="H853" s="177" t="str">
        <f t="shared" si="1147"/>
        <v>AIC</v>
      </c>
      <c r="I853" s="177" t="str">
        <f t="shared" si="1148"/>
        <v/>
      </c>
      <c r="J853" s="177" t="str">
        <f t="shared" si="1149"/>
        <v/>
      </c>
      <c r="K853" s="177" t="str">
        <f t="shared" si="1150"/>
        <v/>
      </c>
      <c r="L853" s="177" t="str">
        <f t="shared" si="1169"/>
        <v>NO</v>
      </c>
      <c r="M853" s="177" t="str">
        <f t="shared" si="1170"/>
        <v>NO</v>
      </c>
      <c r="N853" s="177" t="str">
        <f t="shared" si="1171"/>
        <v/>
      </c>
      <c r="O853"/>
      <c r="P853" s="95">
        <v>1934184.61</v>
      </c>
      <c r="Q853" s="95">
        <v>1915034.26</v>
      </c>
      <c r="R853" s="95">
        <v>1895883.91</v>
      </c>
      <c r="S853" s="95">
        <v>1876733.56</v>
      </c>
      <c r="T853" s="95">
        <v>1857583.21</v>
      </c>
      <c r="U853" s="95">
        <v>1838432.86</v>
      </c>
      <c r="V853" s="95">
        <v>1819282.51</v>
      </c>
      <c r="W853" s="95">
        <v>1800132.16</v>
      </c>
      <c r="X853" s="95">
        <v>1780981.81</v>
      </c>
      <c r="Y853" s="95">
        <v>1761831.46</v>
      </c>
      <c r="Z853" s="95">
        <v>1742681.11</v>
      </c>
      <c r="AA853" s="95">
        <v>1723530.76</v>
      </c>
      <c r="AB853" s="95">
        <v>1704380.41</v>
      </c>
      <c r="AC853" s="95"/>
      <c r="AD853" s="95"/>
      <c r="AE853" s="95">
        <f t="shared" si="1134"/>
        <v>1819282.5100000005</v>
      </c>
      <c r="AF853" s="102"/>
      <c r="AG853" s="101"/>
      <c r="AH853" s="99">
        <f t="shared" si="1223"/>
        <v>1819282.5100000005</v>
      </c>
      <c r="AI853" s="99"/>
      <c r="AJ853" s="99"/>
      <c r="AK853" s="100"/>
      <c r="AL853" s="99">
        <f t="shared" si="1138"/>
        <v>0</v>
      </c>
      <c r="AM853" s="98"/>
      <c r="AN853" s="99"/>
      <c r="AO853" s="247">
        <f t="shared" si="1139"/>
        <v>0</v>
      </c>
      <c r="AP853" s="232"/>
      <c r="AQ853" s="86">
        <f t="shared" si="1222"/>
        <v>1704380.41</v>
      </c>
      <c r="AR853" s="99">
        <f t="shared" si="1224"/>
        <v>1704380.41</v>
      </c>
      <c r="AS853" s="99"/>
      <c r="AT853" s="99"/>
      <c r="AU853" s="99"/>
      <c r="AV853" s="245">
        <f t="shared" si="1140"/>
        <v>0</v>
      </c>
      <c r="AW853" s="99"/>
      <c r="AX853" s="99"/>
      <c r="AY853" s="98">
        <f t="shared" si="1141"/>
        <v>0</v>
      </c>
      <c r="AZ853" s="470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</row>
    <row r="854" spans="1:83" s="11" customFormat="1" ht="12" customHeight="1">
      <c r="A854" s="161">
        <v>18900203</v>
      </c>
      <c r="B854" s="108" t="str">
        <f t="shared" si="1159"/>
        <v>18900203</v>
      </c>
      <c r="C854" s="112" t="s">
        <v>1180</v>
      </c>
      <c r="D854" s="112" t="str">
        <f t="shared" si="1136"/>
        <v>AIC</v>
      </c>
      <c r="E854" s="112"/>
      <c r="F854" s="112"/>
      <c r="G854" s="112"/>
      <c r="H854" s="177" t="str">
        <f t="shared" si="1147"/>
        <v>AIC</v>
      </c>
      <c r="I854" s="177" t="str">
        <f t="shared" si="1148"/>
        <v/>
      </c>
      <c r="J854" s="177" t="str">
        <f t="shared" si="1149"/>
        <v/>
      </c>
      <c r="K854" s="177" t="str">
        <f t="shared" si="1150"/>
        <v/>
      </c>
      <c r="L854" s="177" t="str">
        <f t="shared" si="1169"/>
        <v>NO</v>
      </c>
      <c r="M854" s="177" t="str">
        <f t="shared" si="1170"/>
        <v>NO</v>
      </c>
      <c r="N854" s="177" t="str">
        <f t="shared" si="1171"/>
        <v/>
      </c>
      <c r="O854"/>
      <c r="P854" s="95">
        <v>2168703.2400000002</v>
      </c>
      <c r="Q854" s="95">
        <v>2161844.7000000002</v>
      </c>
      <c r="R854" s="95">
        <v>2154986.16</v>
      </c>
      <c r="S854" s="95">
        <v>2148127.62</v>
      </c>
      <c r="T854" s="95">
        <v>2141269.08</v>
      </c>
      <c r="U854" s="95">
        <v>2134410.54</v>
      </c>
      <c r="V854" s="95">
        <v>2127552</v>
      </c>
      <c r="W854" s="95">
        <v>2120693.46</v>
      </c>
      <c r="X854" s="95">
        <v>2113834.92</v>
      </c>
      <c r="Y854" s="95">
        <v>2106976.38</v>
      </c>
      <c r="Z854" s="95">
        <v>2100117.84</v>
      </c>
      <c r="AA854" s="95">
        <v>2093259.3</v>
      </c>
      <c r="AB854" s="95">
        <v>2086400.76</v>
      </c>
      <c r="AC854" s="95"/>
      <c r="AD854" s="95"/>
      <c r="AE854" s="95">
        <f t="shared" si="1134"/>
        <v>2127552.0000000005</v>
      </c>
      <c r="AF854" s="102"/>
      <c r="AG854" s="101"/>
      <c r="AH854" s="99">
        <f t="shared" si="1223"/>
        <v>2127552.0000000005</v>
      </c>
      <c r="AI854" s="99"/>
      <c r="AJ854" s="99"/>
      <c r="AK854" s="100"/>
      <c r="AL854" s="99">
        <f t="shared" si="1138"/>
        <v>0</v>
      </c>
      <c r="AM854" s="98"/>
      <c r="AN854" s="99"/>
      <c r="AO854" s="247">
        <f t="shared" si="1139"/>
        <v>0</v>
      </c>
      <c r="AP854" s="232"/>
      <c r="AQ854" s="86">
        <f t="shared" si="1222"/>
        <v>2086400.76</v>
      </c>
      <c r="AR854" s="99">
        <f t="shared" si="1224"/>
        <v>2086400.76</v>
      </c>
      <c r="AS854" s="99"/>
      <c r="AT854" s="99"/>
      <c r="AU854" s="99"/>
      <c r="AV854" s="245">
        <f t="shared" si="1140"/>
        <v>0</v>
      </c>
      <c r="AW854" s="99"/>
      <c r="AX854" s="99"/>
      <c r="AY854" s="98">
        <f t="shared" si="1141"/>
        <v>0</v>
      </c>
      <c r="AZ854" s="470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</row>
    <row r="855" spans="1:83" s="11" customFormat="1" ht="12" customHeight="1">
      <c r="A855" s="161">
        <v>18900213</v>
      </c>
      <c r="B855" s="108" t="str">
        <f t="shared" si="1159"/>
        <v>18900213</v>
      </c>
      <c r="C855" s="112" t="s">
        <v>1181</v>
      </c>
      <c r="D855" s="112" t="str">
        <f t="shared" si="1136"/>
        <v>AIC</v>
      </c>
      <c r="E855" s="112"/>
      <c r="F855" s="112"/>
      <c r="G855" s="112"/>
      <c r="H855" s="177" t="str">
        <f t="shared" si="1147"/>
        <v>AIC</v>
      </c>
      <c r="I855" s="177" t="str">
        <f t="shared" si="1148"/>
        <v/>
      </c>
      <c r="J855" s="177" t="str">
        <f t="shared" si="1149"/>
        <v/>
      </c>
      <c r="K855" s="177" t="str">
        <f t="shared" si="1150"/>
        <v/>
      </c>
      <c r="L855" s="177" t="str">
        <f t="shared" si="1169"/>
        <v>NO</v>
      </c>
      <c r="M855" s="177" t="str">
        <f t="shared" si="1170"/>
        <v>NO</v>
      </c>
      <c r="N855" s="177" t="str">
        <f t="shared" si="1171"/>
        <v/>
      </c>
      <c r="O855"/>
      <c r="P855" s="95">
        <v>8342453.8200000003</v>
      </c>
      <c r="Q855" s="95">
        <v>8316066.3399999999</v>
      </c>
      <c r="R855" s="95">
        <v>8289678.8600000003</v>
      </c>
      <c r="S855" s="95">
        <v>8263291.3799999999</v>
      </c>
      <c r="T855" s="95">
        <v>8236903.9000000004</v>
      </c>
      <c r="U855" s="95">
        <v>8210516.4199999999</v>
      </c>
      <c r="V855" s="95">
        <v>8184128.9400000004</v>
      </c>
      <c r="W855" s="95">
        <v>8157741.46</v>
      </c>
      <c r="X855" s="95">
        <v>8131353.9800000004</v>
      </c>
      <c r="Y855" s="95">
        <v>8104966.5</v>
      </c>
      <c r="Z855" s="95">
        <v>8078579.0199999996</v>
      </c>
      <c r="AA855" s="95">
        <v>8052191.54</v>
      </c>
      <c r="AB855" s="95">
        <v>8025804.0599999996</v>
      </c>
      <c r="AC855" s="95"/>
      <c r="AD855" s="95"/>
      <c r="AE855" s="95">
        <f t="shared" si="1134"/>
        <v>8184128.9400000004</v>
      </c>
      <c r="AF855" s="102"/>
      <c r="AG855" s="101"/>
      <c r="AH855" s="99">
        <f t="shared" si="1223"/>
        <v>8184128.9400000004</v>
      </c>
      <c r="AI855" s="99"/>
      <c r="AJ855" s="99"/>
      <c r="AK855" s="100"/>
      <c r="AL855" s="99">
        <f t="shared" si="1138"/>
        <v>0</v>
      </c>
      <c r="AM855" s="98"/>
      <c r="AN855" s="99"/>
      <c r="AO855" s="247">
        <f t="shared" si="1139"/>
        <v>0</v>
      </c>
      <c r="AP855" s="232"/>
      <c r="AQ855" s="86">
        <f t="shared" si="1222"/>
        <v>8025804.0599999996</v>
      </c>
      <c r="AR855" s="99">
        <f t="shared" si="1224"/>
        <v>8025804.0599999996</v>
      </c>
      <c r="AS855" s="99"/>
      <c r="AT855" s="99"/>
      <c r="AU855" s="99"/>
      <c r="AV855" s="245">
        <f t="shared" si="1140"/>
        <v>0</v>
      </c>
      <c r="AW855" s="99"/>
      <c r="AX855" s="99"/>
      <c r="AY855" s="98">
        <f t="shared" si="1141"/>
        <v>0</v>
      </c>
      <c r="AZ855" s="470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</row>
    <row r="856" spans="1:83" s="11" customFormat="1" ht="12" customHeight="1">
      <c r="A856" s="336">
        <v>18900233</v>
      </c>
      <c r="B856" s="337" t="str">
        <f t="shared" si="1159"/>
        <v>18900233</v>
      </c>
      <c r="C856" s="353" t="s">
        <v>1509</v>
      </c>
      <c r="D856" s="326" t="str">
        <f t="shared" si="1136"/>
        <v>AIC</v>
      </c>
      <c r="E856" s="326"/>
      <c r="F856" s="339">
        <v>43174</v>
      </c>
      <c r="G856" s="326"/>
      <c r="H856" s="327" t="str">
        <f t="shared" ref="H856:H887" si="1225">IF(VALUE(AH856),H$7,IF(ISBLANK(AH856),"",H$7))</f>
        <v>AIC</v>
      </c>
      <c r="I856" s="327"/>
      <c r="J856" s="327"/>
      <c r="K856" s="327"/>
      <c r="L856" s="327" t="str">
        <f t="shared" ref="L856" si="1226">IF(VALUE(AM856),"W/C",IF(ISBLANK(AM856),"NO","W/C"))</f>
        <v>NO</v>
      </c>
      <c r="M856" s="327" t="str">
        <f t="shared" ref="M856" si="1227">IF(VALUE(AN856),"W/C",IF(ISBLANK(AN856),"NO","W/C"))</f>
        <v>NO</v>
      </c>
      <c r="N856" s="327" t="str">
        <f t="shared" ref="N856:O856" si="1228">IF(OR(CONCATENATE(L856,M856)="NOW/C",CONCATENATE(L856,M856)="W/CNO"),"W/C","")</f>
        <v/>
      </c>
      <c r="O856" s="327" t="str">
        <f t="shared" si="1228"/>
        <v/>
      </c>
      <c r="P856" s="328">
        <v>4873266.0999999996</v>
      </c>
      <c r="Q856" s="328">
        <v>4864878.38</v>
      </c>
      <c r="R856" s="328">
        <v>4856490.66</v>
      </c>
      <c r="S856" s="328">
        <v>4848102.9400000004</v>
      </c>
      <c r="T856" s="328">
        <v>4839715.22</v>
      </c>
      <c r="U856" s="328">
        <v>4831327.5</v>
      </c>
      <c r="V856" s="328">
        <v>4822939.78</v>
      </c>
      <c r="W856" s="328">
        <v>4814552.0599999996</v>
      </c>
      <c r="X856" s="328">
        <v>4806164.34</v>
      </c>
      <c r="Y856" s="328">
        <v>4797776.62</v>
      </c>
      <c r="Z856" s="328">
        <v>4789388.9000000004</v>
      </c>
      <c r="AA856" s="328">
        <v>4781001.18</v>
      </c>
      <c r="AB856" s="328">
        <v>4772613.46</v>
      </c>
      <c r="AC856" s="328"/>
      <c r="AD856" s="328"/>
      <c r="AE856" s="328">
        <f t="shared" si="1134"/>
        <v>4822939.7799999993</v>
      </c>
      <c r="AF856" s="377"/>
      <c r="AG856" s="329"/>
      <c r="AH856" s="330">
        <f t="shared" si="1223"/>
        <v>4822939.7799999993</v>
      </c>
      <c r="AI856" s="330"/>
      <c r="AJ856" s="330"/>
      <c r="AK856" s="331"/>
      <c r="AL856" s="330"/>
      <c r="AM856" s="332"/>
      <c r="AN856" s="330"/>
      <c r="AO856" s="333">
        <f t="shared" si="1139"/>
        <v>0</v>
      </c>
      <c r="AP856" s="232"/>
      <c r="AQ856" s="334">
        <f t="shared" si="1222"/>
        <v>4772613.46</v>
      </c>
      <c r="AR856" s="330">
        <f t="shared" ref="AR856" si="1229">AQ856</f>
        <v>4772613.46</v>
      </c>
      <c r="AS856" s="330"/>
      <c r="AT856" s="330"/>
      <c r="AU856" s="330"/>
      <c r="AV856" s="335">
        <f t="shared" si="1140"/>
        <v>0</v>
      </c>
      <c r="AW856" s="330"/>
      <c r="AX856" s="330"/>
      <c r="AY856" s="332">
        <f t="shared" si="1141"/>
        <v>0</v>
      </c>
      <c r="AZ856" s="470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</row>
    <row r="857" spans="1:83" s="11" customFormat="1" ht="12" customHeight="1">
      <c r="A857" s="161">
        <v>18900243</v>
      </c>
      <c r="B857" s="108" t="str">
        <f t="shared" si="1159"/>
        <v>18900243</v>
      </c>
      <c r="C857" s="94" t="s">
        <v>470</v>
      </c>
      <c r="D857" s="112" t="str">
        <f t="shared" si="1136"/>
        <v>AIC</v>
      </c>
      <c r="E857" s="112"/>
      <c r="F857" s="94"/>
      <c r="G857" s="112"/>
      <c r="H857" s="177" t="str">
        <f t="shared" si="1225"/>
        <v>AIC</v>
      </c>
      <c r="I857" s="177" t="str">
        <f t="shared" ref="I857:I894" si="1230">IF(VALUE(AI857),I$7,IF(ISBLANK(AI857),"",I$7))</f>
        <v/>
      </c>
      <c r="J857" s="177" t="str">
        <f t="shared" ref="J857:J894" si="1231">IF(VALUE(AJ857),J$7,IF(ISBLANK(AJ857),"",J$7))</f>
        <v/>
      </c>
      <c r="K857" s="177" t="str">
        <f t="shared" ref="K857:K894" si="1232">IF(VALUE(AK857),K$7,IF(ISBLANK(AK857),"",K$7))</f>
        <v/>
      </c>
      <c r="L857" s="177" t="str">
        <f t="shared" si="1169"/>
        <v>NO</v>
      </c>
      <c r="M857" s="177" t="str">
        <f t="shared" si="1170"/>
        <v>NO</v>
      </c>
      <c r="N857" s="177" t="str">
        <f t="shared" si="1171"/>
        <v/>
      </c>
      <c r="O857"/>
      <c r="P857" s="95">
        <v>0</v>
      </c>
      <c r="Q857" s="95">
        <v>0</v>
      </c>
      <c r="R857" s="95">
        <v>0</v>
      </c>
      <c r="S857" s="95">
        <v>0</v>
      </c>
      <c r="T857" s="95">
        <v>0</v>
      </c>
      <c r="U857" s="95">
        <v>0</v>
      </c>
      <c r="V857" s="95">
        <v>0</v>
      </c>
      <c r="W857" s="95">
        <v>0</v>
      </c>
      <c r="X857" s="95">
        <v>0</v>
      </c>
      <c r="Y857" s="95">
        <v>0</v>
      </c>
      <c r="Z857" s="95">
        <v>0</v>
      </c>
      <c r="AA857" s="95">
        <v>0</v>
      </c>
      <c r="AB857" s="95">
        <v>0</v>
      </c>
      <c r="AC857" s="95"/>
      <c r="AD857" s="95"/>
      <c r="AE857" s="95">
        <f t="shared" si="1134"/>
        <v>0</v>
      </c>
      <c r="AF857" s="102"/>
      <c r="AG857" s="101"/>
      <c r="AH857" s="99">
        <f t="shared" si="1223"/>
        <v>0</v>
      </c>
      <c r="AI857" s="99"/>
      <c r="AJ857" s="99"/>
      <c r="AK857" s="100"/>
      <c r="AL857" s="99">
        <f t="shared" si="1138"/>
        <v>0</v>
      </c>
      <c r="AM857" s="98"/>
      <c r="AN857" s="99"/>
      <c r="AO857" s="247">
        <f t="shared" si="1139"/>
        <v>0</v>
      </c>
      <c r="AP857" s="232"/>
      <c r="AQ857" s="86">
        <f t="shared" si="1222"/>
        <v>0</v>
      </c>
      <c r="AR857" s="99">
        <f t="shared" si="1224"/>
        <v>0</v>
      </c>
      <c r="AS857" s="99"/>
      <c r="AT857" s="99"/>
      <c r="AU857" s="99"/>
      <c r="AV857" s="245">
        <f t="shared" si="1140"/>
        <v>0</v>
      </c>
      <c r="AW857" s="99"/>
      <c r="AX857" s="99"/>
      <c r="AY857" s="98">
        <f t="shared" si="1141"/>
        <v>0</v>
      </c>
      <c r="AZ857" s="470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</row>
    <row r="858" spans="1:83" s="11" customFormat="1" ht="12" customHeight="1">
      <c r="A858" s="161">
        <v>18900253</v>
      </c>
      <c r="B858" s="108" t="str">
        <f t="shared" si="1159"/>
        <v>18900253</v>
      </c>
      <c r="C858" s="94" t="s">
        <v>642</v>
      </c>
      <c r="D858" s="112" t="str">
        <f t="shared" si="1136"/>
        <v>AIC</v>
      </c>
      <c r="E858" s="112"/>
      <c r="F858" s="94"/>
      <c r="G858" s="112"/>
      <c r="H858" s="177" t="str">
        <f t="shared" si="1225"/>
        <v>AIC</v>
      </c>
      <c r="I858" s="177" t="str">
        <f t="shared" si="1230"/>
        <v/>
      </c>
      <c r="J858" s="177" t="str">
        <f t="shared" si="1231"/>
        <v/>
      </c>
      <c r="K858" s="177" t="str">
        <f t="shared" si="1232"/>
        <v/>
      </c>
      <c r="L858" s="177" t="str">
        <f t="shared" si="1169"/>
        <v>NO</v>
      </c>
      <c r="M858" s="177" t="str">
        <f t="shared" si="1170"/>
        <v>NO</v>
      </c>
      <c r="N858" s="177" t="str">
        <f t="shared" si="1171"/>
        <v/>
      </c>
      <c r="O858"/>
      <c r="P858" s="95">
        <v>553345.27</v>
      </c>
      <c r="Q858" s="95">
        <v>549555.23</v>
      </c>
      <c r="R858" s="95">
        <v>545765.18999999994</v>
      </c>
      <c r="S858" s="95">
        <v>541975.15</v>
      </c>
      <c r="T858" s="95">
        <v>538185.11</v>
      </c>
      <c r="U858" s="95">
        <v>534395.06999999995</v>
      </c>
      <c r="V858" s="95">
        <v>530605.03</v>
      </c>
      <c r="W858" s="95">
        <v>526814.99</v>
      </c>
      <c r="X858" s="95">
        <v>523024.95</v>
      </c>
      <c r="Y858" s="95">
        <v>519234.91</v>
      </c>
      <c r="Z858" s="95">
        <v>515444.87</v>
      </c>
      <c r="AA858" s="95">
        <v>511654.83</v>
      </c>
      <c r="AB858" s="95">
        <v>507864.79</v>
      </c>
      <c r="AC858" s="95"/>
      <c r="AD858" s="95"/>
      <c r="AE858" s="95">
        <f t="shared" si="1134"/>
        <v>530605.03</v>
      </c>
      <c r="AF858" s="102"/>
      <c r="AG858" s="101"/>
      <c r="AH858" s="99">
        <f t="shared" si="1223"/>
        <v>530605.03</v>
      </c>
      <c r="AI858" s="99"/>
      <c r="AJ858" s="99"/>
      <c r="AK858" s="100"/>
      <c r="AL858" s="99">
        <f t="shared" si="1138"/>
        <v>0</v>
      </c>
      <c r="AM858" s="98"/>
      <c r="AN858" s="99"/>
      <c r="AO858" s="247">
        <f t="shared" si="1139"/>
        <v>0</v>
      </c>
      <c r="AP858" s="232"/>
      <c r="AQ858" s="86">
        <f t="shared" si="1222"/>
        <v>507864.79</v>
      </c>
      <c r="AR858" s="99">
        <f t="shared" si="1224"/>
        <v>507864.79</v>
      </c>
      <c r="AS858" s="99"/>
      <c r="AT858" s="99"/>
      <c r="AU858" s="99"/>
      <c r="AV858" s="245">
        <f t="shared" si="1140"/>
        <v>0</v>
      </c>
      <c r="AW858" s="99"/>
      <c r="AX858" s="99"/>
      <c r="AY858" s="98">
        <f t="shared" si="1141"/>
        <v>0</v>
      </c>
      <c r="AZ858" s="470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</row>
    <row r="859" spans="1:83" s="11" customFormat="1" ht="12" customHeight="1">
      <c r="A859" s="161">
        <v>18900263</v>
      </c>
      <c r="B859" s="108" t="str">
        <f t="shared" si="1159"/>
        <v>18900263</v>
      </c>
      <c r="C859" s="94" t="s">
        <v>643</v>
      </c>
      <c r="D859" s="112" t="str">
        <f t="shared" si="1136"/>
        <v>AIC</v>
      </c>
      <c r="E859" s="112"/>
      <c r="F859" s="94"/>
      <c r="G859" s="112"/>
      <c r="H859" s="177" t="str">
        <f t="shared" si="1225"/>
        <v>AIC</v>
      </c>
      <c r="I859" s="177" t="str">
        <f t="shared" si="1230"/>
        <v/>
      </c>
      <c r="J859" s="177" t="str">
        <f t="shared" si="1231"/>
        <v/>
      </c>
      <c r="K859" s="177" t="str">
        <f t="shared" si="1232"/>
        <v/>
      </c>
      <c r="L859" s="177" t="str">
        <f t="shared" si="1169"/>
        <v>NO</v>
      </c>
      <c r="M859" s="177" t="str">
        <f t="shared" si="1170"/>
        <v>NO</v>
      </c>
      <c r="N859" s="177" t="str">
        <f t="shared" si="1171"/>
        <v/>
      </c>
      <c r="O859"/>
      <c r="P859" s="95">
        <v>420496.62</v>
      </c>
      <c r="Q859" s="95">
        <v>417616.5</v>
      </c>
      <c r="R859" s="95">
        <v>414736.38</v>
      </c>
      <c r="S859" s="95">
        <v>411856.26</v>
      </c>
      <c r="T859" s="95">
        <v>408976.14</v>
      </c>
      <c r="U859" s="95">
        <v>406096.02</v>
      </c>
      <c r="V859" s="95">
        <v>403215.9</v>
      </c>
      <c r="W859" s="95">
        <v>400335.78</v>
      </c>
      <c r="X859" s="95">
        <v>397455.66</v>
      </c>
      <c r="Y859" s="95">
        <v>394575.54</v>
      </c>
      <c r="Z859" s="95">
        <v>391695.42</v>
      </c>
      <c r="AA859" s="95">
        <v>388815.3</v>
      </c>
      <c r="AB859" s="95">
        <v>385935.18</v>
      </c>
      <c r="AC859" s="95"/>
      <c r="AD859" s="95"/>
      <c r="AE859" s="95">
        <f t="shared" si="1134"/>
        <v>403215.90000000008</v>
      </c>
      <c r="AF859" s="102"/>
      <c r="AG859" s="101"/>
      <c r="AH859" s="99">
        <f t="shared" si="1223"/>
        <v>403215.90000000008</v>
      </c>
      <c r="AI859" s="99"/>
      <c r="AJ859" s="99"/>
      <c r="AK859" s="100"/>
      <c r="AL859" s="99">
        <f t="shared" si="1138"/>
        <v>0</v>
      </c>
      <c r="AM859" s="98"/>
      <c r="AN859" s="99"/>
      <c r="AO859" s="247">
        <f t="shared" si="1139"/>
        <v>0</v>
      </c>
      <c r="AP859" s="232"/>
      <c r="AQ859" s="86">
        <f t="shared" si="1222"/>
        <v>385935.18</v>
      </c>
      <c r="AR859" s="99">
        <f t="shared" si="1224"/>
        <v>385935.18</v>
      </c>
      <c r="AS859" s="99"/>
      <c r="AT859" s="99"/>
      <c r="AU859" s="99"/>
      <c r="AV859" s="245">
        <f t="shared" si="1140"/>
        <v>0</v>
      </c>
      <c r="AW859" s="99"/>
      <c r="AX859" s="99"/>
      <c r="AY859" s="98">
        <f t="shared" si="1141"/>
        <v>0</v>
      </c>
      <c r="AZ859" s="470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</row>
    <row r="860" spans="1:83" s="11" customFormat="1" ht="12" customHeight="1">
      <c r="A860" s="161">
        <v>18900273</v>
      </c>
      <c r="B860" s="108" t="str">
        <f t="shared" si="1159"/>
        <v>18900273</v>
      </c>
      <c r="C860" s="94" t="s">
        <v>291</v>
      </c>
      <c r="D860" s="112" t="str">
        <f t="shared" si="1136"/>
        <v>AIC</v>
      </c>
      <c r="E860" s="112"/>
      <c r="F860" s="94"/>
      <c r="G860" s="112"/>
      <c r="H860" s="177" t="str">
        <f t="shared" si="1225"/>
        <v>AIC</v>
      </c>
      <c r="I860" s="177" t="str">
        <f t="shared" si="1230"/>
        <v/>
      </c>
      <c r="J860" s="177" t="str">
        <f t="shared" si="1231"/>
        <v/>
      </c>
      <c r="K860" s="177" t="str">
        <f t="shared" si="1232"/>
        <v/>
      </c>
      <c r="L860" s="177" t="str">
        <f t="shared" si="1169"/>
        <v>NO</v>
      </c>
      <c r="M860" s="177" t="str">
        <f t="shared" si="1170"/>
        <v>NO</v>
      </c>
      <c r="N860" s="177" t="str">
        <f t="shared" si="1171"/>
        <v/>
      </c>
      <c r="O860"/>
      <c r="P860" s="95">
        <v>1287542.29</v>
      </c>
      <c r="Q860" s="95">
        <v>1278723.5</v>
      </c>
      <c r="R860" s="95">
        <v>1269904.71</v>
      </c>
      <c r="S860" s="95">
        <v>1261085.92</v>
      </c>
      <c r="T860" s="95">
        <v>1252267.1299999999</v>
      </c>
      <c r="U860" s="95">
        <v>1243448.3400000001</v>
      </c>
      <c r="V860" s="95">
        <v>1234629.55</v>
      </c>
      <c r="W860" s="95">
        <v>1225810.76</v>
      </c>
      <c r="X860" s="95">
        <v>1216991.97</v>
      </c>
      <c r="Y860" s="95">
        <v>1208173.18</v>
      </c>
      <c r="Z860" s="95">
        <v>1199354.3899999999</v>
      </c>
      <c r="AA860" s="95">
        <v>1190535.6000000001</v>
      </c>
      <c r="AB860" s="95">
        <v>1181716.81</v>
      </c>
      <c r="AC860" s="95"/>
      <c r="AD860" s="95"/>
      <c r="AE860" s="95">
        <f t="shared" si="1134"/>
        <v>1234629.55</v>
      </c>
      <c r="AF860" s="102"/>
      <c r="AG860" s="101"/>
      <c r="AH860" s="99">
        <f t="shared" si="1223"/>
        <v>1234629.55</v>
      </c>
      <c r="AI860" s="99"/>
      <c r="AJ860" s="99"/>
      <c r="AK860" s="100"/>
      <c r="AL860" s="99">
        <f t="shared" si="1138"/>
        <v>0</v>
      </c>
      <c r="AM860" s="98"/>
      <c r="AN860" s="99"/>
      <c r="AO860" s="247">
        <f t="shared" si="1139"/>
        <v>0</v>
      </c>
      <c r="AP860" s="232"/>
      <c r="AQ860" s="86">
        <f t="shared" si="1222"/>
        <v>1181716.81</v>
      </c>
      <c r="AR860" s="99">
        <f t="shared" si="1224"/>
        <v>1181716.81</v>
      </c>
      <c r="AS860" s="99"/>
      <c r="AT860" s="99"/>
      <c r="AU860" s="99"/>
      <c r="AV860" s="245">
        <f t="shared" si="1140"/>
        <v>0</v>
      </c>
      <c r="AW860" s="99"/>
      <c r="AX860" s="99"/>
      <c r="AY860" s="98">
        <f t="shared" si="1141"/>
        <v>0</v>
      </c>
      <c r="AZ860" s="47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</row>
    <row r="861" spans="1:83" s="11" customFormat="1" ht="12" customHeight="1">
      <c r="A861" s="161">
        <v>18900283</v>
      </c>
      <c r="B861" s="108" t="str">
        <f t="shared" si="1159"/>
        <v>18900283</v>
      </c>
      <c r="C861" s="94" t="s">
        <v>201</v>
      </c>
      <c r="D861" s="112" t="str">
        <f t="shared" si="1136"/>
        <v>AIC</v>
      </c>
      <c r="E861" s="112"/>
      <c r="F861" s="94"/>
      <c r="G861" s="112"/>
      <c r="H861" s="177" t="str">
        <f t="shared" si="1225"/>
        <v>AIC</v>
      </c>
      <c r="I861" s="177" t="str">
        <f t="shared" si="1230"/>
        <v/>
      </c>
      <c r="J861" s="177" t="str">
        <f t="shared" si="1231"/>
        <v/>
      </c>
      <c r="K861" s="177" t="str">
        <f t="shared" si="1232"/>
        <v/>
      </c>
      <c r="L861" s="177" t="str">
        <f t="shared" si="1169"/>
        <v>NO</v>
      </c>
      <c r="M861" s="177" t="str">
        <f t="shared" si="1170"/>
        <v>NO</v>
      </c>
      <c r="N861" s="177" t="str">
        <f t="shared" si="1171"/>
        <v/>
      </c>
      <c r="O861"/>
      <c r="P861" s="95">
        <v>392957.31</v>
      </c>
      <c r="Q861" s="95">
        <v>390265.83</v>
      </c>
      <c r="R861" s="95">
        <v>387574.35</v>
      </c>
      <c r="S861" s="95">
        <v>384882.87</v>
      </c>
      <c r="T861" s="95">
        <v>382191.39</v>
      </c>
      <c r="U861" s="95">
        <v>379499.91</v>
      </c>
      <c r="V861" s="95">
        <v>376808.43</v>
      </c>
      <c r="W861" s="95">
        <v>374116.95</v>
      </c>
      <c r="X861" s="95">
        <v>371425.47</v>
      </c>
      <c r="Y861" s="95">
        <v>368733.99</v>
      </c>
      <c r="Z861" s="95">
        <v>366042.51</v>
      </c>
      <c r="AA861" s="95">
        <v>363351.03</v>
      </c>
      <c r="AB861" s="95">
        <v>360659.55</v>
      </c>
      <c r="AC861" s="95"/>
      <c r="AD861" s="95"/>
      <c r="AE861" s="95">
        <f t="shared" si="1134"/>
        <v>376808.43</v>
      </c>
      <c r="AF861" s="102"/>
      <c r="AG861" s="101"/>
      <c r="AH861" s="99">
        <f t="shared" si="1223"/>
        <v>376808.43</v>
      </c>
      <c r="AI861" s="99"/>
      <c r="AJ861" s="99"/>
      <c r="AK861" s="100"/>
      <c r="AL861" s="99">
        <f t="shared" si="1138"/>
        <v>0</v>
      </c>
      <c r="AM861" s="98"/>
      <c r="AN861" s="99"/>
      <c r="AO861" s="247">
        <f t="shared" si="1139"/>
        <v>0</v>
      </c>
      <c r="AP861" s="232"/>
      <c r="AQ861" s="86">
        <f t="shared" si="1222"/>
        <v>360659.55</v>
      </c>
      <c r="AR861" s="99">
        <f t="shared" si="1224"/>
        <v>360659.55</v>
      </c>
      <c r="AS861" s="99"/>
      <c r="AT861" s="99"/>
      <c r="AU861" s="99"/>
      <c r="AV861" s="245">
        <f t="shared" si="1140"/>
        <v>0</v>
      </c>
      <c r="AW861" s="99"/>
      <c r="AX861" s="99"/>
      <c r="AY861" s="98">
        <f t="shared" si="1141"/>
        <v>0</v>
      </c>
      <c r="AZ861" s="470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</row>
    <row r="862" spans="1:83" s="11" customFormat="1" ht="12" customHeight="1">
      <c r="A862" s="161">
        <v>18900293</v>
      </c>
      <c r="B862" s="108" t="str">
        <f t="shared" si="1159"/>
        <v>18900293</v>
      </c>
      <c r="C862" s="94" t="s">
        <v>145</v>
      </c>
      <c r="D862" s="112" t="str">
        <f t="shared" si="1136"/>
        <v>AIC</v>
      </c>
      <c r="E862" s="112"/>
      <c r="F862" s="94"/>
      <c r="G862" s="112"/>
      <c r="H862" s="177" t="str">
        <f t="shared" si="1225"/>
        <v>AIC</v>
      </c>
      <c r="I862" s="177" t="str">
        <f t="shared" si="1230"/>
        <v/>
      </c>
      <c r="J862" s="177" t="str">
        <f t="shared" si="1231"/>
        <v/>
      </c>
      <c r="K862" s="177" t="str">
        <f t="shared" si="1232"/>
        <v/>
      </c>
      <c r="L862" s="177" t="str">
        <f t="shared" si="1169"/>
        <v>NO</v>
      </c>
      <c r="M862" s="177" t="str">
        <f t="shared" si="1170"/>
        <v>NO</v>
      </c>
      <c r="N862" s="177" t="str">
        <f t="shared" si="1171"/>
        <v/>
      </c>
      <c r="O862"/>
      <c r="P862" s="95">
        <v>3423.42</v>
      </c>
      <c r="Q862" s="95">
        <v>3328.33</v>
      </c>
      <c r="R862" s="95">
        <v>3233.24</v>
      </c>
      <c r="S862" s="95">
        <v>3138.15</v>
      </c>
      <c r="T862" s="95">
        <v>3043.06</v>
      </c>
      <c r="U862" s="95">
        <v>2947.97</v>
      </c>
      <c r="V862" s="95">
        <v>2852.88</v>
      </c>
      <c r="W862" s="95">
        <v>2757.79</v>
      </c>
      <c r="X862" s="95">
        <v>2662.7</v>
      </c>
      <c r="Y862" s="95">
        <v>2567.61</v>
      </c>
      <c r="Z862" s="95">
        <v>2472.52</v>
      </c>
      <c r="AA862" s="95">
        <v>2377.4299999999998</v>
      </c>
      <c r="AB862" s="95">
        <v>2282.34</v>
      </c>
      <c r="AC862" s="95"/>
      <c r="AD862" s="95"/>
      <c r="AE862" s="95">
        <f t="shared" ref="AE862:AE925" si="1233">(P862+AB862+SUM(Q862:AA862)*2)/24</f>
        <v>2852.8799999999997</v>
      </c>
      <c r="AF862" s="102"/>
      <c r="AG862" s="101"/>
      <c r="AH862" s="99">
        <f t="shared" si="1223"/>
        <v>2852.8799999999997</v>
      </c>
      <c r="AI862" s="99"/>
      <c r="AJ862" s="99"/>
      <c r="AK862" s="100"/>
      <c r="AL862" s="99">
        <f t="shared" si="1138"/>
        <v>0</v>
      </c>
      <c r="AM862" s="98"/>
      <c r="AN862" s="99"/>
      <c r="AO862" s="247">
        <f t="shared" si="1139"/>
        <v>0</v>
      </c>
      <c r="AP862" s="232"/>
      <c r="AQ862" s="86">
        <f t="shared" si="1222"/>
        <v>2282.34</v>
      </c>
      <c r="AR862" s="99">
        <f t="shared" si="1224"/>
        <v>2282.34</v>
      </c>
      <c r="AS862" s="99"/>
      <c r="AT862" s="99"/>
      <c r="AU862" s="99"/>
      <c r="AV862" s="245">
        <f t="shared" si="1140"/>
        <v>0</v>
      </c>
      <c r="AW862" s="99"/>
      <c r="AX862" s="99"/>
      <c r="AY862" s="98">
        <f t="shared" si="1141"/>
        <v>0</v>
      </c>
      <c r="AZ862" s="470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</row>
    <row r="863" spans="1:83" s="11" customFormat="1" ht="12" customHeight="1">
      <c r="A863" s="161">
        <v>18900303</v>
      </c>
      <c r="B863" s="108" t="str">
        <f t="shared" si="1159"/>
        <v>18900303</v>
      </c>
      <c r="C863" s="94" t="s">
        <v>297</v>
      </c>
      <c r="D863" s="112" t="str">
        <f t="shared" ref="D863:D926" si="1234">IF(CONCATENATE(H863,I863,J863,K863,N863)= "ERBGRB","CRB",CONCATENATE(H863,I863,J863,K863,N863))</f>
        <v>AIC</v>
      </c>
      <c r="E863" s="112"/>
      <c r="F863" s="94"/>
      <c r="G863" s="112"/>
      <c r="H863" s="177" t="str">
        <f t="shared" si="1225"/>
        <v>AIC</v>
      </c>
      <c r="I863" s="177" t="str">
        <f t="shared" si="1230"/>
        <v/>
      </c>
      <c r="J863" s="177" t="str">
        <f t="shared" si="1231"/>
        <v/>
      </c>
      <c r="K863" s="177" t="str">
        <f t="shared" si="1232"/>
        <v/>
      </c>
      <c r="L863" s="177" t="str">
        <f t="shared" si="1169"/>
        <v>NO</v>
      </c>
      <c r="M863" s="177" t="str">
        <f t="shared" si="1170"/>
        <v>NO</v>
      </c>
      <c r="N863" s="177" t="str">
        <f t="shared" si="1171"/>
        <v/>
      </c>
      <c r="O863"/>
      <c r="P863" s="95">
        <v>7986.81</v>
      </c>
      <c r="Q863" s="95">
        <v>7764.93</v>
      </c>
      <c r="R863" s="95">
        <v>7543.05</v>
      </c>
      <c r="S863" s="95">
        <v>7321.17</v>
      </c>
      <c r="T863" s="95">
        <v>7099.29</v>
      </c>
      <c r="U863" s="95">
        <v>6877.41</v>
      </c>
      <c r="V863" s="95">
        <v>6655.53</v>
      </c>
      <c r="W863" s="95">
        <v>6433.65</v>
      </c>
      <c r="X863" s="95">
        <v>6211.77</v>
      </c>
      <c r="Y863" s="95">
        <v>5989.89</v>
      </c>
      <c r="Z863" s="95">
        <v>5768.01</v>
      </c>
      <c r="AA863" s="95">
        <v>5546.13</v>
      </c>
      <c r="AB863" s="95">
        <v>5324.25</v>
      </c>
      <c r="AC863" s="95"/>
      <c r="AD863" s="95"/>
      <c r="AE863" s="95">
        <f t="shared" si="1233"/>
        <v>6655.53</v>
      </c>
      <c r="AF863" s="102"/>
      <c r="AG863" s="101"/>
      <c r="AH863" s="99">
        <f t="shared" si="1223"/>
        <v>6655.53</v>
      </c>
      <c r="AI863" s="99"/>
      <c r="AJ863" s="99"/>
      <c r="AK863" s="100"/>
      <c r="AL863" s="99">
        <f t="shared" si="1138"/>
        <v>0</v>
      </c>
      <c r="AM863" s="98"/>
      <c r="AN863" s="99"/>
      <c r="AO863" s="247">
        <f t="shared" si="1139"/>
        <v>0</v>
      </c>
      <c r="AP863" s="232"/>
      <c r="AQ863" s="86">
        <f t="shared" si="1222"/>
        <v>5324.25</v>
      </c>
      <c r="AR863" s="99">
        <f t="shared" si="1224"/>
        <v>5324.25</v>
      </c>
      <c r="AS863" s="99"/>
      <c r="AT863" s="99"/>
      <c r="AU863" s="99"/>
      <c r="AV863" s="245">
        <f t="shared" si="1140"/>
        <v>0</v>
      </c>
      <c r="AW863" s="99"/>
      <c r="AX863" s="99"/>
      <c r="AY863" s="98">
        <f t="shared" si="1141"/>
        <v>0</v>
      </c>
      <c r="AZ863" s="470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</row>
    <row r="864" spans="1:83" s="11" customFormat="1" ht="12" customHeight="1">
      <c r="A864" s="161">
        <v>18900323</v>
      </c>
      <c r="B864" s="108" t="str">
        <f t="shared" si="1159"/>
        <v>18900323</v>
      </c>
      <c r="C864" s="94" t="s">
        <v>242</v>
      </c>
      <c r="D864" s="112" t="str">
        <f t="shared" si="1234"/>
        <v>AIC</v>
      </c>
      <c r="E864" s="112"/>
      <c r="F864" s="94"/>
      <c r="G864" s="112"/>
      <c r="H864" s="177" t="str">
        <f t="shared" si="1225"/>
        <v>AIC</v>
      </c>
      <c r="I864" s="177" t="str">
        <f t="shared" si="1230"/>
        <v/>
      </c>
      <c r="J864" s="177" t="str">
        <f t="shared" si="1231"/>
        <v/>
      </c>
      <c r="K864" s="177" t="str">
        <f t="shared" si="1232"/>
        <v/>
      </c>
      <c r="L864" s="177" t="str">
        <f t="shared" si="1169"/>
        <v>NO</v>
      </c>
      <c r="M864" s="177" t="str">
        <f t="shared" si="1170"/>
        <v>NO</v>
      </c>
      <c r="N864" s="177" t="str">
        <f t="shared" si="1171"/>
        <v/>
      </c>
      <c r="O864"/>
      <c r="P864" s="95">
        <v>229114.52</v>
      </c>
      <c r="Q864" s="95">
        <v>223907.38</v>
      </c>
      <c r="R864" s="95">
        <v>218700.24</v>
      </c>
      <c r="S864" s="95">
        <v>213493.1</v>
      </c>
      <c r="T864" s="95">
        <v>208285.96</v>
      </c>
      <c r="U864" s="95">
        <v>203078.82</v>
      </c>
      <c r="V864" s="95">
        <v>197871.68</v>
      </c>
      <c r="W864" s="95">
        <v>192664.54</v>
      </c>
      <c r="X864" s="95">
        <v>187457.4</v>
      </c>
      <c r="Y864" s="95">
        <v>182250.26</v>
      </c>
      <c r="Z864" s="95">
        <v>177043.12</v>
      </c>
      <c r="AA864" s="95">
        <v>171835.98</v>
      </c>
      <c r="AB864" s="95">
        <v>166628.84</v>
      </c>
      <c r="AC864" s="95"/>
      <c r="AD864" s="95"/>
      <c r="AE864" s="95">
        <f t="shared" si="1233"/>
        <v>197871.68000000002</v>
      </c>
      <c r="AF864" s="102"/>
      <c r="AG864" s="101"/>
      <c r="AH864" s="99">
        <f t="shared" si="1223"/>
        <v>197871.68000000002</v>
      </c>
      <c r="AI864" s="99"/>
      <c r="AJ864" s="99"/>
      <c r="AK864" s="100"/>
      <c r="AL864" s="99">
        <f t="shared" si="1138"/>
        <v>0</v>
      </c>
      <c r="AM864" s="98"/>
      <c r="AN864" s="99"/>
      <c r="AO864" s="247">
        <f t="shared" si="1139"/>
        <v>0</v>
      </c>
      <c r="AP864" s="232"/>
      <c r="AQ864" s="86">
        <f t="shared" si="1222"/>
        <v>166628.84</v>
      </c>
      <c r="AR864" s="99">
        <f t="shared" si="1224"/>
        <v>166628.84</v>
      </c>
      <c r="AS864" s="99"/>
      <c r="AT864" s="99"/>
      <c r="AU864" s="99"/>
      <c r="AV864" s="245">
        <f t="shared" si="1140"/>
        <v>0</v>
      </c>
      <c r="AW864" s="99"/>
      <c r="AX864" s="99"/>
      <c r="AY864" s="98">
        <f t="shared" si="1141"/>
        <v>0</v>
      </c>
      <c r="AZ864" s="470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</row>
    <row r="865" spans="1:83" s="11" customFormat="1" ht="12" customHeight="1">
      <c r="A865" s="161">
        <v>18900353</v>
      </c>
      <c r="B865" s="108" t="str">
        <f t="shared" si="1159"/>
        <v>18900353</v>
      </c>
      <c r="C865" s="94" t="s">
        <v>376</v>
      </c>
      <c r="D865" s="112" t="str">
        <f t="shared" si="1234"/>
        <v>AIC</v>
      </c>
      <c r="E865" s="112"/>
      <c r="F865" s="94"/>
      <c r="G865" s="112"/>
      <c r="H865" s="177" t="str">
        <f t="shared" si="1225"/>
        <v>AIC</v>
      </c>
      <c r="I865" s="177" t="str">
        <f t="shared" si="1230"/>
        <v/>
      </c>
      <c r="J865" s="177" t="str">
        <f t="shared" si="1231"/>
        <v/>
      </c>
      <c r="K865" s="177" t="str">
        <f t="shared" si="1232"/>
        <v/>
      </c>
      <c r="L865" s="177" t="str">
        <f t="shared" si="1169"/>
        <v>NO</v>
      </c>
      <c r="M865" s="177" t="str">
        <f t="shared" si="1170"/>
        <v>NO</v>
      </c>
      <c r="N865" s="177" t="str">
        <f t="shared" si="1171"/>
        <v/>
      </c>
      <c r="O865"/>
      <c r="P865" s="95">
        <v>48841.5</v>
      </c>
      <c r="Q865" s="95">
        <v>47953.51</v>
      </c>
      <c r="R865" s="95">
        <v>47065.52</v>
      </c>
      <c r="S865" s="95">
        <v>46177.53</v>
      </c>
      <c r="T865" s="95">
        <v>45289.54</v>
      </c>
      <c r="U865" s="95">
        <v>44401.55</v>
      </c>
      <c r="V865" s="95">
        <v>43513.56</v>
      </c>
      <c r="W865" s="95">
        <v>42625.57</v>
      </c>
      <c r="X865" s="95">
        <v>41737.58</v>
      </c>
      <c r="Y865" s="95">
        <v>40849.589999999997</v>
      </c>
      <c r="Z865" s="95">
        <v>39961.599999999999</v>
      </c>
      <c r="AA865" s="95">
        <v>39073.61</v>
      </c>
      <c r="AB865" s="95">
        <v>38185.620000000003</v>
      </c>
      <c r="AC865" s="95"/>
      <c r="AD865" s="95"/>
      <c r="AE865" s="95">
        <f t="shared" si="1233"/>
        <v>43513.560000000005</v>
      </c>
      <c r="AF865" s="102"/>
      <c r="AG865" s="101"/>
      <c r="AH865" s="99">
        <f t="shared" si="1223"/>
        <v>43513.560000000005</v>
      </c>
      <c r="AI865" s="99"/>
      <c r="AJ865" s="99"/>
      <c r="AK865" s="100"/>
      <c r="AL865" s="99">
        <f t="shared" si="1138"/>
        <v>0</v>
      </c>
      <c r="AM865" s="98"/>
      <c r="AN865" s="99"/>
      <c r="AO865" s="247">
        <f t="shared" si="1139"/>
        <v>0</v>
      </c>
      <c r="AP865" s="232"/>
      <c r="AQ865" s="86">
        <f t="shared" si="1222"/>
        <v>38185.620000000003</v>
      </c>
      <c r="AR865" s="99">
        <f t="shared" si="1224"/>
        <v>38185.620000000003</v>
      </c>
      <c r="AS865" s="99"/>
      <c r="AT865" s="99"/>
      <c r="AU865" s="99"/>
      <c r="AV865" s="245">
        <f t="shared" si="1140"/>
        <v>0</v>
      </c>
      <c r="AW865" s="99"/>
      <c r="AX865" s="99"/>
      <c r="AY865" s="98">
        <f t="shared" si="1141"/>
        <v>0</v>
      </c>
      <c r="AZ865" s="470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</row>
    <row r="866" spans="1:83" s="11" customFormat="1" ht="12" customHeight="1">
      <c r="A866" s="162">
        <v>18900373</v>
      </c>
      <c r="B866" s="193" t="str">
        <f t="shared" si="1159"/>
        <v>18900373</v>
      </c>
      <c r="C866" s="104" t="s">
        <v>114</v>
      </c>
      <c r="D866" s="112" t="str">
        <f t="shared" si="1234"/>
        <v>AIC</v>
      </c>
      <c r="E866" s="112"/>
      <c r="F866" s="104"/>
      <c r="G866" s="112"/>
      <c r="H866" s="177" t="str">
        <f t="shared" si="1225"/>
        <v>AIC</v>
      </c>
      <c r="I866" s="177" t="str">
        <f t="shared" si="1230"/>
        <v/>
      </c>
      <c r="J866" s="177" t="str">
        <f t="shared" si="1231"/>
        <v/>
      </c>
      <c r="K866" s="177" t="str">
        <f t="shared" si="1232"/>
        <v/>
      </c>
      <c r="L866" s="177" t="str">
        <f t="shared" si="1169"/>
        <v>NO</v>
      </c>
      <c r="M866" s="177" t="str">
        <f t="shared" si="1170"/>
        <v>NO</v>
      </c>
      <c r="N866" s="177" t="str">
        <f t="shared" si="1171"/>
        <v/>
      </c>
      <c r="O866"/>
      <c r="P866" s="95">
        <v>3447873.76</v>
      </c>
      <c r="Q866" s="95">
        <v>3431455.31</v>
      </c>
      <c r="R866" s="95">
        <v>3415036.86</v>
      </c>
      <c r="S866" s="95">
        <v>3398618.41</v>
      </c>
      <c r="T866" s="95">
        <v>3382199.96</v>
      </c>
      <c r="U866" s="95">
        <v>3365781.51</v>
      </c>
      <c r="V866" s="95">
        <v>3349363.06</v>
      </c>
      <c r="W866" s="95">
        <v>3332944.61</v>
      </c>
      <c r="X866" s="95">
        <v>3316526.16</v>
      </c>
      <c r="Y866" s="95">
        <v>3300107.71</v>
      </c>
      <c r="Z866" s="95">
        <v>3283689.26</v>
      </c>
      <c r="AA866" s="95">
        <v>3267270.81</v>
      </c>
      <c r="AB866" s="95">
        <v>3250852.36</v>
      </c>
      <c r="AC866" s="95"/>
      <c r="AD866" s="95"/>
      <c r="AE866" s="95">
        <f t="shared" si="1233"/>
        <v>3349363.06</v>
      </c>
      <c r="AF866" s="102"/>
      <c r="AG866" s="101"/>
      <c r="AH866" s="99">
        <f t="shared" si="1223"/>
        <v>3349363.06</v>
      </c>
      <c r="AI866" s="99"/>
      <c r="AJ866" s="99"/>
      <c r="AK866" s="100"/>
      <c r="AL866" s="99">
        <f t="shared" si="1138"/>
        <v>0</v>
      </c>
      <c r="AM866" s="98"/>
      <c r="AN866" s="99"/>
      <c r="AO866" s="247">
        <f t="shared" si="1139"/>
        <v>0</v>
      </c>
      <c r="AP866" s="232"/>
      <c r="AQ866" s="86">
        <f t="shared" si="1222"/>
        <v>3250852.36</v>
      </c>
      <c r="AR866" s="99">
        <f t="shared" si="1224"/>
        <v>3250852.36</v>
      </c>
      <c r="AS866" s="99"/>
      <c r="AT866" s="99"/>
      <c r="AU866" s="99"/>
      <c r="AV866" s="245">
        <f t="shared" si="1140"/>
        <v>0</v>
      </c>
      <c r="AW866" s="99"/>
      <c r="AX866" s="99"/>
      <c r="AY866" s="98">
        <f t="shared" si="1141"/>
        <v>0</v>
      </c>
      <c r="AZ866" s="470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</row>
    <row r="867" spans="1:83" s="11" customFormat="1" ht="12" customHeight="1">
      <c r="A867" s="162">
        <v>18900383</v>
      </c>
      <c r="B867" s="193" t="str">
        <f t="shared" si="1159"/>
        <v>18900383</v>
      </c>
      <c r="C867" s="104" t="s">
        <v>464</v>
      </c>
      <c r="D867" s="112" t="str">
        <f t="shared" si="1234"/>
        <v>AIC</v>
      </c>
      <c r="E867" s="112"/>
      <c r="F867" s="104"/>
      <c r="G867" s="112"/>
      <c r="H867" s="177" t="str">
        <f t="shared" si="1225"/>
        <v>AIC</v>
      </c>
      <c r="I867" s="177" t="str">
        <f t="shared" si="1230"/>
        <v/>
      </c>
      <c r="J867" s="177" t="str">
        <f t="shared" si="1231"/>
        <v/>
      </c>
      <c r="K867" s="177" t="str">
        <f t="shared" si="1232"/>
        <v/>
      </c>
      <c r="L867" s="177" t="str">
        <f t="shared" si="1169"/>
        <v>NO</v>
      </c>
      <c r="M867" s="177" t="str">
        <f t="shared" si="1170"/>
        <v>NO</v>
      </c>
      <c r="N867" s="177" t="str">
        <f t="shared" si="1171"/>
        <v/>
      </c>
      <c r="O867"/>
      <c r="P867" s="95">
        <v>0</v>
      </c>
      <c r="Q867" s="95">
        <v>0</v>
      </c>
      <c r="R867" s="95">
        <v>0</v>
      </c>
      <c r="S867" s="95">
        <v>0</v>
      </c>
      <c r="T867" s="95">
        <v>0</v>
      </c>
      <c r="U867" s="95">
        <v>0</v>
      </c>
      <c r="V867" s="95">
        <v>0</v>
      </c>
      <c r="W867" s="95">
        <v>0</v>
      </c>
      <c r="X867" s="95">
        <v>0</v>
      </c>
      <c r="Y867" s="95">
        <v>0</v>
      </c>
      <c r="Z867" s="95">
        <v>0</v>
      </c>
      <c r="AA867" s="95">
        <v>0</v>
      </c>
      <c r="AB867" s="95">
        <v>0</v>
      </c>
      <c r="AC867" s="95"/>
      <c r="AD867" s="95"/>
      <c r="AE867" s="95">
        <f t="shared" si="1233"/>
        <v>0</v>
      </c>
      <c r="AF867" s="102"/>
      <c r="AG867" s="101"/>
      <c r="AH867" s="99">
        <f t="shared" si="1223"/>
        <v>0</v>
      </c>
      <c r="AI867" s="99"/>
      <c r="AJ867" s="99"/>
      <c r="AK867" s="100"/>
      <c r="AL867" s="99">
        <f t="shared" si="1138"/>
        <v>0</v>
      </c>
      <c r="AM867" s="98"/>
      <c r="AN867" s="99"/>
      <c r="AO867" s="247">
        <f t="shared" si="1139"/>
        <v>0</v>
      </c>
      <c r="AP867" s="232"/>
      <c r="AQ867" s="86">
        <f t="shared" si="1222"/>
        <v>0</v>
      </c>
      <c r="AR867" s="99">
        <f t="shared" si="1224"/>
        <v>0</v>
      </c>
      <c r="AS867" s="99"/>
      <c r="AT867" s="99"/>
      <c r="AU867" s="99"/>
      <c r="AV867" s="245">
        <f t="shared" si="1140"/>
        <v>0</v>
      </c>
      <c r="AW867" s="99"/>
      <c r="AX867" s="99"/>
      <c r="AY867" s="98">
        <f t="shared" si="1141"/>
        <v>0</v>
      </c>
      <c r="AZ867" s="470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</row>
    <row r="868" spans="1:83" s="11" customFormat="1" ht="12" customHeight="1">
      <c r="A868" s="162">
        <v>18900393</v>
      </c>
      <c r="B868" s="193" t="str">
        <f t="shared" si="1159"/>
        <v>18900393</v>
      </c>
      <c r="C868" s="104" t="s">
        <v>810</v>
      </c>
      <c r="D868" s="112" t="str">
        <f t="shared" si="1234"/>
        <v>AIC</v>
      </c>
      <c r="E868" s="112"/>
      <c r="F868" s="104"/>
      <c r="G868" s="112"/>
      <c r="H868" s="177" t="str">
        <f t="shared" si="1225"/>
        <v>AIC</v>
      </c>
      <c r="I868" s="177" t="str">
        <f t="shared" si="1230"/>
        <v/>
      </c>
      <c r="J868" s="177" t="str">
        <f t="shared" si="1231"/>
        <v/>
      </c>
      <c r="K868" s="177" t="str">
        <f t="shared" si="1232"/>
        <v/>
      </c>
      <c r="L868" s="177" t="str">
        <f t="shared" si="1169"/>
        <v>NO</v>
      </c>
      <c r="M868" s="177" t="str">
        <f t="shared" si="1170"/>
        <v>NO</v>
      </c>
      <c r="N868" s="177" t="str">
        <f t="shared" si="1171"/>
        <v/>
      </c>
      <c r="O868"/>
      <c r="P868" s="95">
        <v>13150369.300000001</v>
      </c>
      <c r="Q868" s="95">
        <v>13116992.73</v>
      </c>
      <c r="R868" s="95">
        <v>13083616.16</v>
      </c>
      <c r="S868" s="95">
        <v>13050239.59</v>
      </c>
      <c r="T868" s="95">
        <v>13016863.02</v>
      </c>
      <c r="U868" s="95">
        <v>12983486.449999999</v>
      </c>
      <c r="V868" s="95">
        <v>12950109.880000001</v>
      </c>
      <c r="W868" s="95">
        <v>12916733.310000001</v>
      </c>
      <c r="X868" s="95">
        <v>12883356.74</v>
      </c>
      <c r="Y868" s="95">
        <v>12849980.17</v>
      </c>
      <c r="Z868" s="95">
        <v>12816603.6</v>
      </c>
      <c r="AA868" s="95">
        <v>12783227.029999999</v>
      </c>
      <c r="AB868" s="95">
        <v>12749850.460000001</v>
      </c>
      <c r="AC868" s="95"/>
      <c r="AD868" s="95"/>
      <c r="AE868" s="95">
        <f t="shared" si="1233"/>
        <v>12950109.879999997</v>
      </c>
      <c r="AF868" s="102"/>
      <c r="AG868" s="101"/>
      <c r="AH868" s="99">
        <f t="shared" si="1223"/>
        <v>12950109.879999997</v>
      </c>
      <c r="AI868" s="99"/>
      <c r="AJ868" s="99"/>
      <c r="AK868" s="100"/>
      <c r="AL868" s="99">
        <f t="shared" si="1138"/>
        <v>0</v>
      </c>
      <c r="AM868" s="98"/>
      <c r="AN868" s="99"/>
      <c r="AO868" s="247">
        <f t="shared" si="1139"/>
        <v>0</v>
      </c>
      <c r="AP868" s="232"/>
      <c r="AQ868" s="86">
        <f t="shared" si="1222"/>
        <v>12749850.460000001</v>
      </c>
      <c r="AR868" s="99">
        <f t="shared" si="1224"/>
        <v>12749850.460000001</v>
      </c>
      <c r="AS868" s="99"/>
      <c r="AT868" s="99"/>
      <c r="AU868" s="99"/>
      <c r="AV868" s="245">
        <f t="shared" si="1140"/>
        <v>0</v>
      </c>
      <c r="AW868" s="99"/>
      <c r="AX868" s="99"/>
      <c r="AY868" s="98">
        <f t="shared" si="1141"/>
        <v>0</v>
      </c>
      <c r="AZ868" s="470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</row>
    <row r="869" spans="1:83" s="11" customFormat="1" ht="12" customHeight="1">
      <c r="A869" s="162">
        <v>18900403</v>
      </c>
      <c r="B869" s="193" t="str">
        <f t="shared" si="1159"/>
        <v>18900403</v>
      </c>
      <c r="C869" s="104" t="s">
        <v>931</v>
      </c>
      <c r="D869" s="112" t="str">
        <f t="shared" si="1234"/>
        <v>AIC</v>
      </c>
      <c r="E869" s="112"/>
      <c r="F869" s="104"/>
      <c r="G869" s="112"/>
      <c r="H869" s="177" t="str">
        <f t="shared" si="1225"/>
        <v>AIC</v>
      </c>
      <c r="I869" s="177" t="str">
        <f t="shared" si="1230"/>
        <v/>
      </c>
      <c r="J869" s="177" t="str">
        <f t="shared" si="1231"/>
        <v/>
      </c>
      <c r="K869" s="177" t="str">
        <f t="shared" si="1232"/>
        <v/>
      </c>
      <c r="L869" s="177" t="str">
        <f t="shared" si="1169"/>
        <v>NO</v>
      </c>
      <c r="M869" s="177" t="str">
        <f t="shared" si="1170"/>
        <v>NO</v>
      </c>
      <c r="N869" s="177" t="str">
        <f t="shared" si="1171"/>
        <v/>
      </c>
      <c r="O869"/>
      <c r="P869" s="95">
        <v>0</v>
      </c>
      <c r="Q869" s="95">
        <v>0</v>
      </c>
      <c r="R869" s="95">
        <v>0</v>
      </c>
      <c r="S869" s="95">
        <v>0</v>
      </c>
      <c r="T869" s="95">
        <v>0</v>
      </c>
      <c r="U869" s="95">
        <v>0</v>
      </c>
      <c r="V869" s="95">
        <v>0</v>
      </c>
      <c r="W869" s="95">
        <v>0</v>
      </c>
      <c r="X869" s="95">
        <v>0</v>
      </c>
      <c r="Y869" s="95">
        <v>0</v>
      </c>
      <c r="Z869" s="95">
        <v>0</v>
      </c>
      <c r="AA869" s="95">
        <v>0</v>
      </c>
      <c r="AB869" s="95">
        <v>0</v>
      </c>
      <c r="AC869" s="95"/>
      <c r="AD869" s="95"/>
      <c r="AE869" s="95">
        <f t="shared" si="1233"/>
        <v>0</v>
      </c>
      <c r="AF869" s="102"/>
      <c r="AG869" s="101"/>
      <c r="AH869" s="99">
        <f t="shared" si="1223"/>
        <v>0</v>
      </c>
      <c r="AI869" s="99"/>
      <c r="AJ869" s="99"/>
      <c r="AK869" s="100"/>
      <c r="AL869" s="99">
        <f t="shared" si="1138"/>
        <v>0</v>
      </c>
      <c r="AM869" s="98"/>
      <c r="AN869" s="99"/>
      <c r="AO869" s="247">
        <f t="shared" si="1139"/>
        <v>0</v>
      </c>
      <c r="AP869" s="232"/>
      <c r="AQ869" s="86">
        <f t="shared" si="1222"/>
        <v>0</v>
      </c>
      <c r="AR869" s="99">
        <f t="shared" si="1224"/>
        <v>0</v>
      </c>
      <c r="AS869" s="99"/>
      <c r="AT869" s="99"/>
      <c r="AU869" s="99"/>
      <c r="AV869" s="245">
        <f t="shared" si="1140"/>
        <v>0</v>
      </c>
      <c r="AW869" s="99"/>
      <c r="AX869" s="99"/>
      <c r="AY869" s="98">
        <f t="shared" si="1141"/>
        <v>0</v>
      </c>
      <c r="AZ869" s="470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</row>
    <row r="870" spans="1:83" s="11" customFormat="1" ht="12" customHeight="1">
      <c r="A870" s="162">
        <v>18900413</v>
      </c>
      <c r="B870" s="193" t="str">
        <f t="shared" si="1159"/>
        <v>18900413</v>
      </c>
      <c r="C870" s="104" t="s">
        <v>934</v>
      </c>
      <c r="D870" s="112" t="str">
        <f t="shared" si="1234"/>
        <v>AIC</v>
      </c>
      <c r="E870" s="112"/>
      <c r="F870" s="104"/>
      <c r="G870" s="112"/>
      <c r="H870" s="177" t="str">
        <f t="shared" si="1225"/>
        <v>AIC</v>
      </c>
      <c r="I870" s="177" t="str">
        <f t="shared" si="1230"/>
        <v/>
      </c>
      <c r="J870" s="177" t="str">
        <f t="shared" si="1231"/>
        <v/>
      </c>
      <c r="K870" s="177" t="str">
        <f t="shared" si="1232"/>
        <v/>
      </c>
      <c r="L870" s="177" t="str">
        <f t="shared" si="1169"/>
        <v>NO</v>
      </c>
      <c r="M870" s="177" t="str">
        <f t="shared" si="1170"/>
        <v>NO</v>
      </c>
      <c r="N870" s="177" t="str">
        <f t="shared" si="1171"/>
        <v/>
      </c>
      <c r="O870"/>
      <c r="P870" s="95">
        <v>0</v>
      </c>
      <c r="Q870" s="95">
        <v>0</v>
      </c>
      <c r="R870" s="95">
        <v>0</v>
      </c>
      <c r="S870" s="95">
        <v>0</v>
      </c>
      <c r="T870" s="95">
        <v>0</v>
      </c>
      <c r="U870" s="95">
        <v>0</v>
      </c>
      <c r="V870" s="95">
        <v>0</v>
      </c>
      <c r="W870" s="95">
        <v>0</v>
      </c>
      <c r="X870" s="95">
        <v>0</v>
      </c>
      <c r="Y870" s="95">
        <v>0</v>
      </c>
      <c r="Z870" s="95">
        <v>0</v>
      </c>
      <c r="AA870" s="95">
        <v>0</v>
      </c>
      <c r="AB870" s="95">
        <v>0</v>
      </c>
      <c r="AC870" s="95"/>
      <c r="AD870" s="95"/>
      <c r="AE870" s="95">
        <f t="shared" si="1233"/>
        <v>0</v>
      </c>
      <c r="AF870" s="102"/>
      <c r="AG870" s="101"/>
      <c r="AH870" s="99">
        <f t="shared" si="1223"/>
        <v>0</v>
      </c>
      <c r="AI870" s="99"/>
      <c r="AJ870" s="99"/>
      <c r="AK870" s="100"/>
      <c r="AL870" s="99">
        <f t="shared" si="1138"/>
        <v>0</v>
      </c>
      <c r="AM870" s="98"/>
      <c r="AN870" s="99"/>
      <c r="AO870" s="247">
        <f t="shared" si="1139"/>
        <v>0</v>
      </c>
      <c r="AP870" s="232"/>
      <c r="AQ870" s="86">
        <f t="shared" si="1222"/>
        <v>0</v>
      </c>
      <c r="AR870" s="99">
        <f t="shared" si="1224"/>
        <v>0</v>
      </c>
      <c r="AS870" s="99"/>
      <c r="AT870" s="99"/>
      <c r="AU870" s="99"/>
      <c r="AV870" s="245">
        <f t="shared" si="1140"/>
        <v>0</v>
      </c>
      <c r="AW870" s="99"/>
      <c r="AX870" s="99"/>
      <c r="AY870" s="98">
        <f t="shared" si="1141"/>
        <v>0</v>
      </c>
      <c r="AZ870" s="4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</row>
    <row r="871" spans="1:83" s="11" customFormat="1" ht="12" customHeight="1">
      <c r="A871" s="162">
        <v>18900423</v>
      </c>
      <c r="B871" s="193" t="str">
        <f t="shared" si="1159"/>
        <v>18900423</v>
      </c>
      <c r="C871" s="104" t="s">
        <v>932</v>
      </c>
      <c r="D871" s="112" t="str">
        <f t="shared" si="1234"/>
        <v>AIC</v>
      </c>
      <c r="E871" s="112"/>
      <c r="F871" s="104"/>
      <c r="G871" s="112"/>
      <c r="H871" s="177" t="str">
        <f t="shared" si="1225"/>
        <v>AIC</v>
      </c>
      <c r="I871" s="177" t="str">
        <f t="shared" si="1230"/>
        <v/>
      </c>
      <c r="J871" s="177" t="str">
        <f t="shared" si="1231"/>
        <v/>
      </c>
      <c r="K871" s="177" t="str">
        <f t="shared" si="1232"/>
        <v/>
      </c>
      <c r="L871" s="177" t="str">
        <f t="shared" si="1169"/>
        <v>NO</v>
      </c>
      <c r="M871" s="177" t="str">
        <f t="shared" si="1170"/>
        <v>NO</v>
      </c>
      <c r="N871" s="177" t="str">
        <f t="shared" si="1171"/>
        <v/>
      </c>
      <c r="O871"/>
      <c r="P871" s="95">
        <v>0</v>
      </c>
      <c r="Q871" s="95">
        <v>0</v>
      </c>
      <c r="R871" s="95">
        <v>0</v>
      </c>
      <c r="S871" s="95">
        <v>0</v>
      </c>
      <c r="T871" s="95">
        <v>0</v>
      </c>
      <c r="U871" s="95">
        <v>0</v>
      </c>
      <c r="V871" s="95">
        <v>0</v>
      </c>
      <c r="W871" s="95">
        <v>0</v>
      </c>
      <c r="X871" s="95">
        <v>0</v>
      </c>
      <c r="Y871" s="95">
        <v>0</v>
      </c>
      <c r="Z871" s="95">
        <v>0</v>
      </c>
      <c r="AA871" s="95">
        <v>0</v>
      </c>
      <c r="AB871" s="95">
        <v>0</v>
      </c>
      <c r="AC871" s="95"/>
      <c r="AD871" s="95"/>
      <c r="AE871" s="95">
        <f t="shared" si="1233"/>
        <v>0</v>
      </c>
      <c r="AF871" s="102"/>
      <c r="AG871" s="101"/>
      <c r="AH871" s="99">
        <f t="shared" si="1223"/>
        <v>0</v>
      </c>
      <c r="AI871" s="99"/>
      <c r="AJ871" s="99"/>
      <c r="AK871" s="100"/>
      <c r="AL871" s="99">
        <f t="shared" si="1138"/>
        <v>0</v>
      </c>
      <c r="AM871" s="98"/>
      <c r="AN871" s="99"/>
      <c r="AO871" s="247">
        <f t="shared" si="1139"/>
        <v>0</v>
      </c>
      <c r="AP871" s="232"/>
      <c r="AQ871" s="86">
        <f t="shared" si="1222"/>
        <v>0</v>
      </c>
      <c r="AR871" s="99">
        <f t="shared" si="1224"/>
        <v>0</v>
      </c>
      <c r="AS871" s="99"/>
      <c r="AT871" s="99"/>
      <c r="AU871" s="99"/>
      <c r="AV871" s="245">
        <f t="shared" si="1140"/>
        <v>0</v>
      </c>
      <c r="AW871" s="99"/>
      <c r="AX871" s="99"/>
      <c r="AY871" s="98">
        <f t="shared" si="1141"/>
        <v>0</v>
      </c>
      <c r="AZ871" s="470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</row>
    <row r="872" spans="1:83" s="11" customFormat="1" ht="12" customHeight="1">
      <c r="A872" s="162">
        <v>18900433</v>
      </c>
      <c r="B872" s="193" t="str">
        <f t="shared" si="1159"/>
        <v>18900433</v>
      </c>
      <c r="C872" s="104" t="s">
        <v>982</v>
      </c>
      <c r="D872" s="112" t="str">
        <f t="shared" si="1234"/>
        <v>AIC</v>
      </c>
      <c r="E872" s="112"/>
      <c r="F872" s="104"/>
      <c r="G872" s="112"/>
      <c r="H872" s="177" t="str">
        <f t="shared" si="1225"/>
        <v>AIC</v>
      </c>
      <c r="I872" s="177" t="str">
        <f t="shared" si="1230"/>
        <v/>
      </c>
      <c r="J872" s="177" t="str">
        <f t="shared" si="1231"/>
        <v/>
      </c>
      <c r="K872" s="177" t="str">
        <f t="shared" si="1232"/>
        <v/>
      </c>
      <c r="L872" s="177" t="str">
        <f t="shared" si="1169"/>
        <v>NO</v>
      </c>
      <c r="M872" s="177" t="str">
        <f t="shared" si="1170"/>
        <v>NO</v>
      </c>
      <c r="N872" s="177" t="str">
        <f t="shared" si="1171"/>
        <v/>
      </c>
      <c r="O872"/>
      <c r="P872" s="95">
        <v>3639400.48</v>
      </c>
      <c r="Q872" s="95">
        <v>3614473.09</v>
      </c>
      <c r="R872" s="95">
        <v>3589545.7</v>
      </c>
      <c r="S872" s="95">
        <v>3564618.31</v>
      </c>
      <c r="T872" s="95">
        <v>3539690.92</v>
      </c>
      <c r="U872" s="95">
        <v>3514763.53</v>
      </c>
      <c r="V872" s="95">
        <v>3489836.14</v>
      </c>
      <c r="W872" s="95">
        <v>3464908.75</v>
      </c>
      <c r="X872" s="95">
        <v>3439981.36</v>
      </c>
      <c r="Y872" s="95">
        <v>3415053.97</v>
      </c>
      <c r="Z872" s="95">
        <v>3390126.58</v>
      </c>
      <c r="AA872" s="95">
        <v>3365199.19</v>
      </c>
      <c r="AB872" s="95">
        <v>3340271.8</v>
      </c>
      <c r="AC872" s="95"/>
      <c r="AD872" s="95"/>
      <c r="AE872" s="95">
        <f t="shared" si="1233"/>
        <v>3489836.14</v>
      </c>
      <c r="AF872" s="102"/>
      <c r="AG872" s="101"/>
      <c r="AH872" s="99">
        <f t="shared" si="1223"/>
        <v>3489836.14</v>
      </c>
      <c r="AI872" s="99"/>
      <c r="AJ872" s="99"/>
      <c r="AK872" s="100"/>
      <c r="AL872" s="99">
        <f t="shared" si="1138"/>
        <v>0</v>
      </c>
      <c r="AM872" s="98"/>
      <c r="AN872" s="99"/>
      <c r="AO872" s="247">
        <f t="shared" si="1139"/>
        <v>0</v>
      </c>
      <c r="AP872" s="232"/>
      <c r="AQ872" s="86">
        <f t="shared" si="1222"/>
        <v>3340271.8</v>
      </c>
      <c r="AR872" s="99">
        <f t="shared" si="1224"/>
        <v>3340271.8</v>
      </c>
      <c r="AS872" s="99"/>
      <c r="AT872" s="99"/>
      <c r="AU872" s="99"/>
      <c r="AV872" s="245">
        <f t="shared" si="1140"/>
        <v>0</v>
      </c>
      <c r="AW872" s="99"/>
      <c r="AX872" s="99"/>
      <c r="AY872" s="98">
        <f t="shared" si="1141"/>
        <v>0</v>
      </c>
      <c r="AZ872" s="470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</row>
    <row r="873" spans="1:83" s="11" customFormat="1" ht="12" customHeight="1">
      <c r="A873" s="162">
        <v>18900443</v>
      </c>
      <c r="B873" s="193" t="str">
        <f t="shared" si="1159"/>
        <v>18900443</v>
      </c>
      <c r="C873" s="104" t="s">
        <v>1074</v>
      </c>
      <c r="D873" s="112" t="str">
        <f t="shared" si="1234"/>
        <v>AIC</v>
      </c>
      <c r="E873" s="112"/>
      <c r="F873" s="104"/>
      <c r="G873" s="112"/>
      <c r="H873" s="177" t="str">
        <f t="shared" si="1225"/>
        <v>AIC</v>
      </c>
      <c r="I873" s="177" t="str">
        <f t="shared" si="1230"/>
        <v/>
      </c>
      <c r="J873" s="177" t="str">
        <f t="shared" si="1231"/>
        <v/>
      </c>
      <c r="K873" s="177" t="str">
        <f t="shared" si="1232"/>
        <v/>
      </c>
      <c r="L873" s="177" t="str">
        <f t="shared" si="1169"/>
        <v>NO</v>
      </c>
      <c r="M873" s="177" t="str">
        <f t="shared" si="1170"/>
        <v>NO</v>
      </c>
      <c r="N873" s="177" t="str">
        <f t="shared" si="1171"/>
        <v/>
      </c>
      <c r="O873"/>
      <c r="P873" s="95">
        <v>9140.27</v>
      </c>
      <c r="Q873" s="95">
        <v>6855.17</v>
      </c>
      <c r="R873" s="95">
        <v>4570.07</v>
      </c>
      <c r="S873" s="95">
        <v>2284.9699999999998</v>
      </c>
      <c r="T873" s="95">
        <v>0</v>
      </c>
      <c r="U873" s="95">
        <v>0</v>
      </c>
      <c r="V873" s="95">
        <v>0</v>
      </c>
      <c r="W873" s="95">
        <v>0</v>
      </c>
      <c r="X873" s="95">
        <v>0</v>
      </c>
      <c r="Y873" s="95">
        <v>0</v>
      </c>
      <c r="Z873" s="95">
        <v>0</v>
      </c>
      <c r="AA873" s="95">
        <v>0</v>
      </c>
      <c r="AB873" s="95">
        <v>0</v>
      </c>
      <c r="AC873" s="95"/>
      <c r="AD873" s="95"/>
      <c r="AE873" s="95">
        <f t="shared" si="1233"/>
        <v>1523.3620833333334</v>
      </c>
      <c r="AF873" s="102"/>
      <c r="AG873" s="101"/>
      <c r="AH873" s="99">
        <f t="shared" si="1223"/>
        <v>1523.3620833333334</v>
      </c>
      <c r="AI873" s="99"/>
      <c r="AJ873" s="99"/>
      <c r="AK873" s="100"/>
      <c r="AL873" s="99">
        <f t="shared" ref="AL873:AL943" si="1235">SUM(AI873:AK873)</f>
        <v>0</v>
      </c>
      <c r="AM873" s="98"/>
      <c r="AN873" s="99"/>
      <c r="AO873" s="247">
        <f t="shared" ref="AO873:AO943" si="1236">AM873+AN873</f>
        <v>0</v>
      </c>
      <c r="AP873" s="232"/>
      <c r="AQ873" s="86">
        <f t="shared" si="1222"/>
        <v>0</v>
      </c>
      <c r="AR873" s="99">
        <f t="shared" si="1224"/>
        <v>0</v>
      </c>
      <c r="AS873" s="99"/>
      <c r="AT873" s="99"/>
      <c r="AU873" s="99"/>
      <c r="AV873" s="245">
        <f t="shared" ref="AV873:AV943" si="1237">SUM(AS873:AU873)</f>
        <v>0</v>
      </c>
      <c r="AW873" s="99"/>
      <c r="AX873" s="99"/>
      <c r="AY873" s="98">
        <f t="shared" ref="AY873:AY943" si="1238">AW873+AX873</f>
        <v>0</v>
      </c>
      <c r="AZ873" s="470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</row>
    <row r="874" spans="1:83" s="11" customFormat="1" ht="12" customHeight="1">
      <c r="A874" s="162">
        <v>18900451</v>
      </c>
      <c r="B874" s="193" t="str">
        <f t="shared" si="1159"/>
        <v>18900451</v>
      </c>
      <c r="C874" s="104" t="s">
        <v>1100</v>
      </c>
      <c r="D874" s="112" t="str">
        <f t="shared" si="1234"/>
        <v>AIC</v>
      </c>
      <c r="E874" s="112"/>
      <c r="F874" s="104"/>
      <c r="G874" s="112"/>
      <c r="H874" s="177" t="str">
        <f t="shared" si="1225"/>
        <v>AIC</v>
      </c>
      <c r="I874" s="177" t="str">
        <f t="shared" si="1230"/>
        <v/>
      </c>
      <c r="J874" s="177" t="str">
        <f t="shared" si="1231"/>
        <v/>
      </c>
      <c r="K874" s="177" t="str">
        <f t="shared" si="1232"/>
        <v/>
      </c>
      <c r="L874" s="177" t="str">
        <f t="shared" si="1169"/>
        <v>NO</v>
      </c>
      <c r="M874" s="177" t="str">
        <f t="shared" si="1170"/>
        <v>NO</v>
      </c>
      <c r="N874" s="177" t="str">
        <f t="shared" si="1171"/>
        <v/>
      </c>
      <c r="O874"/>
      <c r="P874" s="95">
        <v>3099.91</v>
      </c>
      <c r="Q874" s="95">
        <v>2324.9299999999998</v>
      </c>
      <c r="R874" s="95">
        <v>1549.95</v>
      </c>
      <c r="S874" s="95">
        <v>774.97</v>
      </c>
      <c r="T874" s="95">
        <v>0</v>
      </c>
      <c r="U874" s="95">
        <v>0</v>
      </c>
      <c r="V874" s="95">
        <v>0</v>
      </c>
      <c r="W874" s="95">
        <v>0</v>
      </c>
      <c r="X874" s="95">
        <v>0</v>
      </c>
      <c r="Y874" s="95">
        <v>0</v>
      </c>
      <c r="Z874" s="95">
        <v>0</v>
      </c>
      <c r="AA874" s="95">
        <v>0</v>
      </c>
      <c r="AB874" s="95">
        <v>0</v>
      </c>
      <c r="AC874" s="95"/>
      <c r="AD874" s="95"/>
      <c r="AE874" s="95">
        <f t="shared" si="1233"/>
        <v>516.65041666666673</v>
      </c>
      <c r="AF874" s="102"/>
      <c r="AG874" s="101"/>
      <c r="AH874" s="99">
        <f t="shared" si="1223"/>
        <v>516.65041666666673</v>
      </c>
      <c r="AI874" s="99"/>
      <c r="AJ874" s="99"/>
      <c r="AK874" s="100"/>
      <c r="AL874" s="99">
        <f t="shared" si="1235"/>
        <v>0</v>
      </c>
      <c r="AM874" s="98"/>
      <c r="AN874" s="99"/>
      <c r="AO874" s="247">
        <f t="shared" si="1236"/>
        <v>0</v>
      </c>
      <c r="AP874" s="232"/>
      <c r="AQ874" s="86">
        <f t="shared" si="1222"/>
        <v>0</v>
      </c>
      <c r="AR874" s="99">
        <f t="shared" si="1224"/>
        <v>0</v>
      </c>
      <c r="AS874" s="99"/>
      <c r="AT874" s="99"/>
      <c r="AU874" s="99"/>
      <c r="AV874" s="245">
        <f t="shared" si="1237"/>
        <v>0</v>
      </c>
      <c r="AW874" s="99"/>
      <c r="AX874" s="99"/>
      <c r="AY874" s="98">
        <f t="shared" si="1238"/>
        <v>0</v>
      </c>
      <c r="AZ874" s="470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</row>
    <row r="875" spans="1:83" s="11" customFormat="1" ht="12" customHeight="1">
      <c r="A875" s="162">
        <v>18900452</v>
      </c>
      <c r="B875" s="193" t="str">
        <f t="shared" si="1159"/>
        <v>18900452</v>
      </c>
      <c r="C875" s="104" t="s">
        <v>1101</v>
      </c>
      <c r="D875" s="112" t="str">
        <f t="shared" si="1234"/>
        <v>AIC</v>
      </c>
      <c r="E875" s="112"/>
      <c r="F875" s="104"/>
      <c r="G875" s="112"/>
      <c r="H875" s="177" t="str">
        <f t="shared" si="1225"/>
        <v>AIC</v>
      </c>
      <c r="I875" s="177" t="str">
        <f t="shared" si="1230"/>
        <v/>
      </c>
      <c r="J875" s="177" t="str">
        <f t="shared" si="1231"/>
        <v/>
      </c>
      <c r="K875" s="177" t="str">
        <f t="shared" si="1232"/>
        <v/>
      </c>
      <c r="L875" s="177" t="str">
        <f t="shared" si="1169"/>
        <v>NO</v>
      </c>
      <c r="M875" s="177" t="str">
        <f t="shared" si="1170"/>
        <v>NO</v>
      </c>
      <c r="N875" s="177" t="str">
        <f t="shared" si="1171"/>
        <v/>
      </c>
      <c r="O875"/>
      <c r="P875" s="95">
        <v>1899.83</v>
      </c>
      <c r="Q875" s="95">
        <v>1424.84</v>
      </c>
      <c r="R875" s="95">
        <v>949.85</v>
      </c>
      <c r="S875" s="95">
        <v>474.86</v>
      </c>
      <c r="T875" s="95">
        <v>0</v>
      </c>
      <c r="U875" s="95">
        <v>0</v>
      </c>
      <c r="V875" s="95">
        <v>0</v>
      </c>
      <c r="W875" s="95">
        <v>0</v>
      </c>
      <c r="X875" s="95">
        <v>0</v>
      </c>
      <c r="Y875" s="95">
        <v>0</v>
      </c>
      <c r="Z875" s="95">
        <v>0</v>
      </c>
      <c r="AA875" s="95">
        <v>0</v>
      </c>
      <c r="AB875" s="95">
        <v>0</v>
      </c>
      <c r="AC875" s="95"/>
      <c r="AD875" s="95"/>
      <c r="AE875" s="95">
        <f t="shared" si="1233"/>
        <v>316.62208333333336</v>
      </c>
      <c r="AF875" s="102"/>
      <c r="AG875" s="101"/>
      <c r="AH875" s="99">
        <f t="shared" si="1223"/>
        <v>316.62208333333336</v>
      </c>
      <c r="AI875" s="99"/>
      <c r="AJ875" s="99"/>
      <c r="AK875" s="100"/>
      <c r="AL875" s="99">
        <f t="shared" si="1235"/>
        <v>0</v>
      </c>
      <c r="AM875" s="98"/>
      <c r="AN875" s="99"/>
      <c r="AO875" s="247">
        <f t="shared" si="1236"/>
        <v>0</v>
      </c>
      <c r="AP875" s="232"/>
      <c r="AQ875" s="86">
        <f t="shared" si="1222"/>
        <v>0</v>
      </c>
      <c r="AR875" s="99">
        <f t="shared" si="1224"/>
        <v>0</v>
      </c>
      <c r="AS875" s="99"/>
      <c r="AT875" s="99"/>
      <c r="AU875" s="99"/>
      <c r="AV875" s="245">
        <f t="shared" si="1237"/>
        <v>0</v>
      </c>
      <c r="AW875" s="99"/>
      <c r="AX875" s="99"/>
      <c r="AY875" s="98">
        <f t="shared" si="1238"/>
        <v>0</v>
      </c>
      <c r="AZ875" s="470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</row>
    <row r="876" spans="1:83" s="11" customFormat="1" ht="12" customHeight="1">
      <c r="A876" s="350">
        <v>18900463</v>
      </c>
      <c r="B876" s="472" t="str">
        <f t="shared" si="1159"/>
        <v>18900463</v>
      </c>
      <c r="C876" s="376" t="s">
        <v>1356</v>
      </c>
      <c r="D876" s="326" t="str">
        <f t="shared" si="1234"/>
        <v>AIC</v>
      </c>
      <c r="E876" s="326"/>
      <c r="F876" s="339">
        <v>43025</v>
      </c>
      <c r="G876" s="326"/>
      <c r="H876" s="327" t="str">
        <f t="shared" si="1225"/>
        <v>AIC</v>
      </c>
      <c r="I876" s="327" t="str">
        <f t="shared" si="1230"/>
        <v/>
      </c>
      <c r="J876" s="327" t="str">
        <f t="shared" si="1231"/>
        <v/>
      </c>
      <c r="K876" s="327" t="str">
        <f t="shared" si="1232"/>
        <v/>
      </c>
      <c r="L876" s="327" t="str">
        <f t="shared" si="1169"/>
        <v>NO</v>
      </c>
      <c r="M876" s="327" t="str">
        <f t="shared" si="1170"/>
        <v>NO</v>
      </c>
      <c r="N876" s="327" t="str">
        <f t="shared" si="1171"/>
        <v/>
      </c>
      <c r="O876" s="445"/>
      <c r="P876" s="328">
        <v>36895.089999999997</v>
      </c>
      <c r="Q876" s="328">
        <v>36093.019999999997</v>
      </c>
      <c r="R876" s="328">
        <v>35290.949999999997</v>
      </c>
      <c r="S876" s="328">
        <v>34488.879999999997</v>
      </c>
      <c r="T876" s="328">
        <v>33686.81</v>
      </c>
      <c r="U876" s="328">
        <v>32884.74</v>
      </c>
      <c r="V876" s="328">
        <v>32082.67</v>
      </c>
      <c r="W876" s="328">
        <v>31280.6</v>
      </c>
      <c r="X876" s="328">
        <v>30478.53</v>
      </c>
      <c r="Y876" s="328">
        <v>29676.46</v>
      </c>
      <c r="Z876" s="328">
        <v>28874.39</v>
      </c>
      <c r="AA876" s="328">
        <v>28072.32</v>
      </c>
      <c r="AB876" s="328">
        <v>27270.25</v>
      </c>
      <c r="AC876" s="328"/>
      <c r="AD876" s="328"/>
      <c r="AE876" s="328">
        <f t="shared" si="1233"/>
        <v>32082.670000000002</v>
      </c>
      <c r="AF876" s="377"/>
      <c r="AG876" s="329"/>
      <c r="AH876" s="330">
        <f t="shared" si="1223"/>
        <v>32082.670000000002</v>
      </c>
      <c r="AI876" s="330"/>
      <c r="AJ876" s="330"/>
      <c r="AK876" s="331"/>
      <c r="AL876" s="330">
        <f t="shared" si="1235"/>
        <v>0</v>
      </c>
      <c r="AM876" s="332"/>
      <c r="AN876" s="330"/>
      <c r="AO876" s="333">
        <f t="shared" si="1236"/>
        <v>0</v>
      </c>
      <c r="AP876" s="232"/>
      <c r="AQ876" s="334">
        <f t="shared" si="1222"/>
        <v>27270.25</v>
      </c>
      <c r="AR876" s="330">
        <f t="shared" si="1224"/>
        <v>27270.25</v>
      </c>
      <c r="AS876" s="330"/>
      <c r="AT876" s="330"/>
      <c r="AU876" s="330"/>
      <c r="AV876" s="335">
        <f t="shared" si="1237"/>
        <v>0</v>
      </c>
      <c r="AW876" s="330"/>
      <c r="AX876" s="330"/>
      <c r="AY876" s="332">
        <f t="shared" si="1238"/>
        <v>0</v>
      </c>
      <c r="AZ876" s="470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</row>
    <row r="877" spans="1:83" s="11" customFormat="1" ht="12" customHeight="1">
      <c r="A877" s="350">
        <v>18900473</v>
      </c>
      <c r="B877" s="472" t="str">
        <f t="shared" si="1159"/>
        <v>18900473</v>
      </c>
      <c r="C877" s="376" t="s">
        <v>1357</v>
      </c>
      <c r="D877" s="326" t="str">
        <f t="shared" si="1234"/>
        <v>AIC</v>
      </c>
      <c r="E877" s="326"/>
      <c r="F877" s="339">
        <v>43025</v>
      </c>
      <c r="G877" s="326"/>
      <c r="H877" s="327" t="str">
        <f t="shared" si="1225"/>
        <v>AIC</v>
      </c>
      <c r="I877" s="327" t="str">
        <f t="shared" si="1230"/>
        <v/>
      </c>
      <c r="J877" s="327" t="str">
        <f t="shared" si="1231"/>
        <v/>
      </c>
      <c r="K877" s="327" t="str">
        <f t="shared" si="1232"/>
        <v/>
      </c>
      <c r="L877" s="327" t="str">
        <f t="shared" si="1169"/>
        <v>NO</v>
      </c>
      <c r="M877" s="327" t="str">
        <f t="shared" si="1170"/>
        <v>NO</v>
      </c>
      <c r="N877" s="327" t="str">
        <f t="shared" si="1171"/>
        <v/>
      </c>
      <c r="O877" s="445"/>
      <c r="P877" s="328">
        <v>72682.78</v>
      </c>
      <c r="Q877" s="328">
        <v>71102.720000000001</v>
      </c>
      <c r="R877" s="328">
        <v>69522.66</v>
      </c>
      <c r="S877" s="328">
        <v>67942.600000000006</v>
      </c>
      <c r="T877" s="328">
        <v>66362.539999999994</v>
      </c>
      <c r="U877" s="328">
        <v>64782.48</v>
      </c>
      <c r="V877" s="328">
        <v>63202.42</v>
      </c>
      <c r="W877" s="328">
        <v>61622.36</v>
      </c>
      <c r="X877" s="328">
        <v>60042.3</v>
      </c>
      <c r="Y877" s="328">
        <v>58462.239999999998</v>
      </c>
      <c r="Z877" s="328">
        <v>56882.18</v>
      </c>
      <c r="AA877" s="328">
        <v>55302.12</v>
      </c>
      <c r="AB877" s="328">
        <v>53722.06</v>
      </c>
      <c r="AC877" s="328"/>
      <c r="AD877" s="328"/>
      <c r="AE877" s="328">
        <f t="shared" si="1233"/>
        <v>63202.420000000006</v>
      </c>
      <c r="AF877" s="377"/>
      <c r="AG877" s="329"/>
      <c r="AH877" s="330">
        <f t="shared" si="1223"/>
        <v>63202.420000000006</v>
      </c>
      <c r="AI877" s="330"/>
      <c r="AJ877" s="330"/>
      <c r="AK877" s="331"/>
      <c r="AL877" s="330">
        <f t="shared" si="1235"/>
        <v>0</v>
      </c>
      <c r="AM877" s="332"/>
      <c r="AN877" s="330"/>
      <c r="AO877" s="333">
        <f t="shared" si="1236"/>
        <v>0</v>
      </c>
      <c r="AP877" s="232"/>
      <c r="AQ877" s="334">
        <f t="shared" si="1222"/>
        <v>53722.06</v>
      </c>
      <c r="AR877" s="330">
        <f t="shared" si="1224"/>
        <v>53722.06</v>
      </c>
      <c r="AS877" s="330"/>
      <c r="AT877" s="330"/>
      <c r="AU877" s="330"/>
      <c r="AV877" s="335">
        <f t="shared" si="1237"/>
        <v>0</v>
      </c>
      <c r="AW877" s="330"/>
      <c r="AX877" s="330"/>
      <c r="AY877" s="332">
        <f t="shared" si="1238"/>
        <v>0</v>
      </c>
      <c r="AZ877" s="470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</row>
    <row r="878" spans="1:83" s="11" customFormat="1" ht="12" customHeight="1">
      <c r="A878" s="162">
        <v>18900533</v>
      </c>
      <c r="B878" s="193" t="str">
        <f t="shared" si="1159"/>
        <v>18900533</v>
      </c>
      <c r="C878" s="104" t="s">
        <v>983</v>
      </c>
      <c r="D878" s="112" t="str">
        <f t="shared" si="1234"/>
        <v>AIC</v>
      </c>
      <c r="E878" s="112"/>
      <c r="F878" s="104"/>
      <c r="G878" s="112"/>
      <c r="H878" s="177" t="str">
        <f t="shared" si="1225"/>
        <v>AIC</v>
      </c>
      <c r="I878" s="177" t="str">
        <f t="shared" si="1230"/>
        <v/>
      </c>
      <c r="J878" s="177" t="str">
        <f t="shared" si="1231"/>
        <v/>
      </c>
      <c r="K878" s="177" t="str">
        <f t="shared" si="1232"/>
        <v/>
      </c>
      <c r="L878" s="177" t="str">
        <f t="shared" si="1169"/>
        <v>NO</v>
      </c>
      <c r="M878" s="177" t="str">
        <f t="shared" si="1170"/>
        <v>NO</v>
      </c>
      <c r="N878" s="177" t="str">
        <f t="shared" si="1171"/>
        <v/>
      </c>
      <c r="O878"/>
      <c r="P878" s="95">
        <v>615065.96</v>
      </c>
      <c r="Q878" s="95">
        <v>610853.18999999994</v>
      </c>
      <c r="R878" s="95">
        <v>606640.42000000004</v>
      </c>
      <c r="S878" s="95">
        <v>602427.65</v>
      </c>
      <c r="T878" s="95">
        <v>598214.88</v>
      </c>
      <c r="U878" s="95">
        <v>594002.11</v>
      </c>
      <c r="V878" s="95">
        <v>589789.34</v>
      </c>
      <c r="W878" s="95">
        <v>585576.56999999995</v>
      </c>
      <c r="X878" s="95">
        <v>581363.80000000005</v>
      </c>
      <c r="Y878" s="95">
        <v>577151.03</v>
      </c>
      <c r="Z878" s="95">
        <v>572938.26</v>
      </c>
      <c r="AA878" s="95">
        <v>568725.49</v>
      </c>
      <c r="AB878" s="95">
        <v>564512.72</v>
      </c>
      <c r="AC878" s="95"/>
      <c r="AD878" s="95"/>
      <c r="AE878" s="95">
        <f t="shared" si="1233"/>
        <v>589789.34</v>
      </c>
      <c r="AF878" s="102"/>
      <c r="AG878" s="101"/>
      <c r="AH878" s="99">
        <f t="shared" si="1223"/>
        <v>589789.34</v>
      </c>
      <c r="AI878" s="99"/>
      <c r="AJ878" s="99"/>
      <c r="AK878" s="100"/>
      <c r="AL878" s="99">
        <f t="shared" si="1235"/>
        <v>0</v>
      </c>
      <c r="AM878" s="98"/>
      <c r="AN878" s="99"/>
      <c r="AO878" s="247">
        <f t="shared" si="1236"/>
        <v>0</v>
      </c>
      <c r="AP878" s="232"/>
      <c r="AQ878" s="86">
        <f t="shared" si="1222"/>
        <v>564512.72</v>
      </c>
      <c r="AR878" s="99">
        <f t="shared" si="1224"/>
        <v>564512.72</v>
      </c>
      <c r="AS878" s="99"/>
      <c r="AT878" s="99"/>
      <c r="AU878" s="99"/>
      <c r="AV878" s="245">
        <f t="shared" si="1237"/>
        <v>0</v>
      </c>
      <c r="AW878" s="99"/>
      <c r="AX878" s="99"/>
      <c r="AY878" s="98">
        <f t="shared" si="1238"/>
        <v>0</v>
      </c>
      <c r="AZ878" s="470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</row>
    <row r="879" spans="1:83" s="11" customFormat="1" ht="12" customHeight="1">
      <c r="A879" s="340">
        <v>19000001</v>
      </c>
      <c r="B879" s="341" t="str">
        <f t="shared" si="1159"/>
        <v>19000001</v>
      </c>
      <c r="C879" s="376" t="s">
        <v>1469</v>
      </c>
      <c r="D879" s="326" t="str">
        <f t="shared" si="1234"/>
        <v>Non-Op</v>
      </c>
      <c r="E879" s="326"/>
      <c r="F879" s="339">
        <v>43070</v>
      </c>
      <c r="G879" s="326"/>
      <c r="H879" s="327" t="str">
        <f t="shared" si="1225"/>
        <v/>
      </c>
      <c r="I879" s="327" t="str">
        <f t="shared" si="1230"/>
        <v/>
      </c>
      <c r="J879" s="327" t="str">
        <f t="shared" si="1231"/>
        <v/>
      </c>
      <c r="K879" s="327" t="str">
        <f t="shared" si="1232"/>
        <v>Non-Op</v>
      </c>
      <c r="L879" s="327" t="str">
        <f t="shared" si="1169"/>
        <v>NO</v>
      </c>
      <c r="M879" s="327" t="str">
        <f t="shared" si="1170"/>
        <v>NO</v>
      </c>
      <c r="N879" s="327" t="str">
        <f t="shared" si="1171"/>
        <v/>
      </c>
      <c r="O879" s="445"/>
      <c r="P879" s="328">
        <v>17392568.420000002</v>
      </c>
      <c r="Q879" s="328">
        <v>19484009.239999998</v>
      </c>
      <c r="R879" s="328">
        <v>21567242.420000002</v>
      </c>
      <c r="S879" s="328">
        <v>23090001.140000001</v>
      </c>
      <c r="T879" s="328">
        <v>23796672.350000001</v>
      </c>
      <c r="U879" s="328">
        <v>24410085.289999999</v>
      </c>
      <c r="V879" s="328">
        <v>26025963.469999999</v>
      </c>
      <c r="W879" s="328">
        <v>25243124.420000002</v>
      </c>
      <c r="X879" s="328">
        <v>25350381.710000001</v>
      </c>
      <c r="Y879" s="328">
        <v>24841206.68</v>
      </c>
      <c r="Z879" s="328">
        <v>25542222.379999999</v>
      </c>
      <c r="AA879" s="328">
        <v>27790890.620000001</v>
      </c>
      <c r="AB879" s="328">
        <v>14524107.57</v>
      </c>
      <c r="AC879" s="328"/>
      <c r="AD879" s="328"/>
      <c r="AE879" s="328">
        <f t="shared" si="1233"/>
        <v>23591678.142916664</v>
      </c>
      <c r="AF879" s="377"/>
      <c r="AG879" s="329"/>
      <c r="AH879" s="330"/>
      <c r="AI879" s="330"/>
      <c r="AJ879" s="330"/>
      <c r="AK879" s="331">
        <f>AE879</f>
        <v>23591678.142916664</v>
      </c>
      <c r="AL879" s="330">
        <f t="shared" si="1235"/>
        <v>23591678.142916664</v>
      </c>
      <c r="AM879" s="332"/>
      <c r="AN879" s="330"/>
      <c r="AO879" s="333">
        <f t="shared" si="1236"/>
        <v>0</v>
      </c>
      <c r="AP879" s="232"/>
      <c r="AQ879" s="334">
        <f t="shared" si="1222"/>
        <v>14524107.57</v>
      </c>
      <c r="AR879" s="330"/>
      <c r="AS879" s="330"/>
      <c r="AT879" s="330"/>
      <c r="AU879" s="330">
        <f>AQ879</f>
        <v>14524107.57</v>
      </c>
      <c r="AV879" s="335">
        <f t="shared" si="1237"/>
        <v>14524107.57</v>
      </c>
      <c r="AW879" s="330"/>
      <c r="AX879" s="330"/>
      <c r="AY879" s="332">
        <f t="shared" si="1238"/>
        <v>0</v>
      </c>
      <c r="AZ879" s="470" t="s">
        <v>1666</v>
      </c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</row>
    <row r="880" spans="1:83" s="11" customFormat="1" ht="12" customHeight="1">
      <c r="A880" s="161">
        <v>19000003</v>
      </c>
      <c r="B880" s="108" t="str">
        <f t="shared" si="1159"/>
        <v>19000003</v>
      </c>
      <c r="C880" s="94" t="s">
        <v>67</v>
      </c>
      <c r="D880" s="112" t="str">
        <f t="shared" si="1234"/>
        <v>W/C</v>
      </c>
      <c r="E880" s="112"/>
      <c r="F880" s="94"/>
      <c r="G880" s="112"/>
      <c r="H880" s="177" t="str">
        <f t="shared" si="1225"/>
        <v/>
      </c>
      <c r="I880" s="177" t="str">
        <f t="shared" si="1230"/>
        <v/>
      </c>
      <c r="J880" s="177" t="str">
        <f t="shared" si="1231"/>
        <v/>
      </c>
      <c r="K880" s="177" t="str">
        <f t="shared" si="1232"/>
        <v/>
      </c>
      <c r="L880" s="177" t="str">
        <f t="shared" si="1169"/>
        <v>W/C</v>
      </c>
      <c r="M880" s="177" t="str">
        <f t="shared" si="1170"/>
        <v>NO</v>
      </c>
      <c r="N880" s="177" t="str">
        <f t="shared" si="1171"/>
        <v>W/C</v>
      </c>
      <c r="O880"/>
      <c r="P880" s="95">
        <v>2763174.26</v>
      </c>
      <c r="Q880" s="95">
        <v>2741392.45</v>
      </c>
      <c r="R880" s="95">
        <v>2717462.11</v>
      </c>
      <c r="S880" s="95">
        <v>2886729.34</v>
      </c>
      <c r="T880" s="95">
        <v>2879670.53</v>
      </c>
      <c r="U880" s="95">
        <v>2860398.07</v>
      </c>
      <c r="V880" s="95">
        <v>2884578.52</v>
      </c>
      <c r="W880" s="95">
        <v>2876824.21</v>
      </c>
      <c r="X880" s="95">
        <v>2858012.33</v>
      </c>
      <c r="Y880" s="95">
        <v>2859956.15</v>
      </c>
      <c r="Z880" s="95">
        <v>2762699.97</v>
      </c>
      <c r="AA880" s="95">
        <v>2744069.49</v>
      </c>
      <c r="AB880" s="95">
        <v>2811918.15</v>
      </c>
      <c r="AC880" s="95"/>
      <c r="AD880" s="95"/>
      <c r="AE880" s="95">
        <f t="shared" si="1233"/>
        <v>2821611.6145833335</v>
      </c>
      <c r="AF880" s="102"/>
      <c r="AG880" s="101"/>
      <c r="AH880" s="99"/>
      <c r="AI880" s="99"/>
      <c r="AJ880" s="99"/>
      <c r="AK880" s="100"/>
      <c r="AL880" s="99">
        <f t="shared" si="1235"/>
        <v>0</v>
      </c>
      <c r="AM880" s="98">
        <f>AE880</f>
        <v>2821611.6145833335</v>
      </c>
      <c r="AN880" s="99"/>
      <c r="AO880" s="247">
        <f t="shared" si="1236"/>
        <v>2821611.6145833335</v>
      </c>
      <c r="AP880" s="232"/>
      <c r="AQ880" s="86">
        <f t="shared" si="1222"/>
        <v>2811918.15</v>
      </c>
      <c r="AR880" s="99"/>
      <c r="AS880" s="99"/>
      <c r="AT880" s="99"/>
      <c r="AU880" s="99"/>
      <c r="AV880" s="245">
        <f t="shared" si="1237"/>
        <v>0</v>
      </c>
      <c r="AW880" s="99">
        <f>AQ880</f>
        <v>2811918.15</v>
      </c>
      <c r="AX880" s="99"/>
      <c r="AY880" s="98">
        <f t="shared" si="1238"/>
        <v>2811918.15</v>
      </c>
      <c r="AZ880" s="47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</row>
    <row r="881" spans="1:83" s="11" customFormat="1" ht="12" customHeight="1">
      <c r="A881" s="161">
        <v>19000013</v>
      </c>
      <c r="B881" s="108" t="str">
        <f t="shared" si="1159"/>
        <v>19000013</v>
      </c>
      <c r="C881" s="94" t="s">
        <v>276</v>
      </c>
      <c r="D881" s="112" t="str">
        <f t="shared" si="1234"/>
        <v>Non-Op</v>
      </c>
      <c r="E881" s="112"/>
      <c r="F881" s="94"/>
      <c r="G881" s="112"/>
      <c r="H881" s="177" t="str">
        <f t="shared" si="1225"/>
        <v/>
      </c>
      <c r="I881" s="177" t="str">
        <f t="shared" si="1230"/>
        <v/>
      </c>
      <c r="J881" s="177" t="str">
        <f t="shared" si="1231"/>
        <v/>
      </c>
      <c r="K881" s="177" t="str">
        <f t="shared" si="1232"/>
        <v>Non-Op</v>
      </c>
      <c r="L881" s="177" t="str">
        <f t="shared" si="1169"/>
        <v>NO</v>
      </c>
      <c r="M881" s="177" t="str">
        <f t="shared" si="1170"/>
        <v>NO</v>
      </c>
      <c r="N881" s="177" t="str">
        <f t="shared" si="1171"/>
        <v/>
      </c>
      <c r="O881"/>
      <c r="P881" s="95">
        <v>1327830</v>
      </c>
      <c r="Q881" s="95">
        <v>1318592.3600000001</v>
      </c>
      <c r="R881" s="95">
        <v>1309269.3799999999</v>
      </c>
      <c r="S881" s="95">
        <v>1299983.52</v>
      </c>
      <c r="T881" s="95">
        <v>1338223.55</v>
      </c>
      <c r="U881" s="95">
        <v>1329088.29</v>
      </c>
      <c r="V881" s="95">
        <v>1319913.99</v>
      </c>
      <c r="W881" s="95">
        <v>1310715.8</v>
      </c>
      <c r="X881" s="95">
        <v>1301786.45</v>
      </c>
      <c r="Y881" s="95">
        <v>1292767.48</v>
      </c>
      <c r="Z881" s="95">
        <v>1254192.33</v>
      </c>
      <c r="AA881" s="95">
        <v>1246030.1000000001</v>
      </c>
      <c r="AB881" s="95">
        <v>745411.73</v>
      </c>
      <c r="AC881" s="95"/>
      <c r="AD881" s="95"/>
      <c r="AE881" s="95">
        <f t="shared" si="1233"/>
        <v>1279765.3429166668</v>
      </c>
      <c r="AF881" s="102"/>
      <c r="AG881" s="101"/>
      <c r="AH881" s="99"/>
      <c r="AI881" s="99"/>
      <c r="AJ881" s="99"/>
      <c r="AK881" s="100">
        <f>AE881</f>
        <v>1279765.3429166668</v>
      </c>
      <c r="AL881" s="99">
        <f t="shared" si="1235"/>
        <v>1279765.3429166668</v>
      </c>
      <c r="AM881" s="98"/>
      <c r="AN881" s="99"/>
      <c r="AO881" s="247">
        <f t="shared" si="1236"/>
        <v>0</v>
      </c>
      <c r="AP881" s="232"/>
      <c r="AQ881" s="86">
        <f t="shared" si="1222"/>
        <v>745411.73</v>
      </c>
      <c r="AR881" s="99"/>
      <c r="AS881" s="99"/>
      <c r="AT881" s="99"/>
      <c r="AU881" s="99">
        <f>AQ881</f>
        <v>745411.73</v>
      </c>
      <c r="AV881" s="245">
        <f t="shared" si="1237"/>
        <v>745411.73</v>
      </c>
      <c r="AW881" s="99"/>
      <c r="AX881" s="99"/>
      <c r="AY881" s="98">
        <f t="shared" si="1238"/>
        <v>0</v>
      </c>
      <c r="AZ881" s="470" t="s">
        <v>1677</v>
      </c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</row>
    <row r="882" spans="1:83" s="11" customFormat="1" ht="12" customHeight="1">
      <c r="A882" s="161">
        <v>19000032</v>
      </c>
      <c r="B882" s="108" t="str">
        <f t="shared" si="1159"/>
        <v>19000032</v>
      </c>
      <c r="C882" s="94" t="s">
        <v>623</v>
      </c>
      <c r="D882" s="112" t="str">
        <f t="shared" si="1234"/>
        <v>Non-Op</v>
      </c>
      <c r="E882" s="112"/>
      <c r="F882" s="94"/>
      <c r="G882" s="112"/>
      <c r="H882" s="177" t="str">
        <f t="shared" si="1225"/>
        <v/>
      </c>
      <c r="I882" s="177" t="str">
        <f t="shared" si="1230"/>
        <v/>
      </c>
      <c r="J882" s="177" t="str">
        <f t="shared" si="1231"/>
        <v/>
      </c>
      <c r="K882" s="177" t="str">
        <f t="shared" si="1232"/>
        <v>Non-Op</v>
      </c>
      <c r="L882" s="177" t="str">
        <f t="shared" si="1169"/>
        <v>NO</v>
      </c>
      <c r="M882" s="177" t="str">
        <f t="shared" si="1170"/>
        <v>NO</v>
      </c>
      <c r="N882" s="177" t="str">
        <f t="shared" si="1171"/>
        <v/>
      </c>
      <c r="O882"/>
      <c r="P882" s="95">
        <v>5009987.16</v>
      </c>
      <c r="Q882" s="95">
        <v>2692076.38</v>
      </c>
      <c r="R882" s="95">
        <v>5807949.1799999997</v>
      </c>
      <c r="S882" s="95">
        <v>3989499.51</v>
      </c>
      <c r="T882" s="95">
        <v>3996183.13</v>
      </c>
      <c r="U882" s="95">
        <v>3727691.69</v>
      </c>
      <c r="V882" s="95">
        <v>3515306.74</v>
      </c>
      <c r="W882" s="95">
        <v>3041235.99</v>
      </c>
      <c r="X882" s="95">
        <v>2894334.84</v>
      </c>
      <c r="Y882" s="95">
        <v>2146087.25</v>
      </c>
      <c r="Z882" s="95">
        <v>1338236.03</v>
      </c>
      <c r="AA882" s="95">
        <v>1158006.4099999999</v>
      </c>
      <c r="AB882" s="95">
        <v>872598.84</v>
      </c>
      <c r="AC882" s="95"/>
      <c r="AD882" s="95"/>
      <c r="AE882" s="95">
        <f t="shared" si="1233"/>
        <v>3103991.6791666672</v>
      </c>
      <c r="AF882" s="102"/>
      <c r="AG882" s="101"/>
      <c r="AH882" s="99"/>
      <c r="AI882" s="99"/>
      <c r="AJ882" s="99"/>
      <c r="AK882" s="100">
        <f>AE882</f>
        <v>3103991.6791666672</v>
      </c>
      <c r="AL882" s="99">
        <f t="shared" si="1235"/>
        <v>3103991.6791666672</v>
      </c>
      <c r="AM882" s="98"/>
      <c r="AN882" s="99"/>
      <c r="AO882" s="247">
        <f t="shared" si="1236"/>
        <v>0</v>
      </c>
      <c r="AP882" s="232"/>
      <c r="AQ882" s="86">
        <f t="shared" si="1222"/>
        <v>872598.84</v>
      </c>
      <c r="AR882" s="99"/>
      <c r="AS882" s="99"/>
      <c r="AT882" s="99"/>
      <c r="AU882" s="99">
        <f>AQ882</f>
        <v>872598.84</v>
      </c>
      <c r="AV882" s="245">
        <f t="shared" si="1237"/>
        <v>872598.84</v>
      </c>
      <c r="AW882" s="99"/>
      <c r="AX882" s="99"/>
      <c r="AY882" s="98">
        <f t="shared" si="1238"/>
        <v>0</v>
      </c>
      <c r="AZ882" s="470" t="s">
        <v>1674</v>
      </c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</row>
    <row r="883" spans="1:83" s="11" customFormat="1" ht="12" customHeight="1">
      <c r="A883" s="161">
        <v>19000042</v>
      </c>
      <c r="B883" s="108" t="str">
        <f t="shared" si="1159"/>
        <v>19000042</v>
      </c>
      <c r="C883" s="94" t="s">
        <v>634</v>
      </c>
      <c r="D883" s="112" t="str">
        <f t="shared" si="1234"/>
        <v>Non-Op</v>
      </c>
      <c r="E883" s="112"/>
      <c r="F883" s="94"/>
      <c r="G883" s="112"/>
      <c r="H883" s="177" t="str">
        <f t="shared" si="1225"/>
        <v/>
      </c>
      <c r="I883" s="177" t="str">
        <f t="shared" si="1230"/>
        <v/>
      </c>
      <c r="J883" s="177" t="str">
        <f t="shared" si="1231"/>
        <v/>
      </c>
      <c r="K883" s="177" t="str">
        <f t="shared" si="1232"/>
        <v>Non-Op</v>
      </c>
      <c r="L883" s="177" t="str">
        <f t="shared" si="1169"/>
        <v>NO</v>
      </c>
      <c r="M883" s="177" t="str">
        <f t="shared" si="1170"/>
        <v>NO</v>
      </c>
      <c r="N883" s="177" t="str">
        <f t="shared" si="1171"/>
        <v/>
      </c>
      <c r="O883"/>
      <c r="P883" s="95">
        <v>1389088.81</v>
      </c>
      <c r="Q883" s="95">
        <v>1022709</v>
      </c>
      <c r="R883" s="95">
        <v>875881.23</v>
      </c>
      <c r="S883" s="95">
        <v>860957.58</v>
      </c>
      <c r="T883" s="95">
        <v>788449.27</v>
      </c>
      <c r="U883" s="95">
        <v>971727.12</v>
      </c>
      <c r="V883" s="95">
        <v>1005753.75</v>
      </c>
      <c r="W883" s="95">
        <v>1064537.04</v>
      </c>
      <c r="X883" s="95">
        <v>1215708.0900000001</v>
      </c>
      <c r="Y883" s="95">
        <v>1084916.82</v>
      </c>
      <c r="Z883" s="95">
        <v>1095974.27</v>
      </c>
      <c r="AA883" s="95">
        <v>972303.73</v>
      </c>
      <c r="AB883" s="95">
        <v>936962.46</v>
      </c>
      <c r="AC883" s="95"/>
      <c r="AD883" s="95"/>
      <c r="AE883" s="95">
        <f t="shared" si="1233"/>
        <v>1010161.9612500001</v>
      </c>
      <c r="AF883" s="102"/>
      <c r="AG883" s="101"/>
      <c r="AH883" s="99"/>
      <c r="AI883" s="99"/>
      <c r="AJ883" s="99"/>
      <c r="AK883" s="100">
        <f>AE883</f>
        <v>1010161.9612500001</v>
      </c>
      <c r="AL883" s="99">
        <f t="shared" si="1235"/>
        <v>1010161.9612500001</v>
      </c>
      <c r="AM883" s="98"/>
      <c r="AN883" s="99"/>
      <c r="AO883" s="247">
        <f t="shared" si="1236"/>
        <v>0</v>
      </c>
      <c r="AP883" s="232"/>
      <c r="AQ883" s="86">
        <f t="shared" si="1222"/>
        <v>936962.46</v>
      </c>
      <c r="AR883" s="99"/>
      <c r="AS883" s="99"/>
      <c r="AT883" s="99"/>
      <c r="AU883" s="99">
        <f>AQ883</f>
        <v>936962.46</v>
      </c>
      <c r="AV883" s="245">
        <f t="shared" si="1237"/>
        <v>936962.46</v>
      </c>
      <c r="AW883" s="99"/>
      <c r="AX883" s="99"/>
      <c r="AY883" s="98">
        <f t="shared" si="1238"/>
        <v>0</v>
      </c>
      <c r="AZ883" s="470" t="s">
        <v>1674</v>
      </c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</row>
    <row r="884" spans="1:83" s="11" customFormat="1" ht="12" customHeight="1">
      <c r="A884" s="161">
        <v>19000043</v>
      </c>
      <c r="B884" s="108" t="str">
        <f t="shared" si="1159"/>
        <v>19000043</v>
      </c>
      <c r="C884" s="94" t="s">
        <v>1</v>
      </c>
      <c r="D884" s="112" t="str">
        <f t="shared" si="1234"/>
        <v>AIC</v>
      </c>
      <c r="E884" s="112"/>
      <c r="F884" s="94"/>
      <c r="G884" s="112"/>
      <c r="H884" s="177" t="str">
        <f t="shared" si="1225"/>
        <v>AIC</v>
      </c>
      <c r="I884" s="177" t="str">
        <f t="shared" si="1230"/>
        <v/>
      </c>
      <c r="J884" s="177" t="str">
        <f t="shared" si="1231"/>
        <v/>
      </c>
      <c r="K884" s="177" t="str">
        <f t="shared" si="1232"/>
        <v/>
      </c>
      <c r="L884" s="177" t="str">
        <f t="shared" si="1169"/>
        <v>NO</v>
      </c>
      <c r="M884" s="177" t="str">
        <f t="shared" si="1170"/>
        <v>NO</v>
      </c>
      <c r="N884" s="177" t="str">
        <f t="shared" si="1171"/>
        <v/>
      </c>
      <c r="O884"/>
      <c r="P884" s="95">
        <v>6927684.2599999998</v>
      </c>
      <c r="Q884" s="95">
        <v>6907086.6200000001</v>
      </c>
      <c r="R884" s="95">
        <v>6886488.9800000004</v>
      </c>
      <c r="S884" s="95">
        <v>6865891.3399999999</v>
      </c>
      <c r="T884" s="95">
        <v>6845293.7000000002</v>
      </c>
      <c r="U884" s="95">
        <v>6824696.0599999996</v>
      </c>
      <c r="V884" s="95">
        <v>6804098.4199999999</v>
      </c>
      <c r="W884" s="95">
        <v>6783500.7800000003</v>
      </c>
      <c r="X884" s="95">
        <v>6762903.1399999997</v>
      </c>
      <c r="Y884" s="95">
        <v>6742305.5</v>
      </c>
      <c r="Z884" s="95">
        <v>6721707.8600000003</v>
      </c>
      <c r="AA884" s="95">
        <v>6701110.2199999997</v>
      </c>
      <c r="AB884" s="95">
        <v>6680512.5800000001</v>
      </c>
      <c r="AC884" s="95"/>
      <c r="AD884" s="95"/>
      <c r="AE884" s="95">
        <f t="shared" si="1233"/>
        <v>6804098.4200000009</v>
      </c>
      <c r="AF884" s="102"/>
      <c r="AG884" s="101"/>
      <c r="AH884" s="99">
        <f>AE884</f>
        <v>6804098.4200000009</v>
      </c>
      <c r="AI884" s="99"/>
      <c r="AJ884" s="99"/>
      <c r="AK884" s="100"/>
      <c r="AL884" s="99">
        <f t="shared" si="1235"/>
        <v>0</v>
      </c>
      <c r="AM884" s="98"/>
      <c r="AN884" s="99"/>
      <c r="AO884" s="247">
        <f t="shared" si="1236"/>
        <v>0</v>
      </c>
      <c r="AP884" s="232"/>
      <c r="AQ884" s="86">
        <f t="shared" si="1222"/>
        <v>6680512.5800000001</v>
      </c>
      <c r="AR884" s="99">
        <f>AQ884</f>
        <v>6680512.5800000001</v>
      </c>
      <c r="AS884" s="99"/>
      <c r="AT884" s="99"/>
      <c r="AU884" s="99"/>
      <c r="AV884" s="245">
        <f t="shared" si="1237"/>
        <v>0</v>
      </c>
      <c r="AW884" s="99"/>
      <c r="AX884" s="99"/>
      <c r="AY884" s="98">
        <f t="shared" si="1238"/>
        <v>0</v>
      </c>
      <c r="AZ884" s="470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</row>
    <row r="885" spans="1:83" s="11" customFormat="1" ht="12" customHeight="1">
      <c r="A885" s="167">
        <v>19000052</v>
      </c>
      <c r="B885" s="196" t="str">
        <f t="shared" si="1159"/>
        <v>19000052</v>
      </c>
      <c r="C885" s="94" t="s">
        <v>310</v>
      </c>
      <c r="D885" s="112" t="str">
        <f t="shared" si="1234"/>
        <v>Non-Op</v>
      </c>
      <c r="E885" s="112"/>
      <c r="F885" s="94"/>
      <c r="G885" s="112"/>
      <c r="H885" s="177" t="str">
        <f t="shared" si="1225"/>
        <v/>
      </c>
      <c r="I885" s="177" t="str">
        <f t="shared" si="1230"/>
        <v/>
      </c>
      <c r="J885" s="177" t="str">
        <f t="shared" si="1231"/>
        <v/>
      </c>
      <c r="K885" s="177" t="str">
        <f t="shared" si="1232"/>
        <v>Non-Op</v>
      </c>
      <c r="L885" s="177" t="str">
        <f t="shared" si="1169"/>
        <v>NO</v>
      </c>
      <c r="M885" s="177" t="str">
        <f t="shared" si="1170"/>
        <v>NO</v>
      </c>
      <c r="N885" s="177" t="str">
        <f t="shared" si="1171"/>
        <v/>
      </c>
      <c r="O885" s="5"/>
      <c r="P885" s="95">
        <v>0</v>
      </c>
      <c r="Q885" s="95">
        <v>0</v>
      </c>
      <c r="R885" s="95">
        <v>842434.98</v>
      </c>
      <c r="S885" s="95">
        <v>0</v>
      </c>
      <c r="T885" s="95">
        <v>0</v>
      </c>
      <c r="U885" s="95">
        <v>0</v>
      </c>
      <c r="V885" s="95">
        <v>0</v>
      </c>
      <c r="W885" s="95">
        <v>0</v>
      </c>
      <c r="X885" s="95">
        <v>0</v>
      </c>
      <c r="Y885" s="95">
        <v>0</v>
      </c>
      <c r="Z885" s="95">
        <v>0</v>
      </c>
      <c r="AA885" s="95">
        <v>2131148.4900000002</v>
      </c>
      <c r="AB885" s="95">
        <v>579044.71</v>
      </c>
      <c r="AC885" s="95"/>
      <c r="AD885" s="95"/>
      <c r="AE885" s="95">
        <f t="shared" si="1233"/>
        <v>271925.48541666666</v>
      </c>
      <c r="AF885" s="102"/>
      <c r="AG885" s="101"/>
      <c r="AH885" s="99"/>
      <c r="AI885" s="99"/>
      <c r="AJ885" s="99"/>
      <c r="AK885" s="100">
        <f>AE885</f>
        <v>271925.48541666666</v>
      </c>
      <c r="AL885" s="99">
        <f t="shared" si="1235"/>
        <v>271925.48541666666</v>
      </c>
      <c r="AM885" s="98"/>
      <c r="AN885" s="99"/>
      <c r="AO885" s="247">
        <f t="shared" si="1236"/>
        <v>0</v>
      </c>
      <c r="AP885" s="232"/>
      <c r="AQ885" s="86">
        <f t="shared" si="1222"/>
        <v>579044.71</v>
      </c>
      <c r="AR885" s="99"/>
      <c r="AS885" s="99"/>
      <c r="AT885" s="99"/>
      <c r="AU885" s="99">
        <f>AQ885</f>
        <v>579044.71</v>
      </c>
      <c r="AV885" s="245">
        <f t="shared" si="1237"/>
        <v>579044.71</v>
      </c>
      <c r="AW885" s="99"/>
      <c r="AX885" s="99"/>
      <c r="AY885" s="98">
        <f t="shared" si="1238"/>
        <v>0</v>
      </c>
      <c r="AZ885" s="470" t="s">
        <v>1674</v>
      </c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</row>
    <row r="886" spans="1:83" s="11" customFormat="1" ht="12" customHeight="1">
      <c r="A886" s="161">
        <v>19000081</v>
      </c>
      <c r="B886" s="108" t="str">
        <f t="shared" si="1159"/>
        <v>19000081</v>
      </c>
      <c r="C886" s="94" t="s">
        <v>607</v>
      </c>
      <c r="D886" s="112" t="str">
        <f t="shared" si="1234"/>
        <v>Non-Op</v>
      </c>
      <c r="E886" s="112"/>
      <c r="F886" s="94"/>
      <c r="G886" s="112"/>
      <c r="H886" s="177" t="str">
        <f t="shared" si="1225"/>
        <v/>
      </c>
      <c r="I886" s="177" t="str">
        <f t="shared" si="1230"/>
        <v/>
      </c>
      <c r="J886" s="177" t="str">
        <f t="shared" si="1231"/>
        <v/>
      </c>
      <c r="K886" s="177" t="str">
        <f t="shared" si="1232"/>
        <v>Non-Op</v>
      </c>
      <c r="L886" s="177" t="str">
        <f t="shared" si="1169"/>
        <v>NO</v>
      </c>
      <c r="M886" s="177" t="str">
        <f t="shared" si="1170"/>
        <v>NO</v>
      </c>
      <c r="N886" s="177" t="str">
        <f t="shared" si="1171"/>
        <v/>
      </c>
      <c r="O886"/>
      <c r="P886" s="95">
        <v>4788944.13</v>
      </c>
      <c r="Q886" s="95">
        <v>2795570.67</v>
      </c>
      <c r="R886" s="95">
        <v>4421381.7300000004</v>
      </c>
      <c r="S886" s="95">
        <v>2825275.79</v>
      </c>
      <c r="T886" s="95">
        <v>3118124.85</v>
      </c>
      <c r="U886" s="95">
        <v>4077388.95</v>
      </c>
      <c r="V886" s="95">
        <v>5030652.79</v>
      </c>
      <c r="W886" s="95">
        <v>5591188.3399999999</v>
      </c>
      <c r="X886" s="95">
        <v>5575207.6799999997</v>
      </c>
      <c r="Y886" s="95">
        <v>4259927.5199999996</v>
      </c>
      <c r="Z886" s="95">
        <v>4339821.3499999996</v>
      </c>
      <c r="AA886" s="95">
        <v>1955672.87</v>
      </c>
      <c r="AB886" s="95">
        <v>1947409.56</v>
      </c>
      <c r="AC886" s="95"/>
      <c r="AD886" s="95"/>
      <c r="AE886" s="95">
        <f t="shared" si="1233"/>
        <v>3946532.44875</v>
      </c>
      <c r="AF886" s="102"/>
      <c r="AG886" s="101"/>
      <c r="AH886" s="99"/>
      <c r="AI886" s="99"/>
      <c r="AJ886" s="99"/>
      <c r="AK886" s="100">
        <f>AE886</f>
        <v>3946532.44875</v>
      </c>
      <c r="AL886" s="99">
        <f t="shared" si="1235"/>
        <v>3946532.44875</v>
      </c>
      <c r="AM886" s="98"/>
      <c r="AN886" s="99"/>
      <c r="AO886" s="247">
        <f t="shared" si="1236"/>
        <v>0</v>
      </c>
      <c r="AP886" s="232"/>
      <c r="AQ886" s="86">
        <f t="shared" si="1222"/>
        <v>1947409.56</v>
      </c>
      <c r="AR886" s="99"/>
      <c r="AS886" s="99"/>
      <c r="AT886" s="99"/>
      <c r="AU886" s="99">
        <f>AQ886</f>
        <v>1947409.56</v>
      </c>
      <c r="AV886" s="245">
        <f t="shared" si="1237"/>
        <v>1947409.56</v>
      </c>
      <c r="AW886" s="99"/>
      <c r="AX886" s="99"/>
      <c r="AY886" s="98">
        <f t="shared" si="1238"/>
        <v>0</v>
      </c>
      <c r="AZ886" s="470" t="s">
        <v>1674</v>
      </c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</row>
    <row r="887" spans="1:83" s="11" customFormat="1" ht="12" customHeight="1">
      <c r="A887" s="161">
        <v>19000091</v>
      </c>
      <c r="B887" s="108" t="str">
        <f t="shared" si="1159"/>
        <v>19000091</v>
      </c>
      <c r="C887" s="94" t="s">
        <v>254</v>
      </c>
      <c r="D887" s="112" t="str">
        <f t="shared" si="1234"/>
        <v>Non-Op</v>
      </c>
      <c r="E887" s="112"/>
      <c r="F887" s="94"/>
      <c r="G887" s="112"/>
      <c r="H887" s="177" t="str">
        <f t="shared" si="1225"/>
        <v/>
      </c>
      <c r="I887" s="177" t="str">
        <f t="shared" si="1230"/>
        <v/>
      </c>
      <c r="J887" s="177" t="str">
        <f t="shared" si="1231"/>
        <v/>
      </c>
      <c r="K887" s="177" t="str">
        <f t="shared" si="1232"/>
        <v>Non-Op</v>
      </c>
      <c r="L887" s="177" t="str">
        <f t="shared" si="1169"/>
        <v>NO</v>
      </c>
      <c r="M887" s="177" t="str">
        <f t="shared" si="1170"/>
        <v>NO</v>
      </c>
      <c r="N887" s="177" t="str">
        <f t="shared" si="1171"/>
        <v/>
      </c>
      <c r="O887"/>
      <c r="P887" s="95">
        <v>940702.65</v>
      </c>
      <c r="Q887" s="95">
        <v>706105.87</v>
      </c>
      <c r="R887" s="95">
        <v>693892.02</v>
      </c>
      <c r="S887" s="95">
        <v>647607.55000000005</v>
      </c>
      <c r="T887" s="95">
        <v>852699.42</v>
      </c>
      <c r="U887" s="95">
        <v>821791.46</v>
      </c>
      <c r="V887" s="95">
        <v>769054.81</v>
      </c>
      <c r="W887" s="95">
        <v>2865841.11</v>
      </c>
      <c r="X887" s="95">
        <v>2892654.25</v>
      </c>
      <c r="Y887" s="95">
        <v>2741666.72</v>
      </c>
      <c r="Z887" s="95">
        <v>2541306.34</v>
      </c>
      <c r="AA887" s="95">
        <v>2212794.83</v>
      </c>
      <c r="AB887" s="95">
        <v>1728494.33</v>
      </c>
      <c r="AC887" s="95"/>
      <c r="AD887" s="95"/>
      <c r="AE887" s="95">
        <f t="shared" si="1233"/>
        <v>1590001.0725</v>
      </c>
      <c r="AF887" s="102"/>
      <c r="AG887" s="101"/>
      <c r="AH887" s="99"/>
      <c r="AI887" s="99"/>
      <c r="AJ887" s="99"/>
      <c r="AK887" s="100">
        <f>AE887</f>
        <v>1590001.0725</v>
      </c>
      <c r="AL887" s="99">
        <f t="shared" si="1235"/>
        <v>1590001.0725</v>
      </c>
      <c r="AM887" s="98"/>
      <c r="AN887" s="99"/>
      <c r="AO887" s="247">
        <f t="shared" si="1236"/>
        <v>0</v>
      </c>
      <c r="AP887" s="232"/>
      <c r="AQ887" s="86">
        <f t="shared" si="1222"/>
        <v>1728494.33</v>
      </c>
      <c r="AR887" s="99"/>
      <c r="AS887" s="99"/>
      <c r="AT887" s="99"/>
      <c r="AU887" s="99">
        <f>AQ887</f>
        <v>1728494.33</v>
      </c>
      <c r="AV887" s="245">
        <f t="shared" si="1237"/>
        <v>1728494.33</v>
      </c>
      <c r="AW887" s="99"/>
      <c r="AX887" s="99"/>
      <c r="AY887" s="98">
        <f t="shared" si="1238"/>
        <v>0</v>
      </c>
      <c r="AZ887" s="470" t="s">
        <v>1674</v>
      </c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</row>
    <row r="888" spans="1:83" s="11" customFormat="1" ht="12" customHeight="1">
      <c r="A888" s="161">
        <v>19000093</v>
      </c>
      <c r="B888" s="108" t="str">
        <f t="shared" si="1159"/>
        <v>19000093</v>
      </c>
      <c r="C888" s="94" t="s">
        <v>1170</v>
      </c>
      <c r="D888" s="112" t="str">
        <f t="shared" si="1234"/>
        <v>W/C</v>
      </c>
      <c r="E888" s="112"/>
      <c r="F888" s="94"/>
      <c r="G888" s="112"/>
      <c r="H888" s="177" t="str">
        <f t="shared" ref="H888:H919" si="1239">IF(VALUE(AH888),H$7,IF(ISBLANK(AH888),"",H$7))</f>
        <v/>
      </c>
      <c r="I888" s="177" t="str">
        <f t="shared" si="1230"/>
        <v/>
      </c>
      <c r="J888" s="177" t="str">
        <f t="shared" si="1231"/>
        <v/>
      </c>
      <c r="K888" s="177" t="str">
        <f t="shared" si="1232"/>
        <v/>
      </c>
      <c r="L888" s="177" t="str">
        <f t="shared" si="1169"/>
        <v>W/C</v>
      </c>
      <c r="M888" s="177" t="str">
        <f t="shared" si="1170"/>
        <v>NO</v>
      </c>
      <c r="N888" s="177" t="str">
        <f t="shared" si="1171"/>
        <v>W/C</v>
      </c>
      <c r="O888"/>
      <c r="P888" s="95">
        <v>4652378.82</v>
      </c>
      <c r="Q888" s="95">
        <v>4823285.1500000004</v>
      </c>
      <c r="R888" s="95">
        <v>4928538.6900000004</v>
      </c>
      <c r="S888" s="95">
        <v>5078457.76</v>
      </c>
      <c r="T888" s="95">
        <v>5043740.8099999996</v>
      </c>
      <c r="U888" s="95">
        <v>5055017.24</v>
      </c>
      <c r="V888" s="95">
        <v>5087397.0999999996</v>
      </c>
      <c r="W888" s="95">
        <v>4898850.1900000004</v>
      </c>
      <c r="X888" s="95">
        <v>4718294.66</v>
      </c>
      <c r="Y888" s="95">
        <v>4743341.78</v>
      </c>
      <c r="Z888" s="95">
        <v>4776440.01</v>
      </c>
      <c r="AA888" s="95">
        <v>4865617.12</v>
      </c>
      <c r="AB888" s="95">
        <v>4714187.95</v>
      </c>
      <c r="AC888" s="95"/>
      <c r="AD888" s="95"/>
      <c r="AE888" s="95">
        <f t="shared" si="1233"/>
        <v>4891855.3245833321</v>
      </c>
      <c r="AF888" s="102"/>
      <c r="AG888" s="101"/>
      <c r="AH888" s="99"/>
      <c r="AI888" s="99"/>
      <c r="AJ888" s="99"/>
      <c r="AK888" s="100"/>
      <c r="AL888" s="99">
        <f t="shared" si="1235"/>
        <v>0</v>
      </c>
      <c r="AM888" s="98">
        <f>AE888</f>
        <v>4891855.3245833321</v>
      </c>
      <c r="AN888" s="99"/>
      <c r="AO888" s="247">
        <f t="shared" si="1236"/>
        <v>4891855.3245833321</v>
      </c>
      <c r="AP888" s="232"/>
      <c r="AQ888" s="86">
        <f t="shared" si="1222"/>
        <v>4714187.95</v>
      </c>
      <c r="AR888" s="99"/>
      <c r="AS888" s="99"/>
      <c r="AT888" s="99"/>
      <c r="AU888" s="99"/>
      <c r="AV888" s="245">
        <f t="shared" si="1237"/>
        <v>0</v>
      </c>
      <c r="AW888" s="99">
        <f>AQ888</f>
        <v>4714187.95</v>
      </c>
      <c r="AX888" s="99"/>
      <c r="AY888" s="98">
        <f t="shared" si="1238"/>
        <v>4714187.95</v>
      </c>
      <c r="AZ888" s="470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</row>
    <row r="889" spans="1:83" s="11" customFormat="1" ht="12" customHeight="1">
      <c r="A889" s="161">
        <v>19000103</v>
      </c>
      <c r="B889" s="108" t="str">
        <f t="shared" si="1159"/>
        <v>19000103</v>
      </c>
      <c r="C889" s="94" t="s">
        <v>843</v>
      </c>
      <c r="D889" s="112" t="str">
        <f t="shared" si="1234"/>
        <v>W/C</v>
      </c>
      <c r="E889" s="112"/>
      <c r="F889" s="94"/>
      <c r="G889" s="112"/>
      <c r="H889" s="177" t="str">
        <f t="shared" si="1239"/>
        <v/>
      </c>
      <c r="I889" s="177" t="str">
        <f t="shared" si="1230"/>
        <v/>
      </c>
      <c r="J889" s="177" t="str">
        <f t="shared" si="1231"/>
        <v/>
      </c>
      <c r="K889" s="177" t="str">
        <f t="shared" si="1232"/>
        <v/>
      </c>
      <c r="L889" s="177" t="str">
        <f t="shared" si="1169"/>
        <v>W/C</v>
      </c>
      <c r="M889" s="177" t="str">
        <f t="shared" si="1170"/>
        <v>NO</v>
      </c>
      <c r="N889" s="177" t="str">
        <f t="shared" si="1171"/>
        <v>W/C</v>
      </c>
      <c r="O889"/>
      <c r="P889" s="95">
        <v>1073773.52</v>
      </c>
      <c r="Q889" s="95">
        <v>1061290.97</v>
      </c>
      <c r="R889" s="95">
        <v>1062976.31</v>
      </c>
      <c r="S889" s="95">
        <v>1179054.6100000001</v>
      </c>
      <c r="T889" s="95">
        <v>1172745.1599999999</v>
      </c>
      <c r="U889" s="95">
        <v>1179802.18</v>
      </c>
      <c r="V889" s="95">
        <v>1174407.31</v>
      </c>
      <c r="W889" s="95">
        <v>1166587.22</v>
      </c>
      <c r="X889" s="95">
        <v>1168415.27</v>
      </c>
      <c r="Y889" s="95">
        <v>1132438.9099999999</v>
      </c>
      <c r="Z889" s="95">
        <v>1132944.17</v>
      </c>
      <c r="AA889" s="95">
        <v>1121436.3799999999</v>
      </c>
      <c r="AB889" s="95">
        <v>1119004.3700000001</v>
      </c>
      <c r="AC889" s="95"/>
      <c r="AD889" s="95"/>
      <c r="AE889" s="95">
        <f t="shared" si="1233"/>
        <v>1137373.9529166669</v>
      </c>
      <c r="AF889" s="102"/>
      <c r="AG889" s="101"/>
      <c r="AH889" s="99"/>
      <c r="AI889" s="99"/>
      <c r="AJ889" s="99"/>
      <c r="AK889" s="100"/>
      <c r="AL889" s="99">
        <f t="shared" si="1235"/>
        <v>0</v>
      </c>
      <c r="AM889" s="98">
        <f>AE889</f>
        <v>1137373.9529166669</v>
      </c>
      <c r="AN889" s="99"/>
      <c r="AO889" s="247">
        <f t="shared" si="1236"/>
        <v>1137373.9529166669</v>
      </c>
      <c r="AP889" s="232"/>
      <c r="AQ889" s="86">
        <f t="shared" si="1222"/>
        <v>1119004.3700000001</v>
      </c>
      <c r="AR889" s="99"/>
      <c r="AS889" s="99"/>
      <c r="AT889" s="99"/>
      <c r="AU889" s="99"/>
      <c r="AV889" s="245">
        <f t="shared" si="1237"/>
        <v>0</v>
      </c>
      <c r="AW889" s="99">
        <f t="shared" ref="AW889:AW890" si="1240">AQ889</f>
        <v>1119004.3700000001</v>
      </c>
      <c r="AX889" s="99"/>
      <c r="AY889" s="98">
        <f t="shared" si="1238"/>
        <v>1119004.3700000001</v>
      </c>
      <c r="AZ889" s="470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</row>
    <row r="890" spans="1:83" s="11" customFormat="1" ht="12" customHeight="1">
      <c r="A890" s="161">
        <v>19000111</v>
      </c>
      <c r="B890" s="108" t="str">
        <f t="shared" si="1159"/>
        <v>19000111</v>
      </c>
      <c r="C890" s="94" t="s">
        <v>1171</v>
      </c>
      <c r="D890" s="112" t="str">
        <f t="shared" si="1234"/>
        <v>W/C</v>
      </c>
      <c r="E890" s="112"/>
      <c r="F890" s="94"/>
      <c r="G890" s="112"/>
      <c r="H890" s="177" t="str">
        <f t="shared" si="1239"/>
        <v/>
      </c>
      <c r="I890" s="177" t="str">
        <f t="shared" si="1230"/>
        <v/>
      </c>
      <c r="J890" s="177" t="str">
        <f t="shared" si="1231"/>
        <v/>
      </c>
      <c r="K890" s="177" t="str">
        <f t="shared" si="1232"/>
        <v/>
      </c>
      <c r="L890" s="177" t="str">
        <f t="shared" si="1169"/>
        <v>W/C</v>
      </c>
      <c r="M890" s="177" t="str">
        <f t="shared" si="1170"/>
        <v>NO</v>
      </c>
      <c r="N890" s="177" t="str">
        <f t="shared" si="1171"/>
        <v>W/C</v>
      </c>
      <c r="O890"/>
      <c r="P890" s="95">
        <v>696327.13</v>
      </c>
      <c r="Q890" s="95">
        <v>683142.71</v>
      </c>
      <c r="R890" s="95">
        <v>669777.19999999995</v>
      </c>
      <c r="S890" s="95">
        <v>659712.29</v>
      </c>
      <c r="T890" s="95">
        <v>646568.77</v>
      </c>
      <c r="U890" s="95">
        <v>633203.26</v>
      </c>
      <c r="V890" s="95">
        <v>620220.04</v>
      </c>
      <c r="W890" s="95">
        <v>606854.53</v>
      </c>
      <c r="X890" s="95">
        <v>634469.07999999996</v>
      </c>
      <c r="Y890" s="95">
        <v>621103.56999999995</v>
      </c>
      <c r="Z890" s="95">
        <v>608174.26</v>
      </c>
      <c r="AA890" s="95">
        <v>594808.75</v>
      </c>
      <c r="AB890" s="95">
        <v>633942.79</v>
      </c>
      <c r="AC890" s="95"/>
      <c r="AD890" s="95"/>
      <c r="AE890" s="95">
        <f t="shared" si="1233"/>
        <v>636930.78500000003</v>
      </c>
      <c r="AF890" s="102"/>
      <c r="AG890" s="101"/>
      <c r="AH890" s="99"/>
      <c r="AI890" s="99"/>
      <c r="AJ890" s="99"/>
      <c r="AK890" s="100"/>
      <c r="AL890" s="99">
        <f t="shared" si="1235"/>
        <v>0</v>
      </c>
      <c r="AM890" s="98">
        <f>AE890</f>
        <v>636930.78500000003</v>
      </c>
      <c r="AN890" s="99"/>
      <c r="AO890" s="247">
        <f t="shared" si="1236"/>
        <v>636930.78500000003</v>
      </c>
      <c r="AP890" s="232"/>
      <c r="AQ890" s="86">
        <f t="shared" si="1222"/>
        <v>633942.79</v>
      </c>
      <c r="AR890" s="99"/>
      <c r="AS890" s="99"/>
      <c r="AT890" s="99"/>
      <c r="AU890" s="99"/>
      <c r="AV890" s="245">
        <f t="shared" si="1237"/>
        <v>0</v>
      </c>
      <c r="AW890" s="99">
        <f t="shared" si="1240"/>
        <v>633942.79</v>
      </c>
      <c r="AX890" s="99"/>
      <c r="AY890" s="98">
        <f t="shared" si="1238"/>
        <v>633942.79</v>
      </c>
      <c r="AZ890" s="47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</row>
    <row r="891" spans="1:83" s="11" customFormat="1" ht="12" customHeight="1">
      <c r="A891" s="161">
        <v>19000112</v>
      </c>
      <c r="B891" s="108" t="str">
        <f t="shared" si="1159"/>
        <v>19000112</v>
      </c>
      <c r="C891" s="94" t="s">
        <v>697</v>
      </c>
      <c r="D891" s="112" t="str">
        <f t="shared" si="1234"/>
        <v>GRB</v>
      </c>
      <c r="E891" s="112"/>
      <c r="F891" s="94"/>
      <c r="G891" s="112"/>
      <c r="H891" s="177" t="str">
        <f t="shared" si="1239"/>
        <v/>
      </c>
      <c r="I891" s="177" t="str">
        <f t="shared" si="1230"/>
        <v/>
      </c>
      <c r="J891" s="177" t="str">
        <f t="shared" si="1231"/>
        <v>GRB</v>
      </c>
      <c r="K891" s="177" t="str">
        <f t="shared" si="1232"/>
        <v/>
      </c>
      <c r="L891" s="177" t="str">
        <f t="shared" si="1169"/>
        <v>NO</v>
      </c>
      <c r="M891" s="177" t="str">
        <f t="shared" si="1170"/>
        <v>NO</v>
      </c>
      <c r="N891" s="177" t="str">
        <f t="shared" si="1171"/>
        <v/>
      </c>
      <c r="O891"/>
      <c r="P891" s="95">
        <v>3778.39</v>
      </c>
      <c r="Q891" s="95">
        <v>3778.39</v>
      </c>
      <c r="R891" s="95">
        <v>3778.39</v>
      </c>
      <c r="S891" s="95">
        <v>3778.39</v>
      </c>
      <c r="T891" s="95">
        <v>3778.39</v>
      </c>
      <c r="U891" s="95">
        <v>3778.39</v>
      </c>
      <c r="V891" s="95">
        <v>3778.39</v>
      </c>
      <c r="W891" s="95">
        <v>3778.39</v>
      </c>
      <c r="X891" s="95">
        <v>3778.39</v>
      </c>
      <c r="Y891" s="95">
        <v>3778.39</v>
      </c>
      <c r="Z891" s="95">
        <v>3778.39</v>
      </c>
      <c r="AA891" s="95">
        <v>3778.39</v>
      </c>
      <c r="AB891" s="95">
        <v>3778.39</v>
      </c>
      <c r="AC891" s="95"/>
      <c r="AD891" s="95"/>
      <c r="AE891" s="95">
        <f t="shared" si="1233"/>
        <v>3778.39</v>
      </c>
      <c r="AF891" s="102"/>
      <c r="AG891" s="101" t="s">
        <v>689</v>
      </c>
      <c r="AH891" s="99"/>
      <c r="AI891" s="99"/>
      <c r="AJ891" s="99">
        <f>AE891</f>
        <v>3778.39</v>
      </c>
      <c r="AK891" s="100"/>
      <c r="AL891" s="99">
        <f t="shared" si="1235"/>
        <v>3778.39</v>
      </c>
      <c r="AM891" s="98"/>
      <c r="AN891" s="99"/>
      <c r="AO891" s="247">
        <f t="shared" si="1236"/>
        <v>0</v>
      </c>
      <c r="AP891" s="232"/>
      <c r="AQ891" s="86">
        <f t="shared" si="1222"/>
        <v>3778.39</v>
      </c>
      <c r="AR891" s="99"/>
      <c r="AS891" s="99"/>
      <c r="AT891" s="99">
        <f>AQ891</f>
        <v>3778.39</v>
      </c>
      <c r="AU891" s="99"/>
      <c r="AV891" s="245">
        <f t="shared" si="1237"/>
        <v>3778.39</v>
      </c>
      <c r="AW891" s="99"/>
      <c r="AX891" s="99"/>
      <c r="AY891" s="98">
        <f t="shared" si="1238"/>
        <v>0</v>
      </c>
      <c r="AZ891" s="470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</row>
    <row r="892" spans="1:83" s="11" customFormat="1" ht="12" customHeight="1">
      <c r="A892" s="336" t="s">
        <v>1551</v>
      </c>
      <c r="B892" s="337" t="str">
        <f t="shared" si="1159"/>
        <v>19000113</v>
      </c>
      <c r="C892" s="363" t="s">
        <v>1538</v>
      </c>
      <c r="D892" s="326" t="str">
        <f t="shared" si="1234"/>
        <v>CRB</v>
      </c>
      <c r="E892" s="326"/>
      <c r="F892" s="339">
        <v>43221</v>
      </c>
      <c r="G892" s="326"/>
      <c r="H892" s="327" t="str">
        <f t="shared" si="1239"/>
        <v/>
      </c>
      <c r="I892" s="327" t="str">
        <f t="shared" si="1230"/>
        <v>ERB</v>
      </c>
      <c r="J892" s="327" t="str">
        <f t="shared" si="1231"/>
        <v>GRB</v>
      </c>
      <c r="K892" s="327" t="str">
        <f t="shared" si="1232"/>
        <v/>
      </c>
      <c r="L892" s="327" t="str">
        <f t="shared" si="1169"/>
        <v>NO</v>
      </c>
      <c r="M892" s="327" t="str">
        <f t="shared" si="1170"/>
        <v>NO</v>
      </c>
      <c r="N892" s="327" t="str">
        <f t="shared" si="1171"/>
        <v/>
      </c>
      <c r="O892" s="445"/>
      <c r="P892" s="328">
        <v>214574.43</v>
      </c>
      <c r="Q892" s="328">
        <v>212884.87</v>
      </c>
      <c r="R892" s="328">
        <v>211195.3</v>
      </c>
      <c r="S892" s="328">
        <v>209505.74</v>
      </c>
      <c r="T892" s="328">
        <v>207816.18</v>
      </c>
      <c r="U892" s="328">
        <v>206126.61</v>
      </c>
      <c r="V892" s="328">
        <v>204437.05</v>
      </c>
      <c r="W892" s="328">
        <v>202747.49</v>
      </c>
      <c r="X892" s="328">
        <v>201057.92000000001</v>
      </c>
      <c r="Y892" s="328">
        <v>199368.36</v>
      </c>
      <c r="Z892" s="328">
        <v>197678.8</v>
      </c>
      <c r="AA892" s="328">
        <v>195989.23</v>
      </c>
      <c r="AB892" s="328">
        <v>194299.67</v>
      </c>
      <c r="AC892" s="328"/>
      <c r="AD892" s="328"/>
      <c r="AE892" s="328">
        <f t="shared" si="1233"/>
        <v>204437.04999999996</v>
      </c>
      <c r="AF892" s="420" t="s">
        <v>211</v>
      </c>
      <c r="AG892" s="377" t="s">
        <v>1561</v>
      </c>
      <c r="AH892" s="330"/>
      <c r="AI892" s="330">
        <f>AE892*$C$1533</f>
        <v>135643.98267499998</v>
      </c>
      <c r="AJ892" s="330">
        <f>AE892*$C$1534</f>
        <v>68793.067324999996</v>
      </c>
      <c r="AK892" s="331"/>
      <c r="AL892" s="330">
        <f>SUM(AI892:AK892)</f>
        <v>204437.05</v>
      </c>
      <c r="AM892" s="332"/>
      <c r="AN892" s="330"/>
      <c r="AO892" s="333">
        <f t="shared" si="1236"/>
        <v>0</v>
      </c>
      <c r="AP892" s="232"/>
      <c r="AQ892" s="334">
        <f t="shared" si="1222"/>
        <v>194299.67</v>
      </c>
      <c r="AR892" s="330"/>
      <c r="AS892" s="330">
        <f>AQ892*$C$1533</f>
        <v>128917.831045</v>
      </c>
      <c r="AT892" s="330">
        <f>AQ892*$C$1534</f>
        <v>65381.838955000007</v>
      </c>
      <c r="AU892" s="330"/>
      <c r="AV892" s="335">
        <f t="shared" si="1237"/>
        <v>194299.67</v>
      </c>
      <c r="AW892" s="330"/>
      <c r="AX892" s="330"/>
      <c r="AY892" s="332">
        <f t="shared" si="1238"/>
        <v>0</v>
      </c>
      <c r="AZ892" s="470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</row>
    <row r="893" spans="1:83" s="11" customFormat="1" ht="12" customHeight="1">
      <c r="A893" s="161">
        <v>19000122</v>
      </c>
      <c r="B893" s="108" t="str">
        <f t="shared" si="1159"/>
        <v>19000122</v>
      </c>
      <c r="C893" s="94" t="s">
        <v>735</v>
      </c>
      <c r="D893" s="112" t="str">
        <f t="shared" si="1234"/>
        <v>W/C</v>
      </c>
      <c r="E893" s="112"/>
      <c r="F893" s="94"/>
      <c r="G893" s="112"/>
      <c r="H893" s="177" t="str">
        <f t="shared" si="1239"/>
        <v/>
      </c>
      <c r="I893" s="177" t="str">
        <f t="shared" si="1230"/>
        <v/>
      </c>
      <c r="J893" s="177" t="str">
        <f t="shared" si="1231"/>
        <v/>
      </c>
      <c r="K893" s="177" t="str">
        <f t="shared" si="1232"/>
        <v/>
      </c>
      <c r="L893" s="177" t="str">
        <f t="shared" si="1169"/>
        <v>W/C</v>
      </c>
      <c r="M893" s="177" t="str">
        <f t="shared" si="1170"/>
        <v>NO</v>
      </c>
      <c r="N893" s="177" t="str">
        <f t="shared" si="1171"/>
        <v>W/C</v>
      </c>
      <c r="O893"/>
      <c r="P893" s="95">
        <v>-95962.82</v>
      </c>
      <c r="Q893" s="95">
        <v>-93927.46</v>
      </c>
      <c r="R893" s="95">
        <v>-91892.1</v>
      </c>
      <c r="S893" s="95">
        <v>-89856.73</v>
      </c>
      <c r="T893" s="95">
        <v>-87821.37</v>
      </c>
      <c r="U893" s="95">
        <v>-85786.01</v>
      </c>
      <c r="V893" s="95">
        <v>-83750.649999999994</v>
      </c>
      <c r="W893" s="95">
        <v>-81715.289999999994</v>
      </c>
      <c r="X893" s="95">
        <v>-79679.92</v>
      </c>
      <c r="Y893" s="95">
        <v>-77644.56</v>
      </c>
      <c r="Z893" s="95">
        <v>-75609.2</v>
      </c>
      <c r="AA893" s="95">
        <v>-73573.84</v>
      </c>
      <c r="AB893" s="95">
        <v>-71538.48</v>
      </c>
      <c r="AC893" s="95"/>
      <c r="AD893" s="95"/>
      <c r="AE893" s="95">
        <f t="shared" si="1233"/>
        <v>-83750.648333333331</v>
      </c>
      <c r="AF893" s="102"/>
      <c r="AG893" s="101"/>
      <c r="AH893" s="99"/>
      <c r="AI893" s="99"/>
      <c r="AJ893" s="99"/>
      <c r="AK893" s="100"/>
      <c r="AL893" s="99">
        <f t="shared" si="1235"/>
        <v>0</v>
      </c>
      <c r="AM893" s="98">
        <f>AE893</f>
        <v>-83750.648333333331</v>
      </c>
      <c r="AN893" s="99"/>
      <c r="AO893" s="247">
        <f t="shared" si="1236"/>
        <v>-83750.648333333331</v>
      </c>
      <c r="AP893" s="232"/>
      <c r="AQ893" s="86">
        <f t="shared" si="1222"/>
        <v>-71538.48</v>
      </c>
      <c r="AR893" s="99"/>
      <c r="AS893" s="99"/>
      <c r="AT893" s="99"/>
      <c r="AU893" s="99"/>
      <c r="AV893" s="245">
        <f t="shared" si="1237"/>
        <v>0</v>
      </c>
      <c r="AW893" s="99">
        <f>AQ893</f>
        <v>-71538.48</v>
      </c>
      <c r="AX893" s="99"/>
      <c r="AY893" s="98">
        <f t="shared" si="1238"/>
        <v>-71538.48</v>
      </c>
      <c r="AZ893" s="470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</row>
    <row r="894" spans="1:83" s="11" customFormat="1" ht="12" customHeight="1">
      <c r="A894" s="336">
        <v>19000132</v>
      </c>
      <c r="B894" s="337" t="str">
        <f t="shared" si="1159"/>
        <v>19000132</v>
      </c>
      <c r="C894" s="325" t="s">
        <v>1461</v>
      </c>
      <c r="D894" s="326" t="str">
        <f t="shared" si="1234"/>
        <v>Non-Op</v>
      </c>
      <c r="E894" s="326"/>
      <c r="F894" s="339">
        <v>43070</v>
      </c>
      <c r="G894" s="326"/>
      <c r="H894" s="327" t="str">
        <f t="shared" si="1239"/>
        <v/>
      </c>
      <c r="I894" s="327" t="str">
        <f t="shared" si="1230"/>
        <v/>
      </c>
      <c r="J894" s="327" t="str">
        <f t="shared" si="1231"/>
        <v/>
      </c>
      <c r="K894" s="327" t="str">
        <f t="shared" si="1232"/>
        <v>Non-Op</v>
      </c>
      <c r="L894" s="327" t="str">
        <f t="shared" si="1169"/>
        <v>NO</v>
      </c>
      <c r="M894" s="327" t="str">
        <f t="shared" si="1170"/>
        <v>NO</v>
      </c>
      <c r="N894" s="327" t="str">
        <f t="shared" si="1171"/>
        <v/>
      </c>
      <c r="O894" s="445"/>
      <c r="P894" s="328">
        <v>341225135.17000002</v>
      </c>
      <c r="Q894" s="328">
        <v>340613016.25999999</v>
      </c>
      <c r="R894" s="328">
        <v>340002168.43000001</v>
      </c>
      <c r="S894" s="328">
        <v>339407917.37</v>
      </c>
      <c r="T894" s="328">
        <v>338787537.18000001</v>
      </c>
      <c r="U894" s="328">
        <v>338163868.12</v>
      </c>
      <c r="V894" s="328">
        <v>338591795.72000003</v>
      </c>
      <c r="W894" s="328">
        <v>337633130.72000003</v>
      </c>
      <c r="X894" s="328">
        <v>337117520.30000001</v>
      </c>
      <c r="Y894" s="328">
        <v>336823539.73000002</v>
      </c>
      <c r="Z894" s="328">
        <v>336307250.25</v>
      </c>
      <c r="AA894" s="328">
        <v>335777908.58999997</v>
      </c>
      <c r="AB894" s="328">
        <v>334958136.25</v>
      </c>
      <c r="AC894" s="328"/>
      <c r="AD894" s="328"/>
      <c r="AE894" s="328">
        <f t="shared" si="1233"/>
        <v>338109774.0316667</v>
      </c>
      <c r="AF894" s="377"/>
      <c r="AG894" s="329"/>
      <c r="AH894" s="330"/>
      <c r="AI894" s="330"/>
      <c r="AJ894" s="330"/>
      <c r="AK894" s="331">
        <f>AE894</f>
        <v>338109774.0316667</v>
      </c>
      <c r="AL894" s="330">
        <f t="shared" si="1235"/>
        <v>338109774.0316667</v>
      </c>
      <c r="AM894" s="332"/>
      <c r="AN894" s="330"/>
      <c r="AO894" s="333">
        <f t="shared" si="1236"/>
        <v>0</v>
      </c>
      <c r="AP894" s="232"/>
      <c r="AQ894" s="334">
        <f t="shared" si="1222"/>
        <v>334958136.25</v>
      </c>
      <c r="AR894" s="330"/>
      <c r="AS894" s="330"/>
      <c r="AT894" s="330"/>
      <c r="AU894" s="330">
        <f>AQ894</f>
        <v>334958136.25</v>
      </c>
      <c r="AV894" s="335">
        <f t="shared" si="1237"/>
        <v>334958136.25</v>
      </c>
      <c r="AW894" s="330"/>
      <c r="AX894" s="330"/>
      <c r="AY894" s="332">
        <f t="shared" si="1238"/>
        <v>0</v>
      </c>
      <c r="AZ894" s="470" t="s">
        <v>1675</v>
      </c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</row>
    <row r="895" spans="1:83" s="11" customFormat="1" ht="12" customHeight="1">
      <c r="A895" s="161">
        <v>19000133</v>
      </c>
      <c r="B895" s="108" t="str">
        <f t="shared" si="1159"/>
        <v>19000133</v>
      </c>
      <c r="C895" s="94" t="s">
        <v>1172</v>
      </c>
      <c r="D895" s="112" t="str">
        <f t="shared" si="1234"/>
        <v xml:space="preserve"> Non-Op</v>
      </c>
      <c r="E895" s="112"/>
      <c r="F895" s="94"/>
      <c r="G895" s="112"/>
      <c r="H895" s="177" t="str">
        <f t="shared" si="1239"/>
        <v/>
      </c>
      <c r="I895" s="177" t="str">
        <f t="shared" ref="I895:I926" si="1241">IF(VALUE(AI895),I$7,IF(ISBLANK(AI895),"",I$7))</f>
        <v/>
      </c>
      <c r="J895" s="177" t="s">
        <v>125</v>
      </c>
      <c r="K895" s="177" t="str">
        <f t="shared" ref="K895:K926" si="1242">IF(VALUE(AK895),K$7,IF(ISBLANK(AK895),"",K$7))</f>
        <v>Non-Op</v>
      </c>
      <c r="L895" s="177" t="str">
        <f t="shared" si="1169"/>
        <v>NO</v>
      </c>
      <c r="M895" s="177" t="str">
        <f t="shared" si="1170"/>
        <v>NO</v>
      </c>
      <c r="N895" s="177" t="str">
        <f t="shared" si="1171"/>
        <v/>
      </c>
      <c r="O895"/>
      <c r="P895" s="95">
        <v>9254222.1799999997</v>
      </c>
      <c r="Q895" s="95">
        <v>9478840.4600000009</v>
      </c>
      <c r="R895" s="95">
        <v>9537658.3699999992</v>
      </c>
      <c r="S895" s="95">
        <v>9595519.8800000008</v>
      </c>
      <c r="T895" s="95">
        <v>9654383.1300000008</v>
      </c>
      <c r="U895" s="95">
        <v>9712240.5500000007</v>
      </c>
      <c r="V895" s="95">
        <v>9770516.2799999993</v>
      </c>
      <c r="W895" s="95">
        <v>9663832.9299999997</v>
      </c>
      <c r="X895" s="95">
        <v>9722108.6600000001</v>
      </c>
      <c r="Y895" s="95">
        <v>9780384.3900000006</v>
      </c>
      <c r="Z895" s="95">
        <v>9838326.0899999999</v>
      </c>
      <c r="AA895" s="95">
        <v>9897104.7400000002</v>
      </c>
      <c r="AB895" s="95">
        <v>9954654.8599999994</v>
      </c>
      <c r="AC895" s="95"/>
      <c r="AD895" s="95"/>
      <c r="AE895" s="95">
        <f t="shared" si="1233"/>
        <v>9687946.166666666</v>
      </c>
      <c r="AF895" s="102"/>
      <c r="AG895" s="101"/>
      <c r="AH895" s="99"/>
      <c r="AI895" s="99"/>
      <c r="AJ895" s="99" t="s">
        <v>125</v>
      </c>
      <c r="AK895" s="100">
        <f>AE895</f>
        <v>9687946.166666666</v>
      </c>
      <c r="AL895" s="99">
        <f t="shared" si="1235"/>
        <v>9687946.166666666</v>
      </c>
      <c r="AM895" s="98"/>
      <c r="AN895" s="99"/>
      <c r="AO895" s="247">
        <f t="shared" si="1236"/>
        <v>0</v>
      </c>
      <c r="AP895" s="232"/>
      <c r="AQ895" s="86">
        <f t="shared" si="1222"/>
        <v>9954654.8599999994</v>
      </c>
      <c r="AR895" s="99"/>
      <c r="AS895" s="99"/>
      <c r="AT895" s="99" t="s">
        <v>125</v>
      </c>
      <c r="AU895" s="99">
        <f>AQ895</f>
        <v>9954654.8599999994</v>
      </c>
      <c r="AV895" s="245">
        <f t="shared" si="1237"/>
        <v>9954654.8599999994</v>
      </c>
      <c r="AW895" s="99"/>
      <c r="AX895" s="99"/>
      <c r="AY895" s="98">
        <f t="shared" si="1238"/>
        <v>0</v>
      </c>
      <c r="AZ895" s="470" t="s">
        <v>1677</v>
      </c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</row>
    <row r="896" spans="1:83" s="11" customFormat="1" ht="12" customHeight="1">
      <c r="A896" s="336">
        <v>19000142</v>
      </c>
      <c r="B896" s="337" t="str">
        <f t="shared" si="1159"/>
        <v>19000142</v>
      </c>
      <c r="C896" s="325" t="s">
        <v>1511</v>
      </c>
      <c r="D896" s="326" t="str">
        <f t="shared" si="1234"/>
        <v xml:space="preserve"> W/C</v>
      </c>
      <c r="E896" s="326"/>
      <c r="F896" s="339">
        <v>43160</v>
      </c>
      <c r="G896" s="326"/>
      <c r="H896" s="327" t="str">
        <f t="shared" si="1239"/>
        <v/>
      </c>
      <c r="I896" s="327" t="str">
        <f t="shared" si="1241"/>
        <v/>
      </c>
      <c r="J896" s="327" t="s">
        <v>125</v>
      </c>
      <c r="K896" s="327" t="str">
        <f t="shared" si="1242"/>
        <v/>
      </c>
      <c r="L896" s="327" t="str">
        <f t="shared" ref="L896" si="1243">IF(VALUE(AM896),"W/C",IF(ISBLANK(AM896),"NO","W/C"))</f>
        <v>W/C</v>
      </c>
      <c r="M896" s="327" t="str">
        <f t="shared" ref="M896" si="1244">IF(VALUE(AN896),"W/C",IF(ISBLANK(AN896),"NO","W/C"))</f>
        <v>NO</v>
      </c>
      <c r="N896" s="327" t="str">
        <f t="shared" ref="N896" si="1245">IF(OR(CONCATENATE(L896,M896)="NOW/C",CONCATENATE(L896,M896)="W/CNO"),"W/C","")</f>
        <v>W/C</v>
      </c>
      <c r="O896" s="445"/>
      <c r="P896" s="328">
        <v>2210025.5099999998</v>
      </c>
      <c r="Q896" s="328">
        <v>2210025.5099999998</v>
      </c>
      <c r="R896" s="328">
        <v>2210025.5099999998</v>
      </c>
      <c r="S896" s="328">
        <v>2210025.5099999998</v>
      </c>
      <c r="T896" s="328">
        <v>2210025.5099999998</v>
      </c>
      <c r="U896" s="328">
        <v>2128120.5299999998</v>
      </c>
      <c r="V896" s="328">
        <v>2052035.07</v>
      </c>
      <c r="W896" s="328">
        <v>1984882.76</v>
      </c>
      <c r="X896" s="328">
        <v>1923551.67</v>
      </c>
      <c r="Y896" s="328">
        <v>1848720.86</v>
      </c>
      <c r="Z896" s="328">
        <v>1688387.42</v>
      </c>
      <c r="AA896" s="328">
        <v>1475476.42</v>
      </c>
      <c r="AB896" s="328">
        <v>1187381.81</v>
      </c>
      <c r="AC896" s="328"/>
      <c r="AD896" s="328"/>
      <c r="AE896" s="328">
        <f t="shared" si="1233"/>
        <v>1969998.3691666669</v>
      </c>
      <c r="AF896" s="377"/>
      <c r="AG896" s="329"/>
      <c r="AH896" s="330"/>
      <c r="AI896" s="330"/>
      <c r="AJ896" s="330"/>
      <c r="AK896" s="331"/>
      <c r="AL896" s="330"/>
      <c r="AM896" s="332">
        <f>AE896</f>
        <v>1969998.3691666669</v>
      </c>
      <c r="AN896" s="330"/>
      <c r="AO896" s="333">
        <f t="shared" si="1236"/>
        <v>1969998.3691666669</v>
      </c>
      <c r="AP896" s="232"/>
      <c r="AQ896" s="334">
        <f t="shared" si="1222"/>
        <v>1187381.81</v>
      </c>
      <c r="AR896" s="330"/>
      <c r="AS896" s="330"/>
      <c r="AT896" s="330"/>
      <c r="AU896" s="330"/>
      <c r="AV896" s="335"/>
      <c r="AW896" s="330">
        <f>AQ896</f>
        <v>1187381.81</v>
      </c>
      <c r="AX896" s="330"/>
      <c r="AY896" s="332">
        <f t="shared" si="1238"/>
        <v>1187381.81</v>
      </c>
      <c r="AZ896" s="470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</row>
    <row r="897" spans="1:83" s="11" customFormat="1" ht="12" customHeight="1">
      <c r="A897" s="163">
        <v>19000151</v>
      </c>
      <c r="B897" s="194" t="str">
        <f t="shared" si="1159"/>
        <v>19000151</v>
      </c>
      <c r="C897" s="94" t="s">
        <v>500</v>
      </c>
      <c r="D897" s="112" t="str">
        <f t="shared" si="1234"/>
        <v>ERB</v>
      </c>
      <c r="E897" s="112"/>
      <c r="F897" s="190"/>
      <c r="G897" s="112"/>
      <c r="H897" s="177" t="str">
        <f t="shared" si="1239"/>
        <v/>
      </c>
      <c r="I897" s="177" t="str">
        <f t="shared" si="1241"/>
        <v>ERB</v>
      </c>
      <c r="J897" s="177" t="str">
        <f>IF(VALUE(AJ897),J$7,IF(ISBLANK(AJ897),"",J$7))</f>
        <v/>
      </c>
      <c r="K897" s="177" t="str">
        <f t="shared" si="1242"/>
        <v/>
      </c>
      <c r="L897" s="177" t="str">
        <f t="shared" si="1169"/>
        <v>NO</v>
      </c>
      <c r="M897" s="177" t="str">
        <f t="shared" si="1170"/>
        <v>NO</v>
      </c>
      <c r="N897" s="177" t="str">
        <f t="shared" si="1171"/>
        <v/>
      </c>
      <c r="O897"/>
      <c r="P897" s="95">
        <v>45753.08</v>
      </c>
      <c r="Q897" s="95">
        <v>45753.08</v>
      </c>
      <c r="R897" s="95">
        <v>45753.08</v>
      </c>
      <c r="S897" s="95">
        <v>45753.08</v>
      </c>
      <c r="T897" s="95">
        <v>45753.08</v>
      </c>
      <c r="U897" s="95">
        <v>45753.08</v>
      </c>
      <c r="V897" s="95">
        <v>45753.08</v>
      </c>
      <c r="W897" s="95">
        <v>45753.08</v>
      </c>
      <c r="X897" s="95">
        <v>45753.08</v>
      </c>
      <c r="Y897" s="95">
        <v>45753.08</v>
      </c>
      <c r="Z897" s="95">
        <v>45753.08</v>
      </c>
      <c r="AA897" s="95">
        <v>45753.08</v>
      </c>
      <c r="AB897" s="95">
        <v>45753.08</v>
      </c>
      <c r="AC897" s="95"/>
      <c r="AD897" s="95"/>
      <c r="AE897" s="95">
        <f t="shared" si="1233"/>
        <v>45753.080000000009</v>
      </c>
      <c r="AF897" s="102" t="s">
        <v>83</v>
      </c>
      <c r="AG897" s="101"/>
      <c r="AH897" s="99"/>
      <c r="AI897" s="99">
        <f>AE897</f>
        <v>45753.080000000009</v>
      </c>
      <c r="AJ897" s="99"/>
      <c r="AK897" s="100"/>
      <c r="AL897" s="99">
        <f t="shared" si="1235"/>
        <v>45753.080000000009</v>
      </c>
      <c r="AM897" s="98"/>
      <c r="AN897" s="99"/>
      <c r="AO897" s="247">
        <f t="shared" si="1236"/>
        <v>0</v>
      </c>
      <c r="AP897" s="232"/>
      <c r="AQ897" s="86">
        <f t="shared" si="1222"/>
        <v>45753.08</v>
      </c>
      <c r="AR897" s="99"/>
      <c r="AS897" s="99">
        <f>AQ897</f>
        <v>45753.08</v>
      </c>
      <c r="AT897" s="99"/>
      <c r="AU897" s="99"/>
      <c r="AV897" s="245">
        <f t="shared" si="1237"/>
        <v>45753.08</v>
      </c>
      <c r="AW897" s="99"/>
      <c r="AX897" s="99"/>
      <c r="AY897" s="98">
        <f t="shared" si="1238"/>
        <v>0</v>
      </c>
      <c r="AZ897" s="470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</row>
    <row r="898" spans="1:83" s="11" customFormat="1" ht="12" customHeight="1">
      <c r="A898" s="530">
        <v>19000152</v>
      </c>
      <c r="B898" s="531" t="str">
        <f t="shared" si="1159"/>
        <v>19000152</v>
      </c>
      <c r="C898" s="479" t="s">
        <v>1715</v>
      </c>
      <c r="D898" s="480" t="str">
        <f t="shared" si="1234"/>
        <v xml:space="preserve"> Non-Op</v>
      </c>
      <c r="E898" s="480"/>
      <c r="F898" s="495">
        <v>43525</v>
      </c>
      <c r="G898" s="480"/>
      <c r="H898" s="482" t="str">
        <f t="shared" si="1239"/>
        <v/>
      </c>
      <c r="I898" s="482" t="str">
        <f t="shared" si="1241"/>
        <v/>
      </c>
      <c r="J898" s="482" t="s">
        <v>125</v>
      </c>
      <c r="K898" s="482" t="str">
        <f t="shared" si="1242"/>
        <v>Non-Op</v>
      </c>
      <c r="L898" s="482" t="str">
        <f t="shared" ref="L898" si="1246">IF(VALUE(AM898),"W/C",IF(ISBLANK(AM898),"NO","W/C"))</f>
        <v>NO</v>
      </c>
      <c r="M898" s="482" t="str">
        <f t="shared" ref="M898" si="1247">IF(VALUE(AN898),"W/C",IF(ISBLANK(AN898),"NO","W/C"))</f>
        <v>NO</v>
      </c>
      <c r="N898" s="482" t="str">
        <f t="shared" ref="N898" si="1248">IF(OR(CONCATENATE(L898,M898)="NOW/C",CONCATENATE(L898,M898)="W/CNO"),"W/C","")</f>
        <v/>
      </c>
      <c r="O898" s="483"/>
      <c r="P898" s="484"/>
      <c r="Q898" s="484"/>
      <c r="R898" s="484"/>
      <c r="S898" s="484">
        <v>7011.9</v>
      </c>
      <c r="T898" s="484">
        <v>-24912.09</v>
      </c>
      <c r="U898" s="484">
        <v>-37071.51</v>
      </c>
      <c r="V898" s="484">
        <v>-49033.32</v>
      </c>
      <c r="W898" s="484">
        <v>-60797.52</v>
      </c>
      <c r="X898" s="484">
        <v>-72363.899999999994</v>
      </c>
      <c r="Y898" s="484">
        <v>-83732.460000000006</v>
      </c>
      <c r="Z898" s="484">
        <v>-94903.2</v>
      </c>
      <c r="AA898" s="484">
        <v>-105876.33</v>
      </c>
      <c r="AB898" s="484">
        <v>-116651.85</v>
      </c>
      <c r="AC898" s="484"/>
      <c r="AD898" s="484"/>
      <c r="AE898" s="484">
        <f t="shared" si="1233"/>
        <v>-48333.696250000008</v>
      </c>
      <c r="AF898" s="485"/>
      <c r="AG898" s="496"/>
      <c r="AH898" s="487"/>
      <c r="AI898" s="487"/>
      <c r="AJ898" s="487"/>
      <c r="AK898" s="488">
        <f>AE898</f>
        <v>-48333.696250000008</v>
      </c>
      <c r="AL898" s="487">
        <f t="shared" ref="AL898" si="1249">SUM(AI898:AK898)</f>
        <v>-48333.696250000008</v>
      </c>
      <c r="AM898" s="489"/>
      <c r="AN898" s="487"/>
      <c r="AO898" s="490">
        <f t="shared" ref="AO898" si="1250">AM898+AN898</f>
        <v>0</v>
      </c>
      <c r="AP898" s="232"/>
      <c r="AQ898" s="491">
        <f t="shared" ref="AQ898" si="1251">AB898</f>
        <v>-116651.85</v>
      </c>
      <c r="AR898" s="487"/>
      <c r="AS898" s="487"/>
      <c r="AT898" s="487"/>
      <c r="AU898" s="487">
        <f>AQ898</f>
        <v>-116651.85</v>
      </c>
      <c r="AV898" s="492">
        <f t="shared" ref="AV898" si="1252">SUM(AS898:AU898)</f>
        <v>-116651.85</v>
      </c>
      <c r="AW898" s="487"/>
      <c r="AX898" s="487"/>
      <c r="AY898" s="489">
        <f t="shared" si="1238"/>
        <v>0</v>
      </c>
      <c r="AZ898" s="470" t="s">
        <v>1678</v>
      </c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</row>
    <row r="899" spans="1:83" s="11" customFormat="1" ht="12" customHeight="1">
      <c r="A899" s="161">
        <v>19000181</v>
      </c>
      <c r="B899" s="108" t="str">
        <f t="shared" si="1159"/>
        <v>19000181</v>
      </c>
      <c r="C899" s="94" t="s">
        <v>1173</v>
      </c>
      <c r="D899" s="480" t="str">
        <f t="shared" si="1234"/>
        <v xml:space="preserve"> W/C</v>
      </c>
      <c r="E899" s="112"/>
      <c r="F899" s="190"/>
      <c r="G899" s="112"/>
      <c r="H899" s="177" t="str">
        <f t="shared" si="1239"/>
        <v/>
      </c>
      <c r="I899" s="177" t="str">
        <f t="shared" si="1241"/>
        <v/>
      </c>
      <c r="J899" s="177" t="s">
        <v>125</v>
      </c>
      <c r="K899" s="177" t="str">
        <f t="shared" si="1242"/>
        <v/>
      </c>
      <c r="L899" s="177" t="str">
        <f t="shared" si="1169"/>
        <v>W/C</v>
      </c>
      <c r="M899" s="177" t="str">
        <f t="shared" si="1170"/>
        <v>NO</v>
      </c>
      <c r="N899" s="177" t="str">
        <f t="shared" si="1171"/>
        <v>W/C</v>
      </c>
      <c r="O899"/>
      <c r="P899" s="95">
        <v>-1416924.15</v>
      </c>
      <c r="Q899" s="95">
        <v>-1405143.05</v>
      </c>
      <c r="R899" s="95">
        <v>-1385320.78</v>
      </c>
      <c r="S899" s="95">
        <v>-1367368.15</v>
      </c>
      <c r="T899" s="95">
        <v>-1342412.23</v>
      </c>
      <c r="U899" s="95">
        <v>-1328098.03</v>
      </c>
      <c r="V899" s="95">
        <v>-1316926.8</v>
      </c>
      <c r="W899" s="95">
        <v>-1305788.23</v>
      </c>
      <c r="X899" s="95">
        <v>-1289720.3</v>
      </c>
      <c r="Y899" s="95">
        <v>-1305025.19</v>
      </c>
      <c r="Z899" s="95">
        <v>-1287179.79</v>
      </c>
      <c r="AA899" s="95">
        <v>-1307923.3999999999</v>
      </c>
      <c r="AB899" s="95">
        <v>-1313431.68</v>
      </c>
      <c r="AC899" s="95"/>
      <c r="AD899" s="95"/>
      <c r="AE899" s="95">
        <f t="shared" si="1233"/>
        <v>-1333840.3220833335</v>
      </c>
      <c r="AF899" s="102"/>
      <c r="AG899" s="101"/>
      <c r="AH899" s="99"/>
      <c r="AI899" s="99"/>
      <c r="AJ899" s="99"/>
      <c r="AK899" s="100"/>
      <c r="AL899" s="99">
        <f t="shared" si="1235"/>
        <v>0</v>
      </c>
      <c r="AM899" s="98">
        <f>AE899</f>
        <v>-1333840.3220833335</v>
      </c>
      <c r="AN899" s="99"/>
      <c r="AO899" s="247">
        <f t="shared" si="1236"/>
        <v>-1333840.3220833335</v>
      </c>
      <c r="AP899" s="232"/>
      <c r="AQ899" s="86">
        <f t="shared" si="1222"/>
        <v>-1313431.68</v>
      </c>
      <c r="AR899" s="99"/>
      <c r="AS899" s="99"/>
      <c r="AT899" s="99"/>
      <c r="AU899" s="99"/>
      <c r="AV899" s="245">
        <f t="shared" si="1237"/>
        <v>0</v>
      </c>
      <c r="AW899" s="99">
        <f>AQ899</f>
        <v>-1313431.68</v>
      </c>
      <c r="AX899" s="99"/>
      <c r="AY899" s="98">
        <f t="shared" si="1238"/>
        <v>-1313431.68</v>
      </c>
      <c r="AZ899" s="470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</row>
    <row r="900" spans="1:83" s="11" customFormat="1" ht="12" customHeight="1">
      <c r="A900" s="161">
        <v>19000193</v>
      </c>
      <c r="B900" s="108" t="str">
        <f t="shared" si="1159"/>
        <v>19000193</v>
      </c>
      <c r="C900" s="94" t="s">
        <v>566</v>
      </c>
      <c r="D900" s="480" t="str">
        <f t="shared" si="1234"/>
        <v xml:space="preserve"> Non-Op</v>
      </c>
      <c r="E900" s="112"/>
      <c r="F900" s="94"/>
      <c r="G900" s="112"/>
      <c r="H900" s="177" t="str">
        <f t="shared" si="1239"/>
        <v/>
      </c>
      <c r="I900" s="177" t="str">
        <f t="shared" si="1241"/>
        <v/>
      </c>
      <c r="J900" s="177" t="s">
        <v>125</v>
      </c>
      <c r="K900" s="177" t="str">
        <f t="shared" si="1242"/>
        <v>Non-Op</v>
      </c>
      <c r="L900" s="177" t="str">
        <f t="shared" si="1169"/>
        <v>NO</v>
      </c>
      <c r="M900" s="177" t="str">
        <f t="shared" si="1170"/>
        <v>NO</v>
      </c>
      <c r="N900" s="177" t="str">
        <f t="shared" si="1171"/>
        <v/>
      </c>
      <c r="O900"/>
      <c r="P900" s="95">
        <v>0</v>
      </c>
      <c r="Q900" s="95">
        <v>0</v>
      </c>
      <c r="R900" s="95">
        <v>0</v>
      </c>
      <c r="S900" s="95">
        <v>0</v>
      </c>
      <c r="T900" s="95">
        <v>0</v>
      </c>
      <c r="U900" s="95">
        <v>0</v>
      </c>
      <c r="V900" s="95">
        <v>0</v>
      </c>
      <c r="W900" s="95">
        <v>0</v>
      </c>
      <c r="X900" s="95">
        <v>0</v>
      </c>
      <c r="Y900" s="95">
        <v>0</v>
      </c>
      <c r="Z900" s="95">
        <v>0</v>
      </c>
      <c r="AA900" s="95">
        <v>0</v>
      </c>
      <c r="AB900" s="95">
        <v>0</v>
      </c>
      <c r="AC900" s="95"/>
      <c r="AD900" s="95"/>
      <c r="AE900" s="95">
        <f t="shared" si="1233"/>
        <v>0</v>
      </c>
      <c r="AF900" s="143"/>
      <c r="AG900" s="105"/>
      <c r="AH900" s="99"/>
      <c r="AI900" s="99"/>
      <c r="AJ900" s="99" t="s">
        <v>125</v>
      </c>
      <c r="AK900" s="100">
        <f>AE900</f>
        <v>0</v>
      </c>
      <c r="AL900" s="99">
        <f t="shared" si="1235"/>
        <v>0</v>
      </c>
      <c r="AM900" s="98"/>
      <c r="AN900" s="99"/>
      <c r="AO900" s="247">
        <f t="shared" si="1236"/>
        <v>0</v>
      </c>
      <c r="AP900" s="232"/>
      <c r="AQ900" s="86">
        <f t="shared" si="1222"/>
        <v>0</v>
      </c>
      <c r="AR900" s="99"/>
      <c r="AS900" s="99"/>
      <c r="AT900" s="99" t="s">
        <v>125</v>
      </c>
      <c r="AU900" s="99">
        <f>AQ900</f>
        <v>0</v>
      </c>
      <c r="AV900" s="245">
        <f t="shared" si="1237"/>
        <v>0</v>
      </c>
      <c r="AW900" s="99"/>
      <c r="AX900" s="99"/>
      <c r="AY900" s="98">
        <f t="shared" si="1238"/>
        <v>0</v>
      </c>
      <c r="AZ900" s="470" t="s">
        <v>1663</v>
      </c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</row>
    <row r="901" spans="1:83" s="11" customFormat="1" ht="12" customHeight="1">
      <c r="A901" s="493" t="s">
        <v>1743</v>
      </c>
      <c r="B901" s="494" t="str">
        <f t="shared" si="1159"/>
        <v>19000213</v>
      </c>
      <c r="C901" s="479" t="s">
        <v>1737</v>
      </c>
      <c r="D901" s="480" t="str">
        <f t="shared" si="1234"/>
        <v xml:space="preserve"> Non-Op</v>
      </c>
      <c r="E901" s="480"/>
      <c r="F901" s="495">
        <v>43556</v>
      </c>
      <c r="G901" s="480"/>
      <c r="H901" s="482" t="str">
        <f t="shared" si="1239"/>
        <v/>
      </c>
      <c r="I901" s="482" t="str">
        <f t="shared" si="1241"/>
        <v/>
      </c>
      <c r="J901" s="482" t="s">
        <v>125</v>
      </c>
      <c r="K901" s="482" t="str">
        <f t="shared" si="1242"/>
        <v>Non-Op</v>
      </c>
      <c r="L901" s="482" t="str">
        <f t="shared" ref="L901" si="1253">IF(VALUE(AM901),"W/C",IF(ISBLANK(AM901),"NO","W/C"))</f>
        <v>NO</v>
      </c>
      <c r="M901" s="482" t="str">
        <f t="shared" ref="M901" si="1254">IF(VALUE(AN901),"W/C",IF(ISBLANK(AN901),"NO","W/C"))</f>
        <v>NO</v>
      </c>
      <c r="N901" s="482" t="str">
        <f t="shared" ref="N901" si="1255">IF(OR(CONCATENATE(L901,M901)="NOW/C",CONCATENATE(L901,M901)="W/CNO"),"W/C","")</f>
        <v/>
      </c>
      <c r="O901" s="483"/>
      <c r="P901" s="484"/>
      <c r="Q901" s="484"/>
      <c r="R901" s="484"/>
      <c r="S901" s="484"/>
      <c r="T901" s="484">
        <v>-62.16</v>
      </c>
      <c r="U901" s="484">
        <v>-177.66</v>
      </c>
      <c r="V901" s="484">
        <v>-416.64</v>
      </c>
      <c r="W901" s="484">
        <v>-802.46</v>
      </c>
      <c r="X901" s="484">
        <v>-1362.26</v>
      </c>
      <c r="Y901" s="484">
        <v>-2136.6799999999998</v>
      </c>
      <c r="Z901" s="484">
        <v>-3118.83</v>
      </c>
      <c r="AA901" s="484">
        <v>-4306.0600000000004</v>
      </c>
      <c r="AB901" s="484">
        <v>-5760.66</v>
      </c>
      <c r="AC901" s="484"/>
      <c r="AD901" s="484"/>
      <c r="AE901" s="484">
        <f t="shared" si="1233"/>
        <v>-1271.9233333333334</v>
      </c>
      <c r="AF901" s="503"/>
      <c r="AG901" s="504"/>
      <c r="AH901" s="487"/>
      <c r="AI901" s="487"/>
      <c r="AJ901" s="487"/>
      <c r="AK901" s="488">
        <f>AE901</f>
        <v>-1271.9233333333334</v>
      </c>
      <c r="AL901" s="487">
        <f t="shared" ref="AL901" si="1256">SUM(AI901:AK901)</f>
        <v>-1271.9233333333334</v>
      </c>
      <c r="AM901" s="489"/>
      <c r="AN901" s="487"/>
      <c r="AO901" s="490">
        <f t="shared" ref="AO901" si="1257">AM901+AN901</f>
        <v>0</v>
      </c>
      <c r="AP901" s="232"/>
      <c r="AQ901" s="491">
        <f t="shared" ref="AQ901" si="1258">AB901</f>
        <v>-5760.66</v>
      </c>
      <c r="AR901" s="487"/>
      <c r="AS901" s="487"/>
      <c r="AT901" s="487"/>
      <c r="AU901" s="487">
        <f>AQ901</f>
        <v>-5760.66</v>
      </c>
      <c r="AV901" s="492">
        <f t="shared" ref="AV901" si="1259">SUM(AS901:AU901)</f>
        <v>-5760.66</v>
      </c>
      <c r="AW901" s="487"/>
      <c r="AX901" s="487"/>
      <c r="AY901" s="489">
        <f t="shared" si="1238"/>
        <v>0</v>
      </c>
      <c r="AZ901" s="470" t="s">
        <v>1671</v>
      </c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</row>
    <row r="902" spans="1:83" s="11" customFormat="1" ht="12" customHeight="1">
      <c r="A902" s="161">
        <v>19000251</v>
      </c>
      <c r="B902" s="108" t="str">
        <f t="shared" si="1159"/>
        <v>19000251</v>
      </c>
      <c r="C902" s="94" t="s">
        <v>778</v>
      </c>
      <c r="D902" s="112" t="str">
        <f t="shared" si="1234"/>
        <v>W/C</v>
      </c>
      <c r="E902" s="112"/>
      <c r="F902" s="94"/>
      <c r="G902" s="112"/>
      <c r="H902" s="177" t="str">
        <f t="shared" si="1239"/>
        <v/>
      </c>
      <c r="I902" s="177" t="str">
        <f t="shared" si="1241"/>
        <v/>
      </c>
      <c r="J902" s="177" t="str">
        <f>IF(VALUE(AJ902),J$7,IF(ISBLANK(AJ902),"",J$7))</f>
        <v/>
      </c>
      <c r="K902" s="177" t="str">
        <f t="shared" si="1242"/>
        <v/>
      </c>
      <c r="L902" s="177" t="str">
        <f t="shared" si="1169"/>
        <v>W/C</v>
      </c>
      <c r="M902" s="177" t="str">
        <f t="shared" si="1170"/>
        <v>NO</v>
      </c>
      <c r="N902" s="177" t="str">
        <f t="shared" si="1171"/>
        <v>W/C</v>
      </c>
      <c r="O902"/>
      <c r="P902" s="95">
        <v>1035.6199999999999</v>
      </c>
      <c r="Q902" s="95">
        <v>1008.47</v>
      </c>
      <c r="R902" s="95">
        <v>981.32</v>
      </c>
      <c r="S902" s="95">
        <v>954.17</v>
      </c>
      <c r="T902" s="95">
        <v>927.02</v>
      </c>
      <c r="U902" s="95">
        <v>899.74</v>
      </c>
      <c r="V902" s="95">
        <v>890.01</v>
      </c>
      <c r="W902" s="95">
        <v>880.29</v>
      </c>
      <c r="X902" s="95">
        <v>870.56</v>
      </c>
      <c r="Y902" s="95">
        <v>860.83</v>
      </c>
      <c r="Z902" s="95">
        <v>851.1</v>
      </c>
      <c r="AA902" s="95">
        <v>841.38</v>
      </c>
      <c r="AB902" s="95">
        <v>831.65</v>
      </c>
      <c r="AC902" s="95"/>
      <c r="AD902" s="95"/>
      <c r="AE902" s="95">
        <f t="shared" si="1233"/>
        <v>908.21041666666667</v>
      </c>
      <c r="AF902" s="143"/>
      <c r="AG902" s="105"/>
      <c r="AH902" s="99"/>
      <c r="AI902" s="99"/>
      <c r="AJ902" s="99"/>
      <c r="AK902" s="100"/>
      <c r="AL902" s="99">
        <f t="shared" si="1235"/>
        <v>0</v>
      </c>
      <c r="AM902" s="98">
        <f>AE902</f>
        <v>908.21041666666667</v>
      </c>
      <c r="AN902" s="99"/>
      <c r="AO902" s="247">
        <f t="shared" si="1236"/>
        <v>908.21041666666667</v>
      </c>
      <c r="AP902" s="232"/>
      <c r="AQ902" s="86">
        <f t="shared" si="1222"/>
        <v>831.65</v>
      </c>
      <c r="AR902" s="99"/>
      <c r="AS902" s="99"/>
      <c r="AT902" s="99"/>
      <c r="AU902" s="99"/>
      <c r="AV902" s="245">
        <f t="shared" si="1237"/>
        <v>0</v>
      </c>
      <c r="AW902" s="99">
        <f>AQ902</f>
        <v>831.65</v>
      </c>
      <c r="AX902" s="99"/>
      <c r="AY902" s="98">
        <f t="shared" si="1238"/>
        <v>831.65</v>
      </c>
      <c r="AZ902" s="470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</row>
    <row r="903" spans="1:83" s="11" customFormat="1" ht="12" customHeight="1">
      <c r="A903" s="493" t="s">
        <v>1607</v>
      </c>
      <c r="B903" s="494" t="str">
        <f t="shared" si="1159"/>
        <v>19000253</v>
      </c>
      <c r="C903" s="506" t="s">
        <v>1603</v>
      </c>
      <c r="D903" s="480" t="str">
        <f t="shared" si="1234"/>
        <v xml:space="preserve"> Non-Op</v>
      </c>
      <c r="E903" s="480"/>
      <c r="F903" s="495">
        <v>43313</v>
      </c>
      <c r="G903" s="480"/>
      <c r="H903" s="482" t="str">
        <f t="shared" si="1239"/>
        <v/>
      </c>
      <c r="I903" s="482" t="str">
        <f t="shared" si="1241"/>
        <v/>
      </c>
      <c r="J903" s="482" t="s">
        <v>125</v>
      </c>
      <c r="K903" s="482" t="str">
        <f t="shared" si="1242"/>
        <v>Non-Op</v>
      </c>
      <c r="L903" s="482" t="str">
        <f t="shared" ref="L903" si="1260">IF(VALUE(AM903),"W/C",IF(ISBLANK(AM903),"NO","W/C"))</f>
        <v>NO</v>
      </c>
      <c r="M903" s="482" t="str">
        <f t="shared" ref="M903" si="1261">IF(VALUE(AN903),"W/C",IF(ISBLANK(AN903),"NO","W/C"))</f>
        <v>NO</v>
      </c>
      <c r="N903" s="482" t="str">
        <f t="shared" ref="N903" si="1262">IF(OR(CONCATENATE(L903,M903)="NOW/C",CONCATENATE(L903,M903)="W/CNO"),"W/C","")</f>
        <v/>
      </c>
      <c r="O903" s="483"/>
      <c r="P903" s="484">
        <v>31500</v>
      </c>
      <c r="Q903" s="484">
        <v>31500</v>
      </c>
      <c r="R903" s="484">
        <v>31500</v>
      </c>
      <c r="S903" s="484">
        <v>31500</v>
      </c>
      <c r="T903" s="484">
        <v>31500</v>
      </c>
      <c r="U903" s="484">
        <v>31500</v>
      </c>
      <c r="V903" s="484">
        <v>31500</v>
      </c>
      <c r="W903" s="484">
        <v>31500</v>
      </c>
      <c r="X903" s="484">
        <v>31500</v>
      </c>
      <c r="Y903" s="484">
        <v>31500</v>
      </c>
      <c r="Z903" s="484">
        <v>31500</v>
      </c>
      <c r="AA903" s="484">
        <v>31500</v>
      </c>
      <c r="AB903" s="484">
        <v>21000</v>
      </c>
      <c r="AC903" s="484"/>
      <c r="AD903" s="484"/>
      <c r="AE903" s="484">
        <f t="shared" si="1233"/>
        <v>31062.5</v>
      </c>
      <c r="AF903" s="503"/>
      <c r="AG903" s="504"/>
      <c r="AH903" s="487"/>
      <c r="AI903" s="487"/>
      <c r="AJ903" s="487"/>
      <c r="AK903" s="488">
        <f>AE903</f>
        <v>31062.5</v>
      </c>
      <c r="AL903" s="487">
        <f t="shared" ref="AL903" si="1263">SUM(AI903:AK903)</f>
        <v>31062.5</v>
      </c>
      <c r="AM903" s="489"/>
      <c r="AN903" s="487"/>
      <c r="AO903" s="490">
        <f t="shared" si="1236"/>
        <v>0</v>
      </c>
      <c r="AP903" s="232"/>
      <c r="AQ903" s="491">
        <f t="shared" si="1222"/>
        <v>21000</v>
      </c>
      <c r="AR903" s="487"/>
      <c r="AS903" s="487"/>
      <c r="AT903" s="487"/>
      <c r="AU903" s="487">
        <f>AQ903</f>
        <v>21000</v>
      </c>
      <c r="AV903" s="492">
        <f t="shared" ref="AV903" si="1264">SUM(AS903:AU903)</f>
        <v>21000</v>
      </c>
      <c r="AW903" s="487"/>
      <c r="AX903" s="487"/>
      <c r="AY903" s="489">
        <f t="shared" ref="AY903" si="1265">AW903+AX903</f>
        <v>0</v>
      </c>
      <c r="AZ903" s="470" t="s">
        <v>1663</v>
      </c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</row>
    <row r="904" spans="1:83" s="11" customFormat="1" ht="12" customHeight="1">
      <c r="A904" s="493" t="s">
        <v>1657</v>
      </c>
      <c r="B904" s="494" t="str">
        <f t="shared" ref="B904" si="1266">TEXT(A904,"##")</f>
        <v>19000263</v>
      </c>
      <c r="C904" s="506" t="s">
        <v>1648</v>
      </c>
      <c r="D904" s="480" t="str">
        <f t="shared" si="1234"/>
        <v xml:space="preserve"> Non-Op</v>
      </c>
      <c r="E904" s="480"/>
      <c r="F904" s="495">
        <v>43435</v>
      </c>
      <c r="G904" s="480"/>
      <c r="H904" s="482" t="str">
        <f t="shared" si="1239"/>
        <v/>
      </c>
      <c r="I904" s="482" t="str">
        <f t="shared" si="1241"/>
        <v/>
      </c>
      <c r="J904" s="482" t="s">
        <v>125</v>
      </c>
      <c r="K904" s="482" t="str">
        <f t="shared" si="1242"/>
        <v>Non-Op</v>
      </c>
      <c r="L904" s="482" t="str">
        <f t="shared" ref="L904" si="1267">IF(VALUE(AM904),"W/C",IF(ISBLANK(AM904),"NO","W/C"))</f>
        <v>NO</v>
      </c>
      <c r="M904" s="482" t="str">
        <f t="shared" ref="M904" si="1268">IF(VALUE(AN904),"W/C",IF(ISBLANK(AN904),"NO","W/C"))</f>
        <v>NO</v>
      </c>
      <c r="N904" s="482" t="str">
        <f t="shared" ref="N904" si="1269">IF(OR(CONCATENATE(L904,M904)="NOW/C",CONCATENATE(L904,M904)="W/CNO"),"W/C","")</f>
        <v/>
      </c>
      <c r="O904" s="483"/>
      <c r="P904" s="484">
        <v>-2727087.72</v>
      </c>
      <c r="Q904" s="484">
        <v>-2727087.72</v>
      </c>
      <c r="R904" s="484">
        <v>-2727087.72</v>
      </c>
      <c r="S904" s="484">
        <v>-2897530.7</v>
      </c>
      <c r="T904" s="484">
        <v>-2954345.03</v>
      </c>
      <c r="U904" s="484">
        <v>-3011159.36</v>
      </c>
      <c r="V904" s="484">
        <v>-2710932.84</v>
      </c>
      <c r="W904" s="484">
        <v>-2708240.36</v>
      </c>
      <c r="X904" s="484">
        <v>-2705547.88</v>
      </c>
      <c r="Y904" s="484">
        <v>-3157709.42</v>
      </c>
      <c r="Z904" s="484">
        <v>-3205556.27</v>
      </c>
      <c r="AA904" s="484">
        <v>-3253403.12</v>
      </c>
      <c r="AB904" s="484">
        <v>-3424769.88</v>
      </c>
      <c r="AC904" s="484"/>
      <c r="AD904" s="484"/>
      <c r="AE904" s="484">
        <f t="shared" si="1233"/>
        <v>-2927877.4349999991</v>
      </c>
      <c r="AF904" s="503"/>
      <c r="AG904" s="504"/>
      <c r="AH904" s="487"/>
      <c r="AI904" s="487"/>
      <c r="AJ904" s="487"/>
      <c r="AK904" s="488">
        <f>AE904</f>
        <v>-2927877.4349999991</v>
      </c>
      <c r="AL904" s="487">
        <f t="shared" ref="AL904" si="1270">SUM(AI904:AK904)</f>
        <v>-2927877.4349999991</v>
      </c>
      <c r="AM904" s="489"/>
      <c r="AN904" s="487"/>
      <c r="AO904" s="490">
        <f t="shared" ref="AO904" si="1271">AM904+AN904</f>
        <v>0</v>
      </c>
      <c r="AP904" s="232"/>
      <c r="AQ904" s="491">
        <f t="shared" ref="AQ904" si="1272">AB904</f>
        <v>-3424769.88</v>
      </c>
      <c r="AR904" s="487"/>
      <c r="AS904" s="487"/>
      <c r="AT904" s="487"/>
      <c r="AU904" s="487">
        <f>AQ904</f>
        <v>-3424769.88</v>
      </c>
      <c r="AV904" s="492">
        <f t="shared" ref="AV904" si="1273">SUM(AS904:AU904)</f>
        <v>-3424769.88</v>
      </c>
      <c r="AW904" s="487"/>
      <c r="AX904" s="487"/>
      <c r="AY904" s="489">
        <f t="shared" ref="AY904" si="1274">AW904+AX904</f>
        <v>0</v>
      </c>
      <c r="AZ904" s="470" t="s">
        <v>1681</v>
      </c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</row>
    <row r="905" spans="1:83" s="11" customFormat="1" ht="12" customHeight="1">
      <c r="A905" s="161">
        <v>19000283</v>
      </c>
      <c r="B905" s="108" t="str">
        <f t="shared" ref="B905:B979" si="1275">TEXT(A905,"##")</f>
        <v>19000283</v>
      </c>
      <c r="C905" s="94" t="s">
        <v>1174</v>
      </c>
      <c r="D905" s="112" t="str">
        <f t="shared" si="1234"/>
        <v xml:space="preserve"> Non-Op</v>
      </c>
      <c r="E905" s="112"/>
      <c r="F905" s="94"/>
      <c r="G905" s="112"/>
      <c r="H905" s="177" t="str">
        <f t="shared" si="1239"/>
        <v/>
      </c>
      <c r="I905" s="177" t="str">
        <f t="shared" si="1241"/>
        <v/>
      </c>
      <c r="J905" s="177" t="s">
        <v>125</v>
      </c>
      <c r="K905" s="177" t="str">
        <f t="shared" si="1242"/>
        <v>Non-Op</v>
      </c>
      <c r="L905" s="177" t="str">
        <f t="shared" si="1169"/>
        <v>NO</v>
      </c>
      <c r="M905" s="177" t="str">
        <f t="shared" si="1170"/>
        <v>NO</v>
      </c>
      <c r="N905" s="177" t="str">
        <f t="shared" si="1171"/>
        <v/>
      </c>
      <c r="O905"/>
      <c r="P905" s="95">
        <v>7824685.75</v>
      </c>
      <c r="Q905" s="95">
        <v>8088006.4299999997</v>
      </c>
      <c r="R905" s="95">
        <v>8351327.1100000003</v>
      </c>
      <c r="S905" s="95">
        <v>5650991.3499999996</v>
      </c>
      <c r="T905" s="95">
        <v>5886706.0599999996</v>
      </c>
      <c r="U905" s="95">
        <v>6122420.7699999996</v>
      </c>
      <c r="V905" s="95">
        <v>6325172.6200000001</v>
      </c>
      <c r="W905" s="95">
        <v>6527924.4699999997</v>
      </c>
      <c r="X905" s="95">
        <v>6730676.3200000003</v>
      </c>
      <c r="Y905" s="95">
        <v>7692072.0700000003</v>
      </c>
      <c r="Z905" s="95">
        <v>7958724.4000000004</v>
      </c>
      <c r="AA905" s="95">
        <v>8225376.7300000004</v>
      </c>
      <c r="AB905" s="95">
        <v>8829432.4900000002</v>
      </c>
      <c r="AC905" s="95"/>
      <c r="AD905" s="95"/>
      <c r="AE905" s="95">
        <f t="shared" si="1233"/>
        <v>7157204.7875000006</v>
      </c>
      <c r="AF905" s="102"/>
      <c r="AG905" s="101"/>
      <c r="AH905" s="99"/>
      <c r="AI905" s="99"/>
      <c r="AJ905" s="99" t="s">
        <v>125</v>
      </c>
      <c r="AK905" s="100">
        <f>AE905</f>
        <v>7157204.7875000006</v>
      </c>
      <c r="AL905" s="99">
        <f t="shared" si="1235"/>
        <v>7157204.7875000006</v>
      </c>
      <c r="AM905" s="98"/>
      <c r="AN905" s="99"/>
      <c r="AO905" s="247">
        <f t="shared" si="1236"/>
        <v>0</v>
      </c>
      <c r="AP905" s="232"/>
      <c r="AQ905" s="86">
        <f t="shared" si="1222"/>
        <v>8829432.4900000002</v>
      </c>
      <c r="AR905" s="99"/>
      <c r="AS905" s="99"/>
      <c r="AT905" s="99" t="s">
        <v>125</v>
      </c>
      <c r="AU905" s="99">
        <f>AQ905</f>
        <v>8829432.4900000002</v>
      </c>
      <c r="AV905" s="245">
        <f t="shared" si="1237"/>
        <v>8829432.4900000002</v>
      </c>
      <c r="AW905" s="99"/>
      <c r="AX905" s="99"/>
      <c r="AY905" s="98">
        <f t="shared" si="1238"/>
        <v>0</v>
      </c>
      <c r="AZ905" s="470" t="s">
        <v>1677</v>
      </c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</row>
    <row r="906" spans="1:83" s="11" customFormat="1" ht="12" customHeight="1">
      <c r="A906" s="161">
        <v>19000361</v>
      </c>
      <c r="B906" s="108" t="str">
        <f t="shared" si="1275"/>
        <v>19000361</v>
      </c>
      <c r="C906" s="94" t="s">
        <v>396</v>
      </c>
      <c r="D906" s="112" t="str">
        <f t="shared" si="1234"/>
        <v>W/C</v>
      </c>
      <c r="E906" s="112"/>
      <c r="F906" s="94"/>
      <c r="G906" s="112"/>
      <c r="H906" s="177" t="str">
        <f t="shared" si="1239"/>
        <v/>
      </c>
      <c r="I906" s="177" t="str">
        <f t="shared" si="1241"/>
        <v/>
      </c>
      <c r="J906" s="177" t="str">
        <f t="shared" ref="J906:J952" si="1276">IF(VALUE(AJ906),J$7,IF(ISBLANK(AJ906),"",J$7))</f>
        <v/>
      </c>
      <c r="K906" s="177" t="str">
        <f t="shared" si="1242"/>
        <v/>
      </c>
      <c r="L906" s="177" t="str">
        <f t="shared" si="1169"/>
        <v>W/C</v>
      </c>
      <c r="M906" s="177" t="str">
        <f t="shared" si="1170"/>
        <v>NO</v>
      </c>
      <c r="N906" s="177" t="str">
        <f t="shared" si="1171"/>
        <v>W/C</v>
      </c>
      <c r="O906"/>
      <c r="P906" s="95">
        <v>159437</v>
      </c>
      <c r="Q906" s="95">
        <v>159437</v>
      </c>
      <c r="R906" s="95">
        <v>159437</v>
      </c>
      <c r="S906" s="95">
        <v>159437</v>
      </c>
      <c r="T906" s="95">
        <v>159437</v>
      </c>
      <c r="U906" s="95">
        <v>159437</v>
      </c>
      <c r="V906" s="95">
        <v>159437</v>
      </c>
      <c r="W906" s="95">
        <v>159437</v>
      </c>
      <c r="X906" s="95">
        <v>159437</v>
      </c>
      <c r="Y906" s="95">
        <v>159437</v>
      </c>
      <c r="Z906" s="95">
        <v>159437</v>
      </c>
      <c r="AA906" s="95">
        <v>159437</v>
      </c>
      <c r="AB906" s="95">
        <v>159437</v>
      </c>
      <c r="AC906" s="95"/>
      <c r="AD906" s="95"/>
      <c r="AE906" s="95">
        <f t="shared" si="1233"/>
        <v>159437</v>
      </c>
      <c r="AF906" s="102"/>
      <c r="AG906" s="101"/>
      <c r="AH906" s="99"/>
      <c r="AI906" s="99"/>
      <c r="AJ906" s="99"/>
      <c r="AK906" s="100"/>
      <c r="AL906" s="99">
        <f t="shared" si="1235"/>
        <v>0</v>
      </c>
      <c r="AM906" s="98">
        <f>AE906</f>
        <v>159437</v>
      </c>
      <c r="AN906" s="99"/>
      <c r="AO906" s="247">
        <f t="shared" si="1236"/>
        <v>159437</v>
      </c>
      <c r="AP906" s="232"/>
      <c r="AQ906" s="86">
        <f t="shared" si="1222"/>
        <v>159437</v>
      </c>
      <c r="AR906" s="99"/>
      <c r="AS906" s="99"/>
      <c r="AT906" s="99"/>
      <c r="AU906" s="99"/>
      <c r="AV906" s="245">
        <f t="shared" si="1237"/>
        <v>0</v>
      </c>
      <c r="AW906" s="99">
        <f>AQ906</f>
        <v>159437</v>
      </c>
      <c r="AX906" s="99"/>
      <c r="AY906" s="98">
        <f t="shared" si="1238"/>
        <v>159437</v>
      </c>
      <c r="AZ906" s="470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</row>
    <row r="907" spans="1:83" s="11" customFormat="1" ht="12" customHeight="1">
      <c r="A907" s="161">
        <v>19000371</v>
      </c>
      <c r="B907" s="108" t="str">
        <f t="shared" si="1275"/>
        <v>19000371</v>
      </c>
      <c r="C907" s="94" t="s">
        <v>397</v>
      </c>
      <c r="D907" s="112" t="str">
        <f t="shared" si="1234"/>
        <v>W/C</v>
      </c>
      <c r="E907" s="112"/>
      <c r="F907" s="94"/>
      <c r="G907" s="112"/>
      <c r="H907" s="177" t="str">
        <f t="shared" si="1239"/>
        <v/>
      </c>
      <c r="I907" s="177" t="str">
        <f t="shared" si="1241"/>
        <v/>
      </c>
      <c r="J907" s="177" t="str">
        <f t="shared" si="1276"/>
        <v/>
      </c>
      <c r="K907" s="177" t="str">
        <f t="shared" si="1242"/>
        <v/>
      </c>
      <c r="L907" s="177" t="str">
        <f t="shared" si="1169"/>
        <v>W/C</v>
      </c>
      <c r="M907" s="177" t="str">
        <f t="shared" si="1170"/>
        <v>NO</v>
      </c>
      <c r="N907" s="177" t="str">
        <f t="shared" si="1171"/>
        <v>W/C</v>
      </c>
      <c r="O907"/>
      <c r="P907" s="95">
        <v>17311.740000000002</v>
      </c>
      <c r="Q907" s="95">
        <v>19376.099999999999</v>
      </c>
      <c r="R907" s="95">
        <v>17585.29</v>
      </c>
      <c r="S907" s="95">
        <v>18251.54</v>
      </c>
      <c r="T907" s="95">
        <v>13694.34</v>
      </c>
      <c r="U907" s="95">
        <v>12999.37</v>
      </c>
      <c r="V907" s="95">
        <v>16754.16</v>
      </c>
      <c r="W907" s="95">
        <v>212223.53</v>
      </c>
      <c r="X907" s="95">
        <v>40661.93</v>
      </c>
      <c r="Y907" s="95">
        <v>40383.33</v>
      </c>
      <c r="Z907" s="95">
        <v>30409.89</v>
      </c>
      <c r="AA907" s="95">
        <v>18916.02</v>
      </c>
      <c r="AB907" s="95">
        <v>13737.65</v>
      </c>
      <c r="AC907" s="95"/>
      <c r="AD907" s="95"/>
      <c r="AE907" s="95">
        <f t="shared" si="1233"/>
        <v>38065.016250000008</v>
      </c>
      <c r="AF907" s="102"/>
      <c r="AG907" s="101"/>
      <c r="AH907" s="99"/>
      <c r="AI907" s="99"/>
      <c r="AJ907" s="99"/>
      <c r="AK907" s="100"/>
      <c r="AL907" s="99">
        <f t="shared" si="1235"/>
        <v>0</v>
      </c>
      <c r="AM907" s="98">
        <f>AE907</f>
        <v>38065.016250000008</v>
      </c>
      <c r="AN907" s="99"/>
      <c r="AO907" s="247">
        <f t="shared" si="1236"/>
        <v>38065.016250000008</v>
      </c>
      <c r="AP907" s="232"/>
      <c r="AQ907" s="86">
        <f t="shared" si="1222"/>
        <v>13737.65</v>
      </c>
      <c r="AR907" s="99"/>
      <c r="AS907" s="99"/>
      <c r="AT907" s="99"/>
      <c r="AU907" s="99"/>
      <c r="AV907" s="245">
        <f t="shared" si="1237"/>
        <v>0</v>
      </c>
      <c r="AW907" s="99">
        <f>AQ907</f>
        <v>13737.65</v>
      </c>
      <c r="AX907" s="99"/>
      <c r="AY907" s="98">
        <f t="shared" si="1238"/>
        <v>13737.65</v>
      </c>
      <c r="AZ907" s="470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</row>
    <row r="908" spans="1:83" s="11" customFormat="1" ht="12" customHeight="1">
      <c r="A908" s="161">
        <v>19000403</v>
      </c>
      <c r="B908" s="108" t="str">
        <f t="shared" si="1275"/>
        <v>19000403</v>
      </c>
      <c r="C908" s="94" t="s">
        <v>610</v>
      </c>
      <c r="D908" s="112" t="str">
        <f t="shared" si="1234"/>
        <v>AIC</v>
      </c>
      <c r="E908" s="112"/>
      <c r="F908" s="94"/>
      <c r="G908" s="112"/>
      <c r="H908" s="177" t="str">
        <f t="shared" si="1239"/>
        <v>AIC</v>
      </c>
      <c r="I908" s="177" t="str">
        <f t="shared" si="1241"/>
        <v/>
      </c>
      <c r="J908" s="177" t="str">
        <f t="shared" si="1276"/>
        <v/>
      </c>
      <c r="K908" s="177" t="str">
        <f t="shared" si="1242"/>
        <v/>
      </c>
      <c r="L908" s="177" t="str">
        <f t="shared" si="1169"/>
        <v>NO</v>
      </c>
      <c r="M908" s="177" t="str">
        <f t="shared" si="1170"/>
        <v>NO</v>
      </c>
      <c r="N908" s="177" t="str">
        <f t="shared" si="1171"/>
        <v/>
      </c>
      <c r="O908"/>
      <c r="P908" s="95">
        <v>135507.85999999999</v>
      </c>
      <c r="Q908" s="95">
        <v>135134.69</v>
      </c>
      <c r="R908" s="95">
        <v>134761.51999999999</v>
      </c>
      <c r="S908" s="95">
        <v>134388.35</v>
      </c>
      <c r="T908" s="95">
        <v>134015.18</v>
      </c>
      <c r="U908" s="95">
        <v>133642.01</v>
      </c>
      <c r="V908" s="95">
        <v>133268.84</v>
      </c>
      <c r="W908" s="95">
        <v>132895.67000000001</v>
      </c>
      <c r="X908" s="95">
        <v>132522.5</v>
      </c>
      <c r="Y908" s="95">
        <v>132149.32999999999</v>
      </c>
      <c r="Z908" s="95">
        <v>131776.16</v>
      </c>
      <c r="AA908" s="95">
        <v>131402.99</v>
      </c>
      <c r="AB908" s="95">
        <v>131029.82</v>
      </c>
      <c r="AC908" s="95"/>
      <c r="AD908" s="95"/>
      <c r="AE908" s="95">
        <f t="shared" si="1233"/>
        <v>133268.84</v>
      </c>
      <c r="AF908" s="102"/>
      <c r="AG908" s="101"/>
      <c r="AH908" s="99">
        <f>AE908</f>
        <v>133268.84</v>
      </c>
      <c r="AI908" s="99"/>
      <c r="AJ908" s="99"/>
      <c r="AK908" s="100"/>
      <c r="AL908" s="99">
        <f t="shared" si="1235"/>
        <v>0</v>
      </c>
      <c r="AM908" s="98"/>
      <c r="AN908" s="99"/>
      <c r="AO908" s="247">
        <f t="shared" si="1236"/>
        <v>0</v>
      </c>
      <c r="AP908" s="232"/>
      <c r="AQ908" s="86">
        <f t="shared" si="1222"/>
        <v>131029.82</v>
      </c>
      <c r="AR908" s="99">
        <f>AQ908</f>
        <v>131029.82</v>
      </c>
      <c r="AS908" s="99"/>
      <c r="AT908" s="99"/>
      <c r="AU908" s="99"/>
      <c r="AV908" s="245">
        <f t="shared" si="1237"/>
        <v>0</v>
      </c>
      <c r="AW908" s="99"/>
      <c r="AX908" s="99"/>
      <c r="AY908" s="98">
        <f t="shared" si="1238"/>
        <v>0</v>
      </c>
      <c r="AZ908" s="470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</row>
    <row r="909" spans="1:83" s="11" customFormat="1" ht="12" customHeight="1">
      <c r="A909" s="161">
        <v>19000441</v>
      </c>
      <c r="B909" s="108" t="str">
        <f t="shared" si="1275"/>
        <v>19000441</v>
      </c>
      <c r="C909" s="94" t="s">
        <v>1516</v>
      </c>
      <c r="D909" s="112" t="str">
        <f t="shared" si="1234"/>
        <v>ERB</v>
      </c>
      <c r="E909" s="112"/>
      <c r="F909" s="94"/>
      <c r="G909" s="112"/>
      <c r="H909" s="177" t="str">
        <f t="shared" si="1239"/>
        <v/>
      </c>
      <c r="I909" s="177" t="str">
        <f t="shared" si="1241"/>
        <v>ERB</v>
      </c>
      <c r="J909" s="177" t="str">
        <f t="shared" si="1276"/>
        <v/>
      </c>
      <c r="K909" s="177" t="str">
        <f t="shared" si="1242"/>
        <v/>
      </c>
      <c r="L909" s="177" t="str">
        <f t="shared" si="1169"/>
        <v>NO</v>
      </c>
      <c r="M909" s="177" t="str">
        <f t="shared" si="1170"/>
        <v>NO</v>
      </c>
      <c r="N909" s="177" t="str">
        <f t="shared" si="1171"/>
        <v/>
      </c>
      <c r="O909"/>
      <c r="P909" s="95">
        <v>10862126.380000001</v>
      </c>
      <c r="Q909" s="95">
        <v>11228634.970000001</v>
      </c>
      <c r="R909" s="95">
        <v>11130894.25</v>
      </c>
      <c r="S909" s="95">
        <v>11438980</v>
      </c>
      <c r="T909" s="95">
        <v>11784984.4</v>
      </c>
      <c r="U909" s="95">
        <v>11968865.439999999</v>
      </c>
      <c r="V909" s="95">
        <v>12560225.65</v>
      </c>
      <c r="W909" s="95">
        <v>13366250.380000001</v>
      </c>
      <c r="X909" s="95">
        <v>15567602.26</v>
      </c>
      <c r="Y909" s="95">
        <v>16652485.359999999</v>
      </c>
      <c r="Z909" s="95">
        <v>17808572.739999998</v>
      </c>
      <c r="AA909" s="95">
        <v>18963239.469999999</v>
      </c>
      <c r="AB909" s="95">
        <v>22627975.719999999</v>
      </c>
      <c r="AC909" s="95"/>
      <c r="AD909" s="95"/>
      <c r="AE909" s="95">
        <f t="shared" si="1233"/>
        <v>14101315.497500001</v>
      </c>
      <c r="AF909" s="102" t="s">
        <v>227</v>
      </c>
      <c r="AG909" s="101"/>
      <c r="AH909" s="99"/>
      <c r="AI909" s="99">
        <f>AE909</f>
        <v>14101315.497500001</v>
      </c>
      <c r="AJ909" s="99"/>
      <c r="AK909" s="100"/>
      <c r="AL909" s="99">
        <f t="shared" si="1235"/>
        <v>14101315.497500001</v>
      </c>
      <c r="AM909" s="98"/>
      <c r="AN909" s="99"/>
      <c r="AO909" s="247">
        <f t="shared" si="1236"/>
        <v>0</v>
      </c>
      <c r="AP909" s="232"/>
      <c r="AQ909" s="86">
        <f t="shared" si="1222"/>
        <v>22627975.719999999</v>
      </c>
      <c r="AR909" s="99"/>
      <c r="AS909" s="99">
        <f>AQ909</f>
        <v>22627975.719999999</v>
      </c>
      <c r="AT909" s="99"/>
      <c r="AU909" s="99"/>
      <c r="AV909" s="245">
        <f t="shared" si="1237"/>
        <v>22627975.719999999</v>
      </c>
      <c r="AW909" s="99"/>
      <c r="AX909" s="99"/>
      <c r="AY909" s="98">
        <f t="shared" si="1238"/>
        <v>0</v>
      </c>
      <c r="AZ909" s="470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</row>
    <row r="910" spans="1:83" s="11" customFormat="1" ht="12" customHeight="1">
      <c r="A910" s="161">
        <v>19000443</v>
      </c>
      <c r="B910" s="108" t="str">
        <f t="shared" si="1275"/>
        <v>19000443</v>
      </c>
      <c r="C910" s="128" t="s">
        <v>188</v>
      </c>
      <c r="D910" s="112" t="str">
        <f t="shared" si="1234"/>
        <v>Non-Op</v>
      </c>
      <c r="E910" s="112"/>
      <c r="F910" s="128"/>
      <c r="G910" s="112"/>
      <c r="H910" s="177" t="str">
        <f t="shared" si="1239"/>
        <v/>
      </c>
      <c r="I910" s="177" t="str">
        <f t="shared" si="1241"/>
        <v/>
      </c>
      <c r="J910" s="177" t="str">
        <f t="shared" si="1276"/>
        <v/>
      </c>
      <c r="K910" s="177" t="str">
        <f t="shared" si="1242"/>
        <v>Non-Op</v>
      </c>
      <c r="L910" s="177" t="str">
        <f t="shared" si="1169"/>
        <v>NO</v>
      </c>
      <c r="M910" s="177" t="str">
        <f t="shared" si="1170"/>
        <v>NO</v>
      </c>
      <c r="N910" s="177" t="str">
        <f t="shared" si="1171"/>
        <v/>
      </c>
      <c r="O910"/>
      <c r="P910" s="95">
        <v>47283672.659999996</v>
      </c>
      <c r="Q910" s="95">
        <v>47089667.659999996</v>
      </c>
      <c r="R910" s="95">
        <v>46895662.659999996</v>
      </c>
      <c r="S910" s="95">
        <v>46701657.659999996</v>
      </c>
      <c r="T910" s="95">
        <v>46507652.659999996</v>
      </c>
      <c r="U910" s="95">
        <v>46313647.659999996</v>
      </c>
      <c r="V910" s="95">
        <v>46119642.659999996</v>
      </c>
      <c r="W910" s="95">
        <v>45925637.659999996</v>
      </c>
      <c r="X910" s="95">
        <v>45731632.670000002</v>
      </c>
      <c r="Y910" s="95">
        <v>45848549.609999999</v>
      </c>
      <c r="Z910" s="95">
        <v>45650740.130000003</v>
      </c>
      <c r="AA910" s="95">
        <v>45452930.640000001</v>
      </c>
      <c r="AB910" s="95">
        <v>45027440.850000001</v>
      </c>
      <c r="AC910" s="95"/>
      <c r="AD910" s="95"/>
      <c r="AE910" s="95">
        <f t="shared" si="1233"/>
        <v>46199414.868749999</v>
      </c>
      <c r="AF910" s="102"/>
      <c r="AG910" s="101"/>
      <c r="AH910" s="99"/>
      <c r="AI910" s="99"/>
      <c r="AJ910" s="99"/>
      <c r="AK910" s="100">
        <f>AE910</f>
        <v>46199414.868749999</v>
      </c>
      <c r="AL910" s="99">
        <f t="shared" si="1235"/>
        <v>46199414.868749999</v>
      </c>
      <c r="AM910" s="98"/>
      <c r="AN910" s="99"/>
      <c r="AO910" s="247">
        <f t="shared" si="1236"/>
        <v>0</v>
      </c>
      <c r="AP910" s="232"/>
      <c r="AQ910" s="86">
        <f t="shared" si="1222"/>
        <v>45027440.850000001</v>
      </c>
      <c r="AR910" s="99"/>
      <c r="AS910" s="99"/>
      <c r="AT910" s="99"/>
      <c r="AU910" s="99">
        <f>AQ910</f>
        <v>45027440.850000001</v>
      </c>
      <c r="AV910" s="245">
        <f t="shared" si="1237"/>
        <v>45027440.850000001</v>
      </c>
      <c r="AW910" s="99"/>
      <c r="AX910" s="99"/>
      <c r="AY910" s="98">
        <f t="shared" si="1238"/>
        <v>0</v>
      </c>
      <c r="AZ910" s="470" t="s">
        <v>1677</v>
      </c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</row>
    <row r="911" spans="1:83" s="11" customFormat="1" ht="12" customHeight="1">
      <c r="A911" s="161">
        <v>19000453</v>
      </c>
      <c r="B911" s="108" t="str">
        <f t="shared" si="1275"/>
        <v>19000453</v>
      </c>
      <c r="C911" s="128" t="s">
        <v>189</v>
      </c>
      <c r="D911" s="112" t="str">
        <f t="shared" si="1234"/>
        <v>Non-Op</v>
      </c>
      <c r="E911" s="112"/>
      <c r="F911" s="128"/>
      <c r="G911" s="112"/>
      <c r="H911" s="177" t="str">
        <f t="shared" si="1239"/>
        <v/>
      </c>
      <c r="I911" s="177" t="str">
        <f t="shared" si="1241"/>
        <v/>
      </c>
      <c r="J911" s="177" t="str">
        <f t="shared" si="1276"/>
        <v/>
      </c>
      <c r="K911" s="177" t="str">
        <f t="shared" si="1242"/>
        <v>Non-Op</v>
      </c>
      <c r="L911" s="177" t="str">
        <f t="shared" ref="L911:L985" si="1277">IF(VALUE(AM911),"W/C",IF(ISBLANK(AM911),"NO","W/C"))</f>
        <v>NO</v>
      </c>
      <c r="M911" s="177" t="str">
        <f t="shared" ref="M911:M985" si="1278">IF(VALUE(AN911),"W/C",IF(ISBLANK(AN911),"NO","W/C"))</f>
        <v>NO</v>
      </c>
      <c r="N911" s="177" t="str">
        <f t="shared" ref="N911:N985" si="1279">IF(OR(CONCATENATE(L911,M911)="NOW/C",CONCATENATE(L911,M911)="W/CNO"),"W/C","")</f>
        <v/>
      </c>
      <c r="O911"/>
      <c r="P911" s="95">
        <v>2595572.41</v>
      </c>
      <c r="Q911" s="95">
        <v>2561600.12</v>
      </c>
      <c r="R911" s="95">
        <v>2527627.5499999998</v>
      </c>
      <c r="S911" s="95">
        <v>2493654.9700000002</v>
      </c>
      <c r="T911" s="95">
        <v>2459682.4</v>
      </c>
      <c r="U911" s="95">
        <v>2425709.8199999998</v>
      </c>
      <c r="V911" s="95">
        <v>2391737.25</v>
      </c>
      <c r="W911" s="95">
        <v>2357764.67</v>
      </c>
      <c r="X911" s="95">
        <v>2323792.09</v>
      </c>
      <c r="Y911" s="95">
        <v>2289819.52</v>
      </c>
      <c r="Z911" s="95">
        <v>2255846.94</v>
      </c>
      <c r="AA911" s="95">
        <v>2221874.37</v>
      </c>
      <c r="AB911" s="95">
        <v>3553709.24</v>
      </c>
      <c r="AC911" s="95"/>
      <c r="AD911" s="95"/>
      <c r="AE911" s="95">
        <f t="shared" si="1233"/>
        <v>2448645.8770833337</v>
      </c>
      <c r="AF911" s="102"/>
      <c r="AG911" s="101"/>
      <c r="AH911" s="99"/>
      <c r="AI911" s="99"/>
      <c r="AJ911" s="99"/>
      <c r="AK911" s="100">
        <f>AE911</f>
        <v>2448645.8770833337</v>
      </c>
      <c r="AL911" s="99">
        <f t="shared" si="1235"/>
        <v>2448645.8770833337</v>
      </c>
      <c r="AM911" s="98"/>
      <c r="AN911" s="99"/>
      <c r="AO911" s="247">
        <f t="shared" si="1236"/>
        <v>0</v>
      </c>
      <c r="AP911" s="232"/>
      <c r="AQ911" s="86">
        <f t="shared" si="1222"/>
        <v>3553709.24</v>
      </c>
      <c r="AR911" s="99"/>
      <c r="AS911" s="99"/>
      <c r="AT911" s="99"/>
      <c r="AU911" s="99">
        <f>AQ911</f>
        <v>3553709.24</v>
      </c>
      <c r="AV911" s="245">
        <f t="shared" si="1237"/>
        <v>3553709.24</v>
      </c>
      <c r="AW911" s="99"/>
      <c r="AX911" s="99"/>
      <c r="AY911" s="98">
        <f t="shared" si="1238"/>
        <v>0</v>
      </c>
      <c r="AZ911" s="470" t="s">
        <v>1677</v>
      </c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</row>
    <row r="912" spans="1:83" s="11" customFormat="1" ht="12" customHeight="1">
      <c r="A912" s="161">
        <v>19000463</v>
      </c>
      <c r="B912" s="108" t="str">
        <f t="shared" si="1275"/>
        <v>19000463</v>
      </c>
      <c r="C912" s="128" t="s">
        <v>190</v>
      </c>
      <c r="D912" s="112" t="str">
        <f t="shared" si="1234"/>
        <v>Non-Op</v>
      </c>
      <c r="E912" s="112"/>
      <c r="F912" s="128"/>
      <c r="G912" s="112"/>
      <c r="H912" s="177" t="str">
        <f t="shared" si="1239"/>
        <v/>
      </c>
      <c r="I912" s="177" t="str">
        <f t="shared" si="1241"/>
        <v/>
      </c>
      <c r="J912" s="177" t="str">
        <f t="shared" si="1276"/>
        <v/>
      </c>
      <c r="K912" s="177" t="str">
        <f t="shared" si="1242"/>
        <v>Non-Op</v>
      </c>
      <c r="L912" s="177" t="str">
        <f t="shared" si="1277"/>
        <v>NO</v>
      </c>
      <c r="M912" s="177" t="str">
        <f t="shared" si="1278"/>
        <v>NO</v>
      </c>
      <c r="N912" s="177" t="str">
        <f t="shared" si="1279"/>
        <v/>
      </c>
      <c r="O912"/>
      <c r="P912" s="95">
        <v>-663179.93000000005</v>
      </c>
      <c r="Q912" s="95">
        <v>-657702.43000000005</v>
      </c>
      <c r="R912" s="95">
        <v>-652224.93000000005</v>
      </c>
      <c r="S912" s="95">
        <v>-646747.43000000005</v>
      </c>
      <c r="T912" s="95">
        <v>-641269.93000000005</v>
      </c>
      <c r="U912" s="95">
        <v>-635792.43000000005</v>
      </c>
      <c r="V912" s="95">
        <v>-630314.93000000005</v>
      </c>
      <c r="W912" s="95">
        <v>-624837.43000000005</v>
      </c>
      <c r="X912" s="95">
        <v>-619359.93999999994</v>
      </c>
      <c r="Y912" s="95">
        <v>-613882.43999999994</v>
      </c>
      <c r="Z912" s="95">
        <v>-777594.92</v>
      </c>
      <c r="AA912" s="95">
        <v>-769947.42</v>
      </c>
      <c r="AB912" s="95">
        <v>97230.07</v>
      </c>
      <c r="AC912" s="95"/>
      <c r="AD912" s="95"/>
      <c r="AE912" s="95">
        <f t="shared" si="1233"/>
        <v>-629387.43000000005</v>
      </c>
      <c r="AF912" s="102"/>
      <c r="AG912" s="101"/>
      <c r="AH912" s="99"/>
      <c r="AI912" s="99"/>
      <c r="AJ912" s="99"/>
      <c r="AK912" s="100">
        <f>AE912</f>
        <v>-629387.43000000005</v>
      </c>
      <c r="AL912" s="99">
        <f t="shared" si="1235"/>
        <v>-629387.43000000005</v>
      </c>
      <c r="AM912" s="98"/>
      <c r="AN912" s="99"/>
      <c r="AO912" s="247">
        <f t="shared" si="1236"/>
        <v>0</v>
      </c>
      <c r="AP912" s="232"/>
      <c r="AQ912" s="86">
        <f t="shared" si="1222"/>
        <v>97230.07</v>
      </c>
      <c r="AR912" s="99"/>
      <c r="AS912" s="99"/>
      <c r="AT912" s="99"/>
      <c r="AU912" s="99">
        <f>AQ912</f>
        <v>97230.07</v>
      </c>
      <c r="AV912" s="245">
        <f t="shared" si="1237"/>
        <v>97230.07</v>
      </c>
      <c r="AW912" s="99"/>
      <c r="AX912" s="99"/>
      <c r="AY912" s="98">
        <f t="shared" si="1238"/>
        <v>0</v>
      </c>
      <c r="AZ912" s="470" t="s">
        <v>1677</v>
      </c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</row>
    <row r="913" spans="1:83" s="11" customFormat="1" ht="12" customHeight="1">
      <c r="A913" s="161">
        <v>19000471</v>
      </c>
      <c r="B913" s="108" t="str">
        <f t="shared" si="1275"/>
        <v>19000471</v>
      </c>
      <c r="C913" s="94" t="s">
        <v>293</v>
      </c>
      <c r="D913" s="112" t="str">
        <f t="shared" si="1234"/>
        <v>W/C</v>
      </c>
      <c r="E913" s="112"/>
      <c r="F913" s="94"/>
      <c r="G913" s="112"/>
      <c r="H913" s="177" t="str">
        <f t="shared" si="1239"/>
        <v/>
      </c>
      <c r="I913" s="177" t="str">
        <f t="shared" si="1241"/>
        <v/>
      </c>
      <c r="J913" s="177" t="str">
        <f t="shared" si="1276"/>
        <v/>
      </c>
      <c r="K913" s="177" t="str">
        <f t="shared" si="1242"/>
        <v/>
      </c>
      <c r="L913" s="177" t="str">
        <f t="shared" si="1277"/>
        <v>W/C</v>
      </c>
      <c r="M913" s="177" t="str">
        <f t="shared" si="1278"/>
        <v>NO</v>
      </c>
      <c r="N913" s="177" t="str">
        <f t="shared" si="1279"/>
        <v>W/C</v>
      </c>
      <c r="O913"/>
      <c r="P913" s="95">
        <v>3637309.95</v>
      </c>
      <c r="Q913" s="95">
        <v>3615340.36</v>
      </c>
      <c r="R913" s="95">
        <v>3587253.8</v>
      </c>
      <c r="S913" s="95">
        <v>3562139.43</v>
      </c>
      <c r="T913" s="95">
        <v>3533538.55</v>
      </c>
      <c r="U913" s="95">
        <v>3512075.93</v>
      </c>
      <c r="V913" s="95">
        <v>3500751.25</v>
      </c>
      <c r="W913" s="95">
        <v>3471895.79</v>
      </c>
      <c r="X913" s="95">
        <v>3435725.79</v>
      </c>
      <c r="Y913" s="95">
        <v>3409707.09</v>
      </c>
      <c r="Z913" s="95">
        <v>3379492.82</v>
      </c>
      <c r="AA913" s="95">
        <v>3345499.8</v>
      </c>
      <c r="AB913" s="95">
        <v>3297616.19</v>
      </c>
      <c r="AC913" s="95"/>
      <c r="AD913" s="95"/>
      <c r="AE913" s="95">
        <f t="shared" si="1233"/>
        <v>3485073.6399999992</v>
      </c>
      <c r="AF913" s="102"/>
      <c r="AG913" s="101"/>
      <c r="AH913" s="99"/>
      <c r="AI913" s="99"/>
      <c r="AJ913" s="99"/>
      <c r="AK913" s="100"/>
      <c r="AL913" s="99">
        <f t="shared" si="1235"/>
        <v>0</v>
      </c>
      <c r="AM913" s="98">
        <f>AE913</f>
        <v>3485073.6399999992</v>
      </c>
      <c r="AN913" s="99"/>
      <c r="AO913" s="247">
        <f t="shared" si="1236"/>
        <v>3485073.6399999992</v>
      </c>
      <c r="AP913" s="232"/>
      <c r="AQ913" s="86">
        <f t="shared" si="1222"/>
        <v>3297616.19</v>
      </c>
      <c r="AR913" s="99"/>
      <c r="AS913" s="99"/>
      <c r="AT913" s="99"/>
      <c r="AU913" s="99"/>
      <c r="AV913" s="245">
        <f t="shared" si="1237"/>
        <v>0</v>
      </c>
      <c r="AW913" s="99">
        <f>AQ913</f>
        <v>3297616.19</v>
      </c>
      <c r="AX913" s="99"/>
      <c r="AY913" s="98">
        <f t="shared" si="1238"/>
        <v>3297616.19</v>
      </c>
      <c r="AZ913" s="470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</row>
    <row r="914" spans="1:83" s="11" customFormat="1" ht="12" customHeight="1">
      <c r="A914" s="161">
        <v>19000473</v>
      </c>
      <c r="B914" s="108" t="str">
        <f t="shared" si="1275"/>
        <v>19000473</v>
      </c>
      <c r="C914" s="94" t="s">
        <v>722</v>
      </c>
      <c r="D914" s="112" t="str">
        <f t="shared" si="1234"/>
        <v>W/C</v>
      </c>
      <c r="E914" s="112"/>
      <c r="F914" s="94"/>
      <c r="G914" s="112"/>
      <c r="H914" s="177" t="str">
        <f t="shared" si="1239"/>
        <v/>
      </c>
      <c r="I914" s="177" t="str">
        <f t="shared" si="1241"/>
        <v/>
      </c>
      <c r="J914" s="177" t="str">
        <f t="shared" si="1276"/>
        <v/>
      </c>
      <c r="K914" s="177" t="str">
        <f t="shared" si="1242"/>
        <v/>
      </c>
      <c r="L914" s="177" t="str">
        <f t="shared" si="1277"/>
        <v>W/C</v>
      </c>
      <c r="M914" s="177" t="str">
        <f t="shared" si="1278"/>
        <v>NO</v>
      </c>
      <c r="N914" s="177" t="str">
        <f t="shared" si="1279"/>
        <v>W/C</v>
      </c>
      <c r="O914"/>
      <c r="P914" s="95">
        <v>0</v>
      </c>
      <c r="Q914" s="95">
        <v>0</v>
      </c>
      <c r="R914" s="95">
        <v>0</v>
      </c>
      <c r="S914" s="95">
        <v>0</v>
      </c>
      <c r="T914" s="95">
        <v>0</v>
      </c>
      <c r="U914" s="95">
        <v>0</v>
      </c>
      <c r="V914" s="95">
        <v>0</v>
      </c>
      <c r="W914" s="95">
        <v>0</v>
      </c>
      <c r="X914" s="95">
        <v>0</v>
      </c>
      <c r="Y914" s="95">
        <v>0</v>
      </c>
      <c r="Z914" s="95">
        <v>0</v>
      </c>
      <c r="AA914" s="95">
        <v>0</v>
      </c>
      <c r="AB914" s="95">
        <v>0</v>
      </c>
      <c r="AC914" s="95"/>
      <c r="AD914" s="95"/>
      <c r="AE914" s="95">
        <f t="shared" si="1233"/>
        <v>0</v>
      </c>
      <c r="AF914" s="102"/>
      <c r="AG914" s="101"/>
      <c r="AH914" s="99"/>
      <c r="AI914" s="99"/>
      <c r="AJ914" s="99"/>
      <c r="AK914" s="100"/>
      <c r="AL914" s="99">
        <f t="shared" si="1235"/>
        <v>0</v>
      </c>
      <c r="AM914" s="98">
        <f>AE914</f>
        <v>0</v>
      </c>
      <c r="AN914" s="99"/>
      <c r="AO914" s="247">
        <f t="shared" si="1236"/>
        <v>0</v>
      </c>
      <c r="AP914" s="232"/>
      <c r="AQ914" s="86">
        <f t="shared" si="1222"/>
        <v>0</v>
      </c>
      <c r="AR914" s="99"/>
      <c r="AS914" s="99"/>
      <c r="AT914" s="99"/>
      <c r="AU914" s="99"/>
      <c r="AV914" s="245">
        <f t="shared" si="1237"/>
        <v>0</v>
      </c>
      <c r="AW914" s="99">
        <f>AQ914</f>
        <v>0</v>
      </c>
      <c r="AX914" s="99"/>
      <c r="AY914" s="98">
        <f t="shared" si="1238"/>
        <v>0</v>
      </c>
      <c r="AZ914" s="470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</row>
    <row r="915" spans="1:83" s="40" customFormat="1" ht="12" customHeight="1">
      <c r="A915" s="161">
        <v>19000491</v>
      </c>
      <c r="B915" s="108" t="str">
        <f t="shared" si="1275"/>
        <v>19000491</v>
      </c>
      <c r="C915" s="94" t="s">
        <v>867</v>
      </c>
      <c r="D915" s="112" t="str">
        <f t="shared" si="1234"/>
        <v>Non-Op</v>
      </c>
      <c r="E915" s="112"/>
      <c r="F915" s="94"/>
      <c r="G915" s="112"/>
      <c r="H915" s="177" t="str">
        <f t="shared" si="1239"/>
        <v/>
      </c>
      <c r="I915" s="177" t="str">
        <f t="shared" si="1241"/>
        <v/>
      </c>
      <c r="J915" s="177" t="str">
        <f t="shared" si="1276"/>
        <v/>
      </c>
      <c r="K915" s="177" t="str">
        <f t="shared" si="1242"/>
        <v>Non-Op</v>
      </c>
      <c r="L915" s="177" t="str">
        <f t="shared" si="1277"/>
        <v>NO</v>
      </c>
      <c r="M915" s="177" t="str">
        <f t="shared" si="1278"/>
        <v>NO</v>
      </c>
      <c r="N915" s="177" t="str">
        <f t="shared" si="1279"/>
        <v/>
      </c>
      <c r="O915"/>
      <c r="P915" s="95">
        <v>1065187.4099999999</v>
      </c>
      <c r="Q915" s="95">
        <v>1060345.6499999999</v>
      </c>
      <c r="R915" s="95">
        <v>1055503.8899999999</v>
      </c>
      <c r="S915" s="95">
        <v>1050662.1299999999</v>
      </c>
      <c r="T915" s="95">
        <v>1045820.37</v>
      </c>
      <c r="U915" s="95">
        <v>1040978.61</v>
      </c>
      <c r="V915" s="95">
        <v>1036136.85</v>
      </c>
      <c r="W915" s="95">
        <v>1031295.09</v>
      </c>
      <c r="X915" s="95">
        <v>1026453.33</v>
      </c>
      <c r="Y915" s="95">
        <v>1021611.57</v>
      </c>
      <c r="Z915" s="95">
        <v>1016769.81</v>
      </c>
      <c r="AA915" s="95">
        <v>1011928.05</v>
      </c>
      <c r="AB915" s="95">
        <v>1007086.29</v>
      </c>
      <c r="AC915" s="95"/>
      <c r="AD915" s="95"/>
      <c r="AE915" s="95">
        <f t="shared" si="1233"/>
        <v>1036136.8500000001</v>
      </c>
      <c r="AF915" s="140"/>
      <c r="AG915" s="129"/>
      <c r="AH915" s="131"/>
      <c r="AI915" s="99"/>
      <c r="AJ915" s="99"/>
      <c r="AK915" s="100">
        <f>AE915</f>
        <v>1036136.8500000001</v>
      </c>
      <c r="AL915" s="99">
        <f t="shared" si="1235"/>
        <v>1036136.8500000001</v>
      </c>
      <c r="AM915" s="130"/>
      <c r="AN915" s="131"/>
      <c r="AO915" s="247">
        <f t="shared" si="1236"/>
        <v>0</v>
      </c>
      <c r="AP915" s="232"/>
      <c r="AQ915" s="86">
        <f t="shared" si="1222"/>
        <v>1007086.29</v>
      </c>
      <c r="AR915" s="131"/>
      <c r="AS915" s="99"/>
      <c r="AT915" s="99"/>
      <c r="AU915" s="99">
        <f>AQ915</f>
        <v>1007086.29</v>
      </c>
      <c r="AV915" s="245">
        <f t="shared" si="1237"/>
        <v>1007086.29</v>
      </c>
      <c r="AW915" s="131"/>
      <c r="AX915" s="131"/>
      <c r="AY915" s="98">
        <f t="shared" si="1238"/>
        <v>0</v>
      </c>
      <c r="AZ915" s="470" t="s">
        <v>1678</v>
      </c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</row>
    <row r="916" spans="1:83" s="11" customFormat="1" ht="12" customHeight="1">
      <c r="A916" s="161">
        <v>19000551</v>
      </c>
      <c r="B916" s="108" t="str">
        <f t="shared" si="1275"/>
        <v>19000551</v>
      </c>
      <c r="C916" s="94" t="s">
        <v>713</v>
      </c>
      <c r="D916" s="112" t="str">
        <f t="shared" si="1234"/>
        <v>Non-Op</v>
      </c>
      <c r="E916" s="112"/>
      <c r="F916" s="94"/>
      <c r="G916" s="112"/>
      <c r="H916" s="177" t="str">
        <f t="shared" si="1239"/>
        <v/>
      </c>
      <c r="I916" s="177" t="str">
        <f t="shared" si="1241"/>
        <v/>
      </c>
      <c r="J916" s="177" t="str">
        <f t="shared" si="1276"/>
        <v/>
      </c>
      <c r="K916" s="177" t="str">
        <f t="shared" si="1242"/>
        <v>Non-Op</v>
      </c>
      <c r="L916" s="177" t="str">
        <f t="shared" si="1277"/>
        <v>NO</v>
      </c>
      <c r="M916" s="177" t="str">
        <f t="shared" si="1278"/>
        <v>NO</v>
      </c>
      <c r="N916" s="177" t="str">
        <f t="shared" si="1279"/>
        <v/>
      </c>
      <c r="O916"/>
      <c r="P916" s="95">
        <v>0</v>
      </c>
      <c r="Q916" s="95">
        <v>0</v>
      </c>
      <c r="R916" s="95">
        <v>0</v>
      </c>
      <c r="S916" s="95">
        <v>0</v>
      </c>
      <c r="T916" s="95">
        <v>0</v>
      </c>
      <c r="U916" s="95">
        <v>0</v>
      </c>
      <c r="V916" s="95">
        <v>0</v>
      </c>
      <c r="W916" s="95">
        <v>0</v>
      </c>
      <c r="X916" s="95">
        <v>0</v>
      </c>
      <c r="Y916" s="95">
        <v>0</v>
      </c>
      <c r="Z916" s="95">
        <v>0</v>
      </c>
      <c r="AA916" s="95">
        <v>0</v>
      </c>
      <c r="AB916" s="95">
        <v>0</v>
      </c>
      <c r="AC916" s="95"/>
      <c r="AD916" s="95"/>
      <c r="AE916" s="95">
        <f t="shared" si="1233"/>
        <v>0</v>
      </c>
      <c r="AF916" s="143"/>
      <c r="AG916" s="105"/>
      <c r="AH916" s="99"/>
      <c r="AI916" s="99"/>
      <c r="AJ916" s="99"/>
      <c r="AK916" s="100">
        <f>AE916</f>
        <v>0</v>
      </c>
      <c r="AL916" s="99">
        <f t="shared" si="1235"/>
        <v>0</v>
      </c>
      <c r="AM916" s="98"/>
      <c r="AN916" s="99"/>
      <c r="AO916" s="247">
        <f t="shared" si="1236"/>
        <v>0</v>
      </c>
      <c r="AP916" s="232"/>
      <c r="AQ916" s="86">
        <f t="shared" ref="AQ916:AQ990" si="1280">AB916</f>
        <v>0</v>
      </c>
      <c r="AR916" s="99"/>
      <c r="AS916" s="99"/>
      <c r="AT916" s="99"/>
      <c r="AU916" s="99">
        <f>AQ916</f>
        <v>0</v>
      </c>
      <c r="AV916" s="245">
        <f t="shared" si="1237"/>
        <v>0</v>
      </c>
      <c r="AW916" s="99"/>
      <c r="AX916" s="99"/>
      <c r="AY916" s="98">
        <f t="shared" si="1238"/>
        <v>0</v>
      </c>
      <c r="AZ916" s="470" t="s">
        <v>1666</v>
      </c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</row>
    <row r="917" spans="1:83" s="11" customFormat="1" ht="12" customHeight="1">
      <c r="A917" s="161">
        <v>19000552</v>
      </c>
      <c r="B917" s="108" t="str">
        <f t="shared" si="1275"/>
        <v>19000552</v>
      </c>
      <c r="C917" s="94" t="s">
        <v>863</v>
      </c>
      <c r="D917" s="112" t="str">
        <f t="shared" si="1234"/>
        <v>W/C</v>
      </c>
      <c r="E917" s="112"/>
      <c r="F917" s="94"/>
      <c r="G917" s="112"/>
      <c r="H917" s="177" t="str">
        <f t="shared" si="1239"/>
        <v/>
      </c>
      <c r="I917" s="177" t="str">
        <f t="shared" si="1241"/>
        <v/>
      </c>
      <c r="J917" s="177" t="str">
        <f t="shared" si="1276"/>
        <v/>
      </c>
      <c r="K917" s="177" t="str">
        <f t="shared" si="1242"/>
        <v/>
      </c>
      <c r="L917" s="177" t="str">
        <f t="shared" si="1277"/>
        <v>W/C</v>
      </c>
      <c r="M917" s="177" t="str">
        <f t="shared" si="1278"/>
        <v>NO</v>
      </c>
      <c r="N917" s="177" t="str">
        <f t="shared" si="1279"/>
        <v>W/C</v>
      </c>
      <c r="O917"/>
      <c r="P917" s="95">
        <v>271405.05</v>
      </c>
      <c r="Q917" s="95">
        <v>249417.34</v>
      </c>
      <c r="R917" s="95">
        <v>383897.56</v>
      </c>
      <c r="S917" s="95">
        <v>392075.11</v>
      </c>
      <c r="T917" s="95">
        <v>396439.46</v>
      </c>
      <c r="U917" s="95">
        <v>456477.91</v>
      </c>
      <c r="V917" s="95">
        <v>456242.74</v>
      </c>
      <c r="W917" s="95">
        <v>376138.4</v>
      </c>
      <c r="X917" s="95">
        <v>337553.72</v>
      </c>
      <c r="Y917" s="95">
        <v>331798.01</v>
      </c>
      <c r="Z917" s="95">
        <v>344173.85</v>
      </c>
      <c r="AA917" s="95">
        <v>374947.71</v>
      </c>
      <c r="AB917" s="95">
        <v>375933.81</v>
      </c>
      <c r="AC917" s="95"/>
      <c r="AD917" s="95"/>
      <c r="AE917" s="95">
        <f t="shared" si="1233"/>
        <v>368569.27</v>
      </c>
      <c r="AF917" s="102"/>
      <c r="AG917" s="101"/>
      <c r="AH917" s="99"/>
      <c r="AI917" s="99"/>
      <c r="AJ917" s="99"/>
      <c r="AK917" s="100"/>
      <c r="AL917" s="99">
        <f t="shared" si="1235"/>
        <v>0</v>
      </c>
      <c r="AM917" s="98">
        <f>AE917</f>
        <v>368569.27</v>
      </c>
      <c r="AN917" s="99"/>
      <c r="AO917" s="247">
        <f t="shared" si="1236"/>
        <v>368569.27</v>
      </c>
      <c r="AP917" s="232"/>
      <c r="AQ917" s="86">
        <f t="shared" si="1280"/>
        <v>375933.81</v>
      </c>
      <c r="AR917" s="99"/>
      <c r="AS917" s="99"/>
      <c r="AT917" s="99"/>
      <c r="AU917" s="99"/>
      <c r="AV917" s="245">
        <f t="shared" si="1237"/>
        <v>0</v>
      </c>
      <c r="AW917" s="99">
        <f>AQ917</f>
        <v>375933.81</v>
      </c>
      <c r="AX917" s="99"/>
      <c r="AY917" s="98">
        <f t="shared" si="1238"/>
        <v>375933.81</v>
      </c>
      <c r="AZ917" s="470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</row>
    <row r="918" spans="1:83" s="11" customFormat="1" ht="12" customHeight="1">
      <c r="A918" s="165">
        <v>19000553</v>
      </c>
      <c r="B918" s="107" t="str">
        <f t="shared" si="1275"/>
        <v>19000553</v>
      </c>
      <c r="C918" s="107" t="s">
        <v>55</v>
      </c>
      <c r="D918" s="112" t="str">
        <f t="shared" si="1234"/>
        <v>CRB</v>
      </c>
      <c r="E918" s="112"/>
      <c r="F918" s="107"/>
      <c r="G918" s="112"/>
      <c r="H918" s="177" t="str">
        <f t="shared" si="1239"/>
        <v/>
      </c>
      <c r="I918" s="177" t="str">
        <f t="shared" si="1241"/>
        <v>ERB</v>
      </c>
      <c r="J918" s="177" t="str">
        <f t="shared" si="1276"/>
        <v>GRB</v>
      </c>
      <c r="K918" s="177" t="str">
        <f t="shared" si="1242"/>
        <v/>
      </c>
      <c r="L918" s="177" t="str">
        <f t="shared" si="1277"/>
        <v>NO</v>
      </c>
      <c r="M918" s="177" t="str">
        <f t="shared" si="1278"/>
        <v>NO</v>
      </c>
      <c r="N918" s="177" t="str">
        <f t="shared" si="1279"/>
        <v/>
      </c>
      <c r="O918"/>
      <c r="P918" s="95">
        <v>19858.87</v>
      </c>
      <c r="Q918" s="95">
        <v>19858.87</v>
      </c>
      <c r="R918" s="95">
        <v>19858.87</v>
      </c>
      <c r="S918" s="95">
        <v>19858.87</v>
      </c>
      <c r="T918" s="95">
        <v>19858.87</v>
      </c>
      <c r="U918" s="95">
        <v>19858.87</v>
      </c>
      <c r="V918" s="95">
        <v>19858.87</v>
      </c>
      <c r="W918" s="95">
        <v>19858.87</v>
      </c>
      <c r="X918" s="95">
        <v>19858.87</v>
      </c>
      <c r="Y918" s="95">
        <v>19858.87</v>
      </c>
      <c r="Z918" s="95">
        <v>19858.87</v>
      </c>
      <c r="AA918" s="95">
        <v>19858.87</v>
      </c>
      <c r="AB918" s="95">
        <v>19858.87</v>
      </c>
      <c r="AC918" s="95"/>
      <c r="AD918" s="95"/>
      <c r="AE918" s="95">
        <f t="shared" si="1233"/>
        <v>19858.87</v>
      </c>
      <c r="AF918" s="421" t="s">
        <v>211</v>
      </c>
      <c r="AG918" s="102" t="s">
        <v>1561</v>
      </c>
      <c r="AH918" s="99"/>
      <c r="AI918" s="99">
        <f>AE918*C1533</f>
        <v>13176.360244999998</v>
      </c>
      <c r="AJ918" s="99">
        <f>AE918*C1534</f>
        <v>6682.509755</v>
      </c>
      <c r="AK918" s="100"/>
      <c r="AL918" s="99">
        <f t="shared" si="1235"/>
        <v>19858.87</v>
      </c>
      <c r="AM918" s="98"/>
      <c r="AN918" s="99"/>
      <c r="AO918" s="247">
        <f t="shared" si="1236"/>
        <v>0</v>
      </c>
      <c r="AP918" s="232"/>
      <c r="AQ918" s="86">
        <f t="shared" si="1280"/>
        <v>19858.87</v>
      </c>
      <c r="AR918" s="99"/>
      <c r="AS918" s="99">
        <f>AQ918*C1533</f>
        <v>13176.360244999998</v>
      </c>
      <c r="AT918" s="99">
        <f>AQ918*C1534</f>
        <v>6682.509755</v>
      </c>
      <c r="AU918" s="99"/>
      <c r="AV918" s="245">
        <f t="shared" si="1237"/>
        <v>19858.87</v>
      </c>
      <c r="AW918" s="99"/>
      <c r="AX918" s="99"/>
      <c r="AY918" s="98">
        <f t="shared" si="1238"/>
        <v>0</v>
      </c>
      <c r="AZ918" s="470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</row>
    <row r="919" spans="1:83" s="11" customFormat="1" ht="12" customHeight="1">
      <c r="A919" s="161">
        <v>19000562</v>
      </c>
      <c r="B919" s="108" t="str">
        <f t="shared" si="1275"/>
        <v>19000562</v>
      </c>
      <c r="C919" s="94" t="s">
        <v>277</v>
      </c>
      <c r="D919" s="112" t="str">
        <f t="shared" si="1234"/>
        <v>W/C</v>
      </c>
      <c r="E919" s="112"/>
      <c r="F919" s="94"/>
      <c r="G919" s="112"/>
      <c r="H919" s="177" t="str">
        <f t="shared" si="1239"/>
        <v/>
      </c>
      <c r="I919" s="177" t="str">
        <f t="shared" si="1241"/>
        <v/>
      </c>
      <c r="J919" s="177" t="str">
        <f t="shared" si="1276"/>
        <v/>
      </c>
      <c r="K919" s="177" t="str">
        <f t="shared" si="1242"/>
        <v/>
      </c>
      <c r="L919" s="177" t="str">
        <f t="shared" si="1277"/>
        <v>W/C</v>
      </c>
      <c r="M919" s="177" t="str">
        <f t="shared" si="1278"/>
        <v>NO</v>
      </c>
      <c r="N919" s="177" t="str">
        <f t="shared" si="1279"/>
        <v>W/C</v>
      </c>
      <c r="O919"/>
      <c r="P919" s="95">
        <v>1271615.42</v>
      </c>
      <c r="Q919" s="95">
        <v>1263194.44</v>
      </c>
      <c r="R919" s="95">
        <v>1254773.46</v>
      </c>
      <c r="S919" s="95">
        <v>1246352.47</v>
      </c>
      <c r="T919" s="95">
        <v>1237931.49</v>
      </c>
      <c r="U919" s="95">
        <v>1229510.51</v>
      </c>
      <c r="V919" s="95">
        <v>1221089.52</v>
      </c>
      <c r="W919" s="95">
        <v>1212668.54</v>
      </c>
      <c r="X919" s="95">
        <v>1204247.56</v>
      </c>
      <c r="Y919" s="95">
        <v>1569637.76</v>
      </c>
      <c r="Z919" s="95">
        <v>1579017.31</v>
      </c>
      <c r="AA919" s="95">
        <v>1588396.85</v>
      </c>
      <c r="AB919" s="95">
        <v>1732788.23</v>
      </c>
      <c r="AC919" s="95"/>
      <c r="AD919" s="95"/>
      <c r="AE919" s="95">
        <f t="shared" si="1233"/>
        <v>1342418.4779166665</v>
      </c>
      <c r="AF919" s="102"/>
      <c r="AG919" s="101"/>
      <c r="AH919" s="99"/>
      <c r="AI919" s="99"/>
      <c r="AJ919" s="99"/>
      <c r="AK919" s="100"/>
      <c r="AL919" s="99">
        <f t="shared" si="1235"/>
        <v>0</v>
      </c>
      <c r="AM919" s="98">
        <f>AE919</f>
        <v>1342418.4779166665</v>
      </c>
      <c r="AN919" s="99"/>
      <c r="AO919" s="247">
        <f t="shared" si="1236"/>
        <v>1342418.4779166665</v>
      </c>
      <c r="AP919" s="232"/>
      <c r="AQ919" s="86">
        <f t="shared" si="1280"/>
        <v>1732788.23</v>
      </c>
      <c r="AR919" s="99"/>
      <c r="AS919" s="99"/>
      <c r="AT919" s="99"/>
      <c r="AU919" s="99"/>
      <c r="AV919" s="245">
        <f t="shared" si="1237"/>
        <v>0</v>
      </c>
      <c r="AW919" s="99">
        <f>AQ919</f>
        <v>1732788.23</v>
      </c>
      <c r="AX919" s="99"/>
      <c r="AY919" s="98">
        <f t="shared" si="1238"/>
        <v>1732788.23</v>
      </c>
      <c r="AZ919" s="470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</row>
    <row r="920" spans="1:83" s="11" customFormat="1" ht="12" customHeight="1">
      <c r="A920" s="165">
        <v>19000563</v>
      </c>
      <c r="B920" s="107" t="str">
        <f t="shared" si="1275"/>
        <v>19000563</v>
      </c>
      <c r="C920" s="107" t="s">
        <v>725</v>
      </c>
      <c r="D920" s="112" t="str">
        <f t="shared" si="1234"/>
        <v>W/C</v>
      </c>
      <c r="E920" s="112"/>
      <c r="F920" s="94"/>
      <c r="G920" s="112"/>
      <c r="H920" s="177" t="str">
        <f t="shared" ref="H920:H952" si="1281">IF(VALUE(AH920),H$7,IF(ISBLANK(AH920),"",H$7))</f>
        <v/>
      </c>
      <c r="I920" s="177" t="str">
        <f t="shared" si="1241"/>
        <v/>
      </c>
      <c r="J920" s="177" t="str">
        <f t="shared" si="1276"/>
        <v/>
      </c>
      <c r="K920" s="177" t="str">
        <f t="shared" si="1242"/>
        <v/>
      </c>
      <c r="L920" s="177" t="str">
        <f t="shared" ref="L920" si="1282">IF(VALUE(AM920),"W/C",IF(ISBLANK(AM920),"NO","W/C"))</f>
        <v>W/C</v>
      </c>
      <c r="M920" s="177" t="str">
        <f t="shared" ref="M920" si="1283">IF(VALUE(AN920),"W/C",IF(ISBLANK(AN920),"NO","W/C"))</f>
        <v>NO</v>
      </c>
      <c r="N920" s="177" t="str">
        <f t="shared" ref="N920" si="1284">IF(OR(CONCATENATE(L920,M920)="NOW/C",CONCATENATE(L920,M920)="W/CNO"),"W/C","")</f>
        <v>W/C</v>
      </c>
      <c r="O920" s="5"/>
      <c r="P920" s="95">
        <v>-19242.21</v>
      </c>
      <c r="Q920" s="95">
        <v>-19242.21</v>
      </c>
      <c r="R920" s="95">
        <v>0</v>
      </c>
      <c r="S920" s="95">
        <v>0</v>
      </c>
      <c r="T920" s="95">
        <v>0</v>
      </c>
      <c r="U920" s="95">
        <v>0</v>
      </c>
      <c r="V920" s="95">
        <v>0</v>
      </c>
      <c r="W920" s="95">
        <v>0</v>
      </c>
      <c r="X920" s="95">
        <v>0</v>
      </c>
      <c r="Y920" s="95">
        <v>0</v>
      </c>
      <c r="Z920" s="95">
        <v>0</v>
      </c>
      <c r="AA920" s="95">
        <v>0</v>
      </c>
      <c r="AB920" s="95">
        <v>0</v>
      </c>
      <c r="AC920" s="95"/>
      <c r="AD920" s="95"/>
      <c r="AE920" s="95">
        <f t="shared" si="1233"/>
        <v>-2405.2762499999999</v>
      </c>
      <c r="AF920" s="421"/>
      <c r="AG920" s="102"/>
      <c r="AH920" s="99"/>
      <c r="AI920" s="99"/>
      <c r="AJ920" s="99"/>
      <c r="AK920" s="100"/>
      <c r="AL920" s="99">
        <f t="shared" si="1235"/>
        <v>0</v>
      </c>
      <c r="AM920" s="98">
        <f>AE920</f>
        <v>-2405.2762499999999</v>
      </c>
      <c r="AN920" s="99"/>
      <c r="AO920" s="247">
        <f t="shared" si="1236"/>
        <v>-2405.2762499999999</v>
      </c>
      <c r="AP920" s="232"/>
      <c r="AQ920" s="86">
        <f t="shared" si="1280"/>
        <v>0</v>
      </c>
      <c r="AR920" s="99"/>
      <c r="AS920" s="99"/>
      <c r="AT920" s="99"/>
      <c r="AU920" s="99"/>
      <c r="AV920" s="245">
        <f t="shared" si="1237"/>
        <v>0</v>
      </c>
      <c r="AW920" s="99">
        <f>AQ920</f>
        <v>0</v>
      </c>
      <c r="AX920" s="99"/>
      <c r="AY920" s="98">
        <f t="shared" si="1238"/>
        <v>0</v>
      </c>
      <c r="AZ920" s="47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</row>
    <row r="921" spans="1:83" s="11" customFormat="1" ht="12" customHeight="1">
      <c r="A921" s="161">
        <v>19000572</v>
      </c>
      <c r="B921" s="108" t="str">
        <f t="shared" si="1275"/>
        <v>19000572</v>
      </c>
      <c r="C921" s="94" t="s">
        <v>278</v>
      </c>
      <c r="D921" s="112" t="str">
        <f t="shared" si="1234"/>
        <v>W/C</v>
      </c>
      <c r="E921" s="112"/>
      <c r="F921" s="94"/>
      <c r="G921" s="112"/>
      <c r="H921" s="177" t="str">
        <f t="shared" si="1281"/>
        <v/>
      </c>
      <c r="I921" s="177" t="str">
        <f t="shared" si="1241"/>
        <v/>
      </c>
      <c r="J921" s="177" t="str">
        <f t="shared" si="1276"/>
        <v/>
      </c>
      <c r="K921" s="177" t="str">
        <f t="shared" si="1242"/>
        <v/>
      </c>
      <c r="L921" s="177" t="str">
        <f t="shared" si="1277"/>
        <v>W/C</v>
      </c>
      <c r="M921" s="177" t="str">
        <f t="shared" si="1278"/>
        <v>NO</v>
      </c>
      <c r="N921" s="177" t="str">
        <f t="shared" si="1279"/>
        <v>W/C</v>
      </c>
      <c r="O921"/>
      <c r="P921" s="95">
        <v>328131.87</v>
      </c>
      <c r="Q921" s="95">
        <v>326293.25</v>
      </c>
      <c r="R921" s="95">
        <v>324454.63</v>
      </c>
      <c r="S921" s="95">
        <v>322616.01</v>
      </c>
      <c r="T921" s="95">
        <v>320777.39</v>
      </c>
      <c r="U921" s="95">
        <v>318938.77</v>
      </c>
      <c r="V921" s="95">
        <v>317100.15000000002</v>
      </c>
      <c r="W921" s="95">
        <v>315261.53000000003</v>
      </c>
      <c r="X921" s="95">
        <v>313422.90999999997</v>
      </c>
      <c r="Y921" s="95">
        <v>544998.24</v>
      </c>
      <c r="Z921" s="95">
        <v>554274.56999999995</v>
      </c>
      <c r="AA921" s="95">
        <v>563550.9</v>
      </c>
      <c r="AB921" s="95">
        <v>491551.77</v>
      </c>
      <c r="AC921" s="95"/>
      <c r="AD921" s="95"/>
      <c r="AE921" s="95">
        <f t="shared" si="1233"/>
        <v>385960.84750000009</v>
      </c>
      <c r="AF921" s="102"/>
      <c r="AG921" s="101"/>
      <c r="AH921" s="99"/>
      <c r="AI921" s="99"/>
      <c r="AJ921" s="99"/>
      <c r="AK921" s="100"/>
      <c r="AL921" s="99">
        <f t="shared" si="1235"/>
        <v>0</v>
      </c>
      <c r="AM921" s="98">
        <f>AE921</f>
        <v>385960.84750000009</v>
      </c>
      <c r="AN921" s="99"/>
      <c r="AO921" s="247">
        <f t="shared" si="1236"/>
        <v>385960.84750000009</v>
      </c>
      <c r="AP921" s="232"/>
      <c r="AQ921" s="86">
        <f t="shared" si="1280"/>
        <v>491551.77</v>
      </c>
      <c r="AR921" s="99"/>
      <c r="AS921" s="99"/>
      <c r="AT921" s="99"/>
      <c r="AU921" s="99"/>
      <c r="AV921" s="245">
        <f t="shared" si="1237"/>
        <v>0</v>
      </c>
      <c r="AW921" s="99">
        <f>AQ921</f>
        <v>491551.77</v>
      </c>
      <c r="AX921" s="99"/>
      <c r="AY921" s="98">
        <f t="shared" si="1238"/>
        <v>491551.77</v>
      </c>
      <c r="AZ921" s="470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</row>
    <row r="922" spans="1:83" s="11" customFormat="1" ht="12" customHeight="1">
      <c r="A922" s="161">
        <v>19000573</v>
      </c>
      <c r="B922" s="108" t="str">
        <f t="shared" si="1275"/>
        <v>19000573</v>
      </c>
      <c r="C922" s="94" t="s">
        <v>749</v>
      </c>
      <c r="D922" s="112" t="str">
        <f t="shared" si="1234"/>
        <v>CRB</v>
      </c>
      <c r="E922" s="112"/>
      <c r="F922" s="94"/>
      <c r="G922" s="112"/>
      <c r="H922" s="177" t="str">
        <f t="shared" si="1281"/>
        <v/>
      </c>
      <c r="I922" s="177" t="str">
        <f t="shared" si="1241"/>
        <v>ERB</v>
      </c>
      <c r="J922" s="177" t="str">
        <f t="shared" si="1276"/>
        <v>GRB</v>
      </c>
      <c r="K922" s="177" t="str">
        <f t="shared" si="1242"/>
        <v/>
      </c>
      <c r="L922" s="177" t="str">
        <f t="shared" si="1277"/>
        <v>NO</v>
      </c>
      <c r="M922" s="177" t="str">
        <f t="shared" si="1278"/>
        <v>NO</v>
      </c>
      <c r="N922" s="177" t="str">
        <f t="shared" si="1279"/>
        <v/>
      </c>
      <c r="O922"/>
      <c r="P922" s="95">
        <v>139801.88</v>
      </c>
      <c r="Q922" s="95">
        <v>137391.5</v>
      </c>
      <c r="R922" s="95">
        <v>134981.12</v>
      </c>
      <c r="S922" s="95">
        <v>132570.75</v>
      </c>
      <c r="T922" s="95">
        <v>130160.38</v>
      </c>
      <c r="U922" s="95">
        <v>127750</v>
      </c>
      <c r="V922" s="95">
        <v>125339.62</v>
      </c>
      <c r="W922" s="95">
        <v>451939.09</v>
      </c>
      <c r="X922" s="95">
        <v>449528.72</v>
      </c>
      <c r="Y922" s="95">
        <v>786304.12</v>
      </c>
      <c r="Z922" s="95">
        <v>783893.75</v>
      </c>
      <c r="AA922" s="95">
        <v>781483.37</v>
      </c>
      <c r="AB922" s="95">
        <v>1381878.4</v>
      </c>
      <c r="AC922" s="95"/>
      <c r="AD922" s="95"/>
      <c r="AE922" s="95">
        <f t="shared" si="1233"/>
        <v>400181.87999999995</v>
      </c>
      <c r="AF922" s="102" t="s">
        <v>272</v>
      </c>
      <c r="AG922" s="102" t="s">
        <v>1561</v>
      </c>
      <c r="AH922" s="99"/>
      <c r="AI922" s="99">
        <f>AE922*C1533</f>
        <v>265520.67737999995</v>
      </c>
      <c r="AJ922" s="99">
        <f>AE922*C1534</f>
        <v>134661.20262</v>
      </c>
      <c r="AK922" s="100"/>
      <c r="AL922" s="99">
        <f t="shared" si="1235"/>
        <v>400181.87999999995</v>
      </c>
      <c r="AM922" s="98"/>
      <c r="AN922" s="99"/>
      <c r="AO922" s="247">
        <f t="shared" si="1236"/>
        <v>0</v>
      </c>
      <c r="AP922" s="232"/>
      <c r="AQ922" s="86">
        <f t="shared" si="1280"/>
        <v>1381878.4</v>
      </c>
      <c r="AR922" s="99"/>
      <c r="AS922" s="99">
        <f>AQ922*C1533</f>
        <v>916876.31839999987</v>
      </c>
      <c r="AT922" s="99">
        <f>AQ922*C1534</f>
        <v>465002.08159999998</v>
      </c>
      <c r="AU922" s="99"/>
      <c r="AV922" s="245">
        <f t="shared" si="1237"/>
        <v>1381878.4</v>
      </c>
      <c r="AW922" s="99"/>
      <c r="AX922" s="99"/>
      <c r="AY922" s="98">
        <f t="shared" si="1238"/>
        <v>0</v>
      </c>
      <c r="AZ922" s="470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</row>
    <row r="923" spans="1:83" s="11" customFormat="1" ht="12" customHeight="1">
      <c r="A923" s="165">
        <v>19000581</v>
      </c>
      <c r="B923" s="107" t="str">
        <f t="shared" si="1275"/>
        <v>19000581</v>
      </c>
      <c r="C923" s="107" t="s">
        <v>87</v>
      </c>
      <c r="D923" s="112" t="str">
        <f t="shared" si="1234"/>
        <v>Non-Op</v>
      </c>
      <c r="E923" s="112"/>
      <c r="F923" s="107"/>
      <c r="G923" s="112"/>
      <c r="H923" s="177" t="str">
        <f t="shared" si="1281"/>
        <v/>
      </c>
      <c r="I923" s="177" t="str">
        <f t="shared" si="1241"/>
        <v/>
      </c>
      <c r="J923" s="177" t="str">
        <f t="shared" si="1276"/>
        <v/>
      </c>
      <c r="K923" s="177" t="str">
        <f t="shared" si="1242"/>
        <v>Non-Op</v>
      </c>
      <c r="L923" s="177" t="str">
        <f t="shared" si="1277"/>
        <v>NO</v>
      </c>
      <c r="M923" s="177" t="str">
        <f t="shared" si="1278"/>
        <v>NO</v>
      </c>
      <c r="N923" s="177" t="str">
        <f t="shared" si="1279"/>
        <v/>
      </c>
      <c r="O923"/>
      <c r="P923" s="95">
        <v>1164814.81</v>
      </c>
      <c r="Q923" s="95">
        <v>1149332.1499999999</v>
      </c>
      <c r="R923" s="95">
        <v>1133849.49</v>
      </c>
      <c r="S923" s="95">
        <v>1118366.83</v>
      </c>
      <c r="T923" s="95">
        <v>1102884.1599999999</v>
      </c>
      <c r="U923" s="95">
        <v>1087401.5</v>
      </c>
      <c r="V923" s="95">
        <v>1071918.8400000001</v>
      </c>
      <c r="W923" s="95">
        <v>1056436.18</v>
      </c>
      <c r="X923" s="95">
        <v>1040953.52</v>
      </c>
      <c r="Y923" s="95">
        <v>1025470.86</v>
      </c>
      <c r="Z923" s="95">
        <v>1009988.19</v>
      </c>
      <c r="AA923" s="95">
        <v>994505.53</v>
      </c>
      <c r="AB923" s="95">
        <v>979022.87</v>
      </c>
      <c r="AC923" s="95"/>
      <c r="AD923" s="95"/>
      <c r="AE923" s="95">
        <f t="shared" si="1233"/>
        <v>1071918.8408333331</v>
      </c>
      <c r="AF923" s="102"/>
      <c r="AG923" s="101"/>
      <c r="AH923" s="99"/>
      <c r="AI923" s="99"/>
      <c r="AJ923" s="99"/>
      <c r="AK923" s="100">
        <f>AE923</f>
        <v>1071918.8408333331</v>
      </c>
      <c r="AL923" s="99">
        <f t="shared" si="1235"/>
        <v>1071918.8408333331</v>
      </c>
      <c r="AM923" s="98"/>
      <c r="AN923" s="99"/>
      <c r="AO923" s="247">
        <f t="shared" si="1236"/>
        <v>0</v>
      </c>
      <c r="AP923" s="232"/>
      <c r="AQ923" s="86">
        <f t="shared" si="1280"/>
        <v>979022.87</v>
      </c>
      <c r="AR923" s="99"/>
      <c r="AS923" s="99"/>
      <c r="AT923" s="99"/>
      <c r="AU923" s="99">
        <f>AQ923</f>
        <v>979022.87</v>
      </c>
      <c r="AV923" s="245">
        <f t="shared" si="1237"/>
        <v>979022.87</v>
      </c>
      <c r="AW923" s="99"/>
      <c r="AX923" s="99"/>
      <c r="AY923" s="98">
        <f t="shared" si="1238"/>
        <v>0</v>
      </c>
      <c r="AZ923" s="470" t="s">
        <v>1678</v>
      </c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</row>
    <row r="924" spans="1:83" s="11" customFormat="1" ht="12" customHeight="1">
      <c r="A924" s="161">
        <v>19000592</v>
      </c>
      <c r="B924" s="108" t="str">
        <f t="shared" si="1275"/>
        <v>19000592</v>
      </c>
      <c r="C924" s="94" t="s">
        <v>212</v>
      </c>
      <c r="D924" s="112" t="str">
        <f t="shared" si="1234"/>
        <v>GRB</v>
      </c>
      <c r="E924" s="112"/>
      <c r="F924" s="94"/>
      <c r="G924" s="112"/>
      <c r="H924" s="177" t="str">
        <f t="shared" si="1281"/>
        <v/>
      </c>
      <c r="I924" s="177" t="str">
        <f t="shared" si="1241"/>
        <v/>
      </c>
      <c r="J924" s="177" t="str">
        <f t="shared" si="1276"/>
        <v>GRB</v>
      </c>
      <c r="K924" s="177" t="str">
        <f t="shared" si="1242"/>
        <v/>
      </c>
      <c r="L924" s="177" t="str">
        <f t="shared" si="1277"/>
        <v>NO</v>
      </c>
      <c r="M924" s="177" t="str">
        <f t="shared" si="1278"/>
        <v>NO</v>
      </c>
      <c r="N924" s="177" t="str">
        <f t="shared" si="1279"/>
        <v/>
      </c>
      <c r="O924"/>
      <c r="P924" s="95">
        <v>120415.86</v>
      </c>
      <c r="Q924" s="95">
        <v>124039.41</v>
      </c>
      <c r="R924" s="95">
        <v>128042.43</v>
      </c>
      <c r="S924" s="95">
        <v>133033.92000000001</v>
      </c>
      <c r="T924" s="95">
        <v>136018.23000000001</v>
      </c>
      <c r="U924" s="95">
        <v>143028.66</v>
      </c>
      <c r="V924" s="95">
        <v>148031.91</v>
      </c>
      <c r="W924" s="95">
        <v>153038.94</v>
      </c>
      <c r="X924" s="95">
        <v>161034.26999999999</v>
      </c>
      <c r="Y924" s="95">
        <v>-313852.59000000003</v>
      </c>
      <c r="Z924" s="95">
        <v>171068.07</v>
      </c>
      <c r="AA924" s="95">
        <v>176090.64</v>
      </c>
      <c r="AB924" s="95">
        <v>315245.88</v>
      </c>
      <c r="AC924" s="95"/>
      <c r="AD924" s="95"/>
      <c r="AE924" s="95">
        <f t="shared" si="1233"/>
        <v>114783.73000000003</v>
      </c>
      <c r="AF924" s="421" t="s">
        <v>125</v>
      </c>
      <c r="AG924" s="102" t="s">
        <v>689</v>
      </c>
      <c r="AH924" s="99"/>
      <c r="AI924" s="99"/>
      <c r="AJ924" s="99">
        <f>AE924</f>
        <v>114783.73000000003</v>
      </c>
      <c r="AK924" s="100"/>
      <c r="AL924" s="99">
        <f t="shared" si="1235"/>
        <v>114783.73000000003</v>
      </c>
      <c r="AM924" s="98"/>
      <c r="AN924" s="99"/>
      <c r="AO924" s="247">
        <f t="shared" si="1236"/>
        <v>0</v>
      </c>
      <c r="AP924" s="232"/>
      <c r="AQ924" s="86">
        <f t="shared" si="1280"/>
        <v>315245.88</v>
      </c>
      <c r="AR924" s="99"/>
      <c r="AS924" s="99"/>
      <c r="AT924" s="99">
        <f>AQ924</f>
        <v>315245.88</v>
      </c>
      <c r="AU924" s="99"/>
      <c r="AV924" s="245">
        <f t="shared" si="1237"/>
        <v>315245.88</v>
      </c>
      <c r="AW924" s="99"/>
      <c r="AX924" s="99"/>
      <c r="AY924" s="98">
        <f t="shared" si="1238"/>
        <v>0</v>
      </c>
      <c r="AZ924" s="470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</row>
    <row r="925" spans="1:83" s="11" customFormat="1" ht="12" customHeight="1">
      <c r="A925" s="161">
        <v>19000601</v>
      </c>
      <c r="B925" s="108" t="str">
        <f t="shared" si="1275"/>
        <v>19000601</v>
      </c>
      <c r="C925" s="94" t="s">
        <v>714</v>
      </c>
      <c r="D925" s="112" t="str">
        <f t="shared" si="1234"/>
        <v>Non-Op</v>
      </c>
      <c r="E925" s="112"/>
      <c r="F925" s="94"/>
      <c r="G925" s="112"/>
      <c r="H925" s="177" t="str">
        <f t="shared" si="1281"/>
        <v/>
      </c>
      <c r="I925" s="177" t="str">
        <f t="shared" si="1241"/>
        <v/>
      </c>
      <c r="J925" s="177" t="str">
        <f t="shared" si="1276"/>
        <v/>
      </c>
      <c r="K925" s="177" t="str">
        <f t="shared" si="1242"/>
        <v>Non-Op</v>
      </c>
      <c r="L925" s="177" t="str">
        <f t="shared" si="1277"/>
        <v>NO</v>
      </c>
      <c r="M925" s="177" t="str">
        <f t="shared" si="1278"/>
        <v>NO</v>
      </c>
      <c r="N925" s="177" t="str">
        <f t="shared" si="1279"/>
        <v/>
      </c>
      <c r="O925"/>
      <c r="P925" s="95">
        <v>121616100.86</v>
      </c>
      <c r="Q925" s="95">
        <v>113748299.86</v>
      </c>
      <c r="R925" s="95">
        <v>105911375.86</v>
      </c>
      <c r="S925" s="95">
        <v>100182902.86</v>
      </c>
      <c r="T925" s="95">
        <v>97524473.859999999</v>
      </c>
      <c r="U925" s="95">
        <v>95216872.859999999</v>
      </c>
      <c r="V925" s="95">
        <v>89138092.859999999</v>
      </c>
      <c r="W925" s="95">
        <v>92083058.859999999</v>
      </c>
      <c r="X925" s="95">
        <v>91679566.859999999</v>
      </c>
      <c r="Y925" s="95">
        <v>93595035.680000007</v>
      </c>
      <c r="Z925" s="95">
        <v>90957881.680000007</v>
      </c>
      <c r="AA925" s="95">
        <v>82498606.680000007</v>
      </c>
      <c r="AB925" s="95">
        <v>67404993.680000007</v>
      </c>
      <c r="AC925" s="95"/>
      <c r="AD925" s="95"/>
      <c r="AE925" s="95">
        <f t="shared" si="1233"/>
        <v>95587226.265833333</v>
      </c>
      <c r="AF925" s="422"/>
      <c r="AG925" s="105"/>
      <c r="AH925" s="99"/>
      <c r="AI925" s="99"/>
      <c r="AJ925" s="99"/>
      <c r="AK925" s="100">
        <f>AE925</f>
        <v>95587226.265833333</v>
      </c>
      <c r="AL925" s="99">
        <f t="shared" si="1235"/>
        <v>95587226.265833333</v>
      </c>
      <c r="AM925" s="98"/>
      <c r="AN925" s="99"/>
      <c r="AO925" s="247">
        <f t="shared" si="1236"/>
        <v>0</v>
      </c>
      <c r="AP925" s="232"/>
      <c r="AQ925" s="86">
        <f t="shared" si="1280"/>
        <v>67404993.680000007</v>
      </c>
      <c r="AR925" s="99"/>
      <c r="AS925" s="99"/>
      <c r="AT925" s="99"/>
      <c r="AU925" s="99">
        <f>AQ925</f>
        <v>67404993.680000007</v>
      </c>
      <c r="AV925" s="245">
        <f t="shared" si="1237"/>
        <v>67404993.680000007</v>
      </c>
      <c r="AW925" s="99"/>
      <c r="AX925" s="99"/>
      <c r="AY925" s="98">
        <f t="shared" si="1238"/>
        <v>0</v>
      </c>
      <c r="AZ925" s="470" t="s">
        <v>1666</v>
      </c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</row>
    <row r="926" spans="1:83" s="11" customFormat="1" ht="12" customHeight="1">
      <c r="A926" s="161">
        <v>19000621</v>
      </c>
      <c r="B926" s="108" t="str">
        <f t="shared" si="1275"/>
        <v>19000621</v>
      </c>
      <c r="C926" s="94" t="s">
        <v>728</v>
      </c>
      <c r="D926" s="112" t="str">
        <f t="shared" si="1234"/>
        <v>Non-Op</v>
      </c>
      <c r="E926" s="112"/>
      <c r="F926" s="94"/>
      <c r="G926" s="112"/>
      <c r="H926" s="177" t="str">
        <f t="shared" si="1281"/>
        <v/>
      </c>
      <c r="I926" s="177" t="str">
        <f t="shared" si="1241"/>
        <v/>
      </c>
      <c r="J926" s="177" t="str">
        <f t="shared" si="1276"/>
        <v/>
      </c>
      <c r="K926" s="177" t="str">
        <f t="shared" si="1242"/>
        <v>Non-Op</v>
      </c>
      <c r="L926" s="177" t="str">
        <f t="shared" si="1277"/>
        <v>NO</v>
      </c>
      <c r="M926" s="177" t="str">
        <f t="shared" si="1278"/>
        <v>NO</v>
      </c>
      <c r="N926" s="177" t="str">
        <f t="shared" si="1279"/>
        <v/>
      </c>
      <c r="O926"/>
      <c r="P926" s="95">
        <v>12669006.93</v>
      </c>
      <c r="Q926" s="95">
        <v>10577566.109999999</v>
      </c>
      <c r="R926" s="95">
        <v>8494332.9299999997</v>
      </c>
      <c r="S926" s="95">
        <v>6971574.21</v>
      </c>
      <c r="T926" s="95">
        <v>6264903</v>
      </c>
      <c r="U926" s="95">
        <v>5651490.0599999996</v>
      </c>
      <c r="V926" s="95">
        <v>4035611.88</v>
      </c>
      <c r="W926" s="95">
        <v>4818450.93</v>
      </c>
      <c r="X926" s="95">
        <v>4711193.6399999997</v>
      </c>
      <c r="Y926" s="95">
        <v>5220368.67</v>
      </c>
      <c r="Z926" s="95">
        <v>4519352.97</v>
      </c>
      <c r="AA926" s="95">
        <v>2270684.73</v>
      </c>
      <c r="AB926" s="95">
        <v>0</v>
      </c>
      <c r="AC926" s="95"/>
      <c r="AD926" s="95"/>
      <c r="AE926" s="95">
        <f t="shared" ref="AE926:AE997" si="1285">(P926+AB926+SUM(Q926:AA926)*2)/24</f>
        <v>5822502.7162499996</v>
      </c>
      <c r="AF926" s="143"/>
      <c r="AG926" s="105"/>
      <c r="AH926" s="99"/>
      <c r="AI926" s="99"/>
      <c r="AJ926" s="99"/>
      <c r="AK926" s="100">
        <f>AE926</f>
        <v>5822502.7162499996</v>
      </c>
      <c r="AL926" s="99">
        <f t="shared" si="1235"/>
        <v>5822502.7162499996</v>
      </c>
      <c r="AM926" s="98"/>
      <c r="AN926" s="99"/>
      <c r="AO926" s="247">
        <f t="shared" si="1236"/>
        <v>0</v>
      </c>
      <c r="AP926" s="232"/>
      <c r="AQ926" s="86">
        <f t="shared" si="1280"/>
        <v>0</v>
      </c>
      <c r="AR926" s="99"/>
      <c r="AS926" s="99"/>
      <c r="AT926" s="99"/>
      <c r="AU926" s="99">
        <f>AQ926</f>
        <v>0</v>
      </c>
      <c r="AV926" s="245">
        <f t="shared" si="1237"/>
        <v>0</v>
      </c>
      <c r="AW926" s="99"/>
      <c r="AX926" s="99"/>
      <c r="AY926" s="98">
        <f t="shared" si="1238"/>
        <v>0</v>
      </c>
      <c r="AZ926" s="470" t="s">
        <v>1666</v>
      </c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</row>
    <row r="927" spans="1:83" s="11" customFormat="1" ht="12" customHeight="1">
      <c r="A927" s="161">
        <v>19000641</v>
      </c>
      <c r="B927" s="108" t="str">
        <f t="shared" si="1275"/>
        <v>19000641</v>
      </c>
      <c r="C927" s="94" t="s">
        <v>729</v>
      </c>
      <c r="D927" s="112" t="str">
        <f t="shared" ref="D927:D998" si="1286">IF(CONCATENATE(H927,I927,J927,K927,N927)= "ERBGRB","CRB",CONCATENATE(H927,I927,J927,K927,N927))</f>
        <v>Non-Op</v>
      </c>
      <c r="E927" s="112"/>
      <c r="F927" s="94"/>
      <c r="G927" s="112"/>
      <c r="H927" s="177" t="str">
        <f t="shared" si="1281"/>
        <v/>
      </c>
      <c r="I927" s="177" t="str">
        <f t="shared" ref="I927:I952" si="1287">IF(VALUE(AI927),I$7,IF(ISBLANK(AI927),"",I$7))</f>
        <v/>
      </c>
      <c r="J927" s="177" t="str">
        <f t="shared" si="1276"/>
        <v/>
      </c>
      <c r="K927" s="177" t="str">
        <f t="shared" ref="K927:K962" si="1288">IF(VALUE(AK927),K$7,IF(ISBLANK(AK927),"",K$7))</f>
        <v>Non-Op</v>
      </c>
      <c r="L927" s="177" t="str">
        <f t="shared" si="1277"/>
        <v>NO</v>
      </c>
      <c r="M927" s="177" t="str">
        <f t="shared" si="1278"/>
        <v>NO</v>
      </c>
      <c r="N927" s="177" t="str">
        <f t="shared" si="1279"/>
        <v/>
      </c>
      <c r="O927"/>
      <c r="P927" s="95">
        <v>445565.49</v>
      </c>
      <c r="Q927" s="95">
        <v>277359.51</v>
      </c>
      <c r="R927" s="95">
        <v>373796.2</v>
      </c>
      <c r="S927" s="95">
        <v>376939.61</v>
      </c>
      <c r="T927" s="95">
        <v>375235.32</v>
      </c>
      <c r="U927" s="95">
        <v>374959.24</v>
      </c>
      <c r="V927" s="95">
        <v>374565.38</v>
      </c>
      <c r="W927" s="95">
        <v>370138.8</v>
      </c>
      <c r="X927" s="95">
        <v>369804.45</v>
      </c>
      <c r="Y927" s="95">
        <v>429654.45</v>
      </c>
      <c r="Z927" s="95">
        <v>429491.43</v>
      </c>
      <c r="AA927" s="95">
        <v>350462.4</v>
      </c>
      <c r="AB927" s="95">
        <v>460317.26</v>
      </c>
      <c r="AC927" s="95"/>
      <c r="AD927" s="95"/>
      <c r="AE927" s="95">
        <f t="shared" si="1285"/>
        <v>379612.34708333336</v>
      </c>
      <c r="AF927" s="143"/>
      <c r="AG927" s="105"/>
      <c r="AH927" s="99"/>
      <c r="AI927" s="99"/>
      <c r="AJ927" s="99"/>
      <c r="AK927" s="100">
        <f>AE927</f>
        <v>379612.34708333336</v>
      </c>
      <c r="AL927" s="99">
        <f t="shared" si="1235"/>
        <v>379612.34708333336</v>
      </c>
      <c r="AM927" s="98"/>
      <c r="AN927" s="99"/>
      <c r="AO927" s="247">
        <f t="shared" si="1236"/>
        <v>0</v>
      </c>
      <c r="AP927" s="232"/>
      <c r="AQ927" s="86">
        <f t="shared" si="1280"/>
        <v>460317.26</v>
      </c>
      <c r="AR927" s="99"/>
      <c r="AS927" s="99"/>
      <c r="AT927" s="99"/>
      <c r="AU927" s="99">
        <f>AQ927</f>
        <v>460317.26</v>
      </c>
      <c r="AV927" s="245">
        <f t="shared" si="1237"/>
        <v>460317.26</v>
      </c>
      <c r="AW927" s="99"/>
      <c r="AX927" s="99"/>
      <c r="AY927" s="98">
        <f t="shared" si="1238"/>
        <v>0</v>
      </c>
      <c r="AZ927" s="470" t="s">
        <v>1671</v>
      </c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</row>
    <row r="928" spans="1:83" s="11" customFormat="1" ht="12" customHeight="1">
      <c r="A928" s="161">
        <v>19000671</v>
      </c>
      <c r="B928" s="108" t="str">
        <f t="shared" si="1275"/>
        <v>19000671</v>
      </c>
      <c r="C928" s="94" t="s">
        <v>733</v>
      </c>
      <c r="D928" s="112" t="str">
        <f t="shared" si="1286"/>
        <v>Non-Op</v>
      </c>
      <c r="E928" s="112"/>
      <c r="F928" s="94"/>
      <c r="G928" s="112"/>
      <c r="H928" s="177" t="str">
        <f t="shared" si="1281"/>
        <v/>
      </c>
      <c r="I928" s="177" t="str">
        <f t="shared" si="1287"/>
        <v/>
      </c>
      <c r="J928" s="177" t="str">
        <f t="shared" si="1276"/>
        <v/>
      </c>
      <c r="K928" s="177" t="str">
        <f t="shared" si="1288"/>
        <v>Non-Op</v>
      </c>
      <c r="L928" s="177" t="str">
        <f t="shared" si="1277"/>
        <v>NO</v>
      </c>
      <c r="M928" s="177" t="str">
        <f t="shared" si="1278"/>
        <v>NO</v>
      </c>
      <c r="N928" s="177" t="str">
        <f t="shared" si="1279"/>
        <v/>
      </c>
      <c r="O928"/>
      <c r="P928" s="95">
        <v>19659322.870000001</v>
      </c>
      <c r="Q928" s="95">
        <v>19659322.870000001</v>
      </c>
      <c r="R928" s="95">
        <v>19659322.870000001</v>
      </c>
      <c r="S928" s="95">
        <v>19659322.870000001</v>
      </c>
      <c r="T928" s="95">
        <v>19659322.870000001</v>
      </c>
      <c r="U928" s="95">
        <v>19659322.870000001</v>
      </c>
      <c r="V928" s="95">
        <v>19659322.870000001</v>
      </c>
      <c r="W928" s="95">
        <v>19659322.870000001</v>
      </c>
      <c r="X928" s="95">
        <v>19659322.870000001</v>
      </c>
      <c r="Y928" s="95">
        <v>19659322.870000001</v>
      </c>
      <c r="Z928" s="95">
        <v>19659322.870000001</v>
      </c>
      <c r="AA928" s="95">
        <v>19659322.870000001</v>
      </c>
      <c r="AB928" s="95">
        <v>17917782.370000001</v>
      </c>
      <c r="AC928" s="95"/>
      <c r="AD928" s="95"/>
      <c r="AE928" s="95">
        <f t="shared" si="1285"/>
        <v>19586758.682500001</v>
      </c>
      <c r="AF928" s="143"/>
      <c r="AG928" s="105"/>
      <c r="AH928" s="99"/>
      <c r="AI928" s="99"/>
      <c r="AJ928" s="99"/>
      <c r="AK928" s="100">
        <f>AE928</f>
        <v>19586758.682500001</v>
      </c>
      <c r="AL928" s="99">
        <f t="shared" si="1235"/>
        <v>19586758.682500001</v>
      </c>
      <c r="AM928" s="98"/>
      <c r="AN928" s="99"/>
      <c r="AO928" s="247">
        <f t="shared" si="1236"/>
        <v>0</v>
      </c>
      <c r="AP928" s="232"/>
      <c r="AQ928" s="86">
        <f t="shared" si="1280"/>
        <v>17917782.370000001</v>
      </c>
      <c r="AR928" s="99"/>
      <c r="AS928" s="99"/>
      <c r="AT928" s="99"/>
      <c r="AU928" s="99">
        <f>AQ928</f>
        <v>17917782.370000001</v>
      </c>
      <c r="AV928" s="245">
        <f t="shared" si="1237"/>
        <v>17917782.370000001</v>
      </c>
      <c r="AW928" s="99"/>
      <c r="AX928" s="99"/>
      <c r="AY928" s="98">
        <f t="shared" si="1238"/>
        <v>0</v>
      </c>
      <c r="AZ928" s="470" t="s">
        <v>1666</v>
      </c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</row>
    <row r="929" spans="1:83" s="11" customFormat="1" ht="12" customHeight="1">
      <c r="A929" s="161">
        <v>19000691</v>
      </c>
      <c r="B929" s="108" t="str">
        <f t="shared" si="1275"/>
        <v>19000691</v>
      </c>
      <c r="C929" s="94" t="s">
        <v>865</v>
      </c>
      <c r="D929" s="112" t="str">
        <f t="shared" si="1286"/>
        <v>W/C</v>
      </c>
      <c r="E929" s="112"/>
      <c r="F929" s="94"/>
      <c r="G929" s="112"/>
      <c r="H929" s="177" t="str">
        <f t="shared" si="1281"/>
        <v/>
      </c>
      <c r="I929" s="177" t="str">
        <f t="shared" si="1287"/>
        <v/>
      </c>
      <c r="J929" s="177" t="str">
        <f t="shared" si="1276"/>
        <v/>
      </c>
      <c r="K929" s="177" t="str">
        <f t="shared" si="1288"/>
        <v/>
      </c>
      <c r="L929" s="177" t="str">
        <f t="shared" si="1277"/>
        <v>W/C</v>
      </c>
      <c r="M929" s="177" t="str">
        <f t="shared" si="1278"/>
        <v>NO</v>
      </c>
      <c r="N929" s="177" t="str">
        <f t="shared" si="1279"/>
        <v>W/C</v>
      </c>
      <c r="O929"/>
      <c r="P929" s="95">
        <v>82600</v>
      </c>
      <c r="Q929" s="95">
        <v>82600</v>
      </c>
      <c r="R929" s="95">
        <v>82600</v>
      </c>
      <c r="S929" s="95">
        <v>82600</v>
      </c>
      <c r="T929" s="95">
        <v>82600</v>
      </c>
      <c r="U929" s="95">
        <v>82600</v>
      </c>
      <c r="V929" s="95">
        <v>410200</v>
      </c>
      <c r="W929" s="95">
        <v>410200</v>
      </c>
      <c r="X929" s="95">
        <v>179200</v>
      </c>
      <c r="Y929" s="95">
        <v>166600</v>
      </c>
      <c r="Z929" s="95">
        <v>166600</v>
      </c>
      <c r="AA929" s="95">
        <v>166600</v>
      </c>
      <c r="AB929" s="95">
        <v>335492.5</v>
      </c>
      <c r="AC929" s="95"/>
      <c r="AD929" s="95"/>
      <c r="AE929" s="95">
        <f t="shared" si="1285"/>
        <v>176787.1875</v>
      </c>
      <c r="AF929" s="102"/>
      <c r="AG929" s="101"/>
      <c r="AH929" s="99"/>
      <c r="AI929" s="99"/>
      <c r="AJ929" s="99"/>
      <c r="AK929" s="100"/>
      <c r="AL929" s="99">
        <f t="shared" si="1235"/>
        <v>0</v>
      </c>
      <c r="AM929" s="98">
        <f>AE929</f>
        <v>176787.1875</v>
      </c>
      <c r="AN929" s="99"/>
      <c r="AO929" s="247">
        <f t="shared" si="1236"/>
        <v>176787.1875</v>
      </c>
      <c r="AP929" s="232"/>
      <c r="AQ929" s="86">
        <f t="shared" si="1280"/>
        <v>335492.5</v>
      </c>
      <c r="AR929" s="99"/>
      <c r="AS929" s="99"/>
      <c r="AT929" s="99"/>
      <c r="AU929" s="99"/>
      <c r="AV929" s="245">
        <f t="shared" si="1237"/>
        <v>0</v>
      </c>
      <c r="AW929" s="99">
        <f>AQ929</f>
        <v>335492.5</v>
      </c>
      <c r="AX929" s="99"/>
      <c r="AY929" s="98">
        <f t="shared" si="1238"/>
        <v>335492.5</v>
      </c>
      <c r="AZ929" s="470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</row>
    <row r="930" spans="1:83" s="11" customFormat="1" ht="12" customHeight="1">
      <c r="A930" s="161">
        <v>19000692</v>
      </c>
      <c r="B930" s="108" t="str">
        <f t="shared" si="1275"/>
        <v>19000692</v>
      </c>
      <c r="C930" s="94" t="s">
        <v>864</v>
      </c>
      <c r="D930" s="112" t="str">
        <f t="shared" si="1286"/>
        <v>W/C</v>
      </c>
      <c r="E930" s="112"/>
      <c r="F930" s="94"/>
      <c r="G930" s="112"/>
      <c r="H930" s="177" t="str">
        <f t="shared" si="1281"/>
        <v/>
      </c>
      <c r="I930" s="177" t="str">
        <f t="shared" si="1287"/>
        <v/>
      </c>
      <c r="J930" s="177" t="str">
        <f t="shared" si="1276"/>
        <v/>
      </c>
      <c r="K930" s="177" t="str">
        <f t="shared" si="1288"/>
        <v/>
      </c>
      <c r="L930" s="177" t="str">
        <f t="shared" si="1277"/>
        <v>W/C</v>
      </c>
      <c r="M930" s="177" t="str">
        <f t="shared" si="1278"/>
        <v>NO</v>
      </c>
      <c r="N930" s="177" t="str">
        <f t="shared" si="1279"/>
        <v>W/C</v>
      </c>
      <c r="O930"/>
      <c r="P930" s="95">
        <v>190750</v>
      </c>
      <c r="Q930" s="95">
        <v>316750</v>
      </c>
      <c r="R930" s="95">
        <v>316750</v>
      </c>
      <c r="S930" s="95">
        <v>219310</v>
      </c>
      <c r="T930" s="95">
        <v>219310</v>
      </c>
      <c r="U930" s="95">
        <v>156310</v>
      </c>
      <c r="V930" s="95">
        <v>156310</v>
      </c>
      <c r="W930" s="95">
        <v>-1190</v>
      </c>
      <c r="X930" s="95">
        <v>-1190</v>
      </c>
      <c r="Y930" s="95">
        <v>40810</v>
      </c>
      <c r="Z930" s="95">
        <v>40810</v>
      </c>
      <c r="AA930" s="95">
        <v>295750</v>
      </c>
      <c r="AB930" s="95">
        <v>313022.5</v>
      </c>
      <c r="AC930" s="95"/>
      <c r="AD930" s="95"/>
      <c r="AE930" s="95">
        <f t="shared" si="1285"/>
        <v>167634.6875</v>
      </c>
      <c r="AF930" s="102"/>
      <c r="AG930" s="101"/>
      <c r="AH930" s="99"/>
      <c r="AI930" s="99"/>
      <c r="AJ930" s="99"/>
      <c r="AK930" s="100"/>
      <c r="AL930" s="99">
        <f t="shared" si="1235"/>
        <v>0</v>
      </c>
      <c r="AM930" s="98">
        <f>AE930</f>
        <v>167634.6875</v>
      </c>
      <c r="AN930" s="99"/>
      <c r="AO930" s="247">
        <f t="shared" si="1236"/>
        <v>167634.6875</v>
      </c>
      <c r="AP930" s="232"/>
      <c r="AQ930" s="86">
        <f t="shared" si="1280"/>
        <v>313022.5</v>
      </c>
      <c r="AR930" s="99"/>
      <c r="AS930" s="99"/>
      <c r="AT930" s="99"/>
      <c r="AU930" s="99"/>
      <c r="AV930" s="245">
        <f t="shared" si="1237"/>
        <v>0</v>
      </c>
      <c r="AW930" s="99">
        <f>AQ930</f>
        <v>313022.5</v>
      </c>
      <c r="AX930" s="99"/>
      <c r="AY930" s="98">
        <f t="shared" si="1238"/>
        <v>313022.5</v>
      </c>
      <c r="AZ930" s="47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</row>
    <row r="931" spans="1:83" s="11" customFormat="1" ht="12" customHeight="1">
      <c r="A931" s="161">
        <v>19000711</v>
      </c>
      <c r="B931" s="108" t="str">
        <f t="shared" si="1275"/>
        <v>19000711</v>
      </c>
      <c r="C931" s="94" t="s">
        <v>693</v>
      </c>
      <c r="D931" s="112" t="str">
        <f t="shared" si="1286"/>
        <v>ERB</v>
      </c>
      <c r="E931" s="112"/>
      <c r="F931" s="94"/>
      <c r="G931" s="112"/>
      <c r="H931" s="177" t="str">
        <f t="shared" si="1281"/>
        <v/>
      </c>
      <c r="I931" s="177" t="str">
        <f t="shared" si="1287"/>
        <v>ERB</v>
      </c>
      <c r="J931" s="177" t="str">
        <f t="shared" si="1276"/>
        <v/>
      </c>
      <c r="K931" s="177" t="str">
        <f t="shared" si="1288"/>
        <v/>
      </c>
      <c r="L931" s="177" t="str">
        <f t="shared" si="1277"/>
        <v>NO</v>
      </c>
      <c r="M931" s="177" t="str">
        <f t="shared" si="1278"/>
        <v>NO</v>
      </c>
      <c r="N931" s="177" t="str">
        <f t="shared" si="1279"/>
        <v/>
      </c>
      <c r="O931"/>
      <c r="P931" s="95">
        <v>62723.02</v>
      </c>
      <c r="Q931" s="95">
        <v>62723.02</v>
      </c>
      <c r="R931" s="95">
        <v>62723.02</v>
      </c>
      <c r="S931" s="95">
        <v>62723.02</v>
      </c>
      <c r="T931" s="95">
        <v>62723.02</v>
      </c>
      <c r="U931" s="95">
        <v>62723.02</v>
      </c>
      <c r="V931" s="95">
        <v>62723.02</v>
      </c>
      <c r="W931" s="95">
        <v>62723.02</v>
      </c>
      <c r="X931" s="95">
        <v>62723.02</v>
      </c>
      <c r="Y931" s="95">
        <v>62723.02</v>
      </c>
      <c r="Z931" s="95">
        <v>62723.02</v>
      </c>
      <c r="AA931" s="95">
        <v>62723.02</v>
      </c>
      <c r="AB931" s="95">
        <v>62723.02</v>
      </c>
      <c r="AC931" s="95"/>
      <c r="AD931" s="95"/>
      <c r="AE931" s="95">
        <f t="shared" si="1285"/>
        <v>62723.020000000011</v>
      </c>
      <c r="AF931" s="102" t="s">
        <v>694</v>
      </c>
      <c r="AG931" s="101"/>
      <c r="AH931" s="99"/>
      <c r="AI931" s="99">
        <f>AE931</f>
        <v>62723.020000000011</v>
      </c>
      <c r="AJ931" s="99"/>
      <c r="AK931" s="100"/>
      <c r="AL931" s="99">
        <f t="shared" si="1235"/>
        <v>62723.020000000011</v>
      </c>
      <c r="AM931" s="98"/>
      <c r="AN931" s="99"/>
      <c r="AO931" s="247">
        <f t="shared" si="1236"/>
        <v>0</v>
      </c>
      <c r="AP931" s="232"/>
      <c r="AQ931" s="86">
        <f t="shared" si="1280"/>
        <v>62723.02</v>
      </c>
      <c r="AR931" s="99"/>
      <c r="AS931" s="99">
        <f>AQ931</f>
        <v>62723.02</v>
      </c>
      <c r="AT931" s="99"/>
      <c r="AU931" s="99"/>
      <c r="AV931" s="245">
        <f t="shared" si="1237"/>
        <v>62723.02</v>
      </c>
      <c r="AW931" s="99"/>
      <c r="AX931" s="99"/>
      <c r="AY931" s="98">
        <f t="shared" si="1238"/>
        <v>0</v>
      </c>
      <c r="AZ931" s="470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</row>
    <row r="932" spans="1:83" s="11" customFormat="1" ht="12" customHeight="1">
      <c r="A932" s="161">
        <v>19000721</v>
      </c>
      <c r="B932" s="108" t="str">
        <f t="shared" si="1275"/>
        <v>19000721</v>
      </c>
      <c r="C932" s="94" t="s">
        <v>736</v>
      </c>
      <c r="D932" s="112" t="str">
        <f t="shared" si="1286"/>
        <v>W/C</v>
      </c>
      <c r="E932" s="112"/>
      <c r="F932" s="94"/>
      <c r="G932" s="112"/>
      <c r="H932" s="177" t="str">
        <f t="shared" si="1281"/>
        <v/>
      </c>
      <c r="I932" s="177" t="str">
        <f t="shared" si="1287"/>
        <v/>
      </c>
      <c r="J932" s="177" t="str">
        <f t="shared" si="1276"/>
        <v/>
      </c>
      <c r="K932" s="177" t="str">
        <f t="shared" si="1288"/>
        <v/>
      </c>
      <c r="L932" s="177" t="str">
        <f t="shared" si="1277"/>
        <v>W/C</v>
      </c>
      <c r="M932" s="177" t="str">
        <f t="shared" si="1278"/>
        <v>NO</v>
      </c>
      <c r="N932" s="177" t="str">
        <f t="shared" si="1279"/>
        <v>W/C</v>
      </c>
      <c r="O932"/>
      <c r="P932" s="95">
        <v>10869.86</v>
      </c>
      <c r="Q932" s="95">
        <v>10869.86</v>
      </c>
      <c r="R932" s="95">
        <v>10869.86</v>
      </c>
      <c r="S932" s="95">
        <v>10869.86</v>
      </c>
      <c r="T932" s="95">
        <v>10869.86</v>
      </c>
      <c r="U932" s="95">
        <v>10869.86</v>
      </c>
      <c r="V932" s="95">
        <v>10869.86</v>
      </c>
      <c r="W932" s="95">
        <v>10869.86</v>
      </c>
      <c r="X932" s="95">
        <v>10869.86</v>
      </c>
      <c r="Y932" s="95">
        <v>10869.86</v>
      </c>
      <c r="Z932" s="95">
        <v>10869.86</v>
      </c>
      <c r="AA932" s="95">
        <v>10869.86</v>
      </c>
      <c r="AB932" s="95">
        <v>1847.1</v>
      </c>
      <c r="AC932" s="95"/>
      <c r="AD932" s="95"/>
      <c r="AE932" s="95">
        <f t="shared" si="1285"/>
        <v>10493.911666666667</v>
      </c>
      <c r="AF932" s="102"/>
      <c r="AG932" s="101"/>
      <c r="AH932" s="99"/>
      <c r="AI932" s="99"/>
      <c r="AJ932" s="99"/>
      <c r="AK932" s="100"/>
      <c r="AL932" s="99">
        <f t="shared" si="1235"/>
        <v>0</v>
      </c>
      <c r="AM932" s="98">
        <f>AE932</f>
        <v>10493.911666666667</v>
      </c>
      <c r="AN932" s="99"/>
      <c r="AO932" s="247">
        <f t="shared" si="1236"/>
        <v>10493.911666666667</v>
      </c>
      <c r="AP932" s="232"/>
      <c r="AQ932" s="86">
        <f t="shared" si="1280"/>
        <v>1847.1</v>
      </c>
      <c r="AR932" s="99"/>
      <c r="AS932" s="99"/>
      <c r="AT932" s="99"/>
      <c r="AU932" s="99"/>
      <c r="AV932" s="245">
        <f t="shared" si="1237"/>
        <v>0</v>
      </c>
      <c r="AW932" s="99">
        <f>AQ932</f>
        <v>1847.1</v>
      </c>
      <c r="AX932" s="99"/>
      <c r="AY932" s="98">
        <f t="shared" si="1238"/>
        <v>1847.1</v>
      </c>
      <c r="AZ932" s="470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</row>
    <row r="933" spans="1:83" s="11" customFormat="1" ht="12" customHeight="1">
      <c r="A933" s="161">
        <v>19000731</v>
      </c>
      <c r="B933" s="108" t="str">
        <f t="shared" si="1275"/>
        <v>19000731</v>
      </c>
      <c r="C933" s="94" t="s">
        <v>769</v>
      </c>
      <c r="D933" s="112" t="str">
        <f t="shared" si="1286"/>
        <v>Non-Op</v>
      </c>
      <c r="E933" s="112"/>
      <c r="F933" s="94"/>
      <c r="G933" s="112"/>
      <c r="H933" s="177" t="str">
        <f t="shared" si="1281"/>
        <v/>
      </c>
      <c r="I933" s="177" t="str">
        <f t="shared" si="1287"/>
        <v/>
      </c>
      <c r="J933" s="177" t="str">
        <f t="shared" si="1276"/>
        <v/>
      </c>
      <c r="K933" s="177" t="str">
        <f t="shared" si="1288"/>
        <v>Non-Op</v>
      </c>
      <c r="L933" s="177" t="str">
        <f t="shared" si="1277"/>
        <v>NO</v>
      </c>
      <c r="M933" s="177" t="str">
        <f t="shared" si="1278"/>
        <v>NO</v>
      </c>
      <c r="N933" s="177" t="str">
        <f t="shared" si="1279"/>
        <v/>
      </c>
      <c r="O933"/>
      <c r="P933" s="95">
        <v>0</v>
      </c>
      <c r="Q933" s="95">
        <v>0</v>
      </c>
      <c r="R933" s="95">
        <v>0</v>
      </c>
      <c r="S933" s="95">
        <v>0</v>
      </c>
      <c r="T933" s="95">
        <v>0</v>
      </c>
      <c r="U933" s="95">
        <v>0</v>
      </c>
      <c r="V933" s="95">
        <v>0</v>
      </c>
      <c r="W933" s="95">
        <v>0</v>
      </c>
      <c r="X933" s="95">
        <v>0</v>
      </c>
      <c r="Y933" s="95">
        <v>0</v>
      </c>
      <c r="Z933" s="95">
        <v>0</v>
      </c>
      <c r="AA933" s="95">
        <v>0</v>
      </c>
      <c r="AB933" s="95">
        <v>0</v>
      </c>
      <c r="AC933" s="95"/>
      <c r="AD933" s="95"/>
      <c r="AE933" s="95">
        <f t="shared" si="1285"/>
        <v>0</v>
      </c>
      <c r="AF933" s="102"/>
      <c r="AG933" s="101"/>
      <c r="AH933" s="99"/>
      <c r="AI933" s="99"/>
      <c r="AJ933" s="99"/>
      <c r="AK933" s="100">
        <f>AE933</f>
        <v>0</v>
      </c>
      <c r="AL933" s="99">
        <f t="shared" si="1235"/>
        <v>0</v>
      </c>
      <c r="AM933" s="98"/>
      <c r="AN933" s="99"/>
      <c r="AO933" s="247">
        <f t="shared" si="1236"/>
        <v>0</v>
      </c>
      <c r="AP933" s="232"/>
      <c r="AQ933" s="86">
        <f t="shared" si="1280"/>
        <v>0</v>
      </c>
      <c r="AR933" s="99"/>
      <c r="AS933" s="99"/>
      <c r="AT933" s="99"/>
      <c r="AU933" s="99">
        <f>AQ933</f>
        <v>0</v>
      </c>
      <c r="AV933" s="245">
        <f t="shared" si="1237"/>
        <v>0</v>
      </c>
      <c r="AW933" s="99"/>
      <c r="AX933" s="99"/>
      <c r="AY933" s="98">
        <f t="shared" si="1238"/>
        <v>0</v>
      </c>
      <c r="AZ933" s="470" t="s">
        <v>1663</v>
      </c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</row>
    <row r="934" spans="1:83" s="11" customFormat="1" ht="12" customHeight="1">
      <c r="A934" s="161">
        <v>19000732</v>
      </c>
      <c r="B934" s="108" t="str">
        <f t="shared" si="1275"/>
        <v>19000732</v>
      </c>
      <c r="C934" s="94" t="s">
        <v>768</v>
      </c>
      <c r="D934" s="112" t="str">
        <f t="shared" si="1286"/>
        <v>Non-Op</v>
      </c>
      <c r="E934" s="112"/>
      <c r="F934" s="94"/>
      <c r="G934" s="112"/>
      <c r="H934" s="177" t="str">
        <f t="shared" si="1281"/>
        <v/>
      </c>
      <c r="I934" s="177" t="str">
        <f t="shared" si="1287"/>
        <v/>
      </c>
      <c r="J934" s="177" t="str">
        <f t="shared" si="1276"/>
        <v/>
      </c>
      <c r="K934" s="177" t="str">
        <f t="shared" si="1288"/>
        <v>Non-Op</v>
      </c>
      <c r="L934" s="177" t="str">
        <f t="shared" si="1277"/>
        <v>NO</v>
      </c>
      <c r="M934" s="177" t="str">
        <f t="shared" si="1278"/>
        <v>NO</v>
      </c>
      <c r="N934" s="177" t="str">
        <f t="shared" si="1279"/>
        <v/>
      </c>
      <c r="O934"/>
      <c r="P934" s="95">
        <v>0</v>
      </c>
      <c r="Q934" s="95">
        <v>0</v>
      </c>
      <c r="R934" s="95">
        <v>0</v>
      </c>
      <c r="S934" s="95">
        <v>0</v>
      </c>
      <c r="T934" s="95">
        <v>0</v>
      </c>
      <c r="U934" s="95">
        <v>0</v>
      </c>
      <c r="V934" s="95">
        <v>0</v>
      </c>
      <c r="W934" s="95">
        <v>0</v>
      </c>
      <c r="X934" s="95">
        <v>0</v>
      </c>
      <c r="Y934" s="95">
        <v>0</v>
      </c>
      <c r="Z934" s="95">
        <v>0</v>
      </c>
      <c r="AA934" s="95">
        <v>0</v>
      </c>
      <c r="AB934" s="95">
        <v>0</v>
      </c>
      <c r="AC934" s="95"/>
      <c r="AD934" s="95"/>
      <c r="AE934" s="95">
        <f t="shared" si="1285"/>
        <v>0</v>
      </c>
      <c r="AF934" s="102"/>
      <c r="AG934" s="101"/>
      <c r="AH934" s="99"/>
      <c r="AI934" s="99"/>
      <c r="AJ934" s="99"/>
      <c r="AK934" s="100">
        <f>AE934</f>
        <v>0</v>
      </c>
      <c r="AL934" s="99">
        <f t="shared" si="1235"/>
        <v>0</v>
      </c>
      <c r="AM934" s="98"/>
      <c r="AN934" s="99"/>
      <c r="AO934" s="247">
        <f t="shared" si="1236"/>
        <v>0</v>
      </c>
      <c r="AP934" s="232"/>
      <c r="AQ934" s="86">
        <f t="shared" si="1280"/>
        <v>0</v>
      </c>
      <c r="AR934" s="99"/>
      <c r="AS934" s="99"/>
      <c r="AT934" s="99"/>
      <c r="AU934" s="99">
        <f>AQ934</f>
        <v>0</v>
      </c>
      <c r="AV934" s="245">
        <f t="shared" si="1237"/>
        <v>0</v>
      </c>
      <c r="AW934" s="99"/>
      <c r="AX934" s="99"/>
      <c r="AY934" s="98">
        <f t="shared" si="1238"/>
        <v>0</v>
      </c>
      <c r="AZ934" s="470" t="s">
        <v>1663</v>
      </c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</row>
    <row r="935" spans="1:83" s="11" customFormat="1" ht="12" customHeight="1">
      <c r="A935" s="161">
        <v>19000741</v>
      </c>
      <c r="B935" s="108" t="str">
        <f t="shared" si="1275"/>
        <v>19000741</v>
      </c>
      <c r="C935" s="94" t="s">
        <v>795</v>
      </c>
      <c r="D935" s="112" t="str">
        <f t="shared" si="1286"/>
        <v>W/C</v>
      </c>
      <c r="E935" s="112"/>
      <c r="F935" s="94"/>
      <c r="G935" s="112"/>
      <c r="H935" s="177" t="str">
        <f t="shared" si="1281"/>
        <v/>
      </c>
      <c r="I935" s="177" t="str">
        <f t="shared" si="1287"/>
        <v/>
      </c>
      <c r="J935" s="177" t="str">
        <f t="shared" si="1276"/>
        <v/>
      </c>
      <c r="K935" s="177" t="str">
        <f t="shared" si="1288"/>
        <v/>
      </c>
      <c r="L935" s="177" t="str">
        <f t="shared" si="1277"/>
        <v>W/C</v>
      </c>
      <c r="M935" s="177" t="str">
        <f t="shared" si="1278"/>
        <v>NO</v>
      </c>
      <c r="N935" s="177" t="str">
        <f t="shared" si="1279"/>
        <v>W/C</v>
      </c>
      <c r="O935"/>
      <c r="P935" s="95">
        <v>0</v>
      </c>
      <c r="Q935" s="95">
        <v>0</v>
      </c>
      <c r="R935" s="95">
        <v>0</v>
      </c>
      <c r="S935" s="95">
        <v>0</v>
      </c>
      <c r="T935" s="95">
        <v>0</v>
      </c>
      <c r="U935" s="95">
        <v>0</v>
      </c>
      <c r="V935" s="95">
        <v>0</v>
      </c>
      <c r="W935" s="95">
        <v>0</v>
      </c>
      <c r="X935" s="95">
        <v>0</v>
      </c>
      <c r="Y935" s="95">
        <v>0</v>
      </c>
      <c r="Z935" s="95">
        <v>0</v>
      </c>
      <c r="AA935" s="95">
        <v>0</v>
      </c>
      <c r="AB935" s="95">
        <v>0</v>
      </c>
      <c r="AC935" s="95"/>
      <c r="AD935" s="95"/>
      <c r="AE935" s="95">
        <f t="shared" si="1285"/>
        <v>0</v>
      </c>
      <c r="AF935" s="143"/>
      <c r="AG935" s="105"/>
      <c r="AH935" s="99"/>
      <c r="AI935" s="99"/>
      <c r="AJ935" s="99"/>
      <c r="AK935" s="100"/>
      <c r="AL935" s="99">
        <f t="shared" si="1235"/>
        <v>0</v>
      </c>
      <c r="AM935" s="98">
        <f>AE935</f>
        <v>0</v>
      </c>
      <c r="AN935" s="99"/>
      <c r="AO935" s="247">
        <f t="shared" si="1236"/>
        <v>0</v>
      </c>
      <c r="AP935" s="232"/>
      <c r="AQ935" s="86">
        <f t="shared" si="1280"/>
        <v>0</v>
      </c>
      <c r="AR935" s="99"/>
      <c r="AS935" s="99"/>
      <c r="AT935" s="99"/>
      <c r="AU935" s="99"/>
      <c r="AV935" s="245">
        <f t="shared" si="1237"/>
        <v>0</v>
      </c>
      <c r="AW935" s="99">
        <f>AQ935</f>
        <v>0</v>
      </c>
      <c r="AX935" s="99"/>
      <c r="AY935" s="98">
        <f t="shared" si="1238"/>
        <v>0</v>
      </c>
      <c r="AZ935" s="470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</row>
    <row r="936" spans="1:83" s="11" customFormat="1" ht="12" customHeight="1">
      <c r="A936" s="161">
        <v>19000751</v>
      </c>
      <c r="B936" s="108" t="str">
        <f t="shared" si="1275"/>
        <v>19000751</v>
      </c>
      <c r="C936" s="94" t="s">
        <v>806</v>
      </c>
      <c r="D936" s="112" t="str">
        <f t="shared" si="1286"/>
        <v>W/C</v>
      </c>
      <c r="E936" s="112"/>
      <c r="F936" s="94"/>
      <c r="G936" s="112"/>
      <c r="H936" s="177" t="str">
        <f t="shared" si="1281"/>
        <v/>
      </c>
      <c r="I936" s="177" t="str">
        <f t="shared" si="1287"/>
        <v/>
      </c>
      <c r="J936" s="177" t="str">
        <f t="shared" si="1276"/>
        <v/>
      </c>
      <c r="K936" s="177" t="str">
        <f t="shared" si="1288"/>
        <v/>
      </c>
      <c r="L936" s="177" t="str">
        <f t="shared" si="1277"/>
        <v>W/C</v>
      </c>
      <c r="M936" s="177" t="str">
        <f t="shared" si="1278"/>
        <v>NO</v>
      </c>
      <c r="N936" s="177" t="str">
        <f t="shared" si="1279"/>
        <v>W/C</v>
      </c>
      <c r="O936"/>
      <c r="P936" s="95">
        <v>802093.32</v>
      </c>
      <c r="Q936" s="95">
        <v>784136.43</v>
      </c>
      <c r="R936" s="95">
        <v>766179.54</v>
      </c>
      <c r="S936" s="95">
        <v>748222.65</v>
      </c>
      <c r="T936" s="95">
        <v>730265.76</v>
      </c>
      <c r="U936" s="95">
        <v>712308.87</v>
      </c>
      <c r="V936" s="95">
        <v>694351.98</v>
      </c>
      <c r="W936" s="95">
        <v>676395.09</v>
      </c>
      <c r="X936" s="95">
        <v>658438.19999999995</v>
      </c>
      <c r="Y936" s="95">
        <v>640481.31000000006</v>
      </c>
      <c r="Z936" s="95">
        <v>622524.42000000004</v>
      </c>
      <c r="AA936" s="95">
        <v>604567.53</v>
      </c>
      <c r="AB936" s="95">
        <v>586610.64</v>
      </c>
      <c r="AC936" s="95"/>
      <c r="AD936" s="95"/>
      <c r="AE936" s="95">
        <f t="shared" si="1285"/>
        <v>694351.98</v>
      </c>
      <c r="AF936" s="102"/>
      <c r="AG936" s="101"/>
      <c r="AH936" s="99"/>
      <c r="AI936" s="99"/>
      <c r="AJ936" s="99"/>
      <c r="AK936" s="100"/>
      <c r="AL936" s="99">
        <f t="shared" si="1235"/>
        <v>0</v>
      </c>
      <c r="AM936" s="98">
        <f>AE936</f>
        <v>694351.98</v>
      </c>
      <c r="AN936" s="99"/>
      <c r="AO936" s="247">
        <f t="shared" si="1236"/>
        <v>694351.98</v>
      </c>
      <c r="AP936" s="232"/>
      <c r="AQ936" s="86">
        <f t="shared" si="1280"/>
        <v>586610.64</v>
      </c>
      <c r="AR936" s="99"/>
      <c r="AS936" s="99"/>
      <c r="AT936" s="99"/>
      <c r="AU936" s="99"/>
      <c r="AV936" s="245">
        <f t="shared" si="1237"/>
        <v>0</v>
      </c>
      <c r="AW936" s="99">
        <f t="shared" ref="AW936:AW938" si="1289">AQ936</f>
        <v>586610.64</v>
      </c>
      <c r="AX936" s="99"/>
      <c r="AY936" s="98">
        <f t="shared" si="1238"/>
        <v>586610.64</v>
      </c>
      <c r="AZ936" s="470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</row>
    <row r="937" spans="1:83" s="11" customFormat="1" ht="12" customHeight="1">
      <c r="A937" s="161">
        <v>19000752</v>
      </c>
      <c r="B937" s="108" t="str">
        <f t="shared" si="1275"/>
        <v>19000752</v>
      </c>
      <c r="C937" s="94" t="s">
        <v>809</v>
      </c>
      <c r="D937" s="112" t="str">
        <f t="shared" si="1286"/>
        <v>W/C</v>
      </c>
      <c r="E937" s="112"/>
      <c r="F937" s="94"/>
      <c r="G937" s="112"/>
      <c r="H937" s="177" t="str">
        <f t="shared" si="1281"/>
        <v/>
      </c>
      <c r="I937" s="177" t="str">
        <f t="shared" si="1287"/>
        <v/>
      </c>
      <c r="J937" s="177" t="str">
        <f t="shared" si="1276"/>
        <v/>
      </c>
      <c r="K937" s="177" t="str">
        <f t="shared" si="1288"/>
        <v/>
      </c>
      <c r="L937" s="177" t="str">
        <f t="shared" si="1277"/>
        <v>W/C</v>
      </c>
      <c r="M937" s="177" t="str">
        <f t="shared" si="1278"/>
        <v>NO</v>
      </c>
      <c r="N937" s="177" t="str">
        <f t="shared" si="1279"/>
        <v>W/C</v>
      </c>
      <c r="O937"/>
      <c r="P937" s="95">
        <v>429031.67999999999</v>
      </c>
      <c r="Q937" s="95">
        <v>419426.07</v>
      </c>
      <c r="R937" s="95">
        <v>409820.46</v>
      </c>
      <c r="S937" s="95">
        <v>400214.85</v>
      </c>
      <c r="T937" s="95">
        <v>390609.24</v>
      </c>
      <c r="U937" s="95">
        <v>381003.63</v>
      </c>
      <c r="V937" s="95">
        <v>371398.02</v>
      </c>
      <c r="W937" s="95">
        <v>361792.41</v>
      </c>
      <c r="X937" s="95">
        <v>352186.8</v>
      </c>
      <c r="Y937" s="95">
        <v>342581.19</v>
      </c>
      <c r="Z937" s="95">
        <v>332975.58</v>
      </c>
      <c r="AA937" s="95">
        <v>323369.96999999997</v>
      </c>
      <c r="AB937" s="95">
        <v>313764.36</v>
      </c>
      <c r="AC937" s="95"/>
      <c r="AD937" s="95"/>
      <c r="AE937" s="95">
        <f t="shared" si="1285"/>
        <v>371398.02</v>
      </c>
      <c r="AF937" s="102"/>
      <c r="AG937" s="101"/>
      <c r="AH937" s="99"/>
      <c r="AI937" s="99"/>
      <c r="AJ937" s="99"/>
      <c r="AK937" s="100"/>
      <c r="AL937" s="99">
        <f t="shared" si="1235"/>
        <v>0</v>
      </c>
      <c r="AM937" s="98">
        <f>AE937</f>
        <v>371398.02</v>
      </c>
      <c r="AN937" s="99"/>
      <c r="AO937" s="247">
        <f t="shared" si="1236"/>
        <v>371398.02</v>
      </c>
      <c r="AP937" s="232"/>
      <c r="AQ937" s="86">
        <f t="shared" si="1280"/>
        <v>313764.36</v>
      </c>
      <c r="AR937" s="99"/>
      <c r="AS937" s="99"/>
      <c r="AT937" s="99"/>
      <c r="AU937" s="99"/>
      <c r="AV937" s="245">
        <f t="shared" si="1237"/>
        <v>0</v>
      </c>
      <c r="AW937" s="99">
        <f t="shared" si="1289"/>
        <v>313764.36</v>
      </c>
      <c r="AX937" s="99"/>
      <c r="AY937" s="98">
        <f t="shared" si="1238"/>
        <v>313764.36</v>
      </c>
      <c r="AZ937" s="470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</row>
    <row r="938" spans="1:83" s="11" customFormat="1" ht="12" customHeight="1">
      <c r="A938" s="161">
        <v>19000781</v>
      </c>
      <c r="B938" s="108" t="str">
        <f t="shared" si="1275"/>
        <v>19000781</v>
      </c>
      <c r="C938" s="94" t="s">
        <v>866</v>
      </c>
      <c r="D938" s="112" t="str">
        <f t="shared" si="1286"/>
        <v>W/C</v>
      </c>
      <c r="E938" s="112"/>
      <c r="F938" s="94"/>
      <c r="G938" s="112"/>
      <c r="H938" s="177" t="str">
        <f t="shared" si="1281"/>
        <v/>
      </c>
      <c r="I938" s="177" t="str">
        <f t="shared" si="1287"/>
        <v/>
      </c>
      <c r="J938" s="177" t="str">
        <f t="shared" si="1276"/>
        <v/>
      </c>
      <c r="K938" s="177" t="str">
        <f t="shared" si="1288"/>
        <v/>
      </c>
      <c r="L938" s="177" t="str">
        <f t="shared" si="1277"/>
        <v>W/C</v>
      </c>
      <c r="M938" s="177" t="str">
        <f t="shared" si="1278"/>
        <v>NO</v>
      </c>
      <c r="N938" s="177" t="str">
        <f t="shared" si="1279"/>
        <v>W/C</v>
      </c>
      <c r="O938"/>
      <c r="P938" s="95">
        <v>2740520.05</v>
      </c>
      <c r="Q938" s="95">
        <v>1802129.37</v>
      </c>
      <c r="R938" s="95">
        <v>2337065.5099999998</v>
      </c>
      <c r="S938" s="95">
        <v>3029241.88</v>
      </c>
      <c r="T938" s="95">
        <v>2438442.12</v>
      </c>
      <c r="U938" s="95">
        <v>2510297.13</v>
      </c>
      <c r="V938" s="95">
        <v>2974411.29</v>
      </c>
      <c r="W938" s="95">
        <v>2371313.4700000002</v>
      </c>
      <c r="X938" s="95">
        <v>2293802.9500000002</v>
      </c>
      <c r="Y938" s="95">
        <v>2511975.5</v>
      </c>
      <c r="Z938" s="95">
        <v>2444060.86</v>
      </c>
      <c r="AA938" s="95">
        <v>2346836.91</v>
      </c>
      <c r="AB938" s="95">
        <v>2611767.9700000002</v>
      </c>
      <c r="AC938" s="95"/>
      <c r="AD938" s="95"/>
      <c r="AE938" s="95">
        <f t="shared" si="1285"/>
        <v>2477976.7499999995</v>
      </c>
      <c r="AF938" s="102"/>
      <c r="AG938" s="101"/>
      <c r="AH938" s="99"/>
      <c r="AI938" s="99"/>
      <c r="AJ938" s="99"/>
      <c r="AK938" s="100"/>
      <c r="AL938" s="99">
        <f t="shared" si="1235"/>
        <v>0</v>
      </c>
      <c r="AM938" s="98">
        <f>AE938</f>
        <v>2477976.7499999995</v>
      </c>
      <c r="AN938" s="99"/>
      <c r="AO938" s="247">
        <f t="shared" si="1236"/>
        <v>2477976.7499999995</v>
      </c>
      <c r="AP938" s="232"/>
      <c r="AQ938" s="86">
        <f t="shared" si="1280"/>
        <v>2611767.9700000002</v>
      </c>
      <c r="AR938" s="99"/>
      <c r="AS938" s="99"/>
      <c r="AT938" s="99"/>
      <c r="AU938" s="99"/>
      <c r="AV938" s="245">
        <f t="shared" si="1237"/>
        <v>0</v>
      </c>
      <c r="AW938" s="99">
        <f t="shared" si="1289"/>
        <v>2611767.9700000002</v>
      </c>
      <c r="AX938" s="99"/>
      <c r="AY938" s="98">
        <f t="shared" si="1238"/>
        <v>2611767.9700000002</v>
      </c>
      <c r="AZ938" s="470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</row>
    <row r="939" spans="1:83" s="11" customFormat="1" ht="12" customHeight="1">
      <c r="A939" s="161">
        <v>19000791</v>
      </c>
      <c r="B939" s="108" t="str">
        <f t="shared" si="1275"/>
        <v>19000791</v>
      </c>
      <c r="C939" s="94" t="s">
        <v>859</v>
      </c>
      <c r="D939" s="112" t="str">
        <f t="shared" si="1286"/>
        <v>Non-Op</v>
      </c>
      <c r="E939" s="112"/>
      <c r="F939" s="94"/>
      <c r="G939" s="112"/>
      <c r="H939" s="177" t="str">
        <f t="shared" si="1281"/>
        <v/>
      </c>
      <c r="I939" s="177" t="str">
        <f t="shared" si="1287"/>
        <v/>
      </c>
      <c r="J939" s="177" t="str">
        <f t="shared" si="1276"/>
        <v/>
      </c>
      <c r="K939" s="177" t="str">
        <f t="shared" si="1288"/>
        <v>Non-Op</v>
      </c>
      <c r="L939" s="177" t="str">
        <f t="shared" si="1277"/>
        <v>NO</v>
      </c>
      <c r="M939" s="177" t="str">
        <f t="shared" si="1278"/>
        <v>NO</v>
      </c>
      <c r="N939" s="177" t="str">
        <f t="shared" si="1279"/>
        <v/>
      </c>
      <c r="O939"/>
      <c r="P939" s="95">
        <v>537.04999999999995</v>
      </c>
      <c r="Q939" s="95">
        <v>228646.39999999999</v>
      </c>
      <c r="R939" s="95">
        <v>192920.71</v>
      </c>
      <c r="S939" s="95">
        <v>169525.05</v>
      </c>
      <c r="T939" s="95">
        <v>149468.41</v>
      </c>
      <c r="U939" s="95">
        <v>132001.70000000001</v>
      </c>
      <c r="V939" s="95">
        <v>114581.16</v>
      </c>
      <c r="W939" s="95">
        <v>96830.44</v>
      </c>
      <c r="X939" s="95">
        <v>77197.86</v>
      </c>
      <c r="Y939" s="95">
        <v>59869.63</v>
      </c>
      <c r="Z939" s="95">
        <v>39080.83</v>
      </c>
      <c r="AA939" s="95">
        <v>17268.66</v>
      </c>
      <c r="AB939" s="95">
        <v>-8943.4</v>
      </c>
      <c r="AC939" s="95"/>
      <c r="AD939" s="95"/>
      <c r="AE939" s="95">
        <f t="shared" si="1285"/>
        <v>106098.97291666667</v>
      </c>
      <c r="AF939" s="143"/>
      <c r="AG939" s="105"/>
      <c r="AH939" s="99"/>
      <c r="AI939" s="99"/>
      <c r="AJ939" s="99"/>
      <c r="AK939" s="100">
        <f t="shared" ref="AK939:AK950" si="1290">AE939</f>
        <v>106098.97291666667</v>
      </c>
      <c r="AL939" s="99">
        <f t="shared" si="1235"/>
        <v>106098.97291666667</v>
      </c>
      <c r="AM939" s="98"/>
      <c r="AN939" s="99"/>
      <c r="AO939" s="247">
        <f t="shared" si="1236"/>
        <v>0</v>
      </c>
      <c r="AP939" s="232"/>
      <c r="AQ939" s="86">
        <f t="shared" si="1280"/>
        <v>-8943.4</v>
      </c>
      <c r="AR939" s="99"/>
      <c r="AS939" s="99"/>
      <c r="AT939" s="99"/>
      <c r="AU939" s="99">
        <f t="shared" ref="AU939:AU949" si="1291">AQ939</f>
        <v>-8943.4</v>
      </c>
      <c r="AV939" s="245">
        <f t="shared" si="1237"/>
        <v>-8943.4</v>
      </c>
      <c r="AW939" s="99"/>
      <c r="AX939" s="99"/>
      <c r="AY939" s="98">
        <f t="shared" si="1238"/>
        <v>0</v>
      </c>
      <c r="AZ939" s="470" t="s">
        <v>1671</v>
      </c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</row>
    <row r="940" spans="1:83" s="11" customFormat="1" ht="12" customHeight="1">
      <c r="A940" s="161">
        <v>19000801</v>
      </c>
      <c r="B940" s="108" t="str">
        <f t="shared" si="1275"/>
        <v>19000801</v>
      </c>
      <c r="C940" s="94" t="s">
        <v>860</v>
      </c>
      <c r="D940" s="112" t="str">
        <f t="shared" si="1286"/>
        <v>Non-Op</v>
      </c>
      <c r="E940" s="112"/>
      <c r="F940" s="94"/>
      <c r="G940" s="112"/>
      <c r="H940" s="177" t="str">
        <f t="shared" si="1281"/>
        <v/>
      </c>
      <c r="I940" s="177" t="str">
        <f t="shared" si="1287"/>
        <v/>
      </c>
      <c r="J940" s="177" t="str">
        <f t="shared" si="1276"/>
        <v/>
      </c>
      <c r="K940" s="177" t="str">
        <f t="shared" si="1288"/>
        <v>Non-Op</v>
      </c>
      <c r="L940" s="177" t="str">
        <f t="shared" si="1277"/>
        <v>NO</v>
      </c>
      <c r="M940" s="177" t="str">
        <f t="shared" si="1278"/>
        <v>NO</v>
      </c>
      <c r="N940" s="177" t="str">
        <f t="shared" si="1279"/>
        <v/>
      </c>
      <c r="O940"/>
      <c r="P940" s="95">
        <v>3332.79</v>
      </c>
      <c r="Q940" s="95">
        <v>16429.36</v>
      </c>
      <c r="R940" s="95">
        <v>13644.69</v>
      </c>
      <c r="S940" s="95">
        <v>12013.06</v>
      </c>
      <c r="T940" s="95">
        <v>10628.11</v>
      </c>
      <c r="U940" s="95">
        <v>9425.36</v>
      </c>
      <c r="V940" s="95">
        <v>8143.68</v>
      </c>
      <c r="W940" s="95">
        <v>6827.48</v>
      </c>
      <c r="X940" s="95">
        <v>5140.37</v>
      </c>
      <c r="Y940" s="95">
        <v>3606.88</v>
      </c>
      <c r="Z940" s="95">
        <v>1618.99</v>
      </c>
      <c r="AA940" s="95">
        <v>1238.32</v>
      </c>
      <c r="AB940" s="95">
        <v>-1477.18</v>
      </c>
      <c r="AC940" s="95"/>
      <c r="AD940" s="95"/>
      <c r="AE940" s="95">
        <f t="shared" si="1285"/>
        <v>7470.3420833333339</v>
      </c>
      <c r="AF940" s="143"/>
      <c r="AG940" s="105"/>
      <c r="AH940" s="99"/>
      <c r="AI940" s="99"/>
      <c r="AJ940" s="99"/>
      <c r="AK940" s="100">
        <f t="shared" si="1290"/>
        <v>7470.3420833333339</v>
      </c>
      <c r="AL940" s="99">
        <f t="shared" si="1235"/>
        <v>7470.3420833333339</v>
      </c>
      <c r="AM940" s="98"/>
      <c r="AN940" s="99"/>
      <c r="AO940" s="247">
        <f t="shared" si="1236"/>
        <v>0</v>
      </c>
      <c r="AP940" s="232"/>
      <c r="AQ940" s="86">
        <f t="shared" si="1280"/>
        <v>-1477.18</v>
      </c>
      <c r="AR940" s="99"/>
      <c r="AS940" s="99"/>
      <c r="AT940" s="99"/>
      <c r="AU940" s="99">
        <f t="shared" si="1291"/>
        <v>-1477.18</v>
      </c>
      <c r="AV940" s="245">
        <f t="shared" si="1237"/>
        <v>-1477.18</v>
      </c>
      <c r="AW940" s="99"/>
      <c r="AX940" s="99"/>
      <c r="AY940" s="98">
        <f t="shared" si="1238"/>
        <v>0</v>
      </c>
      <c r="AZ940" s="470" t="s">
        <v>1671</v>
      </c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</row>
    <row r="941" spans="1:83" s="11" customFormat="1" ht="12" customHeight="1">
      <c r="A941" s="161">
        <v>19000811</v>
      </c>
      <c r="B941" s="108" t="str">
        <f t="shared" si="1275"/>
        <v>19000811</v>
      </c>
      <c r="C941" s="94" t="s">
        <v>861</v>
      </c>
      <c r="D941" s="112" t="str">
        <f t="shared" si="1286"/>
        <v>Non-Op</v>
      </c>
      <c r="E941" s="112"/>
      <c r="F941" s="94"/>
      <c r="G941" s="112"/>
      <c r="H941" s="177" t="str">
        <f t="shared" si="1281"/>
        <v/>
      </c>
      <c r="I941" s="177" t="str">
        <f t="shared" si="1287"/>
        <v/>
      </c>
      <c r="J941" s="177" t="str">
        <f t="shared" si="1276"/>
        <v/>
      </c>
      <c r="K941" s="177" t="str">
        <f t="shared" si="1288"/>
        <v>Non-Op</v>
      </c>
      <c r="L941" s="177" t="str">
        <f t="shared" si="1277"/>
        <v>NO</v>
      </c>
      <c r="M941" s="177" t="str">
        <f t="shared" si="1278"/>
        <v>NO</v>
      </c>
      <c r="N941" s="177" t="str">
        <f t="shared" si="1279"/>
        <v/>
      </c>
      <c r="O941"/>
      <c r="P941" s="95">
        <v>21747.01</v>
      </c>
      <c r="Q941" s="95">
        <v>10069.89</v>
      </c>
      <c r="R941" s="95">
        <v>10825.48</v>
      </c>
      <c r="S941" s="95">
        <v>11728.6</v>
      </c>
      <c r="T941" s="95">
        <v>12725.57</v>
      </c>
      <c r="U941" s="95">
        <v>13717.81</v>
      </c>
      <c r="V941" s="95">
        <v>14708.46</v>
      </c>
      <c r="W941" s="95">
        <v>15687.58</v>
      </c>
      <c r="X941" s="95">
        <v>16655.330000000002</v>
      </c>
      <c r="Y941" s="95">
        <v>17765.29</v>
      </c>
      <c r="Z941" s="95">
        <v>19017.87</v>
      </c>
      <c r="AA941" s="95">
        <v>21994.44</v>
      </c>
      <c r="AB941" s="95">
        <v>23023.3</v>
      </c>
      <c r="AC941" s="95"/>
      <c r="AD941" s="95"/>
      <c r="AE941" s="95">
        <f t="shared" si="1285"/>
        <v>15606.789583333333</v>
      </c>
      <c r="AF941" s="143"/>
      <c r="AG941" s="105"/>
      <c r="AH941" s="99"/>
      <c r="AI941" s="99"/>
      <c r="AJ941" s="99"/>
      <c r="AK941" s="100">
        <f t="shared" si="1290"/>
        <v>15606.789583333333</v>
      </c>
      <c r="AL941" s="99">
        <f t="shared" si="1235"/>
        <v>15606.789583333333</v>
      </c>
      <c r="AM941" s="98"/>
      <c r="AN941" s="99"/>
      <c r="AO941" s="247">
        <f t="shared" si="1236"/>
        <v>0</v>
      </c>
      <c r="AP941" s="232"/>
      <c r="AQ941" s="86">
        <f t="shared" si="1280"/>
        <v>23023.3</v>
      </c>
      <c r="AR941" s="99"/>
      <c r="AS941" s="99"/>
      <c r="AT941" s="99"/>
      <c r="AU941" s="99">
        <f t="shared" si="1291"/>
        <v>23023.3</v>
      </c>
      <c r="AV941" s="245">
        <f t="shared" si="1237"/>
        <v>23023.3</v>
      </c>
      <c r="AW941" s="99"/>
      <c r="AX941" s="99"/>
      <c r="AY941" s="98">
        <f t="shared" si="1238"/>
        <v>0</v>
      </c>
      <c r="AZ941" s="470" t="s">
        <v>1671</v>
      </c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</row>
    <row r="942" spans="1:83" s="11" customFormat="1" ht="12" customHeight="1">
      <c r="A942" s="161">
        <v>19000821</v>
      </c>
      <c r="B942" s="108" t="str">
        <f t="shared" si="1275"/>
        <v>19000821</v>
      </c>
      <c r="C942" s="94" t="s">
        <v>884</v>
      </c>
      <c r="D942" s="112" t="str">
        <f t="shared" si="1286"/>
        <v>Non-Op</v>
      </c>
      <c r="E942" s="112"/>
      <c r="F942" s="94"/>
      <c r="G942" s="112"/>
      <c r="H942" s="177" t="str">
        <f t="shared" si="1281"/>
        <v/>
      </c>
      <c r="I942" s="177" t="str">
        <f t="shared" si="1287"/>
        <v/>
      </c>
      <c r="J942" s="177" t="str">
        <f t="shared" si="1276"/>
        <v/>
      </c>
      <c r="K942" s="177" t="str">
        <f t="shared" si="1288"/>
        <v>Non-Op</v>
      </c>
      <c r="L942" s="177" t="str">
        <f t="shared" si="1277"/>
        <v>NO</v>
      </c>
      <c r="M942" s="177" t="str">
        <f t="shared" si="1278"/>
        <v>NO</v>
      </c>
      <c r="N942" s="177" t="str">
        <f t="shared" si="1279"/>
        <v/>
      </c>
      <c r="O942"/>
      <c r="P942" s="95">
        <v>0</v>
      </c>
      <c r="Q942" s="95">
        <v>0</v>
      </c>
      <c r="R942" s="95">
        <v>0</v>
      </c>
      <c r="S942" s="95">
        <v>0</v>
      </c>
      <c r="T942" s="95">
        <v>0</v>
      </c>
      <c r="U942" s="95">
        <v>0</v>
      </c>
      <c r="V942" s="95">
        <v>0</v>
      </c>
      <c r="W942" s="95">
        <v>0</v>
      </c>
      <c r="X942" s="95">
        <v>0</v>
      </c>
      <c r="Y942" s="95">
        <v>0</v>
      </c>
      <c r="Z942" s="95">
        <v>0</v>
      </c>
      <c r="AA942" s="95">
        <v>0</v>
      </c>
      <c r="AB942" s="95">
        <v>0</v>
      </c>
      <c r="AC942" s="95"/>
      <c r="AD942" s="95"/>
      <c r="AE942" s="95">
        <f t="shared" si="1285"/>
        <v>0</v>
      </c>
      <c r="AF942" s="102"/>
      <c r="AG942" s="101"/>
      <c r="AH942" s="99"/>
      <c r="AI942" s="99"/>
      <c r="AJ942" s="99"/>
      <c r="AK942" s="100">
        <f t="shared" si="1290"/>
        <v>0</v>
      </c>
      <c r="AL942" s="99">
        <f t="shared" si="1235"/>
        <v>0</v>
      </c>
      <c r="AM942" s="98"/>
      <c r="AN942" s="99"/>
      <c r="AO942" s="247">
        <f t="shared" si="1236"/>
        <v>0</v>
      </c>
      <c r="AP942" s="232"/>
      <c r="AQ942" s="86">
        <f t="shared" si="1280"/>
        <v>0</v>
      </c>
      <c r="AR942" s="99"/>
      <c r="AS942" s="99"/>
      <c r="AT942" s="99"/>
      <c r="AU942" s="99">
        <f t="shared" si="1291"/>
        <v>0</v>
      </c>
      <c r="AV942" s="245">
        <f t="shared" si="1237"/>
        <v>0</v>
      </c>
      <c r="AW942" s="99"/>
      <c r="AX942" s="99"/>
      <c r="AY942" s="98">
        <f t="shared" si="1238"/>
        <v>0</v>
      </c>
      <c r="AZ942" s="470" t="s">
        <v>1663</v>
      </c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</row>
    <row r="943" spans="1:83" s="11" customFormat="1" ht="12" customHeight="1">
      <c r="A943" s="161">
        <v>19000831</v>
      </c>
      <c r="B943" s="108" t="str">
        <f t="shared" si="1275"/>
        <v>19000831</v>
      </c>
      <c r="C943" s="94" t="s">
        <v>908</v>
      </c>
      <c r="D943" s="112" t="str">
        <f t="shared" si="1286"/>
        <v>Non-Op</v>
      </c>
      <c r="E943" s="112"/>
      <c r="F943" s="94"/>
      <c r="G943" s="112"/>
      <c r="H943" s="177" t="str">
        <f t="shared" si="1281"/>
        <v/>
      </c>
      <c r="I943" s="177" t="str">
        <f t="shared" si="1287"/>
        <v/>
      </c>
      <c r="J943" s="177" t="str">
        <f t="shared" si="1276"/>
        <v/>
      </c>
      <c r="K943" s="177" t="str">
        <f t="shared" si="1288"/>
        <v>Non-Op</v>
      </c>
      <c r="L943" s="177" t="str">
        <f t="shared" si="1277"/>
        <v>NO</v>
      </c>
      <c r="M943" s="177" t="str">
        <f t="shared" si="1278"/>
        <v>NO</v>
      </c>
      <c r="N943" s="177" t="str">
        <f t="shared" si="1279"/>
        <v/>
      </c>
      <c r="O943"/>
      <c r="P943" s="95">
        <v>94728.04</v>
      </c>
      <c r="Q943" s="95">
        <v>85255.23</v>
      </c>
      <c r="R943" s="95">
        <v>75782.42</v>
      </c>
      <c r="S943" s="95">
        <v>66309.600000000006</v>
      </c>
      <c r="T943" s="95">
        <v>56836.79</v>
      </c>
      <c r="U943" s="95">
        <v>47363.98</v>
      </c>
      <c r="V943" s="95">
        <v>37891.17</v>
      </c>
      <c r="W943" s="95">
        <v>28418.35</v>
      </c>
      <c r="X943" s="95">
        <v>18945.54</v>
      </c>
      <c r="Y943" s="95">
        <v>9472.73</v>
      </c>
      <c r="Z943" s="95">
        <v>-0.01</v>
      </c>
      <c r="AA943" s="95">
        <v>-0.01</v>
      </c>
      <c r="AB943" s="95">
        <v>0</v>
      </c>
      <c r="AC943" s="95"/>
      <c r="AD943" s="95"/>
      <c r="AE943" s="95">
        <f t="shared" si="1285"/>
        <v>39469.984166666654</v>
      </c>
      <c r="AF943" s="102" t="s">
        <v>125</v>
      </c>
      <c r="AG943" s="101"/>
      <c r="AH943" s="99"/>
      <c r="AI943" s="99"/>
      <c r="AJ943" s="99"/>
      <c r="AK943" s="100">
        <f t="shared" si="1290"/>
        <v>39469.984166666654</v>
      </c>
      <c r="AL943" s="99">
        <f t="shared" si="1235"/>
        <v>39469.984166666654</v>
      </c>
      <c r="AM943" s="98"/>
      <c r="AN943" s="99"/>
      <c r="AO943" s="247">
        <f t="shared" si="1236"/>
        <v>0</v>
      </c>
      <c r="AP943" s="232"/>
      <c r="AQ943" s="86">
        <f t="shared" si="1280"/>
        <v>0</v>
      </c>
      <c r="AR943" s="99"/>
      <c r="AS943" s="99"/>
      <c r="AT943" s="99"/>
      <c r="AU943" s="99">
        <f t="shared" si="1291"/>
        <v>0</v>
      </c>
      <c r="AV943" s="245">
        <f t="shared" si="1237"/>
        <v>0</v>
      </c>
      <c r="AW943" s="99"/>
      <c r="AX943" s="99"/>
      <c r="AY943" s="98">
        <f t="shared" si="1238"/>
        <v>0</v>
      </c>
      <c r="AZ943" s="470" t="s">
        <v>1678</v>
      </c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</row>
    <row r="944" spans="1:83" s="11" customFormat="1" ht="12" customHeight="1">
      <c r="A944" s="161">
        <v>19000841</v>
      </c>
      <c r="B944" s="108" t="str">
        <f t="shared" si="1275"/>
        <v>19000841</v>
      </c>
      <c r="C944" s="94" t="s">
        <v>922</v>
      </c>
      <c r="D944" s="112" t="str">
        <f t="shared" si="1286"/>
        <v>Non-Op</v>
      </c>
      <c r="E944" s="112"/>
      <c r="F944" s="94"/>
      <c r="G944" s="112"/>
      <c r="H944" s="177" t="str">
        <f t="shared" si="1281"/>
        <v/>
      </c>
      <c r="I944" s="177" t="str">
        <f t="shared" si="1287"/>
        <v/>
      </c>
      <c r="J944" s="177" t="str">
        <f t="shared" si="1276"/>
        <v/>
      </c>
      <c r="K944" s="177" t="str">
        <f t="shared" si="1288"/>
        <v>Non-Op</v>
      </c>
      <c r="L944" s="177" t="str">
        <f t="shared" si="1277"/>
        <v>NO</v>
      </c>
      <c r="M944" s="177" t="str">
        <f t="shared" si="1278"/>
        <v>NO</v>
      </c>
      <c r="N944" s="177" t="str">
        <f t="shared" si="1279"/>
        <v/>
      </c>
      <c r="O944"/>
      <c r="P944" s="95">
        <v>-49774.400000000001</v>
      </c>
      <c r="Q944" s="95">
        <v>-34246.14</v>
      </c>
      <c r="R944" s="95">
        <v>-43682.66</v>
      </c>
      <c r="S944" s="95">
        <v>-42322.96</v>
      </c>
      <c r="T944" s="95">
        <v>-26373.81</v>
      </c>
      <c r="U944" s="95">
        <v>664.25</v>
      </c>
      <c r="V944" s="95">
        <v>25956.84</v>
      </c>
      <c r="W944" s="95">
        <v>47371.519999999997</v>
      </c>
      <c r="X944" s="95">
        <v>56842.94</v>
      </c>
      <c r="Y944" s="95">
        <v>75956.070000000007</v>
      </c>
      <c r="Z944" s="95">
        <v>74975.77</v>
      </c>
      <c r="AA944" s="95">
        <v>66258.080000000002</v>
      </c>
      <c r="AB944" s="95">
        <v>31853.13</v>
      </c>
      <c r="AC944" s="95"/>
      <c r="AD944" s="95"/>
      <c r="AE944" s="95">
        <f t="shared" si="1285"/>
        <v>16036.605416666667</v>
      </c>
      <c r="AF944" s="102"/>
      <c r="AG944" s="101"/>
      <c r="AH944" s="99"/>
      <c r="AI944" s="99"/>
      <c r="AJ944" s="99"/>
      <c r="AK944" s="100">
        <f t="shared" si="1290"/>
        <v>16036.605416666667</v>
      </c>
      <c r="AL944" s="99">
        <f t="shared" ref="AL944:AL1024" si="1292">SUM(AI944:AK944)</f>
        <v>16036.605416666667</v>
      </c>
      <c r="AM944" s="98"/>
      <c r="AN944" s="99"/>
      <c r="AO944" s="247">
        <f t="shared" ref="AO944:AO1024" si="1293">AM944+AN944</f>
        <v>0</v>
      </c>
      <c r="AP944" s="232"/>
      <c r="AQ944" s="86">
        <f t="shared" si="1280"/>
        <v>31853.13</v>
      </c>
      <c r="AR944" s="99"/>
      <c r="AS944" s="99"/>
      <c r="AT944" s="99"/>
      <c r="AU944" s="99">
        <f t="shared" si="1291"/>
        <v>31853.13</v>
      </c>
      <c r="AV944" s="245">
        <f t="shared" ref="AV944:AV1024" si="1294">SUM(AS944:AU944)</f>
        <v>31853.13</v>
      </c>
      <c r="AW944" s="99"/>
      <c r="AX944" s="99"/>
      <c r="AY944" s="98">
        <f t="shared" ref="AY944:AY1024" si="1295">AW944+AX944</f>
        <v>0</v>
      </c>
      <c r="AZ944" s="470" t="s">
        <v>1663</v>
      </c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</row>
    <row r="945" spans="1:83" s="11" customFormat="1" ht="12" customHeight="1">
      <c r="A945" s="161">
        <v>19000851</v>
      </c>
      <c r="B945" s="108" t="str">
        <f t="shared" si="1275"/>
        <v>19000851</v>
      </c>
      <c r="C945" s="94" t="s">
        <v>970</v>
      </c>
      <c r="D945" s="112" t="str">
        <f t="shared" si="1286"/>
        <v>Non-Op</v>
      </c>
      <c r="E945" s="112"/>
      <c r="F945" s="94"/>
      <c r="G945" s="112"/>
      <c r="H945" s="177" t="str">
        <f t="shared" si="1281"/>
        <v/>
      </c>
      <c r="I945" s="177" t="str">
        <f t="shared" si="1287"/>
        <v/>
      </c>
      <c r="J945" s="177" t="str">
        <f t="shared" si="1276"/>
        <v/>
      </c>
      <c r="K945" s="177" t="str">
        <f t="shared" si="1288"/>
        <v>Non-Op</v>
      </c>
      <c r="L945" s="177" t="str">
        <f t="shared" si="1277"/>
        <v>NO</v>
      </c>
      <c r="M945" s="177" t="str">
        <f t="shared" si="1278"/>
        <v>NO</v>
      </c>
      <c r="N945" s="177" t="str">
        <f t="shared" si="1279"/>
        <v/>
      </c>
      <c r="O945"/>
      <c r="P945" s="95">
        <v>0</v>
      </c>
      <c r="Q945" s="95">
        <v>0</v>
      </c>
      <c r="R945" s="95">
        <v>0</v>
      </c>
      <c r="S945" s="95">
        <v>0</v>
      </c>
      <c r="T945" s="95">
        <v>0</v>
      </c>
      <c r="U945" s="95">
        <v>0</v>
      </c>
      <c r="V945" s="95">
        <v>0</v>
      </c>
      <c r="W945" s="95">
        <v>0</v>
      </c>
      <c r="X945" s="95">
        <v>0</v>
      </c>
      <c r="Y945" s="95">
        <v>0</v>
      </c>
      <c r="Z945" s="95">
        <v>0</v>
      </c>
      <c r="AA945" s="95">
        <v>0</v>
      </c>
      <c r="AB945" s="95">
        <v>0</v>
      </c>
      <c r="AC945" s="95"/>
      <c r="AD945" s="95"/>
      <c r="AE945" s="95">
        <f t="shared" si="1285"/>
        <v>0</v>
      </c>
      <c r="AF945" s="102"/>
      <c r="AG945" s="101"/>
      <c r="AH945" s="99"/>
      <c r="AI945" s="99"/>
      <c r="AJ945" s="99"/>
      <c r="AK945" s="100">
        <f t="shared" si="1290"/>
        <v>0</v>
      </c>
      <c r="AL945" s="99">
        <f t="shared" si="1292"/>
        <v>0</v>
      </c>
      <c r="AM945" s="98"/>
      <c r="AN945" s="99"/>
      <c r="AO945" s="247">
        <f t="shared" si="1293"/>
        <v>0</v>
      </c>
      <c r="AP945" s="232"/>
      <c r="AQ945" s="86">
        <f t="shared" si="1280"/>
        <v>0</v>
      </c>
      <c r="AR945" s="99"/>
      <c r="AS945" s="99"/>
      <c r="AT945" s="99"/>
      <c r="AU945" s="99">
        <f t="shared" si="1291"/>
        <v>0</v>
      </c>
      <c r="AV945" s="245">
        <f t="shared" si="1294"/>
        <v>0</v>
      </c>
      <c r="AW945" s="99"/>
      <c r="AX945" s="99"/>
      <c r="AY945" s="98">
        <f t="shared" si="1295"/>
        <v>0</v>
      </c>
      <c r="AZ945" s="470" t="s">
        <v>1678</v>
      </c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</row>
    <row r="946" spans="1:83" s="11" customFormat="1" ht="12" customHeight="1">
      <c r="A946" s="161">
        <v>19000861</v>
      </c>
      <c r="B946" s="108" t="str">
        <f t="shared" si="1275"/>
        <v>19000861</v>
      </c>
      <c r="C946" s="94" t="s">
        <v>999</v>
      </c>
      <c r="D946" s="112" t="str">
        <f t="shared" si="1286"/>
        <v>Non-Op</v>
      </c>
      <c r="E946" s="112"/>
      <c r="F946" s="94"/>
      <c r="G946" s="112"/>
      <c r="H946" s="177" t="str">
        <f t="shared" si="1281"/>
        <v/>
      </c>
      <c r="I946" s="177" t="str">
        <f t="shared" si="1287"/>
        <v/>
      </c>
      <c r="J946" s="177" t="str">
        <f t="shared" si="1276"/>
        <v/>
      </c>
      <c r="K946" s="177" t="str">
        <f t="shared" si="1288"/>
        <v>Non-Op</v>
      </c>
      <c r="L946" s="177" t="str">
        <f t="shared" si="1277"/>
        <v>NO</v>
      </c>
      <c r="M946" s="177" t="str">
        <f t="shared" si="1278"/>
        <v>NO</v>
      </c>
      <c r="N946" s="177" t="str">
        <f t="shared" si="1279"/>
        <v/>
      </c>
      <c r="O946"/>
      <c r="P946" s="95">
        <v>0</v>
      </c>
      <c r="Q946" s="95">
        <v>0</v>
      </c>
      <c r="R946" s="95">
        <v>0</v>
      </c>
      <c r="S946" s="95">
        <v>0</v>
      </c>
      <c r="T946" s="95">
        <v>0</v>
      </c>
      <c r="U946" s="95">
        <v>0</v>
      </c>
      <c r="V946" s="95">
        <v>0</v>
      </c>
      <c r="W946" s="95">
        <v>0</v>
      </c>
      <c r="X946" s="95">
        <v>0</v>
      </c>
      <c r="Y946" s="95">
        <v>0</v>
      </c>
      <c r="Z946" s="95">
        <v>0</v>
      </c>
      <c r="AA946" s="95">
        <v>0</v>
      </c>
      <c r="AB946" s="95">
        <v>0</v>
      </c>
      <c r="AC946" s="95"/>
      <c r="AD946" s="95"/>
      <c r="AE946" s="95">
        <f t="shared" si="1285"/>
        <v>0</v>
      </c>
      <c r="AF946" s="102"/>
      <c r="AG946" s="101"/>
      <c r="AH946" s="99"/>
      <c r="AI946" s="99"/>
      <c r="AJ946" s="99"/>
      <c r="AK946" s="100">
        <f t="shared" si="1290"/>
        <v>0</v>
      </c>
      <c r="AL946" s="99">
        <f t="shared" si="1292"/>
        <v>0</v>
      </c>
      <c r="AM946" s="98"/>
      <c r="AN946" s="99"/>
      <c r="AO946" s="247">
        <f t="shared" si="1293"/>
        <v>0</v>
      </c>
      <c r="AP946" s="232"/>
      <c r="AQ946" s="86">
        <f t="shared" si="1280"/>
        <v>0</v>
      </c>
      <c r="AR946" s="99"/>
      <c r="AS946" s="99"/>
      <c r="AT946" s="99"/>
      <c r="AU946" s="99">
        <f t="shared" si="1291"/>
        <v>0</v>
      </c>
      <c r="AV946" s="245">
        <f t="shared" si="1294"/>
        <v>0</v>
      </c>
      <c r="AW946" s="99"/>
      <c r="AX946" s="99"/>
      <c r="AY946" s="98">
        <f t="shared" si="1295"/>
        <v>0</v>
      </c>
      <c r="AZ946" s="470" t="s">
        <v>1678</v>
      </c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</row>
    <row r="947" spans="1:83" s="11" customFormat="1" ht="12" customHeight="1">
      <c r="A947" s="168">
        <v>19000871</v>
      </c>
      <c r="B947" s="112" t="str">
        <f t="shared" si="1275"/>
        <v>19000871</v>
      </c>
      <c r="C947" s="94" t="s">
        <v>1151</v>
      </c>
      <c r="D947" s="112" t="str">
        <f t="shared" si="1286"/>
        <v>Non-Op</v>
      </c>
      <c r="E947" s="112"/>
      <c r="F947" s="94"/>
      <c r="G947" s="112"/>
      <c r="H947" s="177" t="str">
        <f t="shared" si="1281"/>
        <v/>
      </c>
      <c r="I947" s="177" t="str">
        <f t="shared" si="1287"/>
        <v/>
      </c>
      <c r="J947" s="177" t="str">
        <f t="shared" si="1276"/>
        <v/>
      </c>
      <c r="K947" s="177" t="str">
        <f t="shared" si="1288"/>
        <v>Non-Op</v>
      </c>
      <c r="L947" s="177" t="str">
        <f t="shared" si="1277"/>
        <v>NO</v>
      </c>
      <c r="M947" s="177" t="str">
        <f t="shared" si="1278"/>
        <v>NO</v>
      </c>
      <c r="N947" s="177" t="str">
        <f t="shared" si="1279"/>
        <v/>
      </c>
      <c r="O947"/>
      <c r="P947" s="95">
        <v>2032606.59</v>
      </c>
      <c r="Q947" s="95">
        <v>0</v>
      </c>
      <c r="R947" s="95">
        <v>0</v>
      </c>
      <c r="S947" s="95">
        <v>0</v>
      </c>
      <c r="T947" s="95">
        <v>0</v>
      </c>
      <c r="U947" s="95">
        <v>0</v>
      </c>
      <c r="V947" s="95">
        <v>0</v>
      </c>
      <c r="W947" s="95">
        <v>0</v>
      </c>
      <c r="X947" s="95">
        <v>0</v>
      </c>
      <c r="Y947" s="95">
        <v>0</v>
      </c>
      <c r="Z947" s="95">
        <v>0</v>
      </c>
      <c r="AA947" s="95">
        <v>0</v>
      </c>
      <c r="AB947" s="95">
        <v>0</v>
      </c>
      <c r="AC947" s="95"/>
      <c r="AD947" s="95"/>
      <c r="AE947" s="95">
        <f t="shared" si="1285"/>
        <v>84691.941250000003</v>
      </c>
      <c r="AF947" s="102"/>
      <c r="AG947" s="101"/>
      <c r="AH947" s="99"/>
      <c r="AI947" s="99"/>
      <c r="AJ947" s="99"/>
      <c r="AK947" s="100">
        <f t="shared" si="1290"/>
        <v>84691.941250000003</v>
      </c>
      <c r="AL947" s="99">
        <f t="shared" si="1292"/>
        <v>84691.941250000003</v>
      </c>
      <c r="AM947" s="98"/>
      <c r="AN947" s="99"/>
      <c r="AO947" s="247">
        <f t="shared" si="1293"/>
        <v>0</v>
      </c>
      <c r="AP947" s="232"/>
      <c r="AQ947" s="86">
        <f t="shared" si="1280"/>
        <v>0</v>
      </c>
      <c r="AR947" s="99"/>
      <c r="AS947" s="99"/>
      <c r="AT947" s="99"/>
      <c r="AU947" s="99">
        <f t="shared" si="1291"/>
        <v>0</v>
      </c>
      <c r="AV947" s="245">
        <f t="shared" si="1294"/>
        <v>0</v>
      </c>
      <c r="AW947" s="99"/>
      <c r="AX947" s="99"/>
      <c r="AY947" s="98">
        <f t="shared" si="1295"/>
        <v>0</v>
      </c>
      <c r="AZ947" s="470" t="s">
        <v>1682</v>
      </c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</row>
    <row r="948" spans="1:83" s="11" customFormat="1" ht="12" customHeight="1">
      <c r="A948" s="347">
        <v>19000881</v>
      </c>
      <c r="B948" s="326" t="str">
        <f t="shared" si="1275"/>
        <v>19000881</v>
      </c>
      <c r="C948" s="325" t="s">
        <v>1302</v>
      </c>
      <c r="D948" s="326" t="str">
        <f t="shared" si="1286"/>
        <v>Non-Op</v>
      </c>
      <c r="E948" s="326"/>
      <c r="F948" s="339">
        <v>42752</v>
      </c>
      <c r="G948" s="326"/>
      <c r="H948" s="327" t="str">
        <f t="shared" si="1281"/>
        <v/>
      </c>
      <c r="I948" s="327" t="str">
        <f t="shared" si="1287"/>
        <v/>
      </c>
      <c r="J948" s="327" t="str">
        <f t="shared" si="1276"/>
        <v/>
      </c>
      <c r="K948" s="327" t="str">
        <f t="shared" si="1288"/>
        <v>Non-Op</v>
      </c>
      <c r="L948" s="327" t="str">
        <f t="shared" si="1277"/>
        <v>NO</v>
      </c>
      <c r="M948" s="327" t="str">
        <f t="shared" si="1278"/>
        <v>NO</v>
      </c>
      <c r="N948" s="327" t="str">
        <f t="shared" si="1279"/>
        <v/>
      </c>
      <c r="O948" s="445"/>
      <c r="P948" s="328">
        <v>197602.91</v>
      </c>
      <c r="Q948" s="328">
        <v>-284183.90999999997</v>
      </c>
      <c r="R948" s="328">
        <v>958613.7</v>
      </c>
      <c r="S948" s="328">
        <v>870068.13</v>
      </c>
      <c r="T948" s="328">
        <v>787267.78</v>
      </c>
      <c r="U948" s="328">
        <v>453372.09</v>
      </c>
      <c r="V948" s="328">
        <v>359372.77</v>
      </c>
      <c r="W948" s="328">
        <v>10280.98</v>
      </c>
      <c r="X948" s="328">
        <v>144318.57999999999</v>
      </c>
      <c r="Y948" s="328">
        <v>30229.96</v>
      </c>
      <c r="Z948" s="328">
        <v>178642.66</v>
      </c>
      <c r="AA948" s="328">
        <v>-566654.5</v>
      </c>
      <c r="AB948" s="328">
        <v>-920928.79</v>
      </c>
      <c r="AC948" s="328"/>
      <c r="AD948" s="328"/>
      <c r="AE948" s="328">
        <f t="shared" si="1285"/>
        <v>214972.10833333337</v>
      </c>
      <c r="AF948" s="377"/>
      <c r="AG948" s="329"/>
      <c r="AH948" s="330"/>
      <c r="AI948" s="330"/>
      <c r="AJ948" s="330"/>
      <c r="AK948" s="331">
        <f t="shared" si="1290"/>
        <v>214972.10833333337</v>
      </c>
      <c r="AL948" s="330">
        <f t="shared" si="1292"/>
        <v>214972.10833333337</v>
      </c>
      <c r="AM948" s="332"/>
      <c r="AN948" s="330"/>
      <c r="AO948" s="333">
        <f t="shared" si="1293"/>
        <v>0</v>
      </c>
      <c r="AP948" s="232"/>
      <c r="AQ948" s="334">
        <f t="shared" si="1280"/>
        <v>-920928.79</v>
      </c>
      <c r="AR948" s="330"/>
      <c r="AS948" s="330"/>
      <c r="AT948" s="330"/>
      <c r="AU948" s="330">
        <f t="shared" si="1291"/>
        <v>-920928.79</v>
      </c>
      <c r="AV948" s="335">
        <f t="shared" si="1294"/>
        <v>-920928.79</v>
      </c>
      <c r="AW948" s="330"/>
      <c r="AX948" s="330"/>
      <c r="AY948" s="332">
        <f t="shared" si="1295"/>
        <v>0</v>
      </c>
      <c r="AZ948" s="470" t="s">
        <v>1664</v>
      </c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</row>
    <row r="949" spans="1:83" s="11" customFormat="1" ht="12" customHeight="1">
      <c r="A949" s="347">
        <v>19000891</v>
      </c>
      <c r="B949" s="326" t="str">
        <f t="shared" si="1275"/>
        <v>19000891</v>
      </c>
      <c r="C949" s="325" t="s">
        <v>1462</v>
      </c>
      <c r="D949" s="326" t="str">
        <f t="shared" si="1286"/>
        <v>Non-Op</v>
      </c>
      <c r="E949" s="326"/>
      <c r="F949" s="339">
        <v>43070</v>
      </c>
      <c r="G949" s="326"/>
      <c r="H949" s="327" t="str">
        <f t="shared" si="1281"/>
        <v/>
      </c>
      <c r="I949" s="327" t="str">
        <f t="shared" si="1287"/>
        <v/>
      </c>
      <c r="J949" s="327" t="str">
        <f t="shared" si="1276"/>
        <v/>
      </c>
      <c r="K949" s="327" t="str">
        <f t="shared" si="1288"/>
        <v>Non-Op</v>
      </c>
      <c r="L949" s="327" t="str">
        <f t="shared" si="1277"/>
        <v>NO</v>
      </c>
      <c r="M949" s="327" t="str">
        <f t="shared" si="1278"/>
        <v>NO</v>
      </c>
      <c r="N949" s="327" t="str">
        <f t="shared" si="1279"/>
        <v/>
      </c>
      <c r="O949" s="445"/>
      <c r="P949" s="328">
        <v>635356819.67999995</v>
      </c>
      <c r="Q949" s="328">
        <v>633074650.99000001</v>
      </c>
      <c r="R949" s="328">
        <v>630609973.32000005</v>
      </c>
      <c r="S949" s="328">
        <v>628286025.53999996</v>
      </c>
      <c r="T949" s="328">
        <v>625975649.47000003</v>
      </c>
      <c r="U949" s="328">
        <v>623686968.85000002</v>
      </c>
      <c r="V949" s="328">
        <v>622621711.5</v>
      </c>
      <c r="W949" s="328">
        <v>620997827.20000005</v>
      </c>
      <c r="X949" s="328">
        <v>618904195.58000004</v>
      </c>
      <c r="Y949" s="328">
        <v>616803394.30999994</v>
      </c>
      <c r="Z949" s="328">
        <v>613336204.67999995</v>
      </c>
      <c r="AA949" s="328">
        <v>612853963.33000004</v>
      </c>
      <c r="AB949" s="328">
        <v>611977825.30999994</v>
      </c>
      <c r="AC949" s="328"/>
      <c r="AD949" s="328"/>
      <c r="AE949" s="328">
        <f t="shared" si="1285"/>
        <v>622568157.2720834</v>
      </c>
      <c r="AF949" s="377"/>
      <c r="AG949" s="329"/>
      <c r="AH949" s="330"/>
      <c r="AI949" s="330"/>
      <c r="AJ949" s="330"/>
      <c r="AK949" s="331">
        <f t="shared" si="1290"/>
        <v>622568157.2720834</v>
      </c>
      <c r="AL949" s="330">
        <f t="shared" si="1292"/>
        <v>622568157.2720834</v>
      </c>
      <c r="AM949" s="332"/>
      <c r="AN949" s="330"/>
      <c r="AO949" s="333">
        <f t="shared" si="1293"/>
        <v>0</v>
      </c>
      <c r="AP949" s="232"/>
      <c r="AQ949" s="334">
        <f t="shared" si="1280"/>
        <v>611977825.30999994</v>
      </c>
      <c r="AR949" s="330"/>
      <c r="AS949" s="330"/>
      <c r="AT949" s="330"/>
      <c r="AU949" s="330">
        <f t="shared" si="1291"/>
        <v>611977825.30999994</v>
      </c>
      <c r="AV949" s="335">
        <f t="shared" si="1294"/>
        <v>611977825.30999994</v>
      </c>
      <c r="AW949" s="330"/>
      <c r="AX949" s="330"/>
      <c r="AY949" s="332">
        <f t="shared" si="1295"/>
        <v>0</v>
      </c>
      <c r="AZ949" s="470" t="s">
        <v>1675</v>
      </c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</row>
    <row r="950" spans="1:83" s="11" customFormat="1" ht="12" customHeight="1">
      <c r="A950" s="342">
        <v>19000901</v>
      </c>
      <c r="B950" s="342" t="str">
        <f t="shared" si="1275"/>
        <v>19000901</v>
      </c>
      <c r="C950" s="378" t="s">
        <v>1494</v>
      </c>
      <c r="D950" s="326" t="str">
        <f t="shared" si="1286"/>
        <v>Non-Op</v>
      </c>
      <c r="E950" s="326"/>
      <c r="F950" s="354">
        <v>43101</v>
      </c>
      <c r="G950" s="326"/>
      <c r="H950" s="327" t="str">
        <f t="shared" si="1281"/>
        <v/>
      </c>
      <c r="I950" s="327" t="str">
        <f t="shared" si="1287"/>
        <v/>
      </c>
      <c r="J950" s="327" t="str">
        <f t="shared" si="1276"/>
        <v/>
      </c>
      <c r="K950" s="327" t="str">
        <f t="shared" si="1288"/>
        <v>Non-Op</v>
      </c>
      <c r="L950" s="327" t="str">
        <f t="shared" si="1277"/>
        <v>NO</v>
      </c>
      <c r="M950" s="327" t="str">
        <f t="shared" si="1278"/>
        <v>NO</v>
      </c>
      <c r="N950" s="327" t="str">
        <f t="shared" si="1279"/>
        <v/>
      </c>
      <c r="O950" s="445"/>
      <c r="P950" s="328">
        <v>1750000</v>
      </c>
      <c r="Q950" s="328">
        <v>1750000</v>
      </c>
      <c r="R950" s="328">
        <v>1750000</v>
      </c>
      <c r="S950" s="328">
        <v>1750000</v>
      </c>
      <c r="T950" s="328">
        <v>1750000</v>
      </c>
      <c r="U950" s="328">
        <v>1750000</v>
      </c>
      <c r="V950" s="328">
        <v>1750000</v>
      </c>
      <c r="W950" s="328">
        <v>1750000</v>
      </c>
      <c r="X950" s="328">
        <v>1750000</v>
      </c>
      <c r="Y950" s="328">
        <v>1750000</v>
      </c>
      <c r="Z950" s="328">
        <v>1750000</v>
      </c>
      <c r="AA950" s="328">
        <v>1750000</v>
      </c>
      <c r="AB950" s="328">
        <v>700000</v>
      </c>
      <c r="AC950" s="328"/>
      <c r="AD950" s="328"/>
      <c r="AE950" s="328">
        <f t="shared" si="1285"/>
        <v>1706250</v>
      </c>
      <c r="AF950" s="377"/>
      <c r="AG950" s="329"/>
      <c r="AH950" s="330"/>
      <c r="AI950" s="330"/>
      <c r="AJ950" s="330"/>
      <c r="AK950" s="331">
        <f t="shared" si="1290"/>
        <v>1706250</v>
      </c>
      <c r="AL950" s="330">
        <f t="shared" ref="AL950:AL958" si="1296">SUM(AI950:AK950)</f>
        <v>1706250</v>
      </c>
      <c r="AM950" s="332"/>
      <c r="AN950" s="330"/>
      <c r="AO950" s="333">
        <f t="shared" si="1293"/>
        <v>0</v>
      </c>
      <c r="AP950" s="232"/>
      <c r="AQ950" s="334">
        <f t="shared" si="1280"/>
        <v>700000</v>
      </c>
      <c r="AR950" s="330"/>
      <c r="AS950" s="330"/>
      <c r="AT950" s="330"/>
      <c r="AU950" s="330">
        <f t="shared" ref="AU950" si="1297">AQ950</f>
        <v>700000</v>
      </c>
      <c r="AV950" s="335">
        <f t="shared" ref="AV950:AV958" si="1298">SUM(AS950:AU950)</f>
        <v>700000</v>
      </c>
      <c r="AW950" s="330"/>
      <c r="AX950" s="330"/>
      <c r="AY950" s="332">
        <f t="shared" si="1295"/>
        <v>0</v>
      </c>
      <c r="AZ950" s="470" t="s">
        <v>1666</v>
      </c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</row>
    <row r="951" spans="1:83" s="11" customFormat="1" ht="12" customHeight="1">
      <c r="A951" s="342" t="s">
        <v>1552</v>
      </c>
      <c r="B951" s="342" t="str">
        <f t="shared" si="1275"/>
        <v>19000911</v>
      </c>
      <c r="C951" s="363" t="s">
        <v>1539</v>
      </c>
      <c r="D951" s="326" t="str">
        <f t="shared" si="1286"/>
        <v>W/C</v>
      </c>
      <c r="E951" s="326"/>
      <c r="F951" s="354">
        <v>43221</v>
      </c>
      <c r="G951" s="326"/>
      <c r="H951" s="327" t="str">
        <f t="shared" si="1281"/>
        <v/>
      </c>
      <c r="I951" s="327" t="str">
        <f t="shared" si="1287"/>
        <v/>
      </c>
      <c r="J951" s="327" t="str">
        <f t="shared" si="1276"/>
        <v/>
      </c>
      <c r="K951" s="327" t="str">
        <f t="shared" si="1288"/>
        <v/>
      </c>
      <c r="L951" s="327" t="str">
        <f t="shared" ref="L951:L953" si="1299">IF(VALUE(AM951),"W/C",IF(ISBLANK(AM951),"NO","W/C"))</f>
        <v>W/C</v>
      </c>
      <c r="M951" s="327" t="str">
        <f t="shared" ref="M951:M953" si="1300">IF(VALUE(AN951),"W/C",IF(ISBLANK(AN951),"NO","W/C"))</f>
        <v>NO</v>
      </c>
      <c r="N951" s="327" t="str">
        <f t="shared" ref="N951:N953" si="1301">IF(OR(CONCATENATE(L951,M951)="NOW/C",CONCATENATE(L951,M951)="W/CNO"),"W/C","")</f>
        <v>W/C</v>
      </c>
      <c r="O951" s="445"/>
      <c r="P951" s="328">
        <v>5051459.49</v>
      </c>
      <c r="Q951" s="328">
        <v>5051459.49</v>
      </c>
      <c r="R951" s="328">
        <v>5051459.49</v>
      </c>
      <c r="S951" s="328">
        <v>5051459.49</v>
      </c>
      <c r="T951" s="328">
        <v>5051459.49</v>
      </c>
      <c r="U951" s="328">
        <v>4674133.8899999997</v>
      </c>
      <c r="V951" s="328">
        <v>4361125.83</v>
      </c>
      <c r="W951" s="328">
        <v>4031309.9</v>
      </c>
      <c r="X951" s="328">
        <v>3664609.12</v>
      </c>
      <c r="Y951" s="328">
        <v>3338008.16</v>
      </c>
      <c r="Z951" s="328">
        <v>2915405.44</v>
      </c>
      <c r="AA951" s="328">
        <v>2438525.48</v>
      </c>
      <c r="AB951" s="328">
        <v>1937659.55</v>
      </c>
      <c r="AC951" s="328"/>
      <c r="AD951" s="328"/>
      <c r="AE951" s="328">
        <f t="shared" si="1285"/>
        <v>4093626.2749999999</v>
      </c>
      <c r="AF951" s="377"/>
      <c r="AG951" s="329"/>
      <c r="AH951" s="330"/>
      <c r="AI951" s="330"/>
      <c r="AJ951" s="330"/>
      <c r="AK951" s="331"/>
      <c r="AL951" s="330">
        <f t="shared" ref="AL951" si="1302">SUM(AI951:AK951)</f>
        <v>0</v>
      </c>
      <c r="AM951" s="332">
        <f>AE951</f>
        <v>4093626.2749999999</v>
      </c>
      <c r="AN951" s="330"/>
      <c r="AO951" s="333">
        <f t="shared" si="1293"/>
        <v>4093626.2749999999</v>
      </c>
      <c r="AP951" s="232"/>
      <c r="AQ951" s="334">
        <f t="shared" si="1280"/>
        <v>1937659.55</v>
      </c>
      <c r="AR951" s="330"/>
      <c r="AS951" s="330"/>
      <c r="AT951" s="330"/>
      <c r="AU951" s="330"/>
      <c r="AV951" s="335">
        <f t="shared" ref="AV951:AV952" si="1303">SUM(AS951:AU951)</f>
        <v>0</v>
      </c>
      <c r="AW951" s="330">
        <f t="shared" ref="AW951:AW958" si="1304">AQ951</f>
        <v>1937659.55</v>
      </c>
      <c r="AX951" s="330"/>
      <c r="AY951" s="332">
        <f t="shared" si="1295"/>
        <v>1937659.55</v>
      </c>
      <c r="AZ951" s="470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</row>
    <row r="952" spans="1:83" s="11" customFormat="1" ht="12" customHeight="1">
      <c r="A952" s="497">
        <v>19000921</v>
      </c>
      <c r="B952" s="497" t="str">
        <f t="shared" si="1275"/>
        <v>19000921</v>
      </c>
      <c r="C952" s="479" t="s">
        <v>1716</v>
      </c>
      <c r="D952" s="480" t="str">
        <f t="shared" si="1286"/>
        <v>Non-Op</v>
      </c>
      <c r="E952" s="480"/>
      <c r="F952" s="499">
        <v>43525</v>
      </c>
      <c r="G952" s="480"/>
      <c r="H952" s="482" t="str">
        <f t="shared" si="1281"/>
        <v/>
      </c>
      <c r="I952" s="482" t="str">
        <f t="shared" si="1287"/>
        <v/>
      </c>
      <c r="J952" s="482" t="str">
        <f t="shared" si="1276"/>
        <v/>
      </c>
      <c r="K952" s="482" t="str">
        <f t="shared" si="1288"/>
        <v>Non-Op</v>
      </c>
      <c r="L952" s="482" t="str">
        <f t="shared" si="1299"/>
        <v>NO</v>
      </c>
      <c r="M952" s="482" t="str">
        <f t="shared" si="1300"/>
        <v>NO</v>
      </c>
      <c r="N952" s="482" t="str">
        <f t="shared" si="1301"/>
        <v/>
      </c>
      <c r="O952" s="483"/>
      <c r="P952" s="484"/>
      <c r="Q952" s="484"/>
      <c r="R952" s="484"/>
      <c r="S952" s="484">
        <v>19536.09</v>
      </c>
      <c r="T952" s="484">
        <v>-69461.7</v>
      </c>
      <c r="U952" s="484">
        <v>-103444.11</v>
      </c>
      <c r="V952" s="484">
        <v>-136927.76999999999</v>
      </c>
      <c r="W952" s="484">
        <v>-169912.68</v>
      </c>
      <c r="X952" s="484">
        <v>-202398.63</v>
      </c>
      <c r="Y952" s="484">
        <v>-234385.83</v>
      </c>
      <c r="Z952" s="484">
        <v>-265874.07</v>
      </c>
      <c r="AA952" s="484">
        <v>-296863.34999999998</v>
      </c>
      <c r="AB952" s="484">
        <v>-327353.88</v>
      </c>
      <c r="AC952" s="484"/>
      <c r="AD952" s="484"/>
      <c r="AE952" s="484">
        <f t="shared" si="1285"/>
        <v>-135284.08249999999</v>
      </c>
      <c r="AF952" s="485"/>
      <c r="AG952" s="496"/>
      <c r="AH952" s="487"/>
      <c r="AI952" s="487"/>
      <c r="AJ952" s="487"/>
      <c r="AK952" s="488">
        <f t="shared" ref="AK952" si="1305">AE952</f>
        <v>-135284.08249999999</v>
      </c>
      <c r="AL952" s="487">
        <f t="shared" ref="AL952" si="1306">SUM(AI952:AK952)</f>
        <v>-135284.08249999999</v>
      </c>
      <c r="AM952" s="489"/>
      <c r="AN952" s="487"/>
      <c r="AO952" s="490">
        <f t="shared" ref="AO952:AO953" si="1307">AM952+AN952</f>
        <v>0</v>
      </c>
      <c r="AP952" s="232"/>
      <c r="AQ952" s="491">
        <f t="shared" ref="AQ952:AQ953" si="1308">AB952</f>
        <v>-327353.88</v>
      </c>
      <c r="AR952" s="487"/>
      <c r="AS952" s="487"/>
      <c r="AT952" s="487"/>
      <c r="AU952" s="487">
        <f t="shared" ref="AU952" si="1309">AQ952</f>
        <v>-327353.88</v>
      </c>
      <c r="AV952" s="492">
        <f t="shared" si="1303"/>
        <v>-327353.88</v>
      </c>
      <c r="AW952" s="487"/>
      <c r="AX952" s="487"/>
      <c r="AY952" s="489">
        <f t="shared" si="1295"/>
        <v>0</v>
      </c>
      <c r="AZ952" s="470" t="s">
        <v>1678</v>
      </c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</row>
    <row r="953" spans="1:83" s="11" customFormat="1" ht="12" customHeight="1">
      <c r="A953" s="497">
        <v>19000931</v>
      </c>
      <c r="B953" s="497" t="str">
        <f t="shared" si="1275"/>
        <v>19000931</v>
      </c>
      <c r="C953" s="479" t="s">
        <v>1754</v>
      </c>
      <c r="D953" s="480" t="str">
        <f t="shared" si="1286"/>
        <v>W/C</v>
      </c>
      <c r="E953" s="480"/>
      <c r="F953" s="499">
        <v>43586</v>
      </c>
      <c r="G953" s="480"/>
      <c r="H953" s="482"/>
      <c r="I953" s="482"/>
      <c r="J953" s="482"/>
      <c r="K953" s="482" t="str">
        <f t="shared" si="1288"/>
        <v/>
      </c>
      <c r="L953" s="482" t="str">
        <f t="shared" si="1299"/>
        <v>W/C</v>
      </c>
      <c r="M953" s="482" t="str">
        <f t="shared" si="1300"/>
        <v>NO</v>
      </c>
      <c r="N953" s="482" t="str">
        <f t="shared" si="1301"/>
        <v>W/C</v>
      </c>
      <c r="O953" s="483"/>
      <c r="P953" s="484"/>
      <c r="Q953" s="484"/>
      <c r="R953" s="484"/>
      <c r="S953" s="484"/>
      <c r="T953" s="484"/>
      <c r="U953" s="484">
        <v>4973850</v>
      </c>
      <c r="V953" s="484">
        <v>4973850</v>
      </c>
      <c r="W953" s="484">
        <v>4670532.6100000003</v>
      </c>
      <c r="X953" s="484">
        <v>4362476.68</v>
      </c>
      <c r="Y953" s="484">
        <v>3949373.62</v>
      </c>
      <c r="Z953" s="484">
        <v>3838915.76</v>
      </c>
      <c r="AA953" s="484">
        <v>3153303.99</v>
      </c>
      <c r="AB953" s="484">
        <v>2658868.46</v>
      </c>
      <c r="AC953" s="484"/>
      <c r="AD953" s="484"/>
      <c r="AE953" s="484">
        <f t="shared" si="1285"/>
        <v>2604311.4075000002</v>
      </c>
      <c r="AF953" s="485"/>
      <c r="AG953" s="496"/>
      <c r="AH953" s="487"/>
      <c r="AI953" s="487"/>
      <c r="AJ953" s="487"/>
      <c r="AK953" s="488"/>
      <c r="AL953" s="487">
        <f t="shared" ref="AL953" si="1310">SUM(AI953:AK953)</f>
        <v>0</v>
      </c>
      <c r="AM953" s="489">
        <f>AE953</f>
        <v>2604311.4075000002</v>
      </c>
      <c r="AN953" s="487"/>
      <c r="AO953" s="490">
        <f t="shared" si="1307"/>
        <v>2604311.4075000002</v>
      </c>
      <c r="AP953" s="232"/>
      <c r="AQ953" s="491">
        <f t="shared" si="1308"/>
        <v>2658868.46</v>
      </c>
      <c r="AR953" s="487"/>
      <c r="AS953" s="487"/>
      <c r="AT953" s="487"/>
      <c r="AU953" s="487"/>
      <c r="AV953" s="492">
        <f t="shared" si="1298"/>
        <v>0</v>
      </c>
      <c r="AW953" s="487">
        <f t="shared" si="1304"/>
        <v>2658868.46</v>
      </c>
      <c r="AX953" s="487"/>
      <c r="AY953" s="489">
        <f t="shared" si="1295"/>
        <v>2658868.46</v>
      </c>
      <c r="AZ953" s="470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</row>
    <row r="954" spans="1:83" s="11" customFormat="1" ht="12" customHeight="1">
      <c r="A954" s="497" t="s">
        <v>1870</v>
      </c>
      <c r="B954" s="497" t="str">
        <f t="shared" si="1275"/>
        <v>19000941</v>
      </c>
      <c r="C954" s="479" t="s">
        <v>1866</v>
      </c>
      <c r="D954" s="480" t="str">
        <f t="shared" si="1286"/>
        <v>W/C</v>
      </c>
      <c r="E954" s="480"/>
      <c r="F954" s="499">
        <v>43800</v>
      </c>
      <c r="G954" s="480"/>
      <c r="H954" s="482"/>
      <c r="I954" s="482"/>
      <c r="J954" s="482"/>
      <c r="K954" s="482" t="str">
        <f t="shared" ref="K954:K957" si="1311">IF(VALUE(AK954),K$7,IF(ISBLANK(AK954),"",K$7))</f>
        <v/>
      </c>
      <c r="L954" s="482" t="str">
        <f t="shared" ref="L954:L957" si="1312">IF(VALUE(AM954),"W/C",IF(ISBLANK(AM954),"NO","W/C"))</f>
        <v>W/C</v>
      </c>
      <c r="M954" s="482" t="str">
        <f t="shared" ref="M954:M957" si="1313">IF(VALUE(AN954),"W/C",IF(ISBLANK(AN954),"NO","W/C"))</f>
        <v>NO</v>
      </c>
      <c r="N954" s="482" t="str">
        <f t="shared" ref="N954:N957" si="1314">IF(OR(CONCATENATE(L954,M954)="NOW/C",CONCATENATE(L954,M954)="W/CNO"),"W/C","")</f>
        <v>W/C</v>
      </c>
      <c r="O954" s="483"/>
      <c r="P954" s="484"/>
      <c r="Q954" s="484"/>
      <c r="R954" s="484"/>
      <c r="S954" s="484"/>
      <c r="T954" s="484"/>
      <c r="U954" s="484"/>
      <c r="V954" s="484"/>
      <c r="W954" s="484"/>
      <c r="X954" s="484"/>
      <c r="Y954" s="484"/>
      <c r="Z954" s="484"/>
      <c r="AA954" s="484"/>
      <c r="AB954" s="484">
        <v>2621388.2200000002</v>
      </c>
      <c r="AC954" s="484"/>
      <c r="AD954" s="484"/>
      <c r="AE954" s="484">
        <f t="shared" ref="AE954" si="1315">(P954+AB954+SUM(Q954:AA954)*2)/24</f>
        <v>109224.50916666667</v>
      </c>
      <c r="AF954" s="485"/>
      <c r="AG954" s="496"/>
      <c r="AH954" s="487"/>
      <c r="AI954" s="487"/>
      <c r="AJ954" s="487"/>
      <c r="AK954" s="488"/>
      <c r="AL954" s="487">
        <f t="shared" ref="AL954" si="1316">SUM(AI954:AK954)</f>
        <v>0</v>
      </c>
      <c r="AM954" s="489">
        <f>AE954</f>
        <v>109224.50916666667</v>
      </c>
      <c r="AN954" s="487"/>
      <c r="AO954" s="490">
        <f t="shared" ref="AO954:AO957" si="1317">AM954+AN954</f>
        <v>109224.50916666667</v>
      </c>
      <c r="AP954" s="232"/>
      <c r="AQ954" s="491">
        <f t="shared" ref="AQ954:AQ957" si="1318">AB954</f>
        <v>2621388.2200000002</v>
      </c>
      <c r="AR954" s="487"/>
      <c r="AS954" s="487"/>
      <c r="AT954" s="487"/>
      <c r="AU954" s="487"/>
      <c r="AV954" s="492">
        <f t="shared" ref="AV954:AV957" si="1319">SUM(AS954:AU954)</f>
        <v>0</v>
      </c>
      <c r="AW954" s="487">
        <f t="shared" ref="AW954" si="1320">AQ954</f>
        <v>2621388.2200000002</v>
      </c>
      <c r="AX954" s="487"/>
      <c r="AY954" s="489">
        <f t="shared" ref="AY954:AY957" si="1321">AW954+AX954</f>
        <v>2621388.2200000002</v>
      </c>
      <c r="AZ954" s="470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</row>
    <row r="955" spans="1:83" s="11" customFormat="1" ht="12" customHeight="1">
      <c r="A955" s="497" t="s">
        <v>1871</v>
      </c>
      <c r="B955" s="497" t="str">
        <f t="shared" si="1275"/>
        <v>19000951</v>
      </c>
      <c r="C955" s="479" t="s">
        <v>1867</v>
      </c>
      <c r="D955" s="480" t="str">
        <f t="shared" si="1286"/>
        <v>Non-Op</v>
      </c>
      <c r="E955" s="480"/>
      <c r="F955" s="499">
        <v>43800</v>
      </c>
      <c r="G955" s="480"/>
      <c r="H955" s="482" t="str">
        <f t="shared" ref="H955:H957" si="1322">IF(VALUE(AH955),H$7,IF(ISBLANK(AH955),"",H$7))</f>
        <v/>
      </c>
      <c r="I955" s="482" t="str">
        <f t="shared" ref="I955:I957" si="1323">IF(VALUE(AI955),I$7,IF(ISBLANK(AI955),"",I$7))</f>
        <v/>
      </c>
      <c r="J955" s="482" t="str">
        <f t="shared" ref="J955:J957" si="1324">IF(VALUE(AJ955),J$7,IF(ISBLANK(AJ955),"",J$7))</f>
        <v/>
      </c>
      <c r="K955" s="482" t="str">
        <f t="shared" si="1311"/>
        <v>Non-Op</v>
      </c>
      <c r="L955" s="482" t="str">
        <f t="shared" si="1312"/>
        <v>NO</v>
      </c>
      <c r="M955" s="482" t="str">
        <f t="shared" si="1313"/>
        <v>NO</v>
      </c>
      <c r="N955" s="482" t="str">
        <f t="shared" si="1314"/>
        <v/>
      </c>
      <c r="O955" s="483"/>
      <c r="P955" s="484"/>
      <c r="Q955" s="484"/>
      <c r="R955" s="484"/>
      <c r="S955" s="484"/>
      <c r="T955" s="484"/>
      <c r="U955" s="484"/>
      <c r="V955" s="484"/>
      <c r="W955" s="484"/>
      <c r="X955" s="484"/>
      <c r="Y955" s="484"/>
      <c r="Z955" s="484"/>
      <c r="AA955" s="484"/>
      <c r="AB955" s="484">
        <v>17267133.02</v>
      </c>
      <c r="AC955" s="484"/>
      <c r="AD955" s="484"/>
      <c r="AE955" s="484">
        <f t="shared" ref="AE955:AE957" si="1325">(P955+AB955+SUM(Q955:AA955)*2)/24</f>
        <v>719463.87583333335</v>
      </c>
      <c r="AF955" s="485"/>
      <c r="AG955" s="496"/>
      <c r="AH955" s="487"/>
      <c r="AI955" s="487"/>
      <c r="AJ955" s="487"/>
      <c r="AK955" s="488">
        <f t="shared" ref="AK955:AK957" si="1326">AE955</f>
        <v>719463.87583333335</v>
      </c>
      <c r="AL955" s="487">
        <f t="shared" ref="AL955:AL957" si="1327">SUM(AI955:AK955)</f>
        <v>719463.87583333335</v>
      </c>
      <c r="AM955" s="489"/>
      <c r="AN955" s="487"/>
      <c r="AO955" s="490">
        <f t="shared" si="1317"/>
        <v>0</v>
      </c>
      <c r="AP955" s="232"/>
      <c r="AQ955" s="491">
        <f t="shared" si="1318"/>
        <v>17267133.02</v>
      </c>
      <c r="AR955" s="487"/>
      <c r="AS955" s="487"/>
      <c r="AT955" s="487"/>
      <c r="AU955" s="487">
        <f t="shared" ref="AU955:AU957" si="1328">AQ955</f>
        <v>17267133.02</v>
      </c>
      <c r="AV955" s="492">
        <f t="shared" si="1319"/>
        <v>17267133.02</v>
      </c>
      <c r="AW955" s="487"/>
      <c r="AX955" s="487"/>
      <c r="AY955" s="489">
        <f t="shared" si="1321"/>
        <v>0</v>
      </c>
      <c r="AZ955" s="470" t="s">
        <v>1666</v>
      </c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</row>
    <row r="956" spans="1:83" s="11" customFormat="1" ht="12" customHeight="1">
      <c r="A956" s="497" t="s">
        <v>1872</v>
      </c>
      <c r="B956" s="497" t="str">
        <f t="shared" si="1275"/>
        <v>19000961</v>
      </c>
      <c r="C956" s="479" t="s">
        <v>1868</v>
      </c>
      <c r="D956" s="480" t="str">
        <f t="shared" si="1286"/>
        <v>Non-Op</v>
      </c>
      <c r="E956" s="480"/>
      <c r="F956" s="499">
        <v>43800</v>
      </c>
      <c r="G956" s="480"/>
      <c r="H956" s="482" t="str">
        <f t="shared" si="1322"/>
        <v/>
      </c>
      <c r="I956" s="482" t="str">
        <f t="shared" si="1323"/>
        <v/>
      </c>
      <c r="J956" s="482" t="str">
        <f t="shared" si="1324"/>
        <v/>
      </c>
      <c r="K956" s="482" t="str">
        <f t="shared" si="1311"/>
        <v>Non-Op</v>
      </c>
      <c r="L956" s="482" t="str">
        <f t="shared" si="1312"/>
        <v>NO</v>
      </c>
      <c r="M956" s="482" t="str">
        <f t="shared" si="1313"/>
        <v>NO</v>
      </c>
      <c r="N956" s="482" t="str">
        <f t="shared" si="1314"/>
        <v/>
      </c>
      <c r="O956" s="483"/>
      <c r="P956" s="484"/>
      <c r="Q956" s="484"/>
      <c r="R956" s="484"/>
      <c r="S956" s="484"/>
      <c r="T956" s="484"/>
      <c r="U956" s="484"/>
      <c r="V956" s="484"/>
      <c r="W956" s="484"/>
      <c r="X956" s="484"/>
      <c r="Y956" s="484"/>
      <c r="Z956" s="484"/>
      <c r="AA956" s="484"/>
      <c r="AB956" s="484">
        <v>-1050000</v>
      </c>
      <c r="AC956" s="484"/>
      <c r="AD956" s="484"/>
      <c r="AE956" s="484">
        <f t="shared" si="1325"/>
        <v>-43750</v>
      </c>
      <c r="AF956" s="485"/>
      <c r="AG956" s="496"/>
      <c r="AH956" s="487"/>
      <c r="AI956" s="487"/>
      <c r="AJ956" s="487"/>
      <c r="AK956" s="488">
        <f t="shared" si="1326"/>
        <v>-43750</v>
      </c>
      <c r="AL956" s="487">
        <f t="shared" si="1327"/>
        <v>-43750</v>
      </c>
      <c r="AM956" s="489"/>
      <c r="AN956" s="487"/>
      <c r="AO956" s="490">
        <f t="shared" si="1317"/>
        <v>0</v>
      </c>
      <c r="AP956" s="232"/>
      <c r="AQ956" s="491">
        <f t="shared" si="1318"/>
        <v>-1050000</v>
      </c>
      <c r="AR956" s="487"/>
      <c r="AS956" s="487"/>
      <c r="AT956" s="487"/>
      <c r="AU956" s="487">
        <f t="shared" si="1328"/>
        <v>-1050000</v>
      </c>
      <c r="AV956" s="492">
        <f t="shared" si="1319"/>
        <v>-1050000</v>
      </c>
      <c r="AW956" s="487"/>
      <c r="AX956" s="487"/>
      <c r="AY956" s="489">
        <f t="shared" si="1321"/>
        <v>0</v>
      </c>
      <c r="AZ956" s="470" t="s">
        <v>1663</v>
      </c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</row>
    <row r="957" spans="1:83" s="11" customFormat="1" ht="12" customHeight="1">
      <c r="A957" s="497" t="s">
        <v>1873</v>
      </c>
      <c r="B957" s="497" t="str">
        <f t="shared" si="1275"/>
        <v>19000971</v>
      </c>
      <c r="C957" s="479" t="s">
        <v>1869</v>
      </c>
      <c r="D957" s="480" t="str">
        <f t="shared" si="1286"/>
        <v>Non-Op</v>
      </c>
      <c r="E957" s="480"/>
      <c r="F957" s="499">
        <v>43800</v>
      </c>
      <c r="G957" s="480"/>
      <c r="H957" s="482" t="str">
        <f t="shared" si="1322"/>
        <v/>
      </c>
      <c r="I957" s="482" t="str">
        <f t="shared" si="1323"/>
        <v/>
      </c>
      <c r="J957" s="482" t="str">
        <f t="shared" si="1324"/>
        <v/>
      </c>
      <c r="K957" s="482" t="str">
        <f t="shared" si="1311"/>
        <v>Non-Op</v>
      </c>
      <c r="L957" s="482" t="str">
        <f t="shared" si="1312"/>
        <v>NO</v>
      </c>
      <c r="M957" s="482" t="str">
        <f t="shared" si="1313"/>
        <v>NO</v>
      </c>
      <c r="N957" s="482" t="str">
        <f t="shared" si="1314"/>
        <v/>
      </c>
      <c r="O957" s="483"/>
      <c r="P957" s="484"/>
      <c r="Q957" s="484"/>
      <c r="R957" s="484"/>
      <c r="S957" s="484"/>
      <c r="T957" s="484"/>
      <c r="U957" s="484"/>
      <c r="V957" s="484"/>
      <c r="W957" s="484"/>
      <c r="X957" s="484"/>
      <c r="Y957" s="484"/>
      <c r="Z957" s="484"/>
      <c r="AA957" s="484"/>
      <c r="AB957" s="484">
        <v>346997.43</v>
      </c>
      <c r="AC957" s="484"/>
      <c r="AD957" s="484"/>
      <c r="AE957" s="484">
        <f t="shared" si="1325"/>
        <v>14458.22625</v>
      </c>
      <c r="AF957" s="485"/>
      <c r="AG957" s="496"/>
      <c r="AH957" s="487"/>
      <c r="AI957" s="487"/>
      <c r="AJ957" s="487"/>
      <c r="AK957" s="488">
        <f t="shared" si="1326"/>
        <v>14458.22625</v>
      </c>
      <c r="AL957" s="487">
        <f t="shared" si="1327"/>
        <v>14458.22625</v>
      </c>
      <c r="AM957" s="489"/>
      <c r="AN957" s="487"/>
      <c r="AO957" s="490">
        <f t="shared" si="1317"/>
        <v>0</v>
      </c>
      <c r="AP957" s="232"/>
      <c r="AQ957" s="491">
        <f t="shared" si="1318"/>
        <v>346997.43</v>
      </c>
      <c r="AR957" s="487"/>
      <c r="AS957" s="487"/>
      <c r="AT957" s="487"/>
      <c r="AU957" s="487">
        <f t="shared" si="1328"/>
        <v>346997.43</v>
      </c>
      <c r="AV957" s="492">
        <f t="shared" si="1319"/>
        <v>346997.43</v>
      </c>
      <c r="AW957" s="487"/>
      <c r="AX957" s="487"/>
      <c r="AY957" s="489">
        <f t="shared" si="1321"/>
        <v>0</v>
      </c>
      <c r="AZ957" s="470" t="s">
        <v>1666</v>
      </c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</row>
    <row r="958" spans="1:83" s="11" customFormat="1" ht="12" customHeight="1">
      <c r="A958" s="342" t="s">
        <v>1577</v>
      </c>
      <c r="B958" s="342" t="str">
        <f t="shared" si="1275"/>
        <v>19001001</v>
      </c>
      <c r="C958" s="363" t="s">
        <v>1571</v>
      </c>
      <c r="D958" s="326" t="str">
        <f t="shared" si="1286"/>
        <v>W/C</v>
      </c>
      <c r="E958" s="326"/>
      <c r="F958" s="354">
        <v>43252</v>
      </c>
      <c r="G958" s="326"/>
      <c r="H958" s="327"/>
      <c r="I958" s="327"/>
      <c r="J958" s="327"/>
      <c r="K958" s="327" t="str">
        <f t="shared" si="1288"/>
        <v/>
      </c>
      <c r="L958" s="327" t="str">
        <f t="shared" ref="L958" si="1329">IF(VALUE(AM958),"W/C",IF(ISBLANK(AM958),"NO","W/C"))</f>
        <v>W/C</v>
      </c>
      <c r="M958" s="327" t="str">
        <f t="shared" ref="M958" si="1330">IF(VALUE(AN958),"W/C",IF(ISBLANK(AN958),"NO","W/C"))</f>
        <v>NO</v>
      </c>
      <c r="N958" s="327" t="str">
        <f t="shared" ref="N958" si="1331">IF(OR(CONCATENATE(L958,M958)="NOW/C",CONCATENATE(L958,M958)="W/CNO"),"W/C","")</f>
        <v>W/C</v>
      </c>
      <c r="O958" s="445"/>
      <c r="P958" s="328">
        <v>645540.30000000005</v>
      </c>
      <c r="Q958" s="328">
        <v>1215895.95</v>
      </c>
      <c r="R958" s="328">
        <v>1444826.74</v>
      </c>
      <c r="S958" s="328">
        <v>1448643.68</v>
      </c>
      <c r="T958" s="328">
        <v>1307671.02</v>
      </c>
      <c r="U958" s="328">
        <v>1166859.8700000001</v>
      </c>
      <c r="V958" s="328">
        <v>1078423.06</v>
      </c>
      <c r="W958" s="328">
        <v>980065.29</v>
      </c>
      <c r="X958" s="328">
        <v>865407.25</v>
      </c>
      <c r="Y958" s="328">
        <v>951543.35</v>
      </c>
      <c r="Z958" s="328">
        <v>857320.71</v>
      </c>
      <c r="AA958" s="328">
        <v>757117.54</v>
      </c>
      <c r="AB958" s="328">
        <v>1231475.3600000001</v>
      </c>
      <c r="AC958" s="328"/>
      <c r="AD958" s="328"/>
      <c r="AE958" s="328">
        <f t="shared" si="1285"/>
        <v>1084356.8574999997</v>
      </c>
      <c r="AF958" s="377"/>
      <c r="AG958" s="396"/>
      <c r="AH958" s="330"/>
      <c r="AI958" s="330"/>
      <c r="AJ958" s="330"/>
      <c r="AK958" s="331"/>
      <c r="AL958" s="330">
        <f t="shared" si="1296"/>
        <v>0</v>
      </c>
      <c r="AM958" s="332">
        <f>AE958</f>
        <v>1084356.8574999997</v>
      </c>
      <c r="AN958" s="330"/>
      <c r="AO958" s="333">
        <f t="shared" si="1293"/>
        <v>1084356.8574999997</v>
      </c>
      <c r="AP958" s="232"/>
      <c r="AQ958" s="334">
        <f t="shared" si="1280"/>
        <v>1231475.3600000001</v>
      </c>
      <c r="AR958" s="330"/>
      <c r="AS958" s="330"/>
      <c r="AT958" s="330"/>
      <c r="AU958" s="330"/>
      <c r="AV958" s="335">
        <f t="shared" si="1298"/>
        <v>0</v>
      </c>
      <c r="AW958" s="330">
        <f t="shared" si="1304"/>
        <v>1231475.3600000001</v>
      </c>
      <c r="AX958" s="330"/>
      <c r="AY958" s="332">
        <f t="shared" si="1295"/>
        <v>1231475.3600000001</v>
      </c>
      <c r="AZ958" s="470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</row>
    <row r="959" spans="1:83" s="11" customFormat="1" ht="12" customHeight="1">
      <c r="A959" s="161">
        <v>19002003</v>
      </c>
      <c r="B959" s="108" t="str">
        <f t="shared" si="1275"/>
        <v>19002003</v>
      </c>
      <c r="C959" s="94" t="s">
        <v>1045</v>
      </c>
      <c r="D959" s="112" t="str">
        <f t="shared" si="1286"/>
        <v>CRB</v>
      </c>
      <c r="E959" s="112"/>
      <c r="F959" s="94"/>
      <c r="G959" s="112"/>
      <c r="H959" s="177" t="str">
        <f t="shared" ref="H959:H973" si="1332">IF(VALUE(AH959),H$7,IF(ISBLANK(AH959),"",H$7))</f>
        <v/>
      </c>
      <c r="I959" s="177" t="str">
        <f t="shared" ref="I959:I973" si="1333">IF(VALUE(AI959),I$7,IF(ISBLANK(AI959),"",I$7))</f>
        <v>ERB</v>
      </c>
      <c r="J959" s="177" t="str">
        <f t="shared" ref="J959:J973" si="1334">IF(VALUE(AJ959),J$7,IF(ISBLANK(AJ959),"",J$7))</f>
        <v>GRB</v>
      </c>
      <c r="K959" s="177" t="str">
        <f t="shared" si="1288"/>
        <v/>
      </c>
      <c r="L959" s="177" t="str">
        <f t="shared" ref="L959" si="1335">IF(VALUE(AM959),"W/C",IF(ISBLANK(AM959),"NO","W/C"))</f>
        <v>NO</v>
      </c>
      <c r="M959" s="177" t="str">
        <f t="shared" ref="M959" si="1336">IF(VALUE(AN959),"W/C",IF(ISBLANK(AN959),"NO","W/C"))</f>
        <v>NO</v>
      </c>
      <c r="N959" s="177" t="str">
        <f t="shared" ref="N959" si="1337">IF(OR(CONCATENATE(L959,M959)="NOW/C",CONCATENATE(L959,M959)="W/CNO"),"W/C","")</f>
        <v/>
      </c>
      <c r="O959"/>
      <c r="P959" s="95">
        <v>-0.01</v>
      </c>
      <c r="Q959" s="95">
        <v>-0.01</v>
      </c>
      <c r="R959" s="95">
        <v>-0.01</v>
      </c>
      <c r="S959" s="95">
        <v>-0.01</v>
      </c>
      <c r="T959" s="95">
        <v>-0.01</v>
      </c>
      <c r="U959" s="95">
        <v>-0.01</v>
      </c>
      <c r="V959" s="95">
        <v>-0.01</v>
      </c>
      <c r="W959" s="95">
        <v>-0.01</v>
      </c>
      <c r="X959" s="95">
        <v>-0.01</v>
      </c>
      <c r="Y959" s="95">
        <v>-0.01</v>
      </c>
      <c r="Z959" s="95">
        <v>-0.01</v>
      </c>
      <c r="AA959" s="95">
        <v>-0.01</v>
      </c>
      <c r="AB959" s="95">
        <v>0</v>
      </c>
      <c r="AC959" s="95"/>
      <c r="AD959" s="95"/>
      <c r="AE959" s="95">
        <f t="shared" si="1285"/>
        <v>-9.5833333333333326E-3</v>
      </c>
      <c r="AF959" s="102" t="s">
        <v>758</v>
      </c>
      <c r="AG959" s="101" t="s">
        <v>548</v>
      </c>
      <c r="AH959" s="99"/>
      <c r="AI959" s="99">
        <f>AE959*C1527</f>
        <v>0</v>
      </c>
      <c r="AJ959" s="99">
        <f>AE959*C1528</f>
        <v>0</v>
      </c>
      <c r="AK959" s="100"/>
      <c r="AL959" s="99">
        <f t="shared" si="1292"/>
        <v>0</v>
      </c>
      <c r="AM959" s="98"/>
      <c r="AN959" s="99"/>
      <c r="AO959" s="247">
        <f t="shared" si="1293"/>
        <v>0</v>
      </c>
      <c r="AP959" s="232"/>
      <c r="AQ959" s="86">
        <f t="shared" si="1280"/>
        <v>0</v>
      </c>
      <c r="AR959" s="99"/>
      <c r="AS959" s="99">
        <f>AQ959*C1527</f>
        <v>0</v>
      </c>
      <c r="AT959" s="99">
        <f>AQ959*C1528</f>
        <v>0</v>
      </c>
      <c r="AU959" s="99"/>
      <c r="AV959" s="245">
        <f t="shared" si="1294"/>
        <v>0</v>
      </c>
      <c r="AW959" s="99"/>
      <c r="AX959" s="99"/>
      <c r="AY959" s="98">
        <f t="shared" si="1295"/>
        <v>0</v>
      </c>
      <c r="AZ959" s="470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</row>
    <row r="960" spans="1:83" s="11" customFormat="1" ht="12" customHeight="1">
      <c r="A960" s="161">
        <v>19003011</v>
      </c>
      <c r="B960" s="108" t="str">
        <f t="shared" si="1275"/>
        <v>19003011</v>
      </c>
      <c r="C960" s="94" t="s">
        <v>1076</v>
      </c>
      <c r="D960" s="112" t="str">
        <f t="shared" si="1286"/>
        <v>ERB</v>
      </c>
      <c r="E960" s="112"/>
      <c r="F960" s="94"/>
      <c r="G960" s="112"/>
      <c r="H960" s="177" t="str">
        <f t="shared" si="1332"/>
        <v/>
      </c>
      <c r="I960" s="177" t="str">
        <f t="shared" si="1333"/>
        <v>ERB</v>
      </c>
      <c r="J960" s="177" t="str">
        <f t="shared" si="1334"/>
        <v/>
      </c>
      <c r="K960" s="177" t="str">
        <f t="shared" si="1288"/>
        <v/>
      </c>
      <c r="L960" s="177" t="str">
        <f t="shared" si="1277"/>
        <v>NO</v>
      </c>
      <c r="M960" s="177" t="str">
        <f t="shared" si="1278"/>
        <v>NO</v>
      </c>
      <c r="N960" s="177" t="str">
        <f t="shared" si="1279"/>
        <v/>
      </c>
      <c r="O960"/>
      <c r="P960" s="95">
        <v>193459.84</v>
      </c>
      <c r="Q960" s="95">
        <v>193459.84</v>
      </c>
      <c r="R960" s="95">
        <v>193459.84</v>
      </c>
      <c r="S960" s="95">
        <v>193459.84</v>
      </c>
      <c r="T960" s="95">
        <v>193459.84</v>
      </c>
      <c r="U960" s="95">
        <v>193459.84</v>
      </c>
      <c r="V960" s="95">
        <v>193459.84</v>
      </c>
      <c r="W960" s="95">
        <v>193459.84</v>
      </c>
      <c r="X960" s="95">
        <v>193459.84</v>
      </c>
      <c r="Y960" s="95">
        <v>193459.84</v>
      </c>
      <c r="Z960" s="95">
        <v>193459.84</v>
      </c>
      <c r="AA960" s="95">
        <v>193459.84</v>
      </c>
      <c r="AB960" s="95">
        <v>193459.84</v>
      </c>
      <c r="AC960" s="95"/>
      <c r="AD960" s="95"/>
      <c r="AE960" s="95">
        <f t="shared" si="1285"/>
        <v>193459.84</v>
      </c>
      <c r="AF960" s="102" t="s">
        <v>228</v>
      </c>
      <c r="AG960" s="101"/>
      <c r="AH960" s="99"/>
      <c r="AI960" s="99">
        <f>AE960</f>
        <v>193459.84</v>
      </c>
      <c r="AJ960" s="99"/>
      <c r="AK960" s="100"/>
      <c r="AL960" s="99">
        <f t="shared" si="1292"/>
        <v>193459.84</v>
      </c>
      <c r="AM960" s="98"/>
      <c r="AN960" s="99"/>
      <c r="AO960" s="247">
        <f t="shared" si="1293"/>
        <v>0</v>
      </c>
      <c r="AP960" s="232"/>
      <c r="AQ960" s="86">
        <f t="shared" si="1280"/>
        <v>193459.84</v>
      </c>
      <c r="AR960" s="99"/>
      <c r="AS960" s="99">
        <f>AQ960</f>
        <v>193459.84</v>
      </c>
      <c r="AT960" s="99"/>
      <c r="AU960" s="99"/>
      <c r="AV960" s="245">
        <f t="shared" si="1294"/>
        <v>193459.84</v>
      </c>
      <c r="AW960" s="99"/>
      <c r="AX960" s="99"/>
      <c r="AY960" s="98">
        <f t="shared" si="1295"/>
        <v>0</v>
      </c>
      <c r="AZ960" s="47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</row>
    <row r="961" spans="1:83" s="11" customFormat="1" ht="12" customHeight="1">
      <c r="A961" s="161">
        <v>19003021</v>
      </c>
      <c r="B961" s="108" t="str">
        <f t="shared" si="1275"/>
        <v>19003021</v>
      </c>
      <c r="C961" s="94" t="s">
        <v>1085</v>
      </c>
      <c r="D961" s="112" t="str">
        <f t="shared" si="1286"/>
        <v>ERB</v>
      </c>
      <c r="E961" s="112"/>
      <c r="F961" s="94"/>
      <c r="G961" s="112"/>
      <c r="H961" s="177" t="str">
        <f t="shared" si="1332"/>
        <v/>
      </c>
      <c r="I961" s="177" t="str">
        <f t="shared" si="1333"/>
        <v>ERB</v>
      </c>
      <c r="J961" s="177" t="str">
        <f t="shared" si="1334"/>
        <v/>
      </c>
      <c r="K961" s="177" t="str">
        <f t="shared" si="1288"/>
        <v/>
      </c>
      <c r="L961" s="177" t="str">
        <f t="shared" si="1277"/>
        <v>NO</v>
      </c>
      <c r="M961" s="177" t="str">
        <f t="shared" si="1278"/>
        <v>NO</v>
      </c>
      <c r="N961" s="177" t="str">
        <f t="shared" si="1279"/>
        <v/>
      </c>
      <c r="O961"/>
      <c r="P961" s="95">
        <v>56004.06</v>
      </c>
      <c r="Q961" s="95">
        <v>56004.06</v>
      </c>
      <c r="R961" s="95">
        <v>56004.06</v>
      </c>
      <c r="S961" s="95">
        <v>56004.06</v>
      </c>
      <c r="T961" s="95">
        <v>56004.06</v>
      </c>
      <c r="U961" s="95">
        <v>56004.06</v>
      </c>
      <c r="V961" s="95">
        <v>56004.06</v>
      </c>
      <c r="W961" s="95">
        <v>56004.06</v>
      </c>
      <c r="X961" s="95">
        <v>56004.06</v>
      </c>
      <c r="Y961" s="95">
        <v>56004.06</v>
      </c>
      <c r="Z961" s="95">
        <v>56004.06</v>
      </c>
      <c r="AA961" s="95">
        <v>56004.06</v>
      </c>
      <c r="AB961" s="95">
        <v>56004.06</v>
      </c>
      <c r="AC961" s="95"/>
      <c r="AD961" s="95"/>
      <c r="AE961" s="95">
        <f t="shared" si="1285"/>
        <v>56004.06</v>
      </c>
      <c r="AF961" s="102" t="s">
        <v>228</v>
      </c>
      <c r="AG961" s="101"/>
      <c r="AH961" s="99"/>
      <c r="AI961" s="99">
        <f>AE961</f>
        <v>56004.06</v>
      </c>
      <c r="AJ961" s="99"/>
      <c r="AK961" s="100"/>
      <c r="AL961" s="99">
        <f t="shared" si="1292"/>
        <v>56004.06</v>
      </c>
      <c r="AM961" s="98"/>
      <c r="AN961" s="99"/>
      <c r="AO961" s="247">
        <f t="shared" si="1293"/>
        <v>0</v>
      </c>
      <c r="AP961" s="232"/>
      <c r="AQ961" s="86">
        <f t="shared" si="1280"/>
        <v>56004.06</v>
      </c>
      <c r="AR961" s="99"/>
      <c r="AS961" s="99">
        <f>AQ961</f>
        <v>56004.06</v>
      </c>
      <c r="AT961" s="99"/>
      <c r="AU961" s="99"/>
      <c r="AV961" s="245">
        <f t="shared" si="1294"/>
        <v>56004.06</v>
      </c>
      <c r="AW961" s="99"/>
      <c r="AX961" s="99"/>
      <c r="AY961" s="98">
        <f t="shared" si="1295"/>
        <v>0</v>
      </c>
      <c r="AZ961" s="470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</row>
    <row r="962" spans="1:83" s="11" customFormat="1" ht="12" customHeight="1">
      <c r="A962" s="168">
        <v>19003031</v>
      </c>
      <c r="B962" s="112" t="str">
        <f t="shared" si="1275"/>
        <v>19003031</v>
      </c>
      <c r="C962" s="94" t="s">
        <v>1154</v>
      </c>
      <c r="D962" s="112" t="str">
        <f t="shared" si="1286"/>
        <v>Non-Op</v>
      </c>
      <c r="E962" s="112"/>
      <c r="F962" s="94"/>
      <c r="G962" s="112"/>
      <c r="H962" s="177" t="str">
        <f t="shared" si="1332"/>
        <v/>
      </c>
      <c r="I962" s="177" t="str">
        <f t="shared" si="1333"/>
        <v/>
      </c>
      <c r="J962" s="177" t="str">
        <f t="shared" si="1334"/>
        <v/>
      </c>
      <c r="K962" s="177" t="str">
        <f t="shared" si="1288"/>
        <v>Non-Op</v>
      </c>
      <c r="L962" s="177" t="str">
        <f t="shared" si="1277"/>
        <v>NO</v>
      </c>
      <c r="M962" s="177" t="str">
        <f t="shared" si="1278"/>
        <v>NO</v>
      </c>
      <c r="N962" s="177" t="str">
        <f t="shared" si="1279"/>
        <v/>
      </c>
      <c r="O962"/>
      <c r="P962" s="95">
        <v>0</v>
      </c>
      <c r="Q962" s="95">
        <v>0</v>
      </c>
      <c r="R962" s="95">
        <v>0</v>
      </c>
      <c r="S962" s="95">
        <v>0</v>
      </c>
      <c r="T962" s="95">
        <v>0</v>
      </c>
      <c r="U962" s="95">
        <v>0</v>
      </c>
      <c r="V962" s="95">
        <v>0</v>
      </c>
      <c r="W962" s="95">
        <v>0</v>
      </c>
      <c r="X962" s="95">
        <v>0</v>
      </c>
      <c r="Y962" s="95">
        <v>0</v>
      </c>
      <c r="Z962" s="95">
        <v>0</v>
      </c>
      <c r="AA962" s="95">
        <v>0</v>
      </c>
      <c r="AB962" s="95">
        <v>0</v>
      </c>
      <c r="AC962" s="95"/>
      <c r="AD962" s="95"/>
      <c r="AE962" s="95">
        <f t="shared" si="1285"/>
        <v>0</v>
      </c>
      <c r="AF962" s="102"/>
      <c r="AG962" s="101"/>
      <c r="AH962" s="99"/>
      <c r="AI962" s="99"/>
      <c r="AJ962" s="99"/>
      <c r="AK962" s="100">
        <f t="shared" ref="AK962:AK972" si="1338">AE962</f>
        <v>0</v>
      </c>
      <c r="AL962" s="99">
        <f t="shared" si="1292"/>
        <v>0</v>
      </c>
      <c r="AM962" s="98"/>
      <c r="AN962" s="99"/>
      <c r="AO962" s="247">
        <f t="shared" si="1293"/>
        <v>0</v>
      </c>
      <c r="AP962" s="232"/>
      <c r="AQ962" s="86">
        <f t="shared" si="1280"/>
        <v>0</v>
      </c>
      <c r="AR962" s="99"/>
      <c r="AS962" s="99"/>
      <c r="AT962" s="99"/>
      <c r="AU962" s="99">
        <f t="shared" ref="AU962:AU972" si="1339">AQ962</f>
        <v>0</v>
      </c>
      <c r="AV962" s="245">
        <f t="shared" si="1294"/>
        <v>0</v>
      </c>
      <c r="AW962" s="99"/>
      <c r="AX962" s="99"/>
      <c r="AY962" s="98">
        <f t="shared" si="1295"/>
        <v>0</v>
      </c>
      <c r="AZ962" s="470" t="s">
        <v>1679</v>
      </c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</row>
    <row r="963" spans="1:83" s="11" customFormat="1" ht="12" customHeight="1">
      <c r="A963" s="168">
        <v>19003032</v>
      </c>
      <c r="B963" s="112" t="str">
        <f t="shared" si="1275"/>
        <v>19003032</v>
      </c>
      <c r="C963" s="94" t="s">
        <v>1155</v>
      </c>
      <c r="D963" s="112" t="str">
        <f t="shared" si="1286"/>
        <v>Non-Op</v>
      </c>
      <c r="E963" s="112"/>
      <c r="F963" s="94"/>
      <c r="G963" s="112"/>
      <c r="H963" s="177" t="str">
        <f t="shared" si="1332"/>
        <v/>
      </c>
      <c r="I963" s="177" t="str">
        <f t="shared" si="1333"/>
        <v/>
      </c>
      <c r="J963" s="177" t="str">
        <f t="shared" si="1334"/>
        <v/>
      </c>
      <c r="K963" s="177" t="str">
        <f t="shared" ref="K963:K973" si="1340">IF(VALUE(AK963),K$7,IF(ISBLANK(AK963),"",K$7))</f>
        <v>Non-Op</v>
      </c>
      <c r="L963" s="177" t="str">
        <f t="shared" si="1277"/>
        <v>NO</v>
      </c>
      <c r="M963" s="177" t="str">
        <f t="shared" si="1278"/>
        <v>NO</v>
      </c>
      <c r="N963" s="177" t="str">
        <f t="shared" si="1279"/>
        <v/>
      </c>
      <c r="O963"/>
      <c r="P963" s="95">
        <v>175425.16</v>
      </c>
      <c r="Q963" s="95">
        <v>0</v>
      </c>
      <c r="R963" s="95">
        <v>0</v>
      </c>
      <c r="S963" s="95">
        <v>0</v>
      </c>
      <c r="T963" s="95">
        <v>0</v>
      </c>
      <c r="U963" s="95">
        <v>0</v>
      </c>
      <c r="V963" s="95">
        <v>0</v>
      </c>
      <c r="W963" s="95">
        <v>0</v>
      </c>
      <c r="X963" s="95">
        <v>0</v>
      </c>
      <c r="Y963" s="95">
        <v>0</v>
      </c>
      <c r="Z963" s="95">
        <v>0</v>
      </c>
      <c r="AA963" s="95">
        <v>0</v>
      </c>
      <c r="AB963" s="95">
        <v>0</v>
      </c>
      <c r="AC963" s="95"/>
      <c r="AD963" s="95"/>
      <c r="AE963" s="95">
        <f t="shared" si="1285"/>
        <v>7309.3816666666671</v>
      </c>
      <c r="AF963" s="102"/>
      <c r="AG963" s="101"/>
      <c r="AH963" s="99"/>
      <c r="AI963" s="99"/>
      <c r="AJ963" s="99"/>
      <c r="AK963" s="100">
        <f t="shared" si="1338"/>
        <v>7309.3816666666671</v>
      </c>
      <c r="AL963" s="99">
        <f t="shared" si="1292"/>
        <v>7309.3816666666671</v>
      </c>
      <c r="AM963" s="98"/>
      <c r="AN963" s="99"/>
      <c r="AO963" s="247">
        <f t="shared" si="1293"/>
        <v>0</v>
      </c>
      <c r="AP963" s="232"/>
      <c r="AQ963" s="86">
        <f t="shared" si="1280"/>
        <v>0</v>
      </c>
      <c r="AR963" s="99"/>
      <c r="AS963" s="99"/>
      <c r="AT963" s="99"/>
      <c r="AU963" s="99">
        <f t="shared" si="1339"/>
        <v>0</v>
      </c>
      <c r="AV963" s="245">
        <f t="shared" si="1294"/>
        <v>0</v>
      </c>
      <c r="AW963" s="99"/>
      <c r="AX963" s="99"/>
      <c r="AY963" s="98">
        <f t="shared" si="1295"/>
        <v>0</v>
      </c>
      <c r="AZ963" s="470" t="s">
        <v>1679</v>
      </c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</row>
    <row r="964" spans="1:83" s="11" customFormat="1" ht="12" customHeight="1">
      <c r="A964" s="172">
        <v>19003041</v>
      </c>
      <c r="B964" s="201" t="str">
        <f t="shared" si="1275"/>
        <v>19003041</v>
      </c>
      <c r="C964" s="132" t="s">
        <v>1202</v>
      </c>
      <c r="D964" s="112" t="str">
        <f t="shared" si="1286"/>
        <v>Non-Op</v>
      </c>
      <c r="E964" s="112"/>
      <c r="F964" s="132"/>
      <c r="G964" s="112"/>
      <c r="H964" s="177" t="str">
        <f t="shared" si="1332"/>
        <v/>
      </c>
      <c r="I964" s="177" t="str">
        <f t="shared" si="1333"/>
        <v/>
      </c>
      <c r="J964" s="177" t="str">
        <f t="shared" si="1334"/>
        <v/>
      </c>
      <c r="K964" s="177" t="str">
        <f t="shared" si="1340"/>
        <v>Non-Op</v>
      </c>
      <c r="L964" s="177" t="str">
        <f t="shared" si="1277"/>
        <v>NO</v>
      </c>
      <c r="M964" s="177" t="str">
        <f t="shared" si="1278"/>
        <v>NO</v>
      </c>
      <c r="N964" s="177" t="str">
        <f t="shared" si="1279"/>
        <v/>
      </c>
      <c r="O964"/>
      <c r="P964" s="95">
        <v>0</v>
      </c>
      <c r="Q964" s="95">
        <v>0</v>
      </c>
      <c r="R964" s="95">
        <v>0</v>
      </c>
      <c r="S964" s="95">
        <v>0</v>
      </c>
      <c r="T964" s="95">
        <v>0</v>
      </c>
      <c r="U964" s="95">
        <v>0</v>
      </c>
      <c r="V964" s="95">
        <v>0</v>
      </c>
      <c r="W964" s="95">
        <v>0</v>
      </c>
      <c r="X964" s="95">
        <v>0</v>
      </c>
      <c r="Y964" s="95">
        <v>0</v>
      </c>
      <c r="Z964" s="95">
        <v>0</v>
      </c>
      <c r="AA964" s="95">
        <v>0</v>
      </c>
      <c r="AB964" s="95">
        <v>0</v>
      </c>
      <c r="AC964" s="95"/>
      <c r="AD964" s="95"/>
      <c r="AE964" s="95">
        <f t="shared" si="1285"/>
        <v>0</v>
      </c>
      <c r="AF964" s="143"/>
      <c r="AG964" s="105"/>
      <c r="AH964" s="99"/>
      <c r="AI964" s="99"/>
      <c r="AJ964" s="99"/>
      <c r="AK964" s="100">
        <f t="shared" si="1338"/>
        <v>0</v>
      </c>
      <c r="AL964" s="99">
        <f t="shared" si="1292"/>
        <v>0</v>
      </c>
      <c r="AM964" s="98"/>
      <c r="AN964" s="99"/>
      <c r="AO964" s="247">
        <f t="shared" si="1293"/>
        <v>0</v>
      </c>
      <c r="AP964" s="232"/>
      <c r="AQ964" s="86">
        <f t="shared" si="1280"/>
        <v>0</v>
      </c>
      <c r="AR964" s="99"/>
      <c r="AS964" s="99"/>
      <c r="AT964" s="99"/>
      <c r="AU964" s="99">
        <f t="shared" si="1339"/>
        <v>0</v>
      </c>
      <c r="AV964" s="245">
        <f t="shared" si="1294"/>
        <v>0</v>
      </c>
      <c r="AW964" s="99"/>
      <c r="AX964" s="99"/>
      <c r="AY964" s="98">
        <f t="shared" si="1295"/>
        <v>0</v>
      </c>
      <c r="AZ964" s="470" t="s">
        <v>1665</v>
      </c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</row>
    <row r="965" spans="1:83" s="11" customFormat="1" ht="12" customHeight="1">
      <c r="A965" s="161">
        <v>19003042</v>
      </c>
      <c r="B965" s="108" t="str">
        <f t="shared" si="1275"/>
        <v>19003042</v>
      </c>
      <c r="C965" s="94" t="s">
        <v>1182</v>
      </c>
      <c r="D965" s="112" t="str">
        <f t="shared" si="1286"/>
        <v>Non-Op</v>
      </c>
      <c r="E965" s="112"/>
      <c r="F965" s="94"/>
      <c r="G965" s="112"/>
      <c r="H965" s="177" t="str">
        <f t="shared" si="1332"/>
        <v/>
      </c>
      <c r="I965" s="177" t="str">
        <f t="shared" si="1333"/>
        <v/>
      </c>
      <c r="J965" s="177" t="str">
        <f t="shared" si="1334"/>
        <v/>
      </c>
      <c r="K965" s="177" t="str">
        <f t="shared" si="1340"/>
        <v>Non-Op</v>
      </c>
      <c r="L965" s="177" t="str">
        <f t="shared" si="1277"/>
        <v>NO</v>
      </c>
      <c r="M965" s="177" t="str">
        <f t="shared" si="1278"/>
        <v>NO</v>
      </c>
      <c r="N965" s="177" t="str">
        <f t="shared" si="1279"/>
        <v/>
      </c>
      <c r="O965"/>
      <c r="P965" s="95">
        <v>0</v>
      </c>
      <c r="Q965" s="95">
        <v>0</v>
      </c>
      <c r="R965" s="95">
        <v>0</v>
      </c>
      <c r="S965" s="95">
        <v>0</v>
      </c>
      <c r="T965" s="95">
        <v>0</v>
      </c>
      <c r="U965" s="95">
        <v>0</v>
      </c>
      <c r="V965" s="95">
        <v>0</v>
      </c>
      <c r="W965" s="95">
        <v>0</v>
      </c>
      <c r="X965" s="95">
        <v>0</v>
      </c>
      <c r="Y965" s="95">
        <v>0</v>
      </c>
      <c r="Z965" s="95">
        <v>0</v>
      </c>
      <c r="AA965" s="95">
        <v>0</v>
      </c>
      <c r="AB965" s="95">
        <v>0</v>
      </c>
      <c r="AC965" s="95"/>
      <c r="AD965" s="95"/>
      <c r="AE965" s="95">
        <f t="shared" si="1285"/>
        <v>0</v>
      </c>
      <c r="AF965" s="143"/>
      <c r="AG965" s="105"/>
      <c r="AH965" s="99"/>
      <c r="AI965" s="99"/>
      <c r="AJ965" s="99"/>
      <c r="AK965" s="100">
        <f t="shared" si="1338"/>
        <v>0</v>
      </c>
      <c r="AL965" s="99">
        <f t="shared" si="1292"/>
        <v>0</v>
      </c>
      <c r="AM965" s="98"/>
      <c r="AN965" s="99"/>
      <c r="AO965" s="247">
        <f t="shared" si="1293"/>
        <v>0</v>
      </c>
      <c r="AP965" s="232"/>
      <c r="AQ965" s="86">
        <f t="shared" si="1280"/>
        <v>0</v>
      </c>
      <c r="AR965" s="99"/>
      <c r="AS965" s="99"/>
      <c r="AT965" s="99"/>
      <c r="AU965" s="99">
        <f t="shared" si="1339"/>
        <v>0</v>
      </c>
      <c r="AV965" s="245">
        <f t="shared" si="1294"/>
        <v>0</v>
      </c>
      <c r="AW965" s="99"/>
      <c r="AX965" s="99"/>
      <c r="AY965" s="98">
        <f t="shared" si="1295"/>
        <v>0</v>
      </c>
      <c r="AZ965" s="470" t="s">
        <v>1665</v>
      </c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</row>
    <row r="966" spans="1:83" s="11" customFormat="1" ht="12" customHeight="1">
      <c r="A966" s="566" t="s">
        <v>1828</v>
      </c>
      <c r="B966" s="567" t="str">
        <f t="shared" si="1275"/>
        <v>19003051</v>
      </c>
      <c r="C966" s="479" t="s">
        <v>1825</v>
      </c>
      <c r="D966" s="480" t="str">
        <f t="shared" si="1286"/>
        <v>W/C</v>
      </c>
      <c r="E966" s="568"/>
      <c r="F966" s="578">
        <v>43770</v>
      </c>
      <c r="G966" s="568"/>
      <c r="H966" s="570"/>
      <c r="I966" s="482"/>
      <c r="J966" s="482"/>
      <c r="K966" s="482" t="str">
        <f t="shared" si="1340"/>
        <v/>
      </c>
      <c r="L966" s="482" t="str">
        <f t="shared" si="1277"/>
        <v>W/C</v>
      </c>
      <c r="M966" s="482" t="str">
        <f t="shared" si="1278"/>
        <v>NO</v>
      </c>
      <c r="N966" s="482" t="str">
        <f t="shared" si="1279"/>
        <v>W/C</v>
      </c>
      <c r="O966" s="561"/>
      <c r="P966" s="562"/>
      <c r="Q966" s="562"/>
      <c r="R966" s="562"/>
      <c r="S966" s="562"/>
      <c r="T966" s="562"/>
      <c r="U966" s="562"/>
      <c r="V966" s="562"/>
      <c r="W966" s="562"/>
      <c r="X966" s="562"/>
      <c r="Y966" s="562"/>
      <c r="Z966" s="562"/>
      <c r="AA966" s="562">
        <v>399666.96</v>
      </c>
      <c r="AB966" s="562">
        <v>508349.52</v>
      </c>
      <c r="AC966" s="562"/>
      <c r="AD966" s="562"/>
      <c r="AE966" s="562">
        <f t="shared" ref="AE966" si="1341">(P966+AB966+SUM(Q966:AA966)*2)/24</f>
        <v>54486.81</v>
      </c>
      <c r="AF966" s="563"/>
      <c r="AG966" s="584"/>
      <c r="AH966" s="564"/>
      <c r="AI966" s="564"/>
      <c r="AJ966" s="564"/>
      <c r="AK966" s="573"/>
      <c r="AL966" s="487">
        <f t="shared" ref="AL966" si="1342">SUM(AI966:AK966)</f>
        <v>0</v>
      </c>
      <c r="AM966" s="489">
        <f>AE966</f>
        <v>54486.81</v>
      </c>
      <c r="AN966" s="564"/>
      <c r="AO966" s="490">
        <f t="shared" si="1293"/>
        <v>54486.81</v>
      </c>
      <c r="AP966" s="232"/>
      <c r="AQ966" s="491">
        <f t="shared" si="1280"/>
        <v>508349.52</v>
      </c>
      <c r="AR966" s="564"/>
      <c r="AS966" s="564"/>
      <c r="AT966" s="564"/>
      <c r="AU966" s="564"/>
      <c r="AV966" s="492">
        <f t="shared" si="1294"/>
        <v>0</v>
      </c>
      <c r="AW966" s="487">
        <f t="shared" ref="AW966" si="1343">AQ966</f>
        <v>508349.52</v>
      </c>
      <c r="AX966" s="487"/>
      <c r="AY966" s="489">
        <f t="shared" ref="AY966" si="1344">AW966+AX966</f>
        <v>508349.52</v>
      </c>
      <c r="AZ966" s="470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</row>
    <row r="967" spans="1:83" s="11" customFormat="1" ht="12" customHeight="1">
      <c r="A967" s="161">
        <v>19100012</v>
      </c>
      <c r="B967" s="108" t="str">
        <f t="shared" si="1275"/>
        <v>19100012</v>
      </c>
      <c r="C967" s="94" t="s">
        <v>251</v>
      </c>
      <c r="D967" s="112" t="str">
        <f t="shared" si="1286"/>
        <v>Non-Op</v>
      </c>
      <c r="E967" s="112"/>
      <c r="F967" s="94"/>
      <c r="G967" s="112"/>
      <c r="H967" s="177" t="str">
        <f t="shared" si="1332"/>
        <v/>
      </c>
      <c r="I967" s="177" t="str">
        <f t="shared" si="1333"/>
        <v/>
      </c>
      <c r="J967" s="177" t="str">
        <f t="shared" si="1334"/>
        <v/>
      </c>
      <c r="K967" s="177" t="str">
        <f t="shared" si="1340"/>
        <v>Non-Op</v>
      </c>
      <c r="L967" s="177" t="str">
        <f t="shared" si="1277"/>
        <v>NO</v>
      </c>
      <c r="M967" s="177" t="str">
        <f t="shared" si="1278"/>
        <v>NO</v>
      </c>
      <c r="N967" s="177" t="str">
        <f t="shared" si="1279"/>
        <v/>
      </c>
      <c r="O967"/>
      <c r="P967" s="95">
        <v>6663061.3300000001</v>
      </c>
      <c r="Q967" s="95">
        <v>1535552.73</v>
      </c>
      <c r="R967" s="95">
        <v>-8072797.7599999998</v>
      </c>
      <c r="S967" s="95">
        <v>-10829832.539999999</v>
      </c>
      <c r="T967" s="95">
        <v>-10307200.23</v>
      </c>
      <c r="U967" s="95">
        <v>-6287475.8799999999</v>
      </c>
      <c r="V967" s="95">
        <v>-812306.82</v>
      </c>
      <c r="W967" s="95">
        <v>5151877.28</v>
      </c>
      <c r="X967" s="95">
        <v>11379637.699999999</v>
      </c>
      <c r="Y967" s="95">
        <v>16414945.93</v>
      </c>
      <c r="Z967" s="95">
        <v>15982178.32</v>
      </c>
      <c r="AA967" s="95">
        <v>13192998.52</v>
      </c>
      <c r="AB967" s="95">
        <v>5831506.6799999997</v>
      </c>
      <c r="AC967" s="95"/>
      <c r="AD967" s="95"/>
      <c r="AE967" s="95">
        <f t="shared" si="1285"/>
        <v>2799571.7712500002</v>
      </c>
      <c r="AF967" s="102"/>
      <c r="AG967" s="101"/>
      <c r="AH967" s="99"/>
      <c r="AI967" s="99"/>
      <c r="AJ967" s="99"/>
      <c r="AK967" s="100">
        <f t="shared" si="1338"/>
        <v>2799571.7712500002</v>
      </c>
      <c r="AL967" s="99">
        <f t="shared" si="1292"/>
        <v>2799571.7712500002</v>
      </c>
      <c r="AM967" s="98"/>
      <c r="AN967" s="99"/>
      <c r="AO967" s="247">
        <f t="shared" si="1293"/>
        <v>0</v>
      </c>
      <c r="AP967" s="232"/>
      <c r="AQ967" s="86">
        <f t="shared" si="1280"/>
        <v>5831506.6799999997</v>
      </c>
      <c r="AR967" s="99"/>
      <c r="AS967" s="99"/>
      <c r="AT967" s="99"/>
      <c r="AU967" s="99">
        <f t="shared" si="1339"/>
        <v>5831506.6799999997</v>
      </c>
      <c r="AV967" s="245">
        <f t="shared" si="1294"/>
        <v>5831506.6799999997</v>
      </c>
      <c r="AW967" s="99"/>
      <c r="AX967" s="99"/>
      <c r="AY967" s="98">
        <f t="shared" si="1295"/>
        <v>0</v>
      </c>
      <c r="AZ967" s="470" t="s">
        <v>1673</v>
      </c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</row>
    <row r="968" spans="1:83" s="11" customFormat="1" ht="12" customHeight="1">
      <c r="A968" s="161">
        <v>19100022</v>
      </c>
      <c r="B968" s="108" t="str">
        <f t="shared" si="1275"/>
        <v>19100022</v>
      </c>
      <c r="C968" s="94" t="s">
        <v>285</v>
      </c>
      <c r="D968" s="112" t="str">
        <f t="shared" si="1286"/>
        <v>Non-Op</v>
      </c>
      <c r="E968" s="112"/>
      <c r="F968" s="94"/>
      <c r="G968" s="112"/>
      <c r="H968" s="177" t="str">
        <f t="shared" si="1332"/>
        <v/>
      </c>
      <c r="I968" s="177" t="str">
        <f t="shared" si="1333"/>
        <v/>
      </c>
      <c r="J968" s="177" t="str">
        <f t="shared" si="1334"/>
        <v/>
      </c>
      <c r="K968" s="177" t="str">
        <f t="shared" si="1340"/>
        <v>Non-Op</v>
      </c>
      <c r="L968" s="177" t="str">
        <f t="shared" si="1277"/>
        <v>NO</v>
      </c>
      <c r="M968" s="177" t="str">
        <f t="shared" si="1278"/>
        <v>NO</v>
      </c>
      <c r="N968" s="177" t="str">
        <f t="shared" si="1279"/>
        <v/>
      </c>
      <c r="O968"/>
      <c r="P968" s="95">
        <v>45741131.039999999</v>
      </c>
      <c r="Q968" s="95">
        <v>54348937.009999998</v>
      </c>
      <c r="R968" s="95">
        <v>111485325.98999999</v>
      </c>
      <c r="S968" s="95">
        <v>167993052.69</v>
      </c>
      <c r="T968" s="95">
        <v>161302716.28999999</v>
      </c>
      <c r="U968" s="95">
        <v>108971692.98999999</v>
      </c>
      <c r="V968" s="95">
        <v>108338078.64</v>
      </c>
      <c r="W968" s="95">
        <v>105682119.5</v>
      </c>
      <c r="X968" s="95">
        <v>103110136.64</v>
      </c>
      <c r="Y968" s="95">
        <v>99495543.269999996</v>
      </c>
      <c r="Z968" s="95">
        <v>98344470.400000006</v>
      </c>
      <c r="AA968" s="95">
        <v>4549925.5199999996</v>
      </c>
      <c r="AB968" s="95">
        <v>7813315.5999999996</v>
      </c>
      <c r="AC968" s="95"/>
      <c r="AD968" s="95"/>
      <c r="AE968" s="95">
        <f t="shared" si="1285"/>
        <v>95866601.855000004</v>
      </c>
      <c r="AF968" s="102"/>
      <c r="AG968" s="101"/>
      <c r="AH968" s="99"/>
      <c r="AI968" s="99"/>
      <c r="AJ968" s="99"/>
      <c r="AK968" s="100">
        <f t="shared" si="1338"/>
        <v>95866601.855000004</v>
      </c>
      <c r="AL968" s="99">
        <f t="shared" si="1292"/>
        <v>95866601.855000004</v>
      </c>
      <c r="AM968" s="98"/>
      <c r="AN968" s="99"/>
      <c r="AO968" s="247">
        <f t="shared" si="1293"/>
        <v>0</v>
      </c>
      <c r="AP968" s="232"/>
      <c r="AQ968" s="86">
        <f t="shared" si="1280"/>
        <v>7813315.5999999996</v>
      </c>
      <c r="AR968" s="99"/>
      <c r="AS968" s="99"/>
      <c r="AT968" s="99"/>
      <c r="AU968" s="99">
        <f t="shared" si="1339"/>
        <v>7813315.5999999996</v>
      </c>
      <c r="AV968" s="245">
        <f t="shared" si="1294"/>
        <v>7813315.5999999996</v>
      </c>
      <c r="AW968" s="99"/>
      <c r="AX968" s="99"/>
      <c r="AY968" s="98">
        <f t="shared" si="1295"/>
        <v>0</v>
      </c>
      <c r="AZ968" s="470" t="s">
        <v>1673</v>
      </c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</row>
    <row r="969" spans="1:83" s="11" customFormat="1" ht="12" customHeight="1">
      <c r="A969" s="161">
        <v>19100132</v>
      </c>
      <c r="B969" s="108" t="str">
        <f t="shared" si="1275"/>
        <v>19100132</v>
      </c>
      <c r="C969" s="94" t="s">
        <v>247</v>
      </c>
      <c r="D969" s="112" t="str">
        <f t="shared" si="1286"/>
        <v>Non-Op</v>
      </c>
      <c r="E969" s="112"/>
      <c r="F969" s="94"/>
      <c r="G969" s="112"/>
      <c r="H969" s="177" t="str">
        <f t="shared" si="1332"/>
        <v/>
      </c>
      <c r="I969" s="177" t="str">
        <f t="shared" si="1333"/>
        <v/>
      </c>
      <c r="J969" s="177" t="str">
        <f t="shared" si="1334"/>
        <v/>
      </c>
      <c r="K969" s="177" t="str">
        <f t="shared" si="1340"/>
        <v>Non-Op</v>
      </c>
      <c r="L969" s="177" t="str">
        <f t="shared" si="1277"/>
        <v>NO</v>
      </c>
      <c r="M969" s="177" t="str">
        <f t="shared" si="1278"/>
        <v>NO</v>
      </c>
      <c r="N969" s="177" t="str">
        <f t="shared" si="1279"/>
        <v/>
      </c>
      <c r="O969"/>
      <c r="P969" s="95">
        <v>130445.27</v>
      </c>
      <c r="Q969" s="95">
        <v>332902.78000000003</v>
      </c>
      <c r="R969" s="95">
        <v>556977.75</v>
      </c>
      <c r="S969" s="95">
        <v>1055471.55</v>
      </c>
      <c r="T969" s="95">
        <v>1806989.41</v>
      </c>
      <c r="U969" s="95">
        <v>1988111.71</v>
      </c>
      <c r="V969" s="95">
        <v>2476150.58</v>
      </c>
      <c r="W969" s="95">
        <v>2981822.76</v>
      </c>
      <c r="X969" s="95">
        <v>3475100.99</v>
      </c>
      <c r="Y969" s="95">
        <v>3940670.64</v>
      </c>
      <c r="Z969" s="95">
        <v>4398506.32</v>
      </c>
      <c r="AA969" s="95">
        <v>-7580.12</v>
      </c>
      <c r="AB969" s="95">
        <v>13849.09</v>
      </c>
      <c r="AC969" s="95"/>
      <c r="AD969" s="95"/>
      <c r="AE969" s="95">
        <f t="shared" si="1285"/>
        <v>1923105.9624999997</v>
      </c>
      <c r="AF969" s="102"/>
      <c r="AG969" s="101"/>
      <c r="AH969" s="99"/>
      <c r="AI969" s="99"/>
      <c r="AJ969" s="99"/>
      <c r="AK969" s="100">
        <f t="shared" si="1338"/>
        <v>1923105.9624999997</v>
      </c>
      <c r="AL969" s="99">
        <f t="shared" si="1292"/>
        <v>1923105.9624999997</v>
      </c>
      <c r="AM969" s="98"/>
      <c r="AN969" s="99"/>
      <c r="AO969" s="247">
        <f t="shared" si="1293"/>
        <v>0</v>
      </c>
      <c r="AP969" s="232"/>
      <c r="AQ969" s="86">
        <f t="shared" si="1280"/>
        <v>13849.09</v>
      </c>
      <c r="AR969" s="99"/>
      <c r="AS969" s="99"/>
      <c r="AT969" s="99"/>
      <c r="AU969" s="99">
        <f t="shared" si="1339"/>
        <v>13849.09</v>
      </c>
      <c r="AV969" s="245">
        <f t="shared" si="1294"/>
        <v>13849.09</v>
      </c>
      <c r="AW969" s="99"/>
      <c r="AX969" s="99"/>
      <c r="AY969" s="98">
        <f t="shared" si="1295"/>
        <v>0</v>
      </c>
      <c r="AZ969" s="470" t="s">
        <v>1673</v>
      </c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</row>
    <row r="970" spans="1:83" s="11" customFormat="1" ht="12" customHeight="1">
      <c r="A970" s="161">
        <v>19100142</v>
      </c>
      <c r="B970" s="108" t="str">
        <f t="shared" si="1275"/>
        <v>19100142</v>
      </c>
      <c r="C970" s="94" t="s">
        <v>248</v>
      </c>
      <c r="D970" s="112" t="str">
        <f t="shared" si="1286"/>
        <v>Non-Op</v>
      </c>
      <c r="E970" s="112"/>
      <c r="F970" s="94"/>
      <c r="G970" s="112"/>
      <c r="H970" s="177" t="str">
        <f t="shared" si="1332"/>
        <v/>
      </c>
      <c r="I970" s="177" t="str">
        <f t="shared" si="1333"/>
        <v/>
      </c>
      <c r="J970" s="177" t="str">
        <f t="shared" si="1334"/>
        <v/>
      </c>
      <c r="K970" s="177" t="str">
        <f t="shared" si="1340"/>
        <v>Non-Op</v>
      </c>
      <c r="L970" s="177" t="str">
        <f t="shared" si="1277"/>
        <v>NO</v>
      </c>
      <c r="M970" s="177" t="str">
        <f t="shared" si="1278"/>
        <v>NO</v>
      </c>
      <c r="N970" s="177" t="str">
        <f t="shared" si="1279"/>
        <v/>
      </c>
      <c r="O970"/>
      <c r="P970" s="95">
        <v>66058.880000000005</v>
      </c>
      <c r="Q970" s="95">
        <v>94645.01</v>
      </c>
      <c r="R970" s="95">
        <v>99383.24</v>
      </c>
      <c r="S970" s="95">
        <v>63476.08</v>
      </c>
      <c r="T970" s="95">
        <v>15042.4</v>
      </c>
      <c r="U970" s="95">
        <v>-32067.02</v>
      </c>
      <c r="V970" s="95">
        <v>-59413.94</v>
      </c>
      <c r="W970" s="95">
        <v>-62309.7</v>
      </c>
      <c r="X970" s="95">
        <v>-37305.65</v>
      </c>
      <c r="Y970" s="95">
        <v>14895.29</v>
      </c>
      <c r="Z970" s="95">
        <v>90393.75</v>
      </c>
      <c r="AA970" s="95">
        <v>161176.9</v>
      </c>
      <c r="AB970" s="95">
        <v>220814.94</v>
      </c>
      <c r="AC970" s="95"/>
      <c r="AD970" s="95"/>
      <c r="AE970" s="95">
        <f t="shared" si="1285"/>
        <v>40946.105833333335</v>
      </c>
      <c r="AF970" s="102"/>
      <c r="AG970" s="101"/>
      <c r="AH970" s="99"/>
      <c r="AI970" s="99"/>
      <c r="AJ970" s="99"/>
      <c r="AK970" s="100">
        <f t="shared" si="1338"/>
        <v>40946.105833333335</v>
      </c>
      <c r="AL970" s="99">
        <f t="shared" si="1292"/>
        <v>40946.105833333335</v>
      </c>
      <c r="AM970" s="98"/>
      <c r="AN970" s="99"/>
      <c r="AO970" s="247">
        <f t="shared" si="1293"/>
        <v>0</v>
      </c>
      <c r="AP970" s="232"/>
      <c r="AQ970" s="86">
        <f t="shared" si="1280"/>
        <v>220814.94</v>
      </c>
      <c r="AR970" s="99"/>
      <c r="AS970" s="99"/>
      <c r="AT970" s="99"/>
      <c r="AU970" s="99">
        <f t="shared" si="1339"/>
        <v>220814.94</v>
      </c>
      <c r="AV970" s="245">
        <f t="shared" si="1294"/>
        <v>220814.94</v>
      </c>
      <c r="AW970" s="99"/>
      <c r="AX970" s="99"/>
      <c r="AY970" s="98">
        <f t="shared" si="1295"/>
        <v>0</v>
      </c>
      <c r="AZ970" s="470" t="s">
        <v>1673</v>
      </c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</row>
    <row r="971" spans="1:83" s="11" customFormat="1" ht="12" customHeight="1">
      <c r="A971" s="161">
        <v>19100152</v>
      </c>
      <c r="B971" s="108" t="str">
        <f t="shared" si="1275"/>
        <v>19100152</v>
      </c>
      <c r="C971" s="94" t="s">
        <v>403</v>
      </c>
      <c r="D971" s="112" t="str">
        <f t="shared" si="1286"/>
        <v>Non-Op</v>
      </c>
      <c r="E971" s="112"/>
      <c r="F971" s="94"/>
      <c r="G971" s="112"/>
      <c r="H971" s="177" t="str">
        <f t="shared" si="1332"/>
        <v/>
      </c>
      <c r="I971" s="177" t="str">
        <f t="shared" si="1333"/>
        <v/>
      </c>
      <c r="J971" s="177" t="str">
        <f t="shared" si="1334"/>
        <v/>
      </c>
      <c r="K971" s="177" t="str">
        <f t="shared" si="1340"/>
        <v>Non-Op</v>
      </c>
      <c r="L971" s="177" t="str">
        <f t="shared" si="1277"/>
        <v>NO</v>
      </c>
      <c r="M971" s="177" t="str">
        <f t="shared" si="1278"/>
        <v>NO</v>
      </c>
      <c r="N971" s="177" t="str">
        <f t="shared" si="1279"/>
        <v/>
      </c>
      <c r="O971"/>
      <c r="P971" s="95">
        <v>-217501.91</v>
      </c>
      <c r="Q971" s="95">
        <v>-192998.47</v>
      </c>
      <c r="R971" s="95">
        <v>-161490.04999999999</v>
      </c>
      <c r="S971" s="95">
        <v>-140365.41</v>
      </c>
      <c r="T971" s="95">
        <v>-129611.39</v>
      </c>
      <c r="U971" s="95">
        <v>-125849.24</v>
      </c>
      <c r="V971" s="95">
        <v>-124989.74</v>
      </c>
      <c r="W971" s="95">
        <v>-125741.05</v>
      </c>
      <c r="X971" s="95">
        <v>-126757.17</v>
      </c>
      <c r="Y971" s="95">
        <v>-125393.77</v>
      </c>
      <c r="Z971" s="95">
        <v>-112296.99</v>
      </c>
      <c r="AA971" s="95">
        <v>-107579.61</v>
      </c>
      <c r="AB971" s="95">
        <v>-99674.29</v>
      </c>
      <c r="AC971" s="95"/>
      <c r="AD971" s="95"/>
      <c r="AE971" s="95">
        <f t="shared" si="1285"/>
        <v>-135971.74916666668</v>
      </c>
      <c r="AF971" s="102"/>
      <c r="AG971" s="101"/>
      <c r="AH971" s="99"/>
      <c r="AI971" s="99"/>
      <c r="AJ971" s="99"/>
      <c r="AK971" s="100">
        <f t="shared" si="1338"/>
        <v>-135971.74916666668</v>
      </c>
      <c r="AL971" s="99">
        <f t="shared" si="1292"/>
        <v>-135971.74916666668</v>
      </c>
      <c r="AM971" s="98"/>
      <c r="AN971" s="99"/>
      <c r="AO971" s="247">
        <f t="shared" si="1293"/>
        <v>0</v>
      </c>
      <c r="AP971" s="232"/>
      <c r="AQ971" s="86">
        <f t="shared" si="1280"/>
        <v>-99674.29</v>
      </c>
      <c r="AR971" s="99"/>
      <c r="AS971" s="99"/>
      <c r="AT971" s="99"/>
      <c r="AU971" s="99">
        <f t="shared" si="1339"/>
        <v>-99674.29</v>
      </c>
      <c r="AV971" s="245">
        <f t="shared" si="1294"/>
        <v>-99674.29</v>
      </c>
      <c r="AW971" s="99"/>
      <c r="AX971" s="99"/>
      <c r="AY971" s="98">
        <f t="shared" si="1295"/>
        <v>0</v>
      </c>
      <c r="AZ971" s="470" t="s">
        <v>1673</v>
      </c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</row>
    <row r="972" spans="1:83" s="11" customFormat="1" ht="12" customHeight="1">
      <c r="A972" s="161">
        <v>19100162</v>
      </c>
      <c r="B972" s="108" t="str">
        <f t="shared" si="1275"/>
        <v>19100162</v>
      </c>
      <c r="C972" s="94" t="s">
        <v>331</v>
      </c>
      <c r="D972" s="112" t="str">
        <f t="shared" si="1286"/>
        <v>Non-Op</v>
      </c>
      <c r="E972" s="112"/>
      <c r="F972" s="94"/>
      <c r="G972" s="112"/>
      <c r="H972" s="177" t="str">
        <f t="shared" si="1332"/>
        <v/>
      </c>
      <c r="I972" s="177" t="str">
        <f t="shared" si="1333"/>
        <v/>
      </c>
      <c r="J972" s="177" t="str">
        <f t="shared" si="1334"/>
        <v/>
      </c>
      <c r="K972" s="177" t="str">
        <f t="shared" si="1340"/>
        <v>Non-Op</v>
      </c>
      <c r="L972" s="177" t="str">
        <f t="shared" si="1277"/>
        <v>NO</v>
      </c>
      <c r="M972" s="177" t="str">
        <f t="shared" si="1278"/>
        <v>NO</v>
      </c>
      <c r="N972" s="177" t="str">
        <f t="shared" si="1279"/>
        <v/>
      </c>
      <c r="O972"/>
      <c r="P972" s="95">
        <v>-42461207.020000003</v>
      </c>
      <c r="Q972" s="95">
        <v>-35513214.469999999</v>
      </c>
      <c r="R972" s="95">
        <v>-27251734.68</v>
      </c>
      <c r="S972" s="95">
        <v>-21048481.949999999</v>
      </c>
      <c r="T972" s="95">
        <v>-17090845.309999999</v>
      </c>
      <c r="U972" s="95">
        <v>-14555660.48</v>
      </c>
      <c r="V972" s="95">
        <v>-12741404.619999999</v>
      </c>
      <c r="W972" s="95">
        <v>-11221656.380000001</v>
      </c>
      <c r="X972" s="95">
        <v>-9746644.2599999998</v>
      </c>
      <c r="Y972" s="95">
        <v>-7815492.4900000002</v>
      </c>
      <c r="Z972" s="95">
        <v>-3246578.1</v>
      </c>
      <c r="AA972" s="95">
        <v>-12501150.359999999</v>
      </c>
      <c r="AB972" s="95">
        <v>-10477362.25</v>
      </c>
      <c r="AC972" s="95"/>
      <c r="AD972" s="95"/>
      <c r="AE972" s="95">
        <f t="shared" si="1285"/>
        <v>-16600178.977916667</v>
      </c>
      <c r="AF972" s="102"/>
      <c r="AG972" s="101"/>
      <c r="AH972" s="99"/>
      <c r="AI972" s="99"/>
      <c r="AJ972" s="99"/>
      <c r="AK972" s="100">
        <f t="shared" si="1338"/>
        <v>-16600178.977916667</v>
      </c>
      <c r="AL972" s="99">
        <f t="shared" si="1292"/>
        <v>-16600178.977916667</v>
      </c>
      <c r="AM972" s="98"/>
      <c r="AN972" s="99"/>
      <c r="AO972" s="247">
        <f t="shared" si="1293"/>
        <v>0</v>
      </c>
      <c r="AP972" s="232"/>
      <c r="AQ972" s="86">
        <f t="shared" si="1280"/>
        <v>-10477362.25</v>
      </c>
      <c r="AR972" s="99"/>
      <c r="AS972" s="99"/>
      <c r="AT972" s="99"/>
      <c r="AU972" s="99">
        <f t="shared" si="1339"/>
        <v>-10477362.25</v>
      </c>
      <c r="AV972" s="245">
        <f>SUM(AS972:AU972)</f>
        <v>-10477362.25</v>
      </c>
      <c r="AW972" s="99"/>
      <c r="AX972" s="99"/>
      <c r="AY972" s="98">
        <f t="shared" si="1295"/>
        <v>0</v>
      </c>
      <c r="AZ972" s="470" t="s">
        <v>1673</v>
      </c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</row>
    <row r="973" spans="1:83" s="11" customFormat="1" ht="12" customHeight="1">
      <c r="A973" s="493" t="s">
        <v>1764</v>
      </c>
      <c r="B973" s="494" t="str">
        <f t="shared" si="1275"/>
        <v>19100192</v>
      </c>
      <c r="C973" s="479" t="s">
        <v>1755</v>
      </c>
      <c r="D973" s="480" t="str">
        <f t="shared" si="1286"/>
        <v>Non-Op</v>
      </c>
      <c r="E973" s="480"/>
      <c r="F973" s="495">
        <v>43586</v>
      </c>
      <c r="G973" s="480"/>
      <c r="H973" s="482" t="str">
        <f t="shared" si="1332"/>
        <v/>
      </c>
      <c r="I973" s="482" t="str">
        <f t="shared" si="1333"/>
        <v/>
      </c>
      <c r="J973" s="482" t="str">
        <f t="shared" si="1334"/>
        <v/>
      </c>
      <c r="K973" s="482" t="str">
        <f t="shared" si="1340"/>
        <v>Non-Op</v>
      </c>
      <c r="L973" s="482" t="str">
        <f t="shared" ref="L973" si="1345">IF(VALUE(AM973),"W/C",IF(ISBLANK(AM973),"NO","W/C"))</f>
        <v>NO</v>
      </c>
      <c r="M973" s="482" t="str">
        <f t="shared" ref="M973" si="1346">IF(VALUE(AN973),"W/C",IF(ISBLANK(AN973),"NO","W/C"))</f>
        <v>NO</v>
      </c>
      <c r="N973" s="482" t="str">
        <f t="shared" ref="N973" si="1347">IF(OR(CONCATENATE(L973,M973)="NOW/C",CONCATENATE(L973,M973)="W/CNO"),"W/C","")</f>
        <v/>
      </c>
      <c r="O973" s="585"/>
      <c r="P973" s="484"/>
      <c r="Q973" s="484"/>
      <c r="R973" s="484"/>
      <c r="S973" s="484"/>
      <c r="T973" s="484"/>
      <c r="U973" s="484">
        <v>49363062.649999999</v>
      </c>
      <c r="V973" s="484">
        <v>47841343.420000002</v>
      </c>
      <c r="W973" s="484">
        <v>46604707.460000001</v>
      </c>
      <c r="X973" s="484">
        <v>45411565.649999999</v>
      </c>
      <c r="Y973" s="484">
        <v>43784998.649999999</v>
      </c>
      <c r="Z973" s="484">
        <v>39687031.869999997</v>
      </c>
      <c r="AA973" s="484">
        <v>34631536.780000001</v>
      </c>
      <c r="AB973" s="484">
        <v>27887430.760000002</v>
      </c>
      <c r="AC973" s="484"/>
      <c r="AD973" s="484"/>
      <c r="AE973" s="484">
        <f t="shared" si="1285"/>
        <v>26772330.155000001</v>
      </c>
      <c r="AF973" s="558"/>
      <c r="AG973" s="521"/>
      <c r="AH973" s="487"/>
      <c r="AI973" s="487"/>
      <c r="AJ973" s="487"/>
      <c r="AK973" s="488">
        <f t="shared" ref="AK973" si="1348">AE973</f>
        <v>26772330.155000001</v>
      </c>
      <c r="AL973" s="487">
        <f t="shared" ref="AL973" si="1349">SUM(AI973:AK973)</f>
        <v>26772330.155000001</v>
      </c>
      <c r="AM973" s="489"/>
      <c r="AN973" s="487"/>
      <c r="AO973" s="490">
        <f t="shared" ref="AO973" si="1350">AM973+AN973</f>
        <v>0</v>
      </c>
      <c r="AP973" s="232"/>
      <c r="AQ973" s="491">
        <f t="shared" ref="AQ973" si="1351">AB973</f>
        <v>27887430.760000002</v>
      </c>
      <c r="AR973" s="487"/>
      <c r="AS973" s="487"/>
      <c r="AT973" s="487"/>
      <c r="AU973" s="487">
        <f t="shared" ref="AU973" si="1352">AQ973</f>
        <v>27887430.760000002</v>
      </c>
      <c r="AV973" s="492">
        <f>SUM(AS973:AU973)</f>
        <v>27887430.760000002</v>
      </c>
      <c r="AW973" s="487"/>
      <c r="AX973" s="487"/>
      <c r="AY973" s="489">
        <f t="shared" ref="AY973:AY974" si="1353">AW973+AX973</f>
        <v>0</v>
      </c>
      <c r="AZ973" s="470" t="s">
        <v>1673</v>
      </c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</row>
    <row r="974" spans="1:83" s="11" customFormat="1" ht="12" customHeight="1">
      <c r="A974" s="493" t="s">
        <v>1829</v>
      </c>
      <c r="B974" s="494" t="str">
        <f t="shared" si="1275"/>
        <v>19100202</v>
      </c>
      <c r="C974" s="599" t="s">
        <v>1826</v>
      </c>
      <c r="D974" s="600" t="str">
        <f t="shared" ref="D974" si="1354">IF(CONCATENATE(H974,I974,J974,K974,N974)= "ERBGRB","CRB",CONCATENATE(H974,I974,J974,K974,N974))</f>
        <v>Non-Op</v>
      </c>
      <c r="E974" s="600"/>
      <c r="F974" s="601">
        <v>43770</v>
      </c>
      <c r="G974" s="600"/>
      <c r="H974" s="602" t="str">
        <f t="shared" ref="H974" si="1355">IF(VALUE(AH974),H$7,IF(ISBLANK(AH974),"",H$7))</f>
        <v/>
      </c>
      <c r="I974" s="602" t="str">
        <f t="shared" ref="I974" si="1356">IF(VALUE(AI974),I$7,IF(ISBLANK(AI974),"",I$7))</f>
        <v/>
      </c>
      <c r="J974" s="602" t="str">
        <f t="shared" ref="J974" si="1357">IF(VALUE(AJ974),J$7,IF(ISBLANK(AJ974),"",J$7))</f>
        <v/>
      </c>
      <c r="K974" s="602" t="str">
        <f t="shared" ref="K974" si="1358">IF(VALUE(AK974),K$7,IF(ISBLANK(AK974),"",K$7))</f>
        <v>Non-Op</v>
      </c>
      <c r="L974" s="602" t="str">
        <f t="shared" ref="L974" si="1359">IF(VALUE(AM974),"W/C",IF(ISBLANK(AM974),"NO","W/C"))</f>
        <v>NO</v>
      </c>
      <c r="M974" s="602" t="str">
        <f t="shared" ref="M974" si="1360">IF(VALUE(AN974),"W/C",IF(ISBLANK(AN974),"NO","W/C"))</f>
        <v>NO</v>
      </c>
      <c r="N974" s="602" t="str">
        <f t="shared" ref="N974" si="1361">IF(OR(CONCATENATE(L974,M974)="NOW/C",CONCATENATE(L974,M974)="W/CNO"),"W/C","")</f>
        <v/>
      </c>
      <c r="O974" s="603"/>
      <c r="P974" s="604"/>
      <c r="Q974" s="604"/>
      <c r="R974" s="604"/>
      <c r="S974" s="604"/>
      <c r="T974" s="604"/>
      <c r="U974" s="604"/>
      <c r="V974" s="604"/>
      <c r="W974" s="604"/>
      <c r="X974" s="604"/>
      <c r="Y974" s="604"/>
      <c r="Z974" s="604"/>
      <c r="AA974" s="604">
        <v>108928627.33</v>
      </c>
      <c r="AB974" s="604">
        <v>101576407.79000001</v>
      </c>
      <c r="AC974" s="604"/>
      <c r="AD974" s="604"/>
      <c r="AE974" s="605">
        <f t="shared" si="1285"/>
        <v>13309735.935416667</v>
      </c>
      <c r="AF974" s="558"/>
      <c r="AG974" s="521"/>
      <c r="AH974" s="487"/>
      <c r="AI974" s="487"/>
      <c r="AJ974" s="487"/>
      <c r="AK974" s="487">
        <f t="shared" ref="AK974" si="1362">AE974</f>
        <v>13309735.935416667</v>
      </c>
      <c r="AL974" s="592">
        <f t="shared" ref="AL974" si="1363">SUM(AI974:AK974)</f>
        <v>13309735.935416667</v>
      </c>
      <c r="AM974" s="487"/>
      <c r="AN974" s="487"/>
      <c r="AO974" s="490">
        <f t="shared" ref="AO974" si="1364">AM974+AN974</f>
        <v>0</v>
      </c>
      <c r="AP974" s="232"/>
      <c r="AQ974" s="491">
        <f t="shared" ref="AQ974" si="1365">AB974</f>
        <v>101576407.79000001</v>
      </c>
      <c r="AR974" s="487"/>
      <c r="AS974" s="487"/>
      <c r="AT974" s="487"/>
      <c r="AU974" s="487">
        <f t="shared" ref="AU974" si="1366">AQ974</f>
        <v>101576407.79000001</v>
      </c>
      <c r="AV974" s="492">
        <f>SUM(AS974:AU974)</f>
        <v>101576407.79000001</v>
      </c>
      <c r="AW974" s="487"/>
      <c r="AX974" s="487"/>
      <c r="AY974" s="489">
        <f t="shared" si="1353"/>
        <v>0</v>
      </c>
      <c r="AZ974" s="470" t="s">
        <v>1673</v>
      </c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</row>
    <row r="975" spans="1:83" s="94" customFormat="1" ht="12" customHeight="1" thickBot="1">
      <c r="A975" s="173" t="s">
        <v>438</v>
      </c>
      <c r="B975" s="202" t="str">
        <f t="shared" si="1275"/>
        <v>TOTAL ASSETS</v>
      </c>
      <c r="C975" s="212"/>
      <c r="D975" s="211" t="str">
        <f t="shared" si="1286"/>
        <v xml:space="preserve">    </v>
      </c>
      <c r="E975" s="211"/>
      <c r="F975" s="212"/>
      <c r="G975" s="211"/>
      <c r="H975" s="213" t="s">
        <v>125</v>
      </c>
      <c r="I975" s="213" t="s">
        <v>125</v>
      </c>
      <c r="J975" s="213" t="s">
        <v>125</v>
      </c>
      <c r="K975" s="213" t="s">
        <v>125</v>
      </c>
      <c r="L975" s="213" t="s">
        <v>125</v>
      </c>
      <c r="M975" s="213" t="s">
        <v>125</v>
      </c>
      <c r="N975" s="213" t="str">
        <f t="shared" si="1279"/>
        <v/>
      </c>
      <c r="O975"/>
      <c r="P975" s="586">
        <f t="shared" ref="P975:AB975" si="1367">SUM( P9:P974)</f>
        <v>12964100505.320021</v>
      </c>
      <c r="Q975" s="586">
        <f t="shared" si="1367"/>
        <v>13080946440.400005</v>
      </c>
      <c r="R975" s="586">
        <f t="shared" si="1367"/>
        <v>13329482346.699991</v>
      </c>
      <c r="S975" s="586">
        <f t="shared" si="1367"/>
        <v>13300136757.890005</v>
      </c>
      <c r="T975" s="586">
        <f t="shared" si="1367"/>
        <v>13102425256.120001</v>
      </c>
      <c r="U975" s="586">
        <f t="shared" si="1367"/>
        <v>13102544919.189995</v>
      </c>
      <c r="V975" s="586">
        <f t="shared" si="1367"/>
        <v>13102476568.509998</v>
      </c>
      <c r="W975" s="586">
        <f t="shared" si="1367"/>
        <v>13114624467.95002</v>
      </c>
      <c r="X975" s="586">
        <f t="shared" si="1367"/>
        <v>13148018705.290018</v>
      </c>
      <c r="Y975" s="586">
        <f t="shared" si="1367"/>
        <v>13108372506.480011</v>
      </c>
      <c r="Z975" s="586">
        <f t="shared" si="1367"/>
        <v>13172950205.580034</v>
      </c>
      <c r="AA975" s="586">
        <f t="shared" si="1367"/>
        <v>13276970618.269991</v>
      </c>
      <c r="AB975" s="586">
        <f t="shared" si="1367"/>
        <v>13378099610.019997</v>
      </c>
      <c r="AC975" s="586"/>
      <c r="AD975" s="586">
        <f>SUM( AD9:AD974)</f>
        <v>0</v>
      </c>
      <c r="AE975" s="586">
        <f>SUM( AE9:AE974)</f>
        <v>13167504070.8375</v>
      </c>
      <c r="AF975" s="133"/>
      <c r="AG975" s="133"/>
      <c r="AH975" s="134">
        <f t="shared" ref="AH975:AO975" si="1368">SUM(AH9:AH974)</f>
        <v>74867610.68583335</v>
      </c>
      <c r="AI975" s="134">
        <f t="shared" si="1368"/>
        <v>6935862315.4200029</v>
      </c>
      <c r="AJ975" s="134">
        <f t="shared" si="1368"/>
        <v>2758442874.7970839</v>
      </c>
      <c r="AK975" s="134">
        <f t="shared" si="1368"/>
        <v>2464299252.5504179</v>
      </c>
      <c r="AL975" s="134">
        <f t="shared" si="1368"/>
        <v>12158604442.767502</v>
      </c>
      <c r="AM975" s="134">
        <f t="shared" si="1368"/>
        <v>934032017.39374959</v>
      </c>
      <c r="AN975" s="134">
        <f t="shared" si="1368"/>
        <v>0</v>
      </c>
      <c r="AO975" s="134">
        <f t="shared" si="1368"/>
        <v>934032017.39374959</v>
      </c>
      <c r="AP975" s="232"/>
      <c r="AQ975" s="134">
        <f t="shared" ref="AQ975:AY975" si="1369">SUM(AQ9:AQ974)</f>
        <v>13378099610.019997</v>
      </c>
      <c r="AR975" s="134">
        <f t="shared" si="1369"/>
        <v>73785729.409999996</v>
      </c>
      <c r="AS975" s="134">
        <f t="shared" si="1369"/>
        <v>6996677012.5929022</v>
      </c>
      <c r="AT975" s="134">
        <f t="shared" si="1369"/>
        <v>2865025996.5071001</v>
      </c>
      <c r="AU975" s="134">
        <f t="shared" si="1369"/>
        <v>2400009154.2999997</v>
      </c>
      <c r="AV975" s="134">
        <f t="shared" si="1369"/>
        <v>12261712163.4</v>
      </c>
      <c r="AW975" s="134">
        <f t="shared" si="1369"/>
        <v>1042601717.2099998</v>
      </c>
      <c r="AX975" s="134">
        <f t="shared" si="1369"/>
        <v>0</v>
      </c>
      <c r="AY975" s="134">
        <f t="shared" si="1369"/>
        <v>1042601717.2099998</v>
      </c>
      <c r="AZ975" s="470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</row>
    <row r="976" spans="1:83" s="11" customFormat="1" ht="12" customHeight="1">
      <c r="A976" s="161">
        <v>20100023</v>
      </c>
      <c r="B976" s="108" t="str">
        <f t="shared" si="1275"/>
        <v>20100023</v>
      </c>
      <c r="C976" s="94" t="s">
        <v>677</v>
      </c>
      <c r="D976" s="112" t="str">
        <f t="shared" si="1286"/>
        <v>AIC</v>
      </c>
      <c r="E976" s="112"/>
      <c r="F976" s="94"/>
      <c r="G976" s="112"/>
      <c r="H976" s="177" t="str">
        <f t="shared" ref="H976:H1018" si="1370">IF(VALUE(AH976),H$7,IF(ISBLANK(AH976),"",H$7))</f>
        <v>AIC</v>
      </c>
      <c r="I976" s="177" t="str">
        <f t="shared" ref="I976:I1018" si="1371">IF(VALUE(AI976),I$7,IF(ISBLANK(AI976),"",I$7))</f>
        <v/>
      </c>
      <c r="J976" s="177" t="str">
        <f t="shared" ref="J976:J1018" si="1372">IF(VALUE(AJ976),J$7,IF(ISBLANK(AJ976),"",J$7))</f>
        <v/>
      </c>
      <c r="K976" s="177" t="str">
        <f t="shared" ref="K976:K1018" si="1373">IF(VALUE(AK976),K$7,IF(ISBLANK(AK976),"",K$7))</f>
        <v/>
      </c>
      <c r="L976" s="177" t="str">
        <f t="shared" si="1277"/>
        <v>NO</v>
      </c>
      <c r="M976" s="177" t="str">
        <f t="shared" si="1278"/>
        <v>NO</v>
      </c>
      <c r="N976" s="177" t="str">
        <f t="shared" si="1279"/>
        <v/>
      </c>
      <c r="O976"/>
      <c r="P976" s="95">
        <v>-859037.91</v>
      </c>
      <c r="Q976" s="95">
        <v>-859037.91</v>
      </c>
      <c r="R976" s="95">
        <v>-859037.91</v>
      </c>
      <c r="S976" s="95">
        <v>-859037.91</v>
      </c>
      <c r="T976" s="95">
        <v>-859037.91</v>
      </c>
      <c r="U976" s="95">
        <v>-859037.91</v>
      </c>
      <c r="V976" s="95">
        <v>-859037.91</v>
      </c>
      <c r="W976" s="95">
        <v>-859037.91</v>
      </c>
      <c r="X976" s="95">
        <v>-859037.91</v>
      </c>
      <c r="Y976" s="95">
        <v>-859037.91</v>
      </c>
      <c r="Z976" s="95">
        <v>-859037.91</v>
      </c>
      <c r="AA976" s="95">
        <v>-859037.91</v>
      </c>
      <c r="AB976" s="95">
        <v>-859037.91</v>
      </c>
      <c r="AC976" s="95"/>
      <c r="AD976" s="95"/>
      <c r="AE976" s="95">
        <f t="shared" si="1285"/>
        <v>-859037.91</v>
      </c>
      <c r="AF976" s="102"/>
      <c r="AG976" s="101"/>
      <c r="AH976" s="99">
        <f>AE976</f>
        <v>-859037.91</v>
      </c>
      <c r="AI976" s="99"/>
      <c r="AJ976" s="99"/>
      <c r="AK976" s="100"/>
      <c r="AL976" s="99">
        <f t="shared" si="1292"/>
        <v>0</v>
      </c>
      <c r="AM976" s="98"/>
      <c r="AN976" s="99"/>
      <c r="AO976" s="247">
        <f t="shared" si="1293"/>
        <v>0</v>
      </c>
      <c r="AP976" s="232"/>
      <c r="AQ976" s="86">
        <f t="shared" si="1280"/>
        <v>-859037.91</v>
      </c>
      <c r="AR976" s="99">
        <f>AQ976</f>
        <v>-859037.91</v>
      </c>
      <c r="AS976" s="99"/>
      <c r="AT976" s="99"/>
      <c r="AU976" s="100"/>
      <c r="AV976" s="99">
        <f t="shared" si="1294"/>
        <v>0</v>
      </c>
      <c r="AW976" s="98"/>
      <c r="AX976" s="99"/>
      <c r="AY976" s="98">
        <f t="shared" si="1295"/>
        <v>0</v>
      </c>
      <c r="AZ976" s="470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</row>
    <row r="977" spans="1:83" s="11" customFormat="1" ht="12" customHeight="1">
      <c r="A977" s="161">
        <v>20700003</v>
      </c>
      <c r="B977" s="108" t="str">
        <f t="shared" si="1275"/>
        <v>20700003</v>
      </c>
      <c r="C977" s="94" t="s">
        <v>455</v>
      </c>
      <c r="D977" s="112" t="str">
        <f t="shared" si="1286"/>
        <v>AIC</v>
      </c>
      <c r="E977" s="112"/>
      <c r="F977" s="94"/>
      <c r="G977" s="112"/>
      <c r="H977" s="177" t="str">
        <f t="shared" si="1370"/>
        <v>AIC</v>
      </c>
      <c r="I977" s="177" t="str">
        <f t="shared" si="1371"/>
        <v/>
      </c>
      <c r="J977" s="177" t="str">
        <f t="shared" si="1372"/>
        <v/>
      </c>
      <c r="K977" s="177" t="str">
        <f t="shared" si="1373"/>
        <v/>
      </c>
      <c r="L977" s="177" t="str">
        <f t="shared" si="1277"/>
        <v>NO</v>
      </c>
      <c r="M977" s="177" t="str">
        <f t="shared" si="1278"/>
        <v>NO</v>
      </c>
      <c r="N977" s="177" t="str">
        <f t="shared" si="1279"/>
        <v/>
      </c>
      <c r="O977"/>
      <c r="P977" s="95">
        <v>-122847945.22</v>
      </c>
      <c r="Q977" s="95">
        <v>-122847945.22</v>
      </c>
      <c r="R977" s="95">
        <v>-122847945.22</v>
      </c>
      <c r="S977" s="95">
        <v>-122847945.22</v>
      </c>
      <c r="T977" s="95">
        <v>-122847945.22</v>
      </c>
      <c r="U977" s="95">
        <v>-122847945.22</v>
      </c>
      <c r="V977" s="95">
        <v>-122847945.22</v>
      </c>
      <c r="W977" s="95">
        <v>-122847945.22</v>
      </c>
      <c r="X977" s="95">
        <v>-122847945.22</v>
      </c>
      <c r="Y977" s="95">
        <v>-122847945.22</v>
      </c>
      <c r="Z977" s="95">
        <v>-122847945.22</v>
      </c>
      <c r="AA977" s="95">
        <v>-122847945.22</v>
      </c>
      <c r="AB977" s="95">
        <v>-122847945.22</v>
      </c>
      <c r="AC977" s="95"/>
      <c r="AD977" s="95"/>
      <c r="AE977" s="95">
        <f t="shared" si="1285"/>
        <v>-122847945.22000001</v>
      </c>
      <c r="AF977" s="102"/>
      <c r="AG977" s="101"/>
      <c r="AH977" s="99">
        <f>AE977</f>
        <v>-122847945.22000001</v>
      </c>
      <c r="AI977" s="99"/>
      <c r="AJ977" s="99"/>
      <c r="AK977" s="100"/>
      <c r="AL977" s="99">
        <f t="shared" si="1292"/>
        <v>0</v>
      </c>
      <c r="AM977" s="98"/>
      <c r="AN977" s="99"/>
      <c r="AO977" s="247">
        <f t="shared" si="1293"/>
        <v>0</v>
      </c>
      <c r="AP977" s="232"/>
      <c r="AQ977" s="86">
        <f t="shared" si="1280"/>
        <v>-122847945.22</v>
      </c>
      <c r="AR977" s="99">
        <f>AQ977</f>
        <v>-122847945.22</v>
      </c>
      <c r="AS977" s="99"/>
      <c r="AT977" s="99"/>
      <c r="AU977" s="100"/>
      <c r="AV977" s="99">
        <f t="shared" si="1294"/>
        <v>0</v>
      </c>
      <c r="AW977" s="98"/>
      <c r="AX977" s="99"/>
      <c r="AY977" s="98">
        <f t="shared" si="1295"/>
        <v>0</v>
      </c>
      <c r="AZ977" s="470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</row>
    <row r="978" spans="1:83" s="11" customFormat="1" ht="12" customHeight="1">
      <c r="A978" s="161">
        <v>20700013</v>
      </c>
      <c r="B978" s="108" t="str">
        <f t="shared" si="1275"/>
        <v>20700013</v>
      </c>
      <c r="C978" s="94" t="s">
        <v>358</v>
      </c>
      <c r="D978" s="112" t="str">
        <f t="shared" si="1286"/>
        <v>AIC</v>
      </c>
      <c r="E978" s="112"/>
      <c r="F978" s="94"/>
      <c r="G978" s="112"/>
      <c r="H978" s="177" t="str">
        <f t="shared" si="1370"/>
        <v>AIC</v>
      </c>
      <c r="I978" s="177" t="str">
        <f t="shared" si="1371"/>
        <v/>
      </c>
      <c r="J978" s="177" t="str">
        <f t="shared" si="1372"/>
        <v/>
      </c>
      <c r="K978" s="177" t="str">
        <f t="shared" si="1373"/>
        <v/>
      </c>
      <c r="L978" s="177" t="str">
        <f t="shared" si="1277"/>
        <v>NO</v>
      </c>
      <c r="M978" s="177" t="str">
        <f t="shared" si="1278"/>
        <v>NO</v>
      </c>
      <c r="N978" s="177" t="str">
        <f t="shared" si="1279"/>
        <v/>
      </c>
      <c r="O978"/>
      <c r="P978" s="95">
        <v>-338395484.31</v>
      </c>
      <c r="Q978" s="95">
        <v>-338395484.31</v>
      </c>
      <c r="R978" s="95">
        <v>-338395484.31</v>
      </c>
      <c r="S978" s="95">
        <v>-338395484.31</v>
      </c>
      <c r="T978" s="95">
        <v>-338395484.31</v>
      </c>
      <c r="U978" s="95">
        <v>-338395484.31</v>
      </c>
      <c r="V978" s="95">
        <v>-338395484.31</v>
      </c>
      <c r="W978" s="95">
        <v>-338395484.31</v>
      </c>
      <c r="X978" s="95">
        <v>-338395484.31</v>
      </c>
      <c r="Y978" s="95">
        <v>-338395484.31</v>
      </c>
      <c r="Z978" s="95">
        <v>-338395484.31</v>
      </c>
      <c r="AA978" s="95">
        <v>-338395484.31</v>
      </c>
      <c r="AB978" s="95">
        <v>-338395484.31</v>
      </c>
      <c r="AC978" s="95"/>
      <c r="AD978" s="95"/>
      <c r="AE978" s="95">
        <f t="shared" si="1285"/>
        <v>-338395484.31</v>
      </c>
      <c r="AF978" s="102"/>
      <c r="AG978" s="101"/>
      <c r="AH978" s="99">
        <f>AE978</f>
        <v>-338395484.31</v>
      </c>
      <c r="AI978" s="99"/>
      <c r="AJ978" s="99"/>
      <c r="AK978" s="100"/>
      <c r="AL978" s="99">
        <f t="shared" si="1292"/>
        <v>0</v>
      </c>
      <c r="AM978" s="98"/>
      <c r="AN978" s="99"/>
      <c r="AO978" s="247">
        <f t="shared" si="1293"/>
        <v>0</v>
      </c>
      <c r="AP978" s="232"/>
      <c r="AQ978" s="86">
        <f t="shared" si="1280"/>
        <v>-338395484.31</v>
      </c>
      <c r="AR978" s="99">
        <f>AQ978</f>
        <v>-338395484.31</v>
      </c>
      <c r="AS978" s="99"/>
      <c r="AT978" s="99"/>
      <c r="AU978" s="100"/>
      <c r="AV978" s="99">
        <f t="shared" si="1294"/>
        <v>0</v>
      </c>
      <c r="AW978" s="98"/>
      <c r="AX978" s="99"/>
      <c r="AY978" s="98">
        <f t="shared" si="1295"/>
        <v>0</v>
      </c>
      <c r="AZ978" s="470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</row>
    <row r="979" spans="1:83" s="11" customFormat="1" ht="12" customHeight="1">
      <c r="A979" s="161">
        <v>20700023</v>
      </c>
      <c r="B979" s="108" t="str">
        <f t="shared" si="1275"/>
        <v>20700023</v>
      </c>
      <c r="C979" s="94" t="s">
        <v>471</v>
      </c>
      <c r="D979" s="112" t="str">
        <f t="shared" si="1286"/>
        <v>AIC</v>
      </c>
      <c r="E979" s="112"/>
      <c r="F979" s="94"/>
      <c r="G979" s="112"/>
      <c r="H979" s="177" t="str">
        <f t="shared" si="1370"/>
        <v>AIC</v>
      </c>
      <c r="I979" s="177" t="str">
        <f t="shared" si="1371"/>
        <v/>
      </c>
      <c r="J979" s="177" t="str">
        <f t="shared" si="1372"/>
        <v/>
      </c>
      <c r="K979" s="177" t="str">
        <f t="shared" si="1373"/>
        <v/>
      </c>
      <c r="L979" s="177" t="str">
        <f t="shared" si="1277"/>
        <v>NO</v>
      </c>
      <c r="M979" s="177" t="str">
        <f t="shared" si="1278"/>
        <v>NO</v>
      </c>
      <c r="N979" s="177" t="str">
        <f t="shared" si="1279"/>
        <v/>
      </c>
      <c r="O979"/>
      <c r="P979" s="95">
        <v>-16901820.34</v>
      </c>
      <c r="Q979" s="95">
        <v>-16901820.34</v>
      </c>
      <c r="R979" s="95">
        <v>-16901820.34</v>
      </c>
      <c r="S979" s="95">
        <v>-16901820.34</v>
      </c>
      <c r="T979" s="95">
        <v>-16901820.34</v>
      </c>
      <c r="U979" s="95">
        <v>-16901820.34</v>
      </c>
      <c r="V979" s="95">
        <v>-16901820.34</v>
      </c>
      <c r="W979" s="95">
        <v>-16901820.34</v>
      </c>
      <c r="X979" s="95">
        <v>-16901820.34</v>
      </c>
      <c r="Y979" s="95">
        <v>-16901820.34</v>
      </c>
      <c r="Z979" s="95">
        <v>-16901820.34</v>
      </c>
      <c r="AA979" s="95">
        <v>-16901820.34</v>
      </c>
      <c r="AB979" s="95">
        <v>-16901820.34</v>
      </c>
      <c r="AC979" s="95"/>
      <c r="AD979" s="95"/>
      <c r="AE979" s="95">
        <f t="shared" si="1285"/>
        <v>-16901820.34</v>
      </c>
      <c r="AF979" s="102"/>
      <c r="AG979" s="101"/>
      <c r="AH979" s="99">
        <f>AE979</f>
        <v>-16901820.34</v>
      </c>
      <c r="AI979" s="99"/>
      <c r="AJ979" s="99"/>
      <c r="AK979" s="100"/>
      <c r="AL979" s="99">
        <f t="shared" si="1292"/>
        <v>0</v>
      </c>
      <c r="AM979" s="98"/>
      <c r="AN979" s="99"/>
      <c r="AO979" s="247">
        <f t="shared" si="1293"/>
        <v>0</v>
      </c>
      <c r="AP979" s="232"/>
      <c r="AQ979" s="86">
        <f t="shared" si="1280"/>
        <v>-16901820.34</v>
      </c>
      <c r="AR979" s="99">
        <f>AQ979</f>
        <v>-16901820.34</v>
      </c>
      <c r="AS979" s="99"/>
      <c r="AT979" s="99"/>
      <c r="AU979" s="100"/>
      <c r="AV979" s="99">
        <f t="shared" si="1294"/>
        <v>0</v>
      </c>
      <c r="AW979" s="98"/>
      <c r="AX979" s="99"/>
      <c r="AY979" s="98">
        <f t="shared" si="1295"/>
        <v>0</v>
      </c>
      <c r="AZ979" s="470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</row>
    <row r="980" spans="1:83" s="11" customFormat="1" ht="12" customHeight="1">
      <c r="A980" s="161">
        <v>21100003</v>
      </c>
      <c r="B980" s="108" t="str">
        <f t="shared" ref="B980:B1051" si="1374">TEXT(A980,"##")</f>
        <v>21100003</v>
      </c>
      <c r="C980" s="94" t="s">
        <v>418</v>
      </c>
      <c r="D980" s="112" t="str">
        <f t="shared" si="1286"/>
        <v>AIC</v>
      </c>
      <c r="E980" s="112"/>
      <c r="F980" s="94"/>
      <c r="G980" s="112"/>
      <c r="H980" s="177" t="str">
        <f t="shared" si="1370"/>
        <v>AIC</v>
      </c>
      <c r="I980" s="177" t="str">
        <f t="shared" si="1371"/>
        <v/>
      </c>
      <c r="J980" s="177" t="str">
        <f t="shared" si="1372"/>
        <v/>
      </c>
      <c r="K980" s="177" t="str">
        <f t="shared" si="1373"/>
        <v/>
      </c>
      <c r="L980" s="177" t="str">
        <f t="shared" si="1277"/>
        <v>NO</v>
      </c>
      <c r="M980" s="177" t="str">
        <f t="shared" si="1278"/>
        <v>NO</v>
      </c>
      <c r="N980" s="177" t="str">
        <f t="shared" si="1279"/>
        <v/>
      </c>
      <c r="O980"/>
      <c r="P980" s="95">
        <v>-2803605116.4699998</v>
      </c>
      <c r="Q980" s="95">
        <v>-2803605116.4699998</v>
      </c>
      <c r="R980" s="95">
        <v>-2803605116.4699998</v>
      </c>
      <c r="S980" s="95">
        <v>-2803605116.4699998</v>
      </c>
      <c r="T980" s="95">
        <v>-2803605116.4699998</v>
      </c>
      <c r="U980" s="95">
        <v>-2803605116.4699998</v>
      </c>
      <c r="V980" s="95">
        <v>-2803605116.4699998</v>
      </c>
      <c r="W980" s="95">
        <v>-2803605116.4699998</v>
      </c>
      <c r="X980" s="95">
        <v>-2803605116.4699998</v>
      </c>
      <c r="Y980" s="95">
        <v>-3013605116.4699998</v>
      </c>
      <c r="Z980" s="95">
        <v>-3013605116.4699998</v>
      </c>
      <c r="AA980" s="95">
        <v>-3013605116.4699998</v>
      </c>
      <c r="AB980" s="95">
        <v>-3013605116.4699998</v>
      </c>
      <c r="AC980" s="95"/>
      <c r="AD980" s="95"/>
      <c r="AE980" s="95">
        <f t="shared" si="1285"/>
        <v>-2864855116.4699998</v>
      </c>
      <c r="AF980" s="102"/>
      <c r="AG980" s="101"/>
      <c r="AH980" s="99">
        <f>AE980</f>
        <v>-2864855116.4699998</v>
      </c>
      <c r="AI980" s="99"/>
      <c r="AJ980" s="99"/>
      <c r="AK980" s="100"/>
      <c r="AL980" s="99">
        <f t="shared" si="1292"/>
        <v>0</v>
      </c>
      <c r="AM980" s="98"/>
      <c r="AN980" s="99"/>
      <c r="AO980" s="247">
        <f t="shared" si="1293"/>
        <v>0</v>
      </c>
      <c r="AP980" s="232"/>
      <c r="AQ980" s="86">
        <f t="shared" si="1280"/>
        <v>-3013605116.4699998</v>
      </c>
      <c r="AR980" s="99">
        <f>AQ980</f>
        <v>-3013605116.4699998</v>
      </c>
      <c r="AS980" s="99"/>
      <c r="AT980" s="99"/>
      <c r="AU980" s="100"/>
      <c r="AV980" s="99">
        <f t="shared" si="1294"/>
        <v>0</v>
      </c>
      <c r="AW980" s="98"/>
      <c r="AX980" s="99"/>
      <c r="AY980" s="98">
        <f t="shared" si="1295"/>
        <v>0</v>
      </c>
      <c r="AZ980" s="47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</row>
    <row r="981" spans="1:83" s="11" customFormat="1" ht="12" customHeight="1">
      <c r="A981" s="161">
        <v>21100383</v>
      </c>
      <c r="B981" s="108" t="str">
        <f t="shared" si="1374"/>
        <v>21100383</v>
      </c>
      <c r="C981" s="125" t="s">
        <v>5</v>
      </c>
      <c r="D981" s="112" t="str">
        <f t="shared" si="1286"/>
        <v>Non-Op</v>
      </c>
      <c r="E981" s="112"/>
      <c r="F981" s="125"/>
      <c r="G981" s="112"/>
      <c r="H981" s="177" t="str">
        <f t="shared" si="1370"/>
        <v/>
      </c>
      <c r="I981" s="177" t="str">
        <f t="shared" si="1371"/>
        <v/>
      </c>
      <c r="J981" s="177" t="str">
        <f t="shared" si="1372"/>
        <v/>
      </c>
      <c r="K981" s="177" t="str">
        <f t="shared" si="1373"/>
        <v>Non-Op</v>
      </c>
      <c r="L981" s="177" t="str">
        <f t="shared" si="1277"/>
        <v>NO</v>
      </c>
      <c r="M981" s="177" t="str">
        <f t="shared" si="1278"/>
        <v>NO</v>
      </c>
      <c r="N981" s="177" t="str">
        <f t="shared" si="1279"/>
        <v/>
      </c>
      <c r="O981"/>
      <c r="P981" s="95">
        <v>-491575</v>
      </c>
      <c r="Q981" s="95">
        <v>-491575</v>
      </c>
      <c r="R981" s="95">
        <v>-491575</v>
      </c>
      <c r="S981" s="95">
        <v>-491575</v>
      </c>
      <c r="T981" s="95">
        <v>-491575</v>
      </c>
      <c r="U981" s="95">
        <v>-491575</v>
      </c>
      <c r="V981" s="95">
        <v>-491575</v>
      </c>
      <c r="W981" s="95">
        <v>-491575</v>
      </c>
      <c r="X981" s="95">
        <v>-491575</v>
      </c>
      <c r="Y981" s="95">
        <v>-491575</v>
      </c>
      <c r="Z981" s="95">
        <v>-491575</v>
      </c>
      <c r="AA981" s="95">
        <v>-491575</v>
      </c>
      <c r="AB981" s="95">
        <v>-491575</v>
      </c>
      <c r="AC981" s="95"/>
      <c r="AD981" s="95"/>
      <c r="AE981" s="95">
        <f t="shared" si="1285"/>
        <v>-491575</v>
      </c>
      <c r="AF981" s="102"/>
      <c r="AG981" s="101"/>
      <c r="AH981" s="99"/>
      <c r="AI981" s="99"/>
      <c r="AJ981" s="99"/>
      <c r="AK981" s="100">
        <f>AE981</f>
        <v>-491575</v>
      </c>
      <c r="AL981" s="99">
        <f t="shared" si="1292"/>
        <v>-491575</v>
      </c>
      <c r="AM981" s="98"/>
      <c r="AN981" s="99"/>
      <c r="AO981" s="247">
        <f t="shared" si="1293"/>
        <v>0</v>
      </c>
      <c r="AP981" s="232"/>
      <c r="AQ981" s="86">
        <f t="shared" si="1280"/>
        <v>-491575</v>
      </c>
      <c r="AR981" s="99"/>
      <c r="AS981" s="99"/>
      <c r="AT981" s="99"/>
      <c r="AU981" s="100">
        <f>AQ981</f>
        <v>-491575</v>
      </c>
      <c r="AV981" s="99">
        <f t="shared" si="1294"/>
        <v>-491575</v>
      </c>
      <c r="AW981" s="98"/>
      <c r="AX981" s="99"/>
      <c r="AY981" s="98">
        <f t="shared" si="1295"/>
        <v>0</v>
      </c>
      <c r="AZ981" s="470" t="s">
        <v>1677</v>
      </c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</row>
    <row r="982" spans="1:83" s="11" customFormat="1" ht="12" customHeight="1">
      <c r="A982" s="161">
        <v>21400013</v>
      </c>
      <c r="B982" s="108" t="str">
        <f t="shared" si="1374"/>
        <v>21400013</v>
      </c>
      <c r="C982" s="94" t="s">
        <v>381</v>
      </c>
      <c r="D982" s="112" t="str">
        <f t="shared" si="1286"/>
        <v>AIC</v>
      </c>
      <c r="E982" s="112"/>
      <c r="F982" s="94"/>
      <c r="G982" s="112"/>
      <c r="H982" s="177" t="str">
        <f t="shared" si="1370"/>
        <v>AIC</v>
      </c>
      <c r="I982" s="177" t="str">
        <f t="shared" si="1371"/>
        <v/>
      </c>
      <c r="J982" s="177" t="str">
        <f t="shared" si="1372"/>
        <v/>
      </c>
      <c r="K982" s="177" t="str">
        <f t="shared" si="1373"/>
        <v/>
      </c>
      <c r="L982" s="177" t="str">
        <f t="shared" si="1277"/>
        <v>NO</v>
      </c>
      <c r="M982" s="177" t="str">
        <f t="shared" si="1278"/>
        <v>NO</v>
      </c>
      <c r="N982" s="177" t="str">
        <f t="shared" si="1279"/>
        <v/>
      </c>
      <c r="O982"/>
      <c r="P982" s="95">
        <v>2148854.7200000002</v>
      </c>
      <c r="Q982" s="95">
        <v>2148854.7200000002</v>
      </c>
      <c r="R982" s="95">
        <v>2148854.7200000002</v>
      </c>
      <c r="S982" s="95">
        <v>2148854.7200000002</v>
      </c>
      <c r="T982" s="95">
        <v>2148854.7200000002</v>
      </c>
      <c r="U982" s="95">
        <v>2148854.7200000002</v>
      </c>
      <c r="V982" s="95">
        <v>2148854.7200000002</v>
      </c>
      <c r="W982" s="95">
        <v>2148854.7200000002</v>
      </c>
      <c r="X982" s="95">
        <v>2148854.7200000002</v>
      </c>
      <c r="Y982" s="95">
        <v>2148854.7200000002</v>
      </c>
      <c r="Z982" s="95">
        <v>2148854.7200000002</v>
      </c>
      <c r="AA982" s="95">
        <v>2148854.7200000002</v>
      </c>
      <c r="AB982" s="95">
        <v>2148854.7200000002</v>
      </c>
      <c r="AC982" s="95"/>
      <c r="AD982" s="95"/>
      <c r="AE982" s="95">
        <f t="shared" si="1285"/>
        <v>2148854.7199999997</v>
      </c>
      <c r="AF982" s="102"/>
      <c r="AG982" s="101"/>
      <c r="AH982" s="99">
        <f t="shared" ref="AH982:AH990" si="1375">AE982</f>
        <v>2148854.7199999997</v>
      </c>
      <c r="AI982" s="99"/>
      <c r="AJ982" s="99"/>
      <c r="AK982" s="100"/>
      <c r="AL982" s="99">
        <f t="shared" si="1292"/>
        <v>0</v>
      </c>
      <c r="AM982" s="98"/>
      <c r="AN982" s="99"/>
      <c r="AO982" s="247">
        <f t="shared" si="1293"/>
        <v>0</v>
      </c>
      <c r="AP982" s="232"/>
      <c r="AQ982" s="86">
        <f t="shared" si="1280"/>
        <v>2148854.7200000002</v>
      </c>
      <c r="AR982" s="99">
        <f t="shared" ref="AR982:AR990" si="1376">AQ982</f>
        <v>2148854.7200000002</v>
      </c>
      <c r="AS982" s="99"/>
      <c r="AT982" s="99"/>
      <c r="AU982" s="100"/>
      <c r="AV982" s="99">
        <f t="shared" si="1294"/>
        <v>0</v>
      </c>
      <c r="AW982" s="98"/>
      <c r="AX982" s="99"/>
      <c r="AY982" s="98">
        <f t="shared" si="1295"/>
        <v>0</v>
      </c>
      <c r="AZ982" s="470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</row>
    <row r="983" spans="1:83" s="11" customFormat="1" ht="12" customHeight="1">
      <c r="A983" s="161">
        <v>21400033</v>
      </c>
      <c r="B983" s="108" t="str">
        <f t="shared" si="1374"/>
        <v>21400033</v>
      </c>
      <c r="C983" s="94" t="s">
        <v>382</v>
      </c>
      <c r="D983" s="112" t="str">
        <f t="shared" si="1286"/>
        <v>AIC</v>
      </c>
      <c r="E983" s="112"/>
      <c r="F983" s="94"/>
      <c r="G983" s="112"/>
      <c r="H983" s="177" t="str">
        <f t="shared" si="1370"/>
        <v>AIC</v>
      </c>
      <c r="I983" s="177" t="str">
        <f t="shared" si="1371"/>
        <v/>
      </c>
      <c r="J983" s="177" t="str">
        <f t="shared" si="1372"/>
        <v/>
      </c>
      <c r="K983" s="177" t="str">
        <f t="shared" si="1373"/>
        <v/>
      </c>
      <c r="L983" s="177" t="str">
        <f t="shared" si="1277"/>
        <v>NO</v>
      </c>
      <c r="M983" s="177" t="str">
        <f t="shared" si="1278"/>
        <v>NO</v>
      </c>
      <c r="N983" s="177" t="str">
        <f t="shared" si="1279"/>
        <v/>
      </c>
      <c r="O983"/>
      <c r="P983" s="95">
        <v>4985024.68</v>
      </c>
      <c r="Q983" s="95">
        <v>4985024.68</v>
      </c>
      <c r="R983" s="95">
        <v>4985024.68</v>
      </c>
      <c r="S983" s="95">
        <v>4985024.68</v>
      </c>
      <c r="T983" s="95">
        <v>4985024.68</v>
      </c>
      <c r="U983" s="95">
        <v>4985024.68</v>
      </c>
      <c r="V983" s="95">
        <v>4985024.68</v>
      </c>
      <c r="W983" s="95">
        <v>4985024.68</v>
      </c>
      <c r="X983" s="95">
        <v>4985024.68</v>
      </c>
      <c r="Y983" s="95">
        <v>4985024.68</v>
      </c>
      <c r="Z983" s="95">
        <v>4985024.68</v>
      </c>
      <c r="AA983" s="95">
        <v>4985024.68</v>
      </c>
      <c r="AB983" s="95">
        <v>4985024.68</v>
      </c>
      <c r="AC983" s="95"/>
      <c r="AD983" s="95"/>
      <c r="AE983" s="95">
        <f t="shared" si="1285"/>
        <v>4985024.68</v>
      </c>
      <c r="AF983" s="102"/>
      <c r="AG983" s="101"/>
      <c r="AH983" s="99">
        <f t="shared" si="1375"/>
        <v>4985024.68</v>
      </c>
      <c r="AI983" s="99"/>
      <c r="AJ983" s="99"/>
      <c r="AK983" s="100"/>
      <c r="AL983" s="99">
        <f t="shared" si="1292"/>
        <v>0</v>
      </c>
      <c r="AM983" s="98"/>
      <c r="AN983" s="99"/>
      <c r="AO983" s="247">
        <f t="shared" si="1293"/>
        <v>0</v>
      </c>
      <c r="AP983" s="232"/>
      <c r="AQ983" s="86">
        <f t="shared" si="1280"/>
        <v>4985024.68</v>
      </c>
      <c r="AR983" s="99">
        <f t="shared" si="1376"/>
        <v>4985024.68</v>
      </c>
      <c r="AS983" s="99"/>
      <c r="AT983" s="99"/>
      <c r="AU983" s="100"/>
      <c r="AV983" s="99">
        <f t="shared" si="1294"/>
        <v>0</v>
      </c>
      <c r="AW983" s="98"/>
      <c r="AX983" s="99"/>
      <c r="AY983" s="98">
        <f t="shared" si="1295"/>
        <v>0</v>
      </c>
      <c r="AZ983" s="470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</row>
    <row r="984" spans="1:83" s="11" customFormat="1" ht="12" customHeight="1">
      <c r="A984" s="161">
        <v>21500023</v>
      </c>
      <c r="B984" s="108" t="str">
        <f t="shared" si="1374"/>
        <v>21500023</v>
      </c>
      <c r="C984" s="94" t="s">
        <v>472</v>
      </c>
      <c r="D984" s="112" t="str">
        <f t="shared" si="1286"/>
        <v>AIC</v>
      </c>
      <c r="E984" s="112"/>
      <c r="F984" s="94"/>
      <c r="G984" s="112"/>
      <c r="H984" s="177" t="str">
        <f t="shared" si="1370"/>
        <v>AIC</v>
      </c>
      <c r="I984" s="177" t="str">
        <f t="shared" si="1371"/>
        <v/>
      </c>
      <c r="J984" s="177" t="str">
        <f t="shared" si="1372"/>
        <v/>
      </c>
      <c r="K984" s="177" t="str">
        <f t="shared" si="1373"/>
        <v/>
      </c>
      <c r="L984" s="177" t="str">
        <f t="shared" si="1277"/>
        <v>NO</v>
      </c>
      <c r="M984" s="177" t="str">
        <f t="shared" si="1278"/>
        <v>NO</v>
      </c>
      <c r="N984" s="177" t="str">
        <f t="shared" si="1279"/>
        <v/>
      </c>
      <c r="O984"/>
      <c r="P984" s="95">
        <v>-17494898.27</v>
      </c>
      <c r="Q984" s="95">
        <v>-17494898.27</v>
      </c>
      <c r="R984" s="95">
        <v>-17494898.27</v>
      </c>
      <c r="S984" s="95">
        <v>-17494898.27</v>
      </c>
      <c r="T984" s="95">
        <v>-17494898.27</v>
      </c>
      <c r="U984" s="95">
        <v>-17494898.27</v>
      </c>
      <c r="V984" s="95">
        <v>-17494898.27</v>
      </c>
      <c r="W984" s="95">
        <v>-17494898.27</v>
      </c>
      <c r="X984" s="95">
        <v>-17494898.27</v>
      </c>
      <c r="Y984" s="95">
        <v>-17494898.27</v>
      </c>
      <c r="Z984" s="95">
        <v>-18208903.329999998</v>
      </c>
      <c r="AA984" s="95">
        <v>-18208903.329999998</v>
      </c>
      <c r="AB984" s="95">
        <v>0</v>
      </c>
      <c r="AC984" s="95"/>
      <c r="AD984" s="95"/>
      <c r="AE984" s="95">
        <f t="shared" si="1285"/>
        <v>-16884945.018749997</v>
      </c>
      <c r="AF984" s="102"/>
      <c r="AG984" s="101"/>
      <c r="AH984" s="99">
        <f t="shared" si="1375"/>
        <v>-16884945.018749997</v>
      </c>
      <c r="AI984" s="99"/>
      <c r="AJ984" s="99"/>
      <c r="AK984" s="100"/>
      <c r="AL984" s="99">
        <f t="shared" si="1292"/>
        <v>0</v>
      </c>
      <c r="AM984" s="98"/>
      <c r="AN984" s="99"/>
      <c r="AO984" s="247">
        <f t="shared" si="1293"/>
        <v>0</v>
      </c>
      <c r="AP984" s="232"/>
      <c r="AQ984" s="86">
        <f t="shared" si="1280"/>
        <v>0</v>
      </c>
      <c r="AR984" s="99">
        <f t="shared" si="1376"/>
        <v>0</v>
      </c>
      <c r="AS984" s="99"/>
      <c r="AT984" s="99"/>
      <c r="AU984" s="100"/>
      <c r="AV984" s="99">
        <f t="shared" si="1294"/>
        <v>0</v>
      </c>
      <c r="AW984" s="98"/>
      <c r="AX984" s="99"/>
      <c r="AY984" s="98">
        <f t="shared" si="1295"/>
        <v>0</v>
      </c>
      <c r="AZ984" s="470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</row>
    <row r="985" spans="1:83" s="11" customFormat="1" ht="12" customHeight="1">
      <c r="A985" s="161">
        <v>21500033</v>
      </c>
      <c r="B985" s="108" t="str">
        <f t="shared" si="1374"/>
        <v>21500033</v>
      </c>
      <c r="C985" s="94" t="s">
        <v>259</v>
      </c>
      <c r="D985" s="112" t="str">
        <f t="shared" si="1286"/>
        <v>AIC</v>
      </c>
      <c r="E985" s="112"/>
      <c r="F985" s="94"/>
      <c r="G985" s="112"/>
      <c r="H985" s="177" t="str">
        <f t="shared" si="1370"/>
        <v>AIC</v>
      </c>
      <c r="I985" s="177" t="str">
        <f t="shared" si="1371"/>
        <v/>
      </c>
      <c r="J985" s="177" t="str">
        <f t="shared" si="1372"/>
        <v/>
      </c>
      <c r="K985" s="177" t="str">
        <f t="shared" si="1373"/>
        <v/>
      </c>
      <c r="L985" s="177" t="str">
        <f t="shared" si="1277"/>
        <v>NO</v>
      </c>
      <c r="M985" s="177" t="str">
        <f t="shared" si="1278"/>
        <v>NO</v>
      </c>
      <c r="N985" s="177" t="str">
        <f t="shared" si="1279"/>
        <v/>
      </c>
      <c r="O985"/>
      <c r="P985" s="95">
        <v>-11287481.35</v>
      </c>
      <c r="Q985" s="95">
        <v>-11287481.35</v>
      </c>
      <c r="R985" s="95">
        <v>-11287481.35</v>
      </c>
      <c r="S985" s="95">
        <v>-11287481.35</v>
      </c>
      <c r="T985" s="95">
        <v>-11287481.35</v>
      </c>
      <c r="U985" s="95">
        <v>-11287481.35</v>
      </c>
      <c r="V985" s="95">
        <v>-11287481.35</v>
      </c>
      <c r="W985" s="95">
        <v>-11287481.35</v>
      </c>
      <c r="X985" s="95">
        <v>-11287481.35</v>
      </c>
      <c r="Y985" s="95">
        <v>-11287481.35</v>
      </c>
      <c r="Z985" s="95">
        <v>-12010094.689999999</v>
      </c>
      <c r="AA985" s="95">
        <v>-12010094.689999999</v>
      </c>
      <c r="AB985" s="95">
        <v>0</v>
      </c>
      <c r="AC985" s="95"/>
      <c r="AD985" s="95"/>
      <c r="AE985" s="95">
        <f t="shared" si="1285"/>
        <v>-10937605.183749998</v>
      </c>
      <c r="AF985" s="102"/>
      <c r="AG985" s="101"/>
      <c r="AH985" s="99">
        <f t="shared" si="1375"/>
        <v>-10937605.183749998</v>
      </c>
      <c r="AI985" s="99"/>
      <c r="AJ985" s="99"/>
      <c r="AK985" s="100"/>
      <c r="AL985" s="99">
        <f t="shared" si="1292"/>
        <v>0</v>
      </c>
      <c r="AM985" s="98"/>
      <c r="AN985" s="99"/>
      <c r="AO985" s="247">
        <f t="shared" si="1293"/>
        <v>0</v>
      </c>
      <c r="AP985" s="232"/>
      <c r="AQ985" s="86">
        <f t="shared" si="1280"/>
        <v>0</v>
      </c>
      <c r="AR985" s="99">
        <f t="shared" si="1376"/>
        <v>0</v>
      </c>
      <c r="AS985" s="99"/>
      <c r="AT985" s="99"/>
      <c r="AU985" s="100"/>
      <c r="AV985" s="99">
        <f t="shared" si="1294"/>
        <v>0</v>
      </c>
      <c r="AW985" s="98"/>
      <c r="AX985" s="99"/>
      <c r="AY985" s="98">
        <f t="shared" si="1295"/>
        <v>0</v>
      </c>
      <c r="AZ985" s="470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</row>
    <row r="986" spans="1:83" s="11" customFormat="1" ht="12" customHeight="1">
      <c r="A986" s="493" t="s">
        <v>1859</v>
      </c>
      <c r="B986" s="494" t="str">
        <f t="shared" si="1374"/>
        <v>21510023</v>
      </c>
      <c r="C986" s="479" t="s">
        <v>472</v>
      </c>
      <c r="D986" s="480" t="str">
        <f t="shared" si="1286"/>
        <v>AIC</v>
      </c>
      <c r="E986" s="480"/>
      <c r="F986" s="495">
        <v>43800</v>
      </c>
      <c r="G986" s="480"/>
      <c r="H986" s="482" t="str">
        <f t="shared" ref="H986:H987" si="1377">IF(VALUE(AH986),H$7,IF(ISBLANK(AH986),"",H$7))</f>
        <v>AIC</v>
      </c>
      <c r="I986" s="482" t="str">
        <f t="shared" ref="I986:I987" si="1378">IF(VALUE(AI986),I$7,IF(ISBLANK(AI986),"",I$7))</f>
        <v/>
      </c>
      <c r="J986" s="482" t="str">
        <f t="shared" ref="J986:J987" si="1379">IF(VALUE(AJ986),J$7,IF(ISBLANK(AJ986),"",J$7))</f>
        <v/>
      </c>
      <c r="K986" s="482" t="str">
        <f t="shared" ref="K986:K987" si="1380">IF(VALUE(AK986),K$7,IF(ISBLANK(AK986),"",K$7))</f>
        <v/>
      </c>
      <c r="L986" s="482" t="str">
        <f t="shared" ref="L986:L987" si="1381">IF(VALUE(AM986),"W/C",IF(ISBLANK(AM986),"NO","W/C"))</f>
        <v>NO</v>
      </c>
      <c r="M986" s="482" t="str">
        <f t="shared" ref="M986:M987" si="1382">IF(VALUE(AN986),"W/C",IF(ISBLANK(AN986),"NO","W/C"))</f>
        <v>NO</v>
      </c>
      <c r="N986" s="482" t="str">
        <f t="shared" ref="N986:N987" si="1383">IF(OR(CONCATENATE(L986,M986)="NOW/C",CONCATENATE(L986,M986)="W/CNO"),"W/C","")</f>
        <v/>
      </c>
      <c r="O986" s="483"/>
      <c r="P986" s="484"/>
      <c r="Q986" s="484"/>
      <c r="R986" s="484"/>
      <c r="S986" s="484"/>
      <c r="T986" s="484"/>
      <c r="U986" s="484"/>
      <c r="V986" s="484"/>
      <c r="W986" s="484"/>
      <c r="X986" s="484"/>
      <c r="Y986" s="484"/>
      <c r="Z986" s="484"/>
      <c r="AA986" s="484"/>
      <c r="AB986" s="484">
        <v>-18208903.329999998</v>
      </c>
      <c r="AC986" s="484"/>
      <c r="AD986" s="484"/>
      <c r="AE986" s="484">
        <f t="shared" ref="AE986:AE987" si="1384">(P986+AB986+SUM(Q986:AA986)*2)/24</f>
        <v>-758704.30541666655</v>
      </c>
      <c r="AF986" s="485"/>
      <c r="AG986" s="496"/>
      <c r="AH986" s="487">
        <f t="shared" ref="AH986:AH987" si="1385">AE986</f>
        <v>-758704.30541666655</v>
      </c>
      <c r="AI986" s="487"/>
      <c r="AJ986" s="487"/>
      <c r="AK986" s="488"/>
      <c r="AL986" s="487">
        <f t="shared" ref="AL986:AL987" si="1386">SUM(AI986:AK986)</f>
        <v>0</v>
      </c>
      <c r="AM986" s="98"/>
      <c r="AN986" s="99"/>
      <c r="AO986" s="247">
        <f t="shared" ref="AO986:AO987" si="1387">AM986+AN986</f>
        <v>0</v>
      </c>
      <c r="AP986" s="232"/>
      <c r="AQ986" s="491">
        <f t="shared" ref="AQ986:AQ987" si="1388">AB986</f>
        <v>-18208903.329999998</v>
      </c>
      <c r="AR986" s="487">
        <f t="shared" ref="AR986:AR987" si="1389">AQ986</f>
        <v>-18208903.329999998</v>
      </c>
      <c r="AS986" s="487"/>
      <c r="AT986" s="487"/>
      <c r="AU986" s="488"/>
      <c r="AV986" s="487">
        <f t="shared" ref="AV986:AV987" si="1390">SUM(AS986:AU986)</f>
        <v>0</v>
      </c>
      <c r="AW986" s="489"/>
      <c r="AX986" s="487"/>
      <c r="AY986" s="489">
        <f t="shared" ref="AY986:AY987" si="1391">AW986+AX986</f>
        <v>0</v>
      </c>
      <c r="AZ986" s="470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</row>
    <row r="987" spans="1:83" s="11" customFormat="1" ht="12" customHeight="1">
      <c r="A987" s="493" t="s">
        <v>1860</v>
      </c>
      <c r="B987" s="494" t="str">
        <f t="shared" si="1374"/>
        <v>21510033</v>
      </c>
      <c r="C987" s="479" t="s">
        <v>647</v>
      </c>
      <c r="D987" s="480" t="str">
        <f t="shared" si="1286"/>
        <v>AIC</v>
      </c>
      <c r="E987" s="480"/>
      <c r="F987" s="495">
        <v>43800</v>
      </c>
      <c r="G987" s="480"/>
      <c r="H987" s="482" t="str">
        <f t="shared" si="1377"/>
        <v>AIC</v>
      </c>
      <c r="I987" s="482" t="str">
        <f t="shared" si="1378"/>
        <v/>
      </c>
      <c r="J987" s="482" t="str">
        <f t="shared" si="1379"/>
        <v/>
      </c>
      <c r="K987" s="482" t="str">
        <f t="shared" si="1380"/>
        <v/>
      </c>
      <c r="L987" s="482" t="str">
        <f t="shared" si="1381"/>
        <v>NO</v>
      </c>
      <c r="M987" s="482" t="str">
        <f t="shared" si="1382"/>
        <v>NO</v>
      </c>
      <c r="N987" s="482" t="str">
        <f t="shared" si="1383"/>
        <v/>
      </c>
      <c r="O987" s="483"/>
      <c r="P987" s="484"/>
      <c r="Q987" s="484"/>
      <c r="R987" s="484"/>
      <c r="S987" s="484"/>
      <c r="T987" s="484"/>
      <c r="U987" s="484"/>
      <c r="V987" s="484"/>
      <c r="W987" s="484"/>
      <c r="X987" s="484"/>
      <c r="Y987" s="484"/>
      <c r="Z987" s="484"/>
      <c r="AA987" s="484"/>
      <c r="AB987" s="484">
        <v>-12010094.689999999</v>
      </c>
      <c r="AC987" s="484"/>
      <c r="AD987" s="484"/>
      <c r="AE987" s="484">
        <f t="shared" si="1384"/>
        <v>-500420.61208333331</v>
      </c>
      <c r="AF987" s="485"/>
      <c r="AG987" s="496"/>
      <c r="AH987" s="487">
        <f t="shared" si="1385"/>
        <v>-500420.61208333331</v>
      </c>
      <c r="AI987" s="487"/>
      <c r="AJ987" s="487"/>
      <c r="AK987" s="488"/>
      <c r="AL987" s="487">
        <f t="shared" si="1386"/>
        <v>0</v>
      </c>
      <c r="AM987" s="98"/>
      <c r="AN987" s="99"/>
      <c r="AO987" s="247">
        <f t="shared" si="1387"/>
        <v>0</v>
      </c>
      <c r="AP987" s="232"/>
      <c r="AQ987" s="491">
        <f t="shared" si="1388"/>
        <v>-12010094.689999999</v>
      </c>
      <c r="AR987" s="487">
        <f t="shared" si="1389"/>
        <v>-12010094.689999999</v>
      </c>
      <c r="AS987" s="487"/>
      <c r="AT987" s="487"/>
      <c r="AU987" s="488"/>
      <c r="AV987" s="487">
        <f t="shared" si="1390"/>
        <v>0</v>
      </c>
      <c r="AW987" s="489"/>
      <c r="AX987" s="487"/>
      <c r="AY987" s="489">
        <f t="shared" si="1391"/>
        <v>0</v>
      </c>
      <c r="AZ987" s="470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</row>
    <row r="988" spans="1:83" s="11" customFormat="1" ht="12" customHeight="1">
      <c r="A988" s="161">
        <v>21600003</v>
      </c>
      <c r="B988" s="108" t="str">
        <f t="shared" si="1374"/>
        <v>21600003</v>
      </c>
      <c r="C988" s="94" t="s">
        <v>153</v>
      </c>
      <c r="D988" s="112" t="str">
        <f t="shared" si="1286"/>
        <v>AIC</v>
      </c>
      <c r="E988" s="112"/>
      <c r="F988" s="94"/>
      <c r="G988" s="112"/>
      <c r="H988" s="177" t="str">
        <f t="shared" si="1370"/>
        <v>AIC</v>
      </c>
      <c r="I988" s="177" t="str">
        <f t="shared" si="1371"/>
        <v/>
      </c>
      <c r="J988" s="177" t="str">
        <f t="shared" si="1372"/>
        <v/>
      </c>
      <c r="K988" s="177" t="str">
        <f t="shared" si="1373"/>
        <v/>
      </c>
      <c r="L988" s="177" t="str">
        <f t="shared" ref="L988:L1057" si="1392">IF(VALUE(AM988),"W/C",IF(ISBLANK(AM988),"NO","W/C"))</f>
        <v>NO</v>
      </c>
      <c r="M988" s="177" t="str">
        <f t="shared" ref="M988:M1057" si="1393">IF(VALUE(AN988),"W/C",IF(ISBLANK(AN988),"NO","W/C"))</f>
        <v>NO</v>
      </c>
      <c r="N988" s="177" t="str">
        <f t="shared" ref="N988:N1057" si="1394">IF(OR(CONCATENATE(L988,M988)="NOW/C",CONCATENATE(L988,M988)="W/CNO"),"W/C","")</f>
        <v/>
      </c>
      <c r="O988"/>
      <c r="P988" s="95">
        <v>-535441300.89999998</v>
      </c>
      <c r="Q988" s="95">
        <v>-678213707.89999998</v>
      </c>
      <c r="R988" s="95">
        <v>-638038897.46000004</v>
      </c>
      <c r="S988" s="95">
        <v>-667600097</v>
      </c>
      <c r="T988" s="95">
        <v>-678591475</v>
      </c>
      <c r="U988" s="95">
        <v>-685674073.73000002</v>
      </c>
      <c r="V988" s="95">
        <v>-691718530.39999998</v>
      </c>
      <c r="W988" s="95">
        <v>-707306351.14999998</v>
      </c>
      <c r="X988" s="95">
        <v>-711038132.63</v>
      </c>
      <c r="Y988" s="95">
        <v>-703481471.72000003</v>
      </c>
      <c r="Z988" s="95">
        <v>-698420854.01999998</v>
      </c>
      <c r="AA988" s="95">
        <v>-674916418.92999995</v>
      </c>
      <c r="AB988" s="95">
        <v>-681405172.15999997</v>
      </c>
      <c r="AC988" s="95"/>
      <c r="AD988" s="95"/>
      <c r="AE988" s="95">
        <f t="shared" si="1285"/>
        <v>-678618603.87250006</v>
      </c>
      <c r="AF988" s="102"/>
      <c r="AG988" s="101"/>
      <c r="AH988" s="99">
        <f t="shared" si="1375"/>
        <v>-678618603.87250006</v>
      </c>
      <c r="AI988" s="99"/>
      <c r="AJ988" s="99"/>
      <c r="AK988" s="100"/>
      <c r="AL988" s="99">
        <f t="shared" si="1292"/>
        <v>0</v>
      </c>
      <c r="AM988" s="98"/>
      <c r="AN988" s="99"/>
      <c r="AO988" s="247">
        <f t="shared" si="1293"/>
        <v>0</v>
      </c>
      <c r="AP988" s="232"/>
      <c r="AQ988" s="86">
        <f t="shared" si="1280"/>
        <v>-681405172.15999997</v>
      </c>
      <c r="AR988" s="99">
        <f t="shared" si="1376"/>
        <v>-681405172.15999997</v>
      </c>
      <c r="AS988" s="99"/>
      <c r="AT988" s="99"/>
      <c r="AU988" s="100"/>
      <c r="AV988" s="99">
        <f t="shared" si="1294"/>
        <v>0</v>
      </c>
      <c r="AW988" s="98"/>
      <c r="AX988" s="99"/>
      <c r="AY988" s="98">
        <f t="shared" si="1295"/>
        <v>0</v>
      </c>
      <c r="AZ988" s="470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</row>
    <row r="989" spans="1:83" s="11" customFormat="1" ht="12" customHeight="1">
      <c r="A989" s="522" t="s">
        <v>152</v>
      </c>
      <c r="B989" s="94" t="str">
        <f t="shared" si="1374"/>
        <v>Total Profit/Loss Current Year</v>
      </c>
      <c r="C989" s="94"/>
      <c r="D989" s="112" t="str">
        <f t="shared" si="1286"/>
        <v>AIC</v>
      </c>
      <c r="E989" s="112"/>
      <c r="F989" s="94"/>
      <c r="G989" s="112"/>
      <c r="H989" s="177" t="str">
        <f t="shared" si="1370"/>
        <v>AIC</v>
      </c>
      <c r="I989" s="177" t="str">
        <f t="shared" si="1371"/>
        <v/>
      </c>
      <c r="J989" s="177" t="str">
        <f t="shared" si="1372"/>
        <v/>
      </c>
      <c r="K989" s="177" t="str">
        <f t="shared" si="1373"/>
        <v/>
      </c>
      <c r="L989" s="177" t="str">
        <f t="shared" si="1392"/>
        <v>NO</v>
      </c>
      <c r="M989" s="177" t="str">
        <f t="shared" si="1393"/>
        <v>NO</v>
      </c>
      <c r="N989" s="177" t="str">
        <f t="shared" si="1394"/>
        <v/>
      </c>
      <c r="O989"/>
      <c r="P989" s="95">
        <v>-317163808.49000001</v>
      </c>
      <c r="Q989" s="95">
        <v>-59915220.939999998</v>
      </c>
      <c r="R989" s="95">
        <v>-143085571.09</v>
      </c>
      <c r="S989" s="95">
        <v>-146708929.15000001</v>
      </c>
      <c r="T989" s="95">
        <v>-155325092.22999999</v>
      </c>
      <c r="U989" s="95">
        <v>-153156636.62</v>
      </c>
      <c r="V989" s="95">
        <v>-138382938.16999999</v>
      </c>
      <c r="W989" s="95">
        <v>-120451238.7</v>
      </c>
      <c r="X989" s="95">
        <v>-117991218.65000001</v>
      </c>
      <c r="Y989" s="95">
        <v>-123124039.81</v>
      </c>
      <c r="Z989" s="95">
        <v>-148967111.69999999</v>
      </c>
      <c r="AA989" s="95">
        <v>-226315698.00999999</v>
      </c>
      <c r="AB989" s="95">
        <v>-292328085.83999997</v>
      </c>
      <c r="AC989" s="95"/>
      <c r="AD989" s="95"/>
      <c r="AE989" s="95">
        <f t="shared" si="1285"/>
        <v>-153180803.51958331</v>
      </c>
      <c r="AF989" s="102"/>
      <c r="AG989" s="102"/>
      <c r="AH989" s="99">
        <f t="shared" si="1375"/>
        <v>-153180803.51958331</v>
      </c>
      <c r="AI989" s="99"/>
      <c r="AJ989" s="99"/>
      <c r="AK989" s="100"/>
      <c r="AL989" s="99">
        <f t="shared" si="1292"/>
        <v>0</v>
      </c>
      <c r="AM989" s="98"/>
      <c r="AN989" s="99"/>
      <c r="AO989" s="247">
        <f t="shared" si="1293"/>
        <v>0</v>
      </c>
      <c r="AP989" s="232"/>
      <c r="AQ989" s="86">
        <f t="shared" si="1280"/>
        <v>-292328085.83999997</v>
      </c>
      <c r="AR989" s="99">
        <f t="shared" si="1376"/>
        <v>-292328085.83999997</v>
      </c>
      <c r="AS989" s="99"/>
      <c r="AT989" s="99"/>
      <c r="AU989" s="100"/>
      <c r="AV989" s="99">
        <f t="shared" si="1294"/>
        <v>0</v>
      </c>
      <c r="AW989" s="98"/>
      <c r="AX989" s="99"/>
      <c r="AY989" s="98">
        <f t="shared" si="1295"/>
        <v>0</v>
      </c>
      <c r="AZ989" s="470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</row>
    <row r="990" spans="1:83" s="11" customFormat="1" ht="12" customHeight="1">
      <c r="A990" s="161">
        <v>43800003</v>
      </c>
      <c r="B990" s="108" t="str">
        <f t="shared" si="1374"/>
        <v>43800003</v>
      </c>
      <c r="C990" s="94" t="s">
        <v>613</v>
      </c>
      <c r="D990" s="112" t="str">
        <f t="shared" si="1286"/>
        <v>AIC</v>
      </c>
      <c r="E990" s="112"/>
      <c r="F990" s="94"/>
      <c r="G990" s="112"/>
      <c r="H990" s="177" t="str">
        <f t="shared" si="1370"/>
        <v>AIC</v>
      </c>
      <c r="I990" s="177" t="str">
        <f t="shared" si="1371"/>
        <v/>
      </c>
      <c r="J990" s="177" t="str">
        <f t="shared" si="1372"/>
        <v/>
      </c>
      <c r="K990" s="177" t="str">
        <f t="shared" si="1373"/>
        <v/>
      </c>
      <c r="L990" s="177" t="str">
        <f t="shared" si="1392"/>
        <v>NO</v>
      </c>
      <c r="M990" s="177" t="str">
        <f t="shared" si="1393"/>
        <v>NO</v>
      </c>
      <c r="N990" s="177" t="str">
        <f t="shared" si="1394"/>
        <v/>
      </c>
      <c r="O990"/>
      <c r="P990" s="95">
        <v>173716006.09999999</v>
      </c>
      <c r="Q990" s="95">
        <v>47805284.109999999</v>
      </c>
      <c r="R990" s="95">
        <v>48227284.109999999</v>
      </c>
      <c r="S990" s="95">
        <v>64603884.109999999</v>
      </c>
      <c r="T990" s="95">
        <v>65037884.109999999</v>
      </c>
      <c r="U990" s="95">
        <v>72337884.109999999</v>
      </c>
      <c r="V990" s="95">
        <v>83989884.109999999</v>
      </c>
      <c r="W990" s="95">
        <v>97704134.109999999</v>
      </c>
      <c r="X990" s="95">
        <v>98183134.109999999</v>
      </c>
      <c r="Y990" s="95">
        <v>113862134.11</v>
      </c>
      <c r="Z990" s="95">
        <v>113862134.11</v>
      </c>
      <c r="AA990" s="95">
        <v>122104334.11</v>
      </c>
      <c r="AB990" s="95">
        <v>164575021.38</v>
      </c>
      <c r="AC990" s="95"/>
      <c r="AD990" s="95"/>
      <c r="AE990" s="95">
        <f t="shared" si="1285"/>
        <v>91405290.745833337</v>
      </c>
      <c r="AF990" s="102"/>
      <c r="AG990" s="102"/>
      <c r="AH990" s="99">
        <f t="shared" si="1375"/>
        <v>91405290.745833337</v>
      </c>
      <c r="AI990" s="99"/>
      <c r="AJ990" s="99"/>
      <c r="AK990" s="100"/>
      <c r="AL990" s="99">
        <f t="shared" si="1292"/>
        <v>0</v>
      </c>
      <c r="AM990" s="98"/>
      <c r="AN990" s="99"/>
      <c r="AO990" s="247">
        <f t="shared" si="1293"/>
        <v>0</v>
      </c>
      <c r="AP990" s="232"/>
      <c r="AQ990" s="86">
        <f t="shared" si="1280"/>
        <v>164575021.38</v>
      </c>
      <c r="AR990" s="99">
        <f t="shared" si="1376"/>
        <v>164575021.38</v>
      </c>
      <c r="AS990" s="99"/>
      <c r="AT990" s="99"/>
      <c r="AU990" s="100"/>
      <c r="AV990" s="99">
        <f t="shared" si="1294"/>
        <v>0</v>
      </c>
      <c r="AW990" s="98"/>
      <c r="AX990" s="99"/>
      <c r="AY990" s="98">
        <f t="shared" si="1295"/>
        <v>0</v>
      </c>
      <c r="AZ990" s="47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</row>
    <row r="991" spans="1:83" s="11" customFormat="1" ht="12" customHeight="1">
      <c r="A991" s="163">
        <v>43900003</v>
      </c>
      <c r="B991" s="194" t="str">
        <f t="shared" si="1374"/>
        <v>43900003</v>
      </c>
      <c r="C991" s="94" t="s">
        <v>462</v>
      </c>
      <c r="D991" s="112" t="str">
        <f t="shared" si="1286"/>
        <v>Non-Op</v>
      </c>
      <c r="E991" s="112"/>
      <c r="F991" s="94"/>
      <c r="G991" s="112"/>
      <c r="H991" s="177" t="str">
        <f t="shared" si="1370"/>
        <v/>
      </c>
      <c r="I991" s="177" t="str">
        <f t="shared" si="1371"/>
        <v/>
      </c>
      <c r="J991" s="177" t="str">
        <f t="shared" si="1372"/>
        <v/>
      </c>
      <c r="K991" s="177" t="str">
        <f t="shared" si="1373"/>
        <v>Non-Op</v>
      </c>
      <c r="L991" s="177" t="str">
        <f t="shared" si="1392"/>
        <v>NO</v>
      </c>
      <c r="M991" s="177" t="str">
        <f t="shared" si="1393"/>
        <v>NO</v>
      </c>
      <c r="N991" s="177" t="str">
        <f t="shared" si="1394"/>
        <v/>
      </c>
      <c r="O991"/>
      <c r="P991" s="95">
        <v>-21484570.550000001</v>
      </c>
      <c r="Q991" s="95">
        <v>-21484570.550000001</v>
      </c>
      <c r="R991" s="95">
        <v>-21484570.550000001</v>
      </c>
      <c r="S991" s="95">
        <v>-21484570.550000001</v>
      </c>
      <c r="T991" s="95">
        <v>-21484570.550000001</v>
      </c>
      <c r="U991" s="95">
        <v>-21484570.550000001</v>
      </c>
      <c r="V991" s="95">
        <v>-21484570.550000001</v>
      </c>
      <c r="W991" s="95">
        <v>-21484570.550000001</v>
      </c>
      <c r="X991" s="95">
        <v>-21484570.550000001</v>
      </c>
      <c r="Y991" s="95">
        <v>-21484570.550000001</v>
      </c>
      <c r="Z991" s="95">
        <v>-21484570.550000001</v>
      </c>
      <c r="AA991" s="95">
        <v>-21484570.550000001</v>
      </c>
      <c r="AB991" s="95">
        <v>-21484570.550000001</v>
      </c>
      <c r="AC991" s="95"/>
      <c r="AD991" s="95"/>
      <c r="AE991" s="95">
        <f t="shared" si="1285"/>
        <v>-21484570.550000004</v>
      </c>
      <c r="AF991" s="102"/>
      <c r="AG991" s="101"/>
      <c r="AH991" s="99"/>
      <c r="AI991" s="99"/>
      <c r="AJ991" s="99"/>
      <c r="AK991" s="100">
        <f>AE991</f>
        <v>-21484570.550000004</v>
      </c>
      <c r="AL991" s="99">
        <f t="shared" si="1292"/>
        <v>-21484570.550000004</v>
      </c>
      <c r="AM991" s="98"/>
      <c r="AN991" s="99"/>
      <c r="AO991" s="247">
        <f t="shared" si="1293"/>
        <v>0</v>
      </c>
      <c r="AP991" s="232"/>
      <c r="AQ991" s="86">
        <f t="shared" ref="AQ991:AQ1057" si="1395">AB991</f>
        <v>-21484570.550000001</v>
      </c>
      <c r="AR991" s="99"/>
      <c r="AS991" s="99"/>
      <c r="AT991" s="99"/>
      <c r="AU991" s="100">
        <f>AQ991</f>
        <v>-21484570.550000001</v>
      </c>
      <c r="AV991" s="99">
        <f t="shared" si="1294"/>
        <v>-21484570.550000001</v>
      </c>
      <c r="AW991" s="98"/>
      <c r="AX991" s="99"/>
      <c r="AY991" s="98">
        <f t="shared" si="1295"/>
        <v>0</v>
      </c>
      <c r="AZ991" s="470" t="s">
        <v>1669</v>
      </c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</row>
    <row r="992" spans="1:83" s="11" customFormat="1" ht="12" customHeight="1">
      <c r="A992" s="161">
        <v>21600011</v>
      </c>
      <c r="B992" s="108" t="str">
        <f t="shared" si="1374"/>
        <v>21600011</v>
      </c>
      <c r="C992" s="94" t="s">
        <v>712</v>
      </c>
      <c r="D992" s="112" t="str">
        <f t="shared" si="1286"/>
        <v>Non-Op</v>
      </c>
      <c r="E992" s="112"/>
      <c r="F992" s="94"/>
      <c r="G992" s="112"/>
      <c r="H992" s="177" t="str">
        <f t="shared" si="1370"/>
        <v/>
      </c>
      <c r="I992" s="177" t="str">
        <f t="shared" si="1371"/>
        <v/>
      </c>
      <c r="J992" s="177" t="str">
        <f t="shared" si="1372"/>
        <v/>
      </c>
      <c r="K992" s="177" t="str">
        <f t="shared" si="1373"/>
        <v>Non-Op</v>
      </c>
      <c r="L992" s="177" t="str">
        <f t="shared" si="1392"/>
        <v>NO</v>
      </c>
      <c r="M992" s="177" t="str">
        <f t="shared" si="1393"/>
        <v>NO</v>
      </c>
      <c r="N992" s="177" t="str">
        <f t="shared" si="1394"/>
        <v/>
      </c>
      <c r="O992"/>
      <c r="P992" s="95">
        <v>-10590854.880000001</v>
      </c>
      <c r="Q992" s="95">
        <v>-11859839.949999999</v>
      </c>
      <c r="R992" s="95">
        <v>-52034650.390000001</v>
      </c>
      <c r="S992" s="95">
        <v>-22588932.850000001</v>
      </c>
      <c r="T992" s="95">
        <v>-11597554.85</v>
      </c>
      <c r="U992" s="95">
        <v>-4514956.12</v>
      </c>
      <c r="V992" s="95">
        <v>1373398.55</v>
      </c>
      <c r="W992" s="95">
        <v>16961219.300000001</v>
      </c>
      <c r="X992" s="95">
        <v>20693000.780000001</v>
      </c>
      <c r="Y992" s="95">
        <v>12999478.869999999</v>
      </c>
      <c r="Z992" s="95">
        <v>9375479.5700000003</v>
      </c>
      <c r="AA992" s="95">
        <v>-14128955.52</v>
      </c>
      <c r="AB992" s="95">
        <v>-7767178.29</v>
      </c>
      <c r="AC992" s="95"/>
      <c r="AD992" s="95"/>
      <c r="AE992" s="95">
        <f t="shared" si="1285"/>
        <v>-5375110.7662500003</v>
      </c>
      <c r="AF992" s="102"/>
      <c r="AG992" s="101"/>
      <c r="AH992" s="99"/>
      <c r="AI992" s="99"/>
      <c r="AJ992" s="99"/>
      <c r="AK992" s="100">
        <f>AE992</f>
        <v>-5375110.7662500003</v>
      </c>
      <c r="AL992" s="99">
        <f t="shared" si="1292"/>
        <v>-5375110.7662500003</v>
      </c>
      <c r="AM992" s="98"/>
      <c r="AN992" s="99"/>
      <c r="AO992" s="247">
        <f t="shared" si="1293"/>
        <v>0</v>
      </c>
      <c r="AP992" s="232"/>
      <c r="AQ992" s="86">
        <f t="shared" si="1395"/>
        <v>-7767178.29</v>
      </c>
      <c r="AR992" s="99"/>
      <c r="AS992" s="99"/>
      <c r="AT992" s="99"/>
      <c r="AU992" s="100">
        <f>AQ992</f>
        <v>-7767178.29</v>
      </c>
      <c r="AV992" s="99">
        <f t="shared" si="1294"/>
        <v>-7767178.29</v>
      </c>
      <c r="AW992" s="98"/>
      <c r="AX992" s="99"/>
      <c r="AY992" s="98">
        <f t="shared" si="1295"/>
        <v>0</v>
      </c>
      <c r="AZ992" s="470" t="s">
        <v>1674</v>
      </c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</row>
    <row r="993" spans="1:83" s="11" customFormat="1" ht="12" customHeight="1">
      <c r="A993" s="161">
        <v>21600013</v>
      </c>
      <c r="B993" s="108" t="str">
        <f t="shared" si="1374"/>
        <v>21600013</v>
      </c>
      <c r="C993" s="94" t="s">
        <v>244</v>
      </c>
      <c r="D993" s="112" t="str">
        <f t="shared" si="1286"/>
        <v>AIC</v>
      </c>
      <c r="E993" s="112"/>
      <c r="F993" s="94"/>
      <c r="G993" s="112"/>
      <c r="H993" s="177" t="str">
        <f t="shared" si="1370"/>
        <v>AIC</v>
      </c>
      <c r="I993" s="177" t="str">
        <f t="shared" si="1371"/>
        <v/>
      </c>
      <c r="J993" s="177" t="str">
        <f t="shared" si="1372"/>
        <v/>
      </c>
      <c r="K993" s="177" t="str">
        <f t="shared" si="1373"/>
        <v/>
      </c>
      <c r="L993" s="177" t="str">
        <f t="shared" si="1392"/>
        <v>NO</v>
      </c>
      <c r="M993" s="177" t="str">
        <f t="shared" si="1393"/>
        <v>NO</v>
      </c>
      <c r="N993" s="177" t="str">
        <f t="shared" si="1394"/>
        <v/>
      </c>
      <c r="O993"/>
      <c r="P993" s="95">
        <v>77562549.519999996</v>
      </c>
      <c r="Q993" s="95">
        <v>77562549.519999996</v>
      </c>
      <c r="R993" s="95">
        <v>77562549.519999996</v>
      </c>
      <c r="S993" s="95">
        <v>77562549.519999996</v>
      </c>
      <c r="T993" s="95">
        <v>77562549.519999996</v>
      </c>
      <c r="U993" s="95">
        <v>77562549.519999996</v>
      </c>
      <c r="V993" s="95">
        <v>77562549.519999996</v>
      </c>
      <c r="W993" s="95">
        <v>77562549.519999996</v>
      </c>
      <c r="X993" s="95">
        <v>77562549.519999996</v>
      </c>
      <c r="Y993" s="95">
        <v>77562549.519999996</v>
      </c>
      <c r="Z993" s="95">
        <v>77562549.519999996</v>
      </c>
      <c r="AA993" s="95">
        <v>77562549.519999996</v>
      </c>
      <c r="AB993" s="95">
        <v>77562549.519999996</v>
      </c>
      <c r="AC993" s="95"/>
      <c r="AD993" s="95"/>
      <c r="AE993" s="95">
        <f t="shared" si="1285"/>
        <v>77562549.519999996</v>
      </c>
      <c r="AF993" s="102"/>
      <c r="AG993" s="101"/>
      <c r="AH993" s="99">
        <f t="shared" ref="AH993:AH1000" si="1396">AE993</f>
        <v>77562549.519999996</v>
      </c>
      <c r="AI993" s="99"/>
      <c r="AJ993" s="99"/>
      <c r="AK993" s="100"/>
      <c r="AL993" s="99">
        <f t="shared" si="1292"/>
        <v>0</v>
      </c>
      <c r="AM993" s="98"/>
      <c r="AN993" s="99"/>
      <c r="AO993" s="247">
        <f t="shared" si="1293"/>
        <v>0</v>
      </c>
      <c r="AP993" s="232"/>
      <c r="AQ993" s="86">
        <f t="shared" si="1395"/>
        <v>77562549.519999996</v>
      </c>
      <c r="AR993" s="99">
        <f t="shared" ref="AR993:AR1000" si="1397">AQ993</f>
        <v>77562549.519999996</v>
      </c>
      <c r="AS993" s="99"/>
      <c r="AT993" s="99"/>
      <c r="AU993" s="100"/>
      <c r="AV993" s="99">
        <f t="shared" si="1294"/>
        <v>0</v>
      </c>
      <c r="AW993" s="98"/>
      <c r="AX993" s="99"/>
      <c r="AY993" s="98">
        <f t="shared" si="1295"/>
        <v>0</v>
      </c>
      <c r="AZ993" s="470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</row>
    <row r="994" spans="1:83" s="11" customFormat="1" ht="12" customHeight="1">
      <c r="A994" s="161">
        <v>21600023</v>
      </c>
      <c r="B994" s="108" t="str">
        <f t="shared" si="1374"/>
        <v>21600023</v>
      </c>
      <c r="C994" s="94" t="s">
        <v>245</v>
      </c>
      <c r="D994" s="112" t="str">
        <f t="shared" si="1286"/>
        <v>AIC</v>
      </c>
      <c r="E994" s="112"/>
      <c r="F994" s="94"/>
      <c r="G994" s="112"/>
      <c r="H994" s="177" t="str">
        <f t="shared" si="1370"/>
        <v>AIC</v>
      </c>
      <c r="I994" s="177" t="str">
        <f t="shared" si="1371"/>
        <v/>
      </c>
      <c r="J994" s="177" t="str">
        <f t="shared" si="1372"/>
        <v/>
      </c>
      <c r="K994" s="177" t="str">
        <f t="shared" si="1373"/>
        <v/>
      </c>
      <c r="L994" s="177" t="str">
        <f t="shared" si="1392"/>
        <v>NO</v>
      </c>
      <c r="M994" s="177" t="str">
        <f t="shared" si="1393"/>
        <v>NO</v>
      </c>
      <c r="N994" s="177" t="str">
        <f t="shared" si="1394"/>
        <v/>
      </c>
      <c r="O994"/>
      <c r="P994" s="95">
        <v>1755001.25</v>
      </c>
      <c r="Q994" s="95">
        <v>1755001.25</v>
      </c>
      <c r="R994" s="95">
        <v>1755001.25</v>
      </c>
      <c r="S994" s="95">
        <v>1755001.25</v>
      </c>
      <c r="T994" s="95">
        <v>1755001.25</v>
      </c>
      <c r="U994" s="95">
        <v>1755001.25</v>
      </c>
      <c r="V994" s="95">
        <v>1755001.25</v>
      </c>
      <c r="W994" s="95">
        <v>1755001.25</v>
      </c>
      <c r="X994" s="95">
        <v>1755001.25</v>
      </c>
      <c r="Y994" s="95">
        <v>1755001.25</v>
      </c>
      <c r="Z994" s="95">
        <v>1755001.25</v>
      </c>
      <c r="AA994" s="95">
        <v>1755001.25</v>
      </c>
      <c r="AB994" s="95">
        <v>1755001.25</v>
      </c>
      <c r="AC994" s="95"/>
      <c r="AD994" s="95"/>
      <c r="AE994" s="95">
        <f t="shared" si="1285"/>
        <v>1755001.25</v>
      </c>
      <c r="AF994" s="102"/>
      <c r="AG994" s="101"/>
      <c r="AH994" s="99">
        <f t="shared" si="1396"/>
        <v>1755001.25</v>
      </c>
      <c r="AI994" s="99"/>
      <c r="AJ994" s="99"/>
      <c r="AK994" s="100"/>
      <c r="AL994" s="99">
        <f t="shared" si="1292"/>
        <v>0</v>
      </c>
      <c r="AM994" s="98"/>
      <c r="AN994" s="99"/>
      <c r="AO994" s="247">
        <f t="shared" si="1293"/>
        <v>0</v>
      </c>
      <c r="AP994" s="232"/>
      <c r="AQ994" s="86">
        <f t="shared" si="1395"/>
        <v>1755001.25</v>
      </c>
      <c r="AR994" s="99">
        <f t="shared" si="1397"/>
        <v>1755001.25</v>
      </c>
      <c r="AS994" s="99"/>
      <c r="AT994" s="99"/>
      <c r="AU994" s="100"/>
      <c r="AV994" s="99">
        <f t="shared" si="1294"/>
        <v>0</v>
      </c>
      <c r="AW994" s="98"/>
      <c r="AX994" s="99"/>
      <c r="AY994" s="98">
        <f t="shared" si="1295"/>
        <v>0</v>
      </c>
      <c r="AZ994" s="470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</row>
    <row r="995" spans="1:83" s="11" customFormat="1" ht="12" customHeight="1">
      <c r="A995" s="161">
        <v>21600033</v>
      </c>
      <c r="B995" s="108" t="str">
        <f t="shared" si="1374"/>
        <v>21600033</v>
      </c>
      <c r="C995" s="94" t="s">
        <v>422</v>
      </c>
      <c r="D995" s="112" t="str">
        <f t="shared" si="1286"/>
        <v>AIC</v>
      </c>
      <c r="E995" s="112"/>
      <c r="F995" s="94"/>
      <c r="G995" s="112"/>
      <c r="H995" s="177" t="str">
        <f t="shared" si="1370"/>
        <v>AIC</v>
      </c>
      <c r="I995" s="177" t="str">
        <f t="shared" si="1371"/>
        <v/>
      </c>
      <c r="J995" s="177" t="str">
        <f t="shared" si="1372"/>
        <v/>
      </c>
      <c r="K995" s="177" t="str">
        <f t="shared" si="1373"/>
        <v/>
      </c>
      <c r="L995" s="177" t="str">
        <f t="shared" si="1392"/>
        <v>NO</v>
      </c>
      <c r="M995" s="177" t="str">
        <f t="shared" si="1393"/>
        <v>NO</v>
      </c>
      <c r="N995" s="177" t="str">
        <f t="shared" si="1394"/>
        <v/>
      </c>
      <c r="O995"/>
      <c r="P995" s="95">
        <v>1471103.62</v>
      </c>
      <c r="Q995" s="95">
        <v>1471103.62</v>
      </c>
      <c r="R995" s="95">
        <v>1471103.62</v>
      </c>
      <c r="S995" s="95">
        <v>1471103.62</v>
      </c>
      <c r="T995" s="95">
        <v>1471103.62</v>
      </c>
      <c r="U995" s="95">
        <v>1471103.62</v>
      </c>
      <c r="V995" s="95">
        <v>1471103.62</v>
      </c>
      <c r="W995" s="95">
        <v>1471103.62</v>
      </c>
      <c r="X995" s="95">
        <v>1471103.62</v>
      </c>
      <c r="Y995" s="95">
        <v>1471103.62</v>
      </c>
      <c r="Z995" s="95">
        <v>1471103.62</v>
      </c>
      <c r="AA995" s="95">
        <v>1471103.62</v>
      </c>
      <c r="AB995" s="95">
        <v>1471103.62</v>
      </c>
      <c r="AC995" s="95"/>
      <c r="AD995" s="95"/>
      <c r="AE995" s="95">
        <f t="shared" si="1285"/>
        <v>1471103.6200000003</v>
      </c>
      <c r="AF995" s="102"/>
      <c r="AG995" s="101"/>
      <c r="AH995" s="99">
        <f t="shared" si="1396"/>
        <v>1471103.6200000003</v>
      </c>
      <c r="AI995" s="99"/>
      <c r="AJ995" s="99"/>
      <c r="AK995" s="100"/>
      <c r="AL995" s="99">
        <f t="shared" si="1292"/>
        <v>0</v>
      </c>
      <c r="AM995" s="98"/>
      <c r="AN995" s="99"/>
      <c r="AO995" s="247">
        <f t="shared" si="1293"/>
        <v>0</v>
      </c>
      <c r="AP995" s="232"/>
      <c r="AQ995" s="86">
        <f t="shared" si="1395"/>
        <v>1471103.62</v>
      </c>
      <c r="AR995" s="99">
        <f t="shared" si="1397"/>
        <v>1471103.62</v>
      </c>
      <c r="AS995" s="99"/>
      <c r="AT995" s="99"/>
      <c r="AU995" s="100"/>
      <c r="AV995" s="99">
        <f t="shared" si="1294"/>
        <v>0</v>
      </c>
      <c r="AW995" s="98"/>
      <c r="AX995" s="99"/>
      <c r="AY995" s="98">
        <f t="shared" si="1295"/>
        <v>0</v>
      </c>
      <c r="AZ995" s="470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</row>
    <row r="996" spans="1:83" s="11" customFormat="1" ht="12" customHeight="1">
      <c r="A996" s="161">
        <v>21600053</v>
      </c>
      <c r="B996" s="108" t="str">
        <f t="shared" si="1374"/>
        <v>21600053</v>
      </c>
      <c r="C996" s="94" t="s">
        <v>423</v>
      </c>
      <c r="D996" s="112" t="str">
        <f t="shared" si="1286"/>
        <v>AIC</v>
      </c>
      <c r="E996" s="112"/>
      <c r="F996" s="94"/>
      <c r="G996" s="112"/>
      <c r="H996" s="177" t="str">
        <f t="shared" si="1370"/>
        <v>AIC</v>
      </c>
      <c r="I996" s="177" t="str">
        <f t="shared" si="1371"/>
        <v/>
      </c>
      <c r="J996" s="177" t="str">
        <f t="shared" si="1372"/>
        <v/>
      </c>
      <c r="K996" s="177" t="str">
        <f t="shared" si="1373"/>
        <v/>
      </c>
      <c r="L996" s="177" t="str">
        <f t="shared" si="1392"/>
        <v>NO</v>
      </c>
      <c r="M996" s="177" t="str">
        <f t="shared" si="1393"/>
        <v>NO</v>
      </c>
      <c r="N996" s="177" t="str">
        <f t="shared" si="1394"/>
        <v/>
      </c>
      <c r="O996"/>
      <c r="P996" s="95">
        <v>16359946.109999999</v>
      </c>
      <c r="Q996" s="95">
        <v>16359946.109999999</v>
      </c>
      <c r="R996" s="95">
        <v>16359946.109999999</v>
      </c>
      <c r="S996" s="95">
        <v>16359946.109999999</v>
      </c>
      <c r="T996" s="95">
        <v>16359946.109999999</v>
      </c>
      <c r="U996" s="95">
        <v>16359946.109999999</v>
      </c>
      <c r="V996" s="95">
        <v>16359946.109999999</v>
      </c>
      <c r="W996" s="95">
        <v>16359946.109999999</v>
      </c>
      <c r="X996" s="95">
        <v>16359946.109999999</v>
      </c>
      <c r="Y996" s="95">
        <v>16359946.109999999</v>
      </c>
      <c r="Z996" s="95">
        <v>16359946.109999999</v>
      </c>
      <c r="AA996" s="95">
        <v>16359946.109999999</v>
      </c>
      <c r="AB996" s="95">
        <v>16359946.109999999</v>
      </c>
      <c r="AC996" s="95"/>
      <c r="AD996" s="95"/>
      <c r="AE996" s="95">
        <f t="shared" si="1285"/>
        <v>16359946.110000005</v>
      </c>
      <c r="AF996" s="102"/>
      <c r="AG996" s="101"/>
      <c r="AH996" s="99">
        <f t="shared" si="1396"/>
        <v>16359946.110000005</v>
      </c>
      <c r="AI996" s="99"/>
      <c r="AJ996" s="99"/>
      <c r="AK996" s="100"/>
      <c r="AL996" s="99">
        <f t="shared" si="1292"/>
        <v>0</v>
      </c>
      <c r="AM996" s="98"/>
      <c r="AN996" s="99"/>
      <c r="AO996" s="247">
        <f t="shared" si="1293"/>
        <v>0</v>
      </c>
      <c r="AP996" s="232"/>
      <c r="AQ996" s="86">
        <f t="shared" si="1395"/>
        <v>16359946.109999999</v>
      </c>
      <c r="AR996" s="99">
        <f t="shared" si="1397"/>
        <v>16359946.109999999</v>
      </c>
      <c r="AS996" s="99"/>
      <c r="AT996" s="99"/>
      <c r="AU996" s="100"/>
      <c r="AV996" s="99">
        <f t="shared" si="1294"/>
        <v>0</v>
      </c>
      <c r="AW996" s="98"/>
      <c r="AX996" s="99"/>
      <c r="AY996" s="98">
        <f t="shared" si="1295"/>
        <v>0</v>
      </c>
      <c r="AZ996" s="470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</row>
    <row r="997" spans="1:83" s="11" customFormat="1" ht="12" customHeight="1">
      <c r="A997" s="161">
        <v>21610013</v>
      </c>
      <c r="B997" s="108" t="str">
        <f t="shared" si="1374"/>
        <v>21610013</v>
      </c>
      <c r="C997" s="94" t="s">
        <v>123</v>
      </c>
      <c r="D997" s="112" t="str">
        <f t="shared" si="1286"/>
        <v>AIC</v>
      </c>
      <c r="E997" s="112"/>
      <c r="F997" s="94"/>
      <c r="G997" s="112"/>
      <c r="H997" s="177" t="str">
        <f t="shared" si="1370"/>
        <v>AIC</v>
      </c>
      <c r="I997" s="177" t="str">
        <f t="shared" si="1371"/>
        <v/>
      </c>
      <c r="J997" s="177" t="str">
        <f t="shared" si="1372"/>
        <v/>
      </c>
      <c r="K997" s="177" t="str">
        <f t="shared" si="1373"/>
        <v/>
      </c>
      <c r="L997" s="177" t="str">
        <f t="shared" si="1392"/>
        <v>NO</v>
      </c>
      <c r="M997" s="177" t="str">
        <f t="shared" si="1393"/>
        <v>NO</v>
      </c>
      <c r="N997" s="177" t="str">
        <f t="shared" si="1394"/>
        <v/>
      </c>
      <c r="O997"/>
      <c r="P997" s="95">
        <v>19756868</v>
      </c>
      <c r="Q997" s="95">
        <v>19756868</v>
      </c>
      <c r="R997" s="95">
        <v>19756868</v>
      </c>
      <c r="S997" s="95">
        <v>19872350</v>
      </c>
      <c r="T997" s="95">
        <v>19872350</v>
      </c>
      <c r="U997" s="95">
        <v>19872350</v>
      </c>
      <c r="V997" s="95">
        <v>20028452</v>
      </c>
      <c r="W997" s="95">
        <v>20028452</v>
      </c>
      <c r="X997" s="95">
        <v>20028452</v>
      </c>
      <c r="Y997" s="95">
        <v>20165313</v>
      </c>
      <c r="Z997" s="95">
        <v>20165313</v>
      </c>
      <c r="AA997" s="95">
        <v>20165313</v>
      </c>
      <c r="AB997" s="95">
        <v>20292289</v>
      </c>
      <c r="AC997" s="95"/>
      <c r="AD997" s="95"/>
      <c r="AE997" s="95">
        <f t="shared" si="1285"/>
        <v>19978054.958333332</v>
      </c>
      <c r="AF997" s="102"/>
      <c r="AG997" s="101"/>
      <c r="AH997" s="99">
        <f t="shared" si="1396"/>
        <v>19978054.958333332</v>
      </c>
      <c r="AI997" s="99"/>
      <c r="AJ997" s="99"/>
      <c r="AK997" s="100"/>
      <c r="AL997" s="99">
        <f t="shared" si="1292"/>
        <v>0</v>
      </c>
      <c r="AM997" s="98"/>
      <c r="AN997" s="99"/>
      <c r="AO997" s="247">
        <f t="shared" si="1293"/>
        <v>0</v>
      </c>
      <c r="AP997" s="232"/>
      <c r="AQ997" s="86">
        <f t="shared" si="1395"/>
        <v>20292289</v>
      </c>
      <c r="AR997" s="99">
        <f t="shared" si="1397"/>
        <v>20292289</v>
      </c>
      <c r="AS997" s="99"/>
      <c r="AT997" s="99"/>
      <c r="AU997" s="100"/>
      <c r="AV997" s="99">
        <f t="shared" si="1294"/>
        <v>0</v>
      </c>
      <c r="AW997" s="98"/>
      <c r="AX997" s="99"/>
      <c r="AY997" s="98">
        <f t="shared" si="1295"/>
        <v>0</v>
      </c>
      <c r="AZ997" s="470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</row>
    <row r="998" spans="1:83" s="11" customFormat="1" ht="12" customHeight="1">
      <c r="A998" s="161">
        <v>21900103</v>
      </c>
      <c r="B998" s="108" t="str">
        <f t="shared" si="1374"/>
        <v>21900103</v>
      </c>
      <c r="C998" s="94" t="s">
        <v>1118</v>
      </c>
      <c r="D998" s="112" t="str">
        <f t="shared" si="1286"/>
        <v>AIC</v>
      </c>
      <c r="E998" s="112"/>
      <c r="F998" s="94"/>
      <c r="G998" s="112"/>
      <c r="H998" s="177" t="str">
        <f t="shared" si="1370"/>
        <v>AIC</v>
      </c>
      <c r="I998" s="177" t="str">
        <f t="shared" si="1371"/>
        <v/>
      </c>
      <c r="J998" s="177" t="str">
        <f t="shared" si="1372"/>
        <v/>
      </c>
      <c r="K998" s="177" t="str">
        <f t="shared" si="1373"/>
        <v/>
      </c>
      <c r="L998" s="177" t="str">
        <f t="shared" si="1392"/>
        <v>NO</v>
      </c>
      <c r="M998" s="177" t="str">
        <f t="shared" si="1393"/>
        <v>NO</v>
      </c>
      <c r="N998" s="177" t="str">
        <f t="shared" si="1394"/>
        <v/>
      </c>
      <c r="O998"/>
      <c r="P998" s="95">
        <v>-12437023.1</v>
      </c>
      <c r="Q998" s="95">
        <v>-12377799.1</v>
      </c>
      <c r="R998" s="95">
        <v>-12318575.1</v>
      </c>
      <c r="S998" s="95">
        <v>-12259351.1</v>
      </c>
      <c r="T998" s="95">
        <v>-12200127.1</v>
      </c>
      <c r="U998" s="95">
        <v>-12140903.1</v>
      </c>
      <c r="V998" s="95">
        <v>-12081679.1</v>
      </c>
      <c r="W998" s="95">
        <v>-12022455.1</v>
      </c>
      <c r="X998" s="95">
        <v>-11963231.1</v>
      </c>
      <c r="Y998" s="95">
        <v>-11904007.1</v>
      </c>
      <c r="Z998" s="95">
        <v>-11844783.1</v>
      </c>
      <c r="AA998" s="95">
        <v>-11785559.1</v>
      </c>
      <c r="AB998" s="95">
        <v>-11726335.1</v>
      </c>
      <c r="AC998" s="95"/>
      <c r="AD998" s="95"/>
      <c r="AE998" s="95">
        <f t="shared" ref="AE998:AE1063" si="1398">(P998+AB998+SUM(Q998:AA998)*2)/24</f>
        <v>-12081679.099999996</v>
      </c>
      <c r="AF998" s="102"/>
      <c r="AG998" s="101"/>
      <c r="AH998" s="99">
        <f t="shared" si="1396"/>
        <v>-12081679.099999996</v>
      </c>
      <c r="AI998" s="99"/>
      <c r="AJ998" s="99"/>
      <c r="AK998" s="100"/>
      <c r="AL998" s="99">
        <f t="shared" si="1292"/>
        <v>0</v>
      </c>
      <c r="AM998" s="98"/>
      <c r="AN998" s="99"/>
      <c r="AO998" s="247">
        <f t="shared" si="1293"/>
        <v>0</v>
      </c>
      <c r="AP998" s="232"/>
      <c r="AQ998" s="86">
        <f t="shared" si="1395"/>
        <v>-11726335.1</v>
      </c>
      <c r="AR998" s="99">
        <f t="shared" si="1397"/>
        <v>-11726335.1</v>
      </c>
      <c r="AS998" s="99"/>
      <c r="AT998" s="99"/>
      <c r="AU998" s="100"/>
      <c r="AV998" s="99">
        <f t="shared" si="1294"/>
        <v>0</v>
      </c>
      <c r="AW998" s="98"/>
      <c r="AX998" s="99"/>
      <c r="AY998" s="98">
        <f t="shared" si="1295"/>
        <v>0</v>
      </c>
      <c r="AZ998" s="470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</row>
    <row r="999" spans="1:83" s="11" customFormat="1" ht="12" customHeight="1">
      <c r="A999" s="161">
        <v>21900113</v>
      </c>
      <c r="B999" s="108" t="str">
        <f t="shared" si="1374"/>
        <v>21900113</v>
      </c>
      <c r="C999" s="94" t="s">
        <v>1119</v>
      </c>
      <c r="D999" s="112" t="str">
        <f t="shared" ref="D999:D1062" si="1399">IF(CONCATENATE(H999,I999,J999,K999,N999)= "ERBGRB","CRB",CONCATENATE(H999,I999,J999,K999,N999))</f>
        <v>AIC</v>
      </c>
      <c r="E999" s="112"/>
      <c r="F999" s="94"/>
      <c r="G999" s="112"/>
      <c r="H999" s="177" t="str">
        <f t="shared" si="1370"/>
        <v>AIC</v>
      </c>
      <c r="I999" s="177" t="str">
        <f t="shared" si="1371"/>
        <v/>
      </c>
      <c r="J999" s="177" t="str">
        <f t="shared" si="1372"/>
        <v/>
      </c>
      <c r="K999" s="177" t="str">
        <f t="shared" si="1373"/>
        <v/>
      </c>
      <c r="L999" s="177" t="str">
        <f t="shared" si="1392"/>
        <v>NO</v>
      </c>
      <c r="M999" s="177" t="str">
        <f t="shared" si="1393"/>
        <v>NO</v>
      </c>
      <c r="N999" s="177" t="str">
        <f t="shared" si="1394"/>
        <v/>
      </c>
      <c r="O999"/>
      <c r="P999" s="95">
        <v>19322580.300000001</v>
      </c>
      <c r="Q999" s="95">
        <v>19224496.300000001</v>
      </c>
      <c r="R999" s="95">
        <v>19126412.300000001</v>
      </c>
      <c r="S999" s="95">
        <v>19028328.300000001</v>
      </c>
      <c r="T999" s="95">
        <v>18930244.300000001</v>
      </c>
      <c r="U999" s="95">
        <v>18832160.300000001</v>
      </c>
      <c r="V999" s="95">
        <v>18734076.300000001</v>
      </c>
      <c r="W999" s="95">
        <v>18635992.300000001</v>
      </c>
      <c r="X999" s="95">
        <v>18537908.300000001</v>
      </c>
      <c r="Y999" s="95">
        <v>18439824.300000001</v>
      </c>
      <c r="Z999" s="95">
        <v>18341740.300000001</v>
      </c>
      <c r="AA999" s="95">
        <v>18243656.300000001</v>
      </c>
      <c r="AB999" s="95">
        <v>18145572.300000001</v>
      </c>
      <c r="AC999" s="95"/>
      <c r="AD999" s="95"/>
      <c r="AE999" s="95">
        <f t="shared" si="1398"/>
        <v>18734076.300000004</v>
      </c>
      <c r="AF999" s="102"/>
      <c r="AG999" s="101"/>
      <c r="AH999" s="99">
        <f t="shared" si="1396"/>
        <v>18734076.300000004</v>
      </c>
      <c r="AI999" s="99"/>
      <c r="AJ999" s="99"/>
      <c r="AK999" s="100"/>
      <c r="AL999" s="99">
        <f t="shared" si="1292"/>
        <v>0</v>
      </c>
      <c r="AM999" s="98"/>
      <c r="AN999" s="99"/>
      <c r="AO999" s="247">
        <f t="shared" si="1293"/>
        <v>0</v>
      </c>
      <c r="AP999" s="232"/>
      <c r="AQ999" s="86">
        <f t="shared" si="1395"/>
        <v>18145572.300000001</v>
      </c>
      <c r="AR999" s="99">
        <f t="shared" si="1397"/>
        <v>18145572.300000001</v>
      </c>
      <c r="AS999" s="99"/>
      <c r="AT999" s="99"/>
      <c r="AU999" s="100"/>
      <c r="AV999" s="99">
        <f t="shared" si="1294"/>
        <v>0</v>
      </c>
      <c r="AW999" s="98"/>
      <c r="AX999" s="99"/>
      <c r="AY999" s="98">
        <f t="shared" si="1295"/>
        <v>0</v>
      </c>
      <c r="AZ999" s="470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</row>
    <row r="1000" spans="1:83" s="11" customFormat="1" ht="12" customHeight="1">
      <c r="A1000" s="161">
        <v>21900133</v>
      </c>
      <c r="B1000" s="108" t="str">
        <f t="shared" si="1374"/>
        <v>21900133</v>
      </c>
      <c r="C1000" s="94" t="s">
        <v>611</v>
      </c>
      <c r="D1000" s="112" t="str">
        <f t="shared" si="1399"/>
        <v>AIC</v>
      </c>
      <c r="E1000" s="112"/>
      <c r="F1000" s="94"/>
      <c r="G1000" s="112"/>
      <c r="H1000" s="177" t="str">
        <f t="shared" si="1370"/>
        <v>AIC</v>
      </c>
      <c r="I1000" s="177" t="str">
        <f t="shared" si="1371"/>
        <v/>
      </c>
      <c r="J1000" s="177" t="str">
        <f t="shared" si="1372"/>
        <v/>
      </c>
      <c r="K1000" s="177" t="str">
        <f t="shared" si="1373"/>
        <v/>
      </c>
      <c r="L1000" s="177" t="str">
        <f t="shared" si="1392"/>
        <v>NO</v>
      </c>
      <c r="M1000" s="177" t="str">
        <f t="shared" si="1393"/>
        <v>NO</v>
      </c>
      <c r="N1000" s="177" t="str">
        <f t="shared" si="1394"/>
        <v/>
      </c>
      <c r="O1000"/>
      <c r="P1000" s="95">
        <v>378635.7</v>
      </c>
      <c r="Q1000" s="95">
        <v>376858.7</v>
      </c>
      <c r="R1000" s="95">
        <v>375081.7</v>
      </c>
      <c r="S1000" s="95">
        <v>373304.7</v>
      </c>
      <c r="T1000" s="95">
        <v>371527.7</v>
      </c>
      <c r="U1000" s="95">
        <v>369750.7</v>
      </c>
      <c r="V1000" s="95">
        <v>367973.7</v>
      </c>
      <c r="W1000" s="95">
        <v>366196.7</v>
      </c>
      <c r="X1000" s="95">
        <v>364419.7</v>
      </c>
      <c r="Y1000" s="95">
        <v>362642.7</v>
      </c>
      <c r="Z1000" s="95">
        <v>360865.7</v>
      </c>
      <c r="AA1000" s="95">
        <v>359088.7</v>
      </c>
      <c r="AB1000" s="95">
        <v>357311.7</v>
      </c>
      <c r="AC1000" s="95"/>
      <c r="AD1000" s="95"/>
      <c r="AE1000" s="95">
        <f t="shared" si="1398"/>
        <v>367973.70000000013</v>
      </c>
      <c r="AF1000" s="102"/>
      <c r="AG1000" s="101"/>
      <c r="AH1000" s="99">
        <f t="shared" si="1396"/>
        <v>367973.70000000013</v>
      </c>
      <c r="AI1000" s="99"/>
      <c r="AJ1000" s="99"/>
      <c r="AK1000" s="100"/>
      <c r="AL1000" s="99">
        <f t="shared" si="1292"/>
        <v>0</v>
      </c>
      <c r="AM1000" s="98"/>
      <c r="AN1000" s="99"/>
      <c r="AO1000" s="247">
        <f t="shared" si="1293"/>
        <v>0</v>
      </c>
      <c r="AP1000" s="232"/>
      <c r="AQ1000" s="86">
        <f t="shared" si="1395"/>
        <v>357311.7</v>
      </c>
      <c r="AR1000" s="99">
        <f t="shared" si="1397"/>
        <v>357311.7</v>
      </c>
      <c r="AS1000" s="99"/>
      <c r="AT1000" s="99"/>
      <c r="AU1000" s="100"/>
      <c r="AV1000" s="99">
        <f t="shared" si="1294"/>
        <v>0</v>
      </c>
      <c r="AW1000" s="98"/>
      <c r="AX1000" s="99"/>
      <c r="AY1000" s="98">
        <f t="shared" si="1295"/>
        <v>0</v>
      </c>
      <c r="AZ1000" s="47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</row>
    <row r="1001" spans="1:83" s="11" customFormat="1" ht="12" customHeight="1">
      <c r="A1001" s="161">
        <v>21900143</v>
      </c>
      <c r="B1001" s="108" t="str">
        <f t="shared" si="1374"/>
        <v>21900143</v>
      </c>
      <c r="C1001" s="128" t="s">
        <v>1110</v>
      </c>
      <c r="D1001" s="112" t="str">
        <f t="shared" si="1399"/>
        <v>Non-Op</v>
      </c>
      <c r="E1001" s="112"/>
      <c r="F1001" s="128"/>
      <c r="G1001" s="112"/>
      <c r="H1001" s="177" t="str">
        <f t="shared" si="1370"/>
        <v/>
      </c>
      <c r="I1001" s="177" t="str">
        <f t="shared" si="1371"/>
        <v/>
      </c>
      <c r="J1001" s="177" t="str">
        <f t="shared" si="1372"/>
        <v/>
      </c>
      <c r="K1001" s="177" t="str">
        <f t="shared" si="1373"/>
        <v>Non-Op</v>
      </c>
      <c r="L1001" s="177" t="str">
        <f t="shared" si="1392"/>
        <v>NO</v>
      </c>
      <c r="M1001" s="177" t="str">
        <f t="shared" si="1393"/>
        <v>NO</v>
      </c>
      <c r="N1001" s="177" t="str">
        <f t="shared" si="1394"/>
        <v/>
      </c>
      <c r="O1001"/>
      <c r="P1001" s="95">
        <v>225160346</v>
      </c>
      <c r="Q1001" s="95">
        <v>224236512.66999999</v>
      </c>
      <c r="R1001" s="95">
        <v>223312679.34</v>
      </c>
      <c r="S1001" s="95">
        <v>222388846.00999999</v>
      </c>
      <c r="T1001" s="95">
        <v>221465012.68000001</v>
      </c>
      <c r="U1001" s="95">
        <v>220541179.34999999</v>
      </c>
      <c r="V1001" s="95">
        <v>219617346.02000001</v>
      </c>
      <c r="W1001" s="95">
        <v>218693512.69</v>
      </c>
      <c r="X1001" s="95">
        <v>217769679.36000001</v>
      </c>
      <c r="Y1001" s="95">
        <v>218326426.72</v>
      </c>
      <c r="Z1001" s="95">
        <v>217384476.80000001</v>
      </c>
      <c r="AA1001" s="95">
        <v>216442526.88</v>
      </c>
      <c r="AB1001" s="95">
        <v>214416385</v>
      </c>
      <c r="AC1001" s="95"/>
      <c r="AD1001" s="95"/>
      <c r="AE1001" s="95">
        <f t="shared" si="1398"/>
        <v>219997213.66833332</v>
      </c>
      <c r="AF1001" s="102"/>
      <c r="AG1001" s="101"/>
      <c r="AH1001" s="99"/>
      <c r="AI1001" s="99"/>
      <c r="AJ1001" s="99"/>
      <c r="AK1001" s="100">
        <f t="shared" ref="AK1001:AK1006" si="1400">AE1001</f>
        <v>219997213.66833332</v>
      </c>
      <c r="AL1001" s="99">
        <f t="shared" si="1292"/>
        <v>219997213.66833332</v>
      </c>
      <c r="AM1001" s="98"/>
      <c r="AN1001" s="99"/>
      <c r="AO1001" s="247">
        <f t="shared" si="1293"/>
        <v>0</v>
      </c>
      <c r="AP1001" s="232"/>
      <c r="AQ1001" s="86">
        <f t="shared" si="1395"/>
        <v>214416385</v>
      </c>
      <c r="AR1001" s="99"/>
      <c r="AS1001" s="99"/>
      <c r="AT1001" s="99"/>
      <c r="AU1001" s="100">
        <f t="shared" ref="AU1001:AU1006" si="1401">AQ1001</f>
        <v>214416385</v>
      </c>
      <c r="AV1001" s="99">
        <f t="shared" si="1294"/>
        <v>214416385</v>
      </c>
      <c r="AW1001" s="98"/>
      <c r="AX1001" s="99"/>
      <c r="AY1001" s="98">
        <f t="shared" si="1295"/>
        <v>0</v>
      </c>
      <c r="AZ1001" s="470" t="s">
        <v>1680</v>
      </c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</row>
    <row r="1002" spans="1:83" s="11" customFormat="1" ht="12" customHeight="1">
      <c r="A1002" s="161">
        <v>21900153</v>
      </c>
      <c r="B1002" s="108" t="str">
        <f t="shared" si="1374"/>
        <v>21900153</v>
      </c>
      <c r="C1002" s="128" t="s">
        <v>1111</v>
      </c>
      <c r="D1002" s="112" t="str">
        <f t="shared" si="1399"/>
        <v>Non-Op</v>
      </c>
      <c r="E1002" s="112"/>
      <c r="F1002" s="128"/>
      <c r="G1002" s="112"/>
      <c r="H1002" s="177" t="str">
        <f t="shared" si="1370"/>
        <v/>
      </c>
      <c r="I1002" s="177" t="str">
        <f t="shared" si="1371"/>
        <v/>
      </c>
      <c r="J1002" s="177" t="str">
        <f t="shared" si="1372"/>
        <v/>
      </c>
      <c r="K1002" s="177" t="str">
        <f t="shared" si="1373"/>
        <v>Non-Op</v>
      </c>
      <c r="L1002" s="177" t="str">
        <f t="shared" si="1392"/>
        <v>NO</v>
      </c>
      <c r="M1002" s="177" t="str">
        <f t="shared" si="1393"/>
        <v>NO</v>
      </c>
      <c r="N1002" s="177" t="str">
        <f t="shared" si="1394"/>
        <v/>
      </c>
      <c r="O1002"/>
      <c r="P1002" s="95">
        <v>-47283672.649999999</v>
      </c>
      <c r="Q1002" s="95">
        <v>-47089667.649999999</v>
      </c>
      <c r="R1002" s="95">
        <v>-46895662.649999999</v>
      </c>
      <c r="S1002" s="95">
        <v>-46701657.649999999</v>
      </c>
      <c r="T1002" s="95">
        <v>-46507652.649999999</v>
      </c>
      <c r="U1002" s="95">
        <v>-46313647.649999999</v>
      </c>
      <c r="V1002" s="95">
        <v>-46119642.649999999</v>
      </c>
      <c r="W1002" s="95">
        <v>-45925637.649999999</v>
      </c>
      <c r="X1002" s="95">
        <v>-45731632.659999996</v>
      </c>
      <c r="Y1002" s="95">
        <v>-45848549.600000001</v>
      </c>
      <c r="Z1002" s="95">
        <v>-45650740.119999997</v>
      </c>
      <c r="AA1002" s="95">
        <v>-45452930.630000003</v>
      </c>
      <c r="AB1002" s="95">
        <v>-45027440.840000004</v>
      </c>
      <c r="AC1002" s="95"/>
      <c r="AD1002" s="95"/>
      <c r="AE1002" s="95">
        <f t="shared" si="1398"/>
        <v>-46199414.858749993</v>
      </c>
      <c r="AF1002" s="102"/>
      <c r="AG1002" s="101"/>
      <c r="AH1002" s="99"/>
      <c r="AI1002" s="99"/>
      <c r="AJ1002" s="99"/>
      <c r="AK1002" s="100">
        <f t="shared" si="1400"/>
        <v>-46199414.858749993</v>
      </c>
      <c r="AL1002" s="99">
        <f t="shared" si="1292"/>
        <v>-46199414.858749993</v>
      </c>
      <c r="AM1002" s="98"/>
      <c r="AN1002" s="99"/>
      <c r="AO1002" s="247">
        <f t="shared" si="1293"/>
        <v>0</v>
      </c>
      <c r="AP1002" s="232"/>
      <c r="AQ1002" s="86">
        <f t="shared" si="1395"/>
        <v>-45027440.840000004</v>
      </c>
      <c r="AR1002" s="99"/>
      <c r="AS1002" s="99"/>
      <c r="AT1002" s="99"/>
      <c r="AU1002" s="100">
        <f t="shared" si="1401"/>
        <v>-45027440.840000004</v>
      </c>
      <c r="AV1002" s="99">
        <f t="shared" si="1294"/>
        <v>-45027440.840000004</v>
      </c>
      <c r="AW1002" s="98"/>
      <c r="AX1002" s="99"/>
      <c r="AY1002" s="98">
        <f t="shared" si="1295"/>
        <v>0</v>
      </c>
      <c r="AZ1002" s="470" t="s">
        <v>1680</v>
      </c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</row>
    <row r="1003" spans="1:83" s="11" customFormat="1" ht="12" customHeight="1">
      <c r="A1003" s="161">
        <v>21900163</v>
      </c>
      <c r="B1003" s="108" t="str">
        <f t="shared" si="1374"/>
        <v>21900163</v>
      </c>
      <c r="C1003" s="128" t="s">
        <v>1112</v>
      </c>
      <c r="D1003" s="112" t="str">
        <f t="shared" si="1399"/>
        <v>Non-Op</v>
      </c>
      <c r="E1003" s="112"/>
      <c r="F1003" s="128"/>
      <c r="G1003" s="112"/>
      <c r="H1003" s="177" t="str">
        <f t="shared" si="1370"/>
        <v/>
      </c>
      <c r="I1003" s="177" t="str">
        <f t="shared" si="1371"/>
        <v/>
      </c>
      <c r="J1003" s="177" t="str">
        <f t="shared" si="1372"/>
        <v/>
      </c>
      <c r="K1003" s="177" t="str">
        <f t="shared" si="1373"/>
        <v>Non-Op</v>
      </c>
      <c r="L1003" s="177" t="str">
        <f t="shared" si="1392"/>
        <v>NO</v>
      </c>
      <c r="M1003" s="177" t="str">
        <f t="shared" si="1393"/>
        <v>NO</v>
      </c>
      <c r="N1003" s="177" t="str">
        <f t="shared" si="1394"/>
        <v/>
      </c>
      <c r="O1003"/>
      <c r="P1003" s="95">
        <v>12359870</v>
      </c>
      <c r="Q1003" s="95">
        <v>12198095.83</v>
      </c>
      <c r="R1003" s="95">
        <v>12036321.66</v>
      </c>
      <c r="S1003" s="95">
        <v>11874547.49</v>
      </c>
      <c r="T1003" s="95">
        <v>11712773.32</v>
      </c>
      <c r="U1003" s="95">
        <v>11550999.15</v>
      </c>
      <c r="V1003" s="95">
        <v>11389224.98</v>
      </c>
      <c r="W1003" s="95">
        <v>11227450.810000001</v>
      </c>
      <c r="X1003" s="95">
        <v>11065676.640000001</v>
      </c>
      <c r="Y1003" s="95">
        <v>10903902.470000001</v>
      </c>
      <c r="Z1003" s="95">
        <v>10742128.300000001</v>
      </c>
      <c r="AA1003" s="95">
        <v>10580354.130000001</v>
      </c>
      <c r="AB1003" s="95">
        <v>16922424.960000001</v>
      </c>
      <c r="AC1003" s="95"/>
      <c r="AD1003" s="95"/>
      <c r="AE1003" s="95">
        <f t="shared" si="1398"/>
        <v>11660218.521666666</v>
      </c>
      <c r="AF1003" s="102"/>
      <c r="AG1003" s="101"/>
      <c r="AH1003" s="99"/>
      <c r="AI1003" s="99"/>
      <c r="AJ1003" s="99"/>
      <c r="AK1003" s="100">
        <f t="shared" si="1400"/>
        <v>11660218.521666666</v>
      </c>
      <c r="AL1003" s="99">
        <f t="shared" si="1292"/>
        <v>11660218.521666666</v>
      </c>
      <c r="AM1003" s="98"/>
      <c r="AN1003" s="99"/>
      <c r="AO1003" s="247">
        <f t="shared" si="1293"/>
        <v>0</v>
      </c>
      <c r="AP1003" s="232"/>
      <c r="AQ1003" s="86">
        <f t="shared" si="1395"/>
        <v>16922424.960000001</v>
      </c>
      <c r="AR1003" s="99"/>
      <c r="AS1003" s="99"/>
      <c r="AT1003" s="99"/>
      <c r="AU1003" s="100">
        <f t="shared" si="1401"/>
        <v>16922424.960000001</v>
      </c>
      <c r="AV1003" s="99">
        <f t="shared" si="1294"/>
        <v>16922424.960000001</v>
      </c>
      <c r="AW1003" s="98"/>
      <c r="AX1003" s="99"/>
      <c r="AY1003" s="98">
        <f t="shared" si="1295"/>
        <v>0</v>
      </c>
      <c r="AZ1003" s="470" t="s">
        <v>1677</v>
      </c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</row>
    <row r="1004" spans="1:83" s="11" customFormat="1" ht="12" customHeight="1">
      <c r="A1004" s="161">
        <v>21900173</v>
      </c>
      <c r="B1004" s="108" t="str">
        <f t="shared" si="1374"/>
        <v>21900173</v>
      </c>
      <c r="C1004" s="128" t="s">
        <v>1113</v>
      </c>
      <c r="D1004" s="112" t="str">
        <f t="shared" si="1399"/>
        <v>Non-Op</v>
      </c>
      <c r="E1004" s="112"/>
      <c r="F1004" s="128"/>
      <c r="G1004" s="112"/>
      <c r="H1004" s="177" t="str">
        <f t="shared" si="1370"/>
        <v/>
      </c>
      <c r="I1004" s="177" t="str">
        <f t="shared" si="1371"/>
        <v/>
      </c>
      <c r="J1004" s="177" t="str">
        <f t="shared" si="1372"/>
        <v/>
      </c>
      <c r="K1004" s="177" t="str">
        <f t="shared" si="1373"/>
        <v>Non-Op</v>
      </c>
      <c r="L1004" s="177" t="str">
        <f t="shared" si="1392"/>
        <v>NO</v>
      </c>
      <c r="M1004" s="177" t="str">
        <f t="shared" si="1393"/>
        <v>NO</v>
      </c>
      <c r="N1004" s="177" t="str">
        <f t="shared" si="1394"/>
        <v/>
      </c>
      <c r="O1004"/>
      <c r="P1004" s="95">
        <v>-2595572.37</v>
      </c>
      <c r="Q1004" s="95">
        <v>-2561600.08</v>
      </c>
      <c r="R1004" s="95">
        <v>-2527627.5099999998</v>
      </c>
      <c r="S1004" s="95">
        <v>-2493654.9300000002</v>
      </c>
      <c r="T1004" s="95">
        <v>-2459682.36</v>
      </c>
      <c r="U1004" s="95">
        <v>-2425709.7799999998</v>
      </c>
      <c r="V1004" s="95">
        <v>-2391737.21</v>
      </c>
      <c r="W1004" s="95">
        <v>-2357764.63</v>
      </c>
      <c r="X1004" s="95">
        <v>-2323792.0499999998</v>
      </c>
      <c r="Y1004" s="95">
        <v>-2289819.48</v>
      </c>
      <c r="Z1004" s="95">
        <v>-2255846.9</v>
      </c>
      <c r="AA1004" s="95">
        <v>-2221874.33</v>
      </c>
      <c r="AB1004" s="95">
        <v>-3553709.2</v>
      </c>
      <c r="AC1004" s="95"/>
      <c r="AD1004" s="95"/>
      <c r="AE1004" s="95">
        <f t="shared" si="1398"/>
        <v>-2448645.8370833332</v>
      </c>
      <c r="AF1004" s="102"/>
      <c r="AG1004" s="101"/>
      <c r="AH1004" s="99"/>
      <c r="AI1004" s="99"/>
      <c r="AJ1004" s="99"/>
      <c r="AK1004" s="100">
        <f t="shared" si="1400"/>
        <v>-2448645.8370833332</v>
      </c>
      <c r="AL1004" s="99">
        <f t="shared" si="1292"/>
        <v>-2448645.8370833332</v>
      </c>
      <c r="AM1004" s="98"/>
      <c r="AN1004" s="99"/>
      <c r="AO1004" s="247">
        <f t="shared" si="1293"/>
        <v>0</v>
      </c>
      <c r="AP1004" s="232"/>
      <c r="AQ1004" s="86">
        <f t="shared" si="1395"/>
        <v>-3553709.2</v>
      </c>
      <c r="AR1004" s="99"/>
      <c r="AS1004" s="99"/>
      <c r="AT1004" s="99"/>
      <c r="AU1004" s="100">
        <f t="shared" si="1401"/>
        <v>-3553709.2</v>
      </c>
      <c r="AV1004" s="99">
        <f t="shared" si="1294"/>
        <v>-3553709.2</v>
      </c>
      <c r="AW1004" s="98"/>
      <c r="AX1004" s="99"/>
      <c r="AY1004" s="98">
        <f t="shared" si="1295"/>
        <v>0</v>
      </c>
      <c r="AZ1004" s="470" t="s">
        <v>1677</v>
      </c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</row>
    <row r="1005" spans="1:83" s="11" customFormat="1" ht="12" customHeight="1">
      <c r="A1005" s="161">
        <v>21900183</v>
      </c>
      <c r="B1005" s="108" t="str">
        <f t="shared" si="1374"/>
        <v>21900183</v>
      </c>
      <c r="C1005" s="128" t="s">
        <v>1114</v>
      </c>
      <c r="D1005" s="112" t="str">
        <f t="shared" si="1399"/>
        <v>Non-Op</v>
      </c>
      <c r="E1005" s="112"/>
      <c r="F1005" s="128"/>
      <c r="G1005" s="112"/>
      <c r="H1005" s="177" t="str">
        <f t="shared" si="1370"/>
        <v/>
      </c>
      <c r="I1005" s="177" t="str">
        <f t="shared" si="1371"/>
        <v/>
      </c>
      <c r="J1005" s="177" t="str">
        <f t="shared" si="1372"/>
        <v/>
      </c>
      <c r="K1005" s="177" t="str">
        <f t="shared" si="1373"/>
        <v>Non-Op</v>
      </c>
      <c r="L1005" s="177" t="str">
        <f t="shared" si="1392"/>
        <v>NO</v>
      </c>
      <c r="M1005" s="177" t="str">
        <f t="shared" si="1393"/>
        <v>NO</v>
      </c>
      <c r="N1005" s="177" t="str">
        <f t="shared" si="1394"/>
        <v/>
      </c>
      <c r="O1005"/>
      <c r="P1005" s="95">
        <v>-3158000</v>
      </c>
      <c r="Q1005" s="95">
        <v>-3131916.67</v>
      </c>
      <c r="R1005" s="95">
        <v>-3105833.34</v>
      </c>
      <c r="S1005" s="95">
        <v>-3079750.01</v>
      </c>
      <c r="T1005" s="95">
        <v>-3053666.68</v>
      </c>
      <c r="U1005" s="95">
        <v>-3027583.35</v>
      </c>
      <c r="V1005" s="95">
        <v>-3001500.02</v>
      </c>
      <c r="W1005" s="95">
        <v>-2975416.69</v>
      </c>
      <c r="X1005" s="95">
        <v>-2949333.36</v>
      </c>
      <c r="Y1005" s="95">
        <v>-2923250.03</v>
      </c>
      <c r="Z1005" s="95">
        <v>-3702833.3</v>
      </c>
      <c r="AA1005" s="95">
        <v>-3666416.63</v>
      </c>
      <c r="AB1005" s="95">
        <v>463000</v>
      </c>
      <c r="AC1005" s="95"/>
      <c r="AD1005" s="95"/>
      <c r="AE1005" s="95">
        <f t="shared" si="1398"/>
        <v>-2997083.3400000003</v>
      </c>
      <c r="AF1005" s="102"/>
      <c r="AG1005" s="101"/>
      <c r="AH1005" s="99"/>
      <c r="AI1005" s="99"/>
      <c r="AJ1005" s="99"/>
      <c r="AK1005" s="100">
        <f t="shared" si="1400"/>
        <v>-2997083.3400000003</v>
      </c>
      <c r="AL1005" s="99">
        <f t="shared" si="1292"/>
        <v>-2997083.3400000003</v>
      </c>
      <c r="AM1005" s="98"/>
      <c r="AN1005" s="99"/>
      <c r="AO1005" s="247">
        <f t="shared" si="1293"/>
        <v>0</v>
      </c>
      <c r="AP1005" s="232"/>
      <c r="AQ1005" s="86">
        <f t="shared" si="1395"/>
        <v>463000</v>
      </c>
      <c r="AR1005" s="99"/>
      <c r="AS1005" s="99"/>
      <c r="AT1005" s="99"/>
      <c r="AU1005" s="100">
        <f t="shared" si="1401"/>
        <v>463000</v>
      </c>
      <c r="AV1005" s="99">
        <f t="shared" si="1294"/>
        <v>463000</v>
      </c>
      <c r="AW1005" s="98"/>
      <c r="AX1005" s="99"/>
      <c r="AY1005" s="98">
        <f t="shared" si="1295"/>
        <v>0</v>
      </c>
      <c r="AZ1005" s="470" t="s">
        <v>1677</v>
      </c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</row>
    <row r="1006" spans="1:83" s="11" customFormat="1" ht="12" customHeight="1">
      <c r="A1006" s="161">
        <v>21900193</v>
      </c>
      <c r="B1006" s="108" t="str">
        <f t="shared" si="1374"/>
        <v>21900193</v>
      </c>
      <c r="C1006" s="128" t="s">
        <v>1115</v>
      </c>
      <c r="D1006" s="112" t="str">
        <f t="shared" si="1399"/>
        <v>Non-Op</v>
      </c>
      <c r="E1006" s="112"/>
      <c r="F1006" s="128"/>
      <c r="G1006" s="112"/>
      <c r="H1006" s="177" t="str">
        <f t="shared" si="1370"/>
        <v/>
      </c>
      <c r="I1006" s="177" t="str">
        <f t="shared" si="1371"/>
        <v/>
      </c>
      <c r="J1006" s="177" t="str">
        <f t="shared" si="1372"/>
        <v/>
      </c>
      <c r="K1006" s="177" t="str">
        <f t="shared" si="1373"/>
        <v>Non-Op</v>
      </c>
      <c r="L1006" s="177" t="str">
        <f t="shared" si="1392"/>
        <v>NO</v>
      </c>
      <c r="M1006" s="177" t="str">
        <f t="shared" si="1393"/>
        <v>NO</v>
      </c>
      <c r="N1006" s="177" t="str">
        <f t="shared" si="1394"/>
        <v/>
      </c>
      <c r="O1006"/>
      <c r="P1006" s="95">
        <v>663179.47</v>
      </c>
      <c r="Q1006" s="95">
        <v>657701.97</v>
      </c>
      <c r="R1006" s="95">
        <v>652224.47</v>
      </c>
      <c r="S1006" s="95">
        <v>646746.97</v>
      </c>
      <c r="T1006" s="95">
        <v>641269.47</v>
      </c>
      <c r="U1006" s="95">
        <v>635791.97</v>
      </c>
      <c r="V1006" s="95">
        <v>630314.47</v>
      </c>
      <c r="W1006" s="95">
        <v>624836.97</v>
      </c>
      <c r="X1006" s="95">
        <v>619359.48</v>
      </c>
      <c r="Y1006" s="95">
        <v>613881.98</v>
      </c>
      <c r="Z1006" s="95">
        <v>777594.46</v>
      </c>
      <c r="AA1006" s="95">
        <v>769946.96</v>
      </c>
      <c r="AB1006" s="95">
        <v>-97230.53</v>
      </c>
      <c r="AC1006" s="95"/>
      <c r="AD1006" s="95"/>
      <c r="AE1006" s="95">
        <f t="shared" si="1398"/>
        <v>629386.97</v>
      </c>
      <c r="AF1006" s="102"/>
      <c r="AG1006" s="101"/>
      <c r="AH1006" s="99"/>
      <c r="AI1006" s="99"/>
      <c r="AJ1006" s="99"/>
      <c r="AK1006" s="100">
        <f t="shared" si="1400"/>
        <v>629386.97</v>
      </c>
      <c r="AL1006" s="99">
        <f t="shared" si="1292"/>
        <v>629386.97</v>
      </c>
      <c r="AM1006" s="98"/>
      <c r="AN1006" s="99"/>
      <c r="AO1006" s="247">
        <f t="shared" si="1293"/>
        <v>0</v>
      </c>
      <c r="AP1006" s="232"/>
      <c r="AQ1006" s="86">
        <f t="shared" si="1395"/>
        <v>-97230.53</v>
      </c>
      <c r="AR1006" s="99"/>
      <c r="AS1006" s="99"/>
      <c r="AT1006" s="99"/>
      <c r="AU1006" s="100">
        <f t="shared" si="1401"/>
        <v>-97230.53</v>
      </c>
      <c r="AV1006" s="99">
        <f t="shared" si="1294"/>
        <v>-97230.53</v>
      </c>
      <c r="AW1006" s="98"/>
      <c r="AX1006" s="99"/>
      <c r="AY1006" s="98">
        <f t="shared" si="1295"/>
        <v>0</v>
      </c>
      <c r="AZ1006" s="470" t="s">
        <v>1677</v>
      </c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</row>
    <row r="1007" spans="1:83" s="11" customFormat="1" ht="12" customHeight="1">
      <c r="A1007" s="163">
        <v>21900223</v>
      </c>
      <c r="B1007" s="194" t="str">
        <f t="shared" si="1374"/>
        <v>21900223</v>
      </c>
      <c r="C1007" s="94" t="s">
        <v>1097</v>
      </c>
      <c r="D1007" s="112" t="str">
        <f t="shared" si="1399"/>
        <v>AIC</v>
      </c>
      <c r="E1007" s="112"/>
      <c r="F1007" s="94"/>
      <c r="G1007" s="112"/>
      <c r="H1007" s="177" t="str">
        <f t="shared" si="1370"/>
        <v>AIC</v>
      </c>
      <c r="I1007" s="177" t="str">
        <f t="shared" si="1371"/>
        <v/>
      </c>
      <c r="J1007" s="177" t="str">
        <f t="shared" si="1372"/>
        <v/>
      </c>
      <c r="K1007" s="177" t="str">
        <f t="shared" si="1373"/>
        <v/>
      </c>
      <c r="L1007" s="177" t="str">
        <f t="shared" si="1392"/>
        <v>NO</v>
      </c>
      <c r="M1007" s="177" t="str">
        <f t="shared" si="1393"/>
        <v>NO</v>
      </c>
      <c r="N1007" s="177" t="str">
        <f t="shared" si="1394"/>
        <v/>
      </c>
      <c r="O1007"/>
      <c r="P1007" s="95">
        <v>-79513.5</v>
      </c>
      <c r="Q1007" s="95">
        <v>-79140.33</v>
      </c>
      <c r="R1007" s="95">
        <v>-78767.16</v>
      </c>
      <c r="S1007" s="95">
        <v>-78393.990000000005</v>
      </c>
      <c r="T1007" s="95">
        <v>-78020.820000000007</v>
      </c>
      <c r="U1007" s="95">
        <v>-77647.649999999994</v>
      </c>
      <c r="V1007" s="95">
        <v>-77274.48</v>
      </c>
      <c r="W1007" s="95">
        <v>-76901.31</v>
      </c>
      <c r="X1007" s="95">
        <v>-76528.14</v>
      </c>
      <c r="Y1007" s="95">
        <v>-76154.97</v>
      </c>
      <c r="Z1007" s="95">
        <v>-75781.8</v>
      </c>
      <c r="AA1007" s="95">
        <v>-75408.63</v>
      </c>
      <c r="AB1007" s="95">
        <v>-75035.460000000006</v>
      </c>
      <c r="AC1007" s="95"/>
      <c r="AD1007" s="95"/>
      <c r="AE1007" s="95">
        <f t="shared" si="1398"/>
        <v>-77274.48</v>
      </c>
      <c r="AF1007" s="102"/>
      <c r="AG1007" s="101"/>
      <c r="AH1007" s="99">
        <f t="shared" ref="AH1007:AH1032" si="1402">AE1007</f>
        <v>-77274.48</v>
      </c>
      <c r="AI1007" s="99"/>
      <c r="AJ1007" s="99"/>
      <c r="AK1007" s="100"/>
      <c r="AL1007" s="99">
        <f t="shared" si="1292"/>
        <v>0</v>
      </c>
      <c r="AM1007" s="98"/>
      <c r="AN1007" s="99"/>
      <c r="AO1007" s="247">
        <f t="shared" si="1293"/>
        <v>0</v>
      </c>
      <c r="AP1007" s="232"/>
      <c r="AQ1007" s="86">
        <f t="shared" si="1395"/>
        <v>-75035.460000000006</v>
      </c>
      <c r="AR1007" s="99">
        <f t="shared" ref="AR1007:AR1032" si="1403">AQ1007</f>
        <v>-75035.460000000006</v>
      </c>
      <c r="AS1007" s="99"/>
      <c r="AT1007" s="99"/>
      <c r="AU1007" s="100"/>
      <c r="AV1007" s="99">
        <f t="shared" si="1294"/>
        <v>0</v>
      </c>
      <c r="AW1007" s="98"/>
      <c r="AX1007" s="99"/>
      <c r="AY1007" s="98">
        <f t="shared" si="1295"/>
        <v>0</v>
      </c>
      <c r="AZ1007" s="470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</row>
    <row r="1008" spans="1:83" s="11" customFormat="1" ht="12" customHeight="1">
      <c r="A1008" s="163">
        <v>21900233</v>
      </c>
      <c r="B1008" s="194" t="str">
        <f t="shared" si="1374"/>
        <v>21900233</v>
      </c>
      <c r="C1008" s="94" t="s">
        <v>1098</v>
      </c>
      <c r="D1008" s="112" t="str">
        <f t="shared" si="1399"/>
        <v>AIC</v>
      </c>
      <c r="E1008" s="112"/>
      <c r="F1008" s="94"/>
      <c r="G1008" s="112"/>
      <c r="H1008" s="177" t="str">
        <f t="shared" si="1370"/>
        <v>AIC</v>
      </c>
      <c r="I1008" s="177" t="str">
        <f t="shared" si="1371"/>
        <v/>
      </c>
      <c r="J1008" s="177" t="str">
        <f t="shared" si="1372"/>
        <v/>
      </c>
      <c r="K1008" s="177" t="str">
        <f t="shared" si="1373"/>
        <v/>
      </c>
      <c r="L1008" s="177" t="str">
        <f t="shared" si="1392"/>
        <v>NO</v>
      </c>
      <c r="M1008" s="177" t="str">
        <f t="shared" si="1393"/>
        <v>NO</v>
      </c>
      <c r="N1008" s="177" t="str">
        <f t="shared" si="1394"/>
        <v/>
      </c>
      <c r="O1008"/>
      <c r="P1008" s="95">
        <v>2611774.86</v>
      </c>
      <c r="Q1008" s="95">
        <v>2599337.8199999998</v>
      </c>
      <c r="R1008" s="95">
        <v>2586900.7799999998</v>
      </c>
      <c r="S1008" s="95">
        <v>2574463.7400000002</v>
      </c>
      <c r="T1008" s="95">
        <v>2562026.7000000002</v>
      </c>
      <c r="U1008" s="95">
        <v>2549589.66</v>
      </c>
      <c r="V1008" s="95">
        <v>2537152.62</v>
      </c>
      <c r="W1008" s="95">
        <v>2524715.58</v>
      </c>
      <c r="X1008" s="95">
        <v>2512278.54</v>
      </c>
      <c r="Y1008" s="95">
        <v>2499841.5</v>
      </c>
      <c r="Z1008" s="95">
        <v>2487404.46</v>
      </c>
      <c r="AA1008" s="95">
        <v>2474967.42</v>
      </c>
      <c r="AB1008" s="95">
        <v>2462530.38</v>
      </c>
      <c r="AC1008" s="95"/>
      <c r="AD1008" s="95"/>
      <c r="AE1008" s="95">
        <f t="shared" si="1398"/>
        <v>2537152.62</v>
      </c>
      <c r="AF1008" s="102"/>
      <c r="AG1008" s="101"/>
      <c r="AH1008" s="99">
        <f t="shared" si="1402"/>
        <v>2537152.62</v>
      </c>
      <c r="AI1008" s="99"/>
      <c r="AJ1008" s="99"/>
      <c r="AK1008" s="100"/>
      <c r="AL1008" s="99">
        <f t="shared" si="1292"/>
        <v>0</v>
      </c>
      <c r="AM1008" s="98"/>
      <c r="AN1008" s="99"/>
      <c r="AO1008" s="247">
        <f t="shared" si="1293"/>
        <v>0</v>
      </c>
      <c r="AP1008" s="232"/>
      <c r="AQ1008" s="86">
        <f t="shared" si="1395"/>
        <v>2462530.38</v>
      </c>
      <c r="AR1008" s="99">
        <f t="shared" si="1403"/>
        <v>2462530.38</v>
      </c>
      <c r="AS1008" s="99"/>
      <c r="AT1008" s="99"/>
      <c r="AU1008" s="100"/>
      <c r="AV1008" s="99">
        <f t="shared" si="1294"/>
        <v>0</v>
      </c>
      <c r="AW1008" s="98"/>
      <c r="AX1008" s="99"/>
      <c r="AY1008" s="98">
        <f t="shared" si="1295"/>
        <v>0</v>
      </c>
      <c r="AZ1008" s="470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</row>
    <row r="1009" spans="1:83" s="11" customFormat="1" ht="12" customHeight="1">
      <c r="A1009" s="163">
        <v>21900243</v>
      </c>
      <c r="B1009" s="194" t="str">
        <f t="shared" si="1374"/>
        <v>21900243</v>
      </c>
      <c r="C1009" s="94" t="s">
        <v>1099</v>
      </c>
      <c r="D1009" s="112" t="str">
        <f t="shared" si="1399"/>
        <v>AIC</v>
      </c>
      <c r="E1009" s="112"/>
      <c r="F1009" s="94"/>
      <c r="G1009" s="112"/>
      <c r="H1009" s="177" t="str">
        <f t="shared" si="1370"/>
        <v>AIC</v>
      </c>
      <c r="I1009" s="177" t="str">
        <f t="shared" si="1371"/>
        <v/>
      </c>
      <c r="J1009" s="177" t="str">
        <f t="shared" si="1372"/>
        <v/>
      </c>
      <c r="K1009" s="177" t="str">
        <f t="shared" si="1373"/>
        <v/>
      </c>
      <c r="L1009" s="177" t="str">
        <f t="shared" si="1392"/>
        <v>NO</v>
      </c>
      <c r="M1009" s="177" t="str">
        <f t="shared" si="1393"/>
        <v>NO</v>
      </c>
      <c r="N1009" s="177" t="str">
        <f t="shared" si="1394"/>
        <v/>
      </c>
      <c r="O1009"/>
      <c r="P1009" s="95">
        <v>-4057741.9</v>
      </c>
      <c r="Q1009" s="95">
        <v>-4037144.26</v>
      </c>
      <c r="R1009" s="95">
        <v>-4016546.62</v>
      </c>
      <c r="S1009" s="95">
        <v>-3995948.98</v>
      </c>
      <c r="T1009" s="95">
        <v>-3975351.34</v>
      </c>
      <c r="U1009" s="95">
        <v>-3954753.7</v>
      </c>
      <c r="V1009" s="95">
        <v>-3934156.06</v>
      </c>
      <c r="W1009" s="95">
        <v>-3913558.42</v>
      </c>
      <c r="X1009" s="95">
        <v>-3892960.78</v>
      </c>
      <c r="Y1009" s="95">
        <v>-3872363.14</v>
      </c>
      <c r="Z1009" s="95">
        <v>-3851765.5</v>
      </c>
      <c r="AA1009" s="95">
        <v>-3831167.86</v>
      </c>
      <c r="AB1009" s="95">
        <v>-3810570.22</v>
      </c>
      <c r="AC1009" s="95"/>
      <c r="AD1009" s="95"/>
      <c r="AE1009" s="95">
        <f t="shared" si="1398"/>
        <v>-3934156.06</v>
      </c>
      <c r="AF1009" s="102"/>
      <c r="AG1009" s="101"/>
      <c r="AH1009" s="99">
        <f t="shared" si="1402"/>
        <v>-3934156.06</v>
      </c>
      <c r="AI1009" s="99"/>
      <c r="AJ1009" s="99"/>
      <c r="AK1009" s="100"/>
      <c r="AL1009" s="99">
        <f t="shared" si="1292"/>
        <v>0</v>
      </c>
      <c r="AM1009" s="98"/>
      <c r="AN1009" s="99"/>
      <c r="AO1009" s="247">
        <f t="shared" si="1293"/>
        <v>0</v>
      </c>
      <c r="AP1009" s="232"/>
      <c r="AQ1009" s="86">
        <f t="shared" si="1395"/>
        <v>-3810570.22</v>
      </c>
      <c r="AR1009" s="99">
        <f t="shared" si="1403"/>
        <v>-3810570.22</v>
      </c>
      <c r="AS1009" s="99"/>
      <c r="AT1009" s="99"/>
      <c r="AU1009" s="100"/>
      <c r="AV1009" s="99">
        <f t="shared" si="1294"/>
        <v>0</v>
      </c>
      <c r="AW1009" s="98"/>
      <c r="AX1009" s="99"/>
      <c r="AY1009" s="98">
        <f t="shared" si="1295"/>
        <v>0</v>
      </c>
      <c r="AZ1009" s="470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</row>
    <row r="1010" spans="1:83" s="11" customFormat="1" ht="12" customHeight="1">
      <c r="A1010" s="161">
        <v>22100393</v>
      </c>
      <c r="B1010" s="108" t="str">
        <f t="shared" si="1374"/>
        <v>22100393</v>
      </c>
      <c r="C1010" s="94" t="s">
        <v>168</v>
      </c>
      <c r="D1010" s="112" t="str">
        <f t="shared" si="1399"/>
        <v>AIC</v>
      </c>
      <c r="E1010" s="112"/>
      <c r="F1010" s="94"/>
      <c r="G1010" s="112"/>
      <c r="H1010" s="177" t="str">
        <f t="shared" si="1370"/>
        <v>AIC</v>
      </c>
      <c r="I1010" s="177" t="str">
        <f t="shared" si="1371"/>
        <v/>
      </c>
      <c r="J1010" s="177" t="str">
        <f t="shared" si="1372"/>
        <v/>
      </c>
      <c r="K1010" s="177" t="str">
        <f t="shared" si="1373"/>
        <v/>
      </c>
      <c r="L1010" s="177" t="str">
        <f t="shared" si="1392"/>
        <v>NO</v>
      </c>
      <c r="M1010" s="177" t="str">
        <f t="shared" si="1393"/>
        <v>NO</v>
      </c>
      <c r="N1010" s="177" t="str">
        <f t="shared" si="1394"/>
        <v/>
      </c>
      <c r="O1010"/>
      <c r="P1010" s="95">
        <v>-15000000</v>
      </c>
      <c r="Q1010" s="95">
        <v>-15000000</v>
      </c>
      <c r="R1010" s="95">
        <v>-15000000</v>
      </c>
      <c r="S1010" s="95">
        <v>-15000000</v>
      </c>
      <c r="T1010" s="95">
        <v>-15000000</v>
      </c>
      <c r="U1010" s="95">
        <v>-15000000</v>
      </c>
      <c r="V1010" s="95">
        <v>-15000000</v>
      </c>
      <c r="W1010" s="95">
        <v>-15000000</v>
      </c>
      <c r="X1010" s="95">
        <v>-15000000</v>
      </c>
      <c r="Y1010" s="95">
        <v>-15000000</v>
      </c>
      <c r="Z1010" s="95">
        <v>-15000000</v>
      </c>
      <c r="AA1010" s="95">
        <v>-15000000</v>
      </c>
      <c r="AB1010" s="95">
        <v>-15000000</v>
      </c>
      <c r="AC1010" s="95"/>
      <c r="AD1010" s="95"/>
      <c r="AE1010" s="95">
        <f t="shared" si="1398"/>
        <v>-15000000</v>
      </c>
      <c r="AF1010" s="102"/>
      <c r="AG1010" s="101"/>
      <c r="AH1010" s="99">
        <f t="shared" si="1402"/>
        <v>-15000000</v>
      </c>
      <c r="AI1010" s="99"/>
      <c r="AJ1010" s="99"/>
      <c r="AK1010" s="100"/>
      <c r="AL1010" s="99">
        <f t="shared" si="1292"/>
        <v>0</v>
      </c>
      <c r="AM1010" s="98"/>
      <c r="AN1010" s="99"/>
      <c r="AO1010" s="247">
        <f t="shared" si="1293"/>
        <v>0</v>
      </c>
      <c r="AP1010" s="232"/>
      <c r="AQ1010" s="86">
        <f t="shared" si="1395"/>
        <v>-15000000</v>
      </c>
      <c r="AR1010" s="99">
        <f t="shared" si="1403"/>
        <v>-15000000</v>
      </c>
      <c r="AS1010" s="99"/>
      <c r="AT1010" s="99"/>
      <c r="AU1010" s="100"/>
      <c r="AV1010" s="99">
        <f t="shared" si="1294"/>
        <v>0</v>
      </c>
      <c r="AW1010" s="98"/>
      <c r="AX1010" s="99"/>
      <c r="AY1010" s="98">
        <f t="shared" si="1295"/>
        <v>0</v>
      </c>
      <c r="AZ1010" s="47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</row>
    <row r="1011" spans="1:83" s="11" customFormat="1" ht="12" customHeight="1">
      <c r="A1011" s="161">
        <v>22100413</v>
      </c>
      <c r="B1011" s="108" t="str">
        <f t="shared" si="1374"/>
        <v>22100413</v>
      </c>
      <c r="C1011" s="94" t="s">
        <v>73</v>
      </c>
      <c r="D1011" s="112" t="str">
        <f t="shared" si="1399"/>
        <v>AIC</v>
      </c>
      <c r="E1011" s="112"/>
      <c r="F1011" s="94"/>
      <c r="G1011" s="112"/>
      <c r="H1011" s="177" t="str">
        <f t="shared" si="1370"/>
        <v>AIC</v>
      </c>
      <c r="I1011" s="177" t="str">
        <f t="shared" si="1371"/>
        <v/>
      </c>
      <c r="J1011" s="177" t="str">
        <f t="shared" si="1372"/>
        <v/>
      </c>
      <c r="K1011" s="177" t="str">
        <f t="shared" si="1373"/>
        <v/>
      </c>
      <c r="L1011" s="177" t="str">
        <f t="shared" si="1392"/>
        <v>NO</v>
      </c>
      <c r="M1011" s="177" t="str">
        <f t="shared" si="1393"/>
        <v>NO</v>
      </c>
      <c r="N1011" s="177" t="str">
        <f t="shared" si="1394"/>
        <v/>
      </c>
      <c r="O1011"/>
      <c r="P1011" s="95">
        <v>-2000000</v>
      </c>
      <c r="Q1011" s="95">
        <v>-2000000</v>
      </c>
      <c r="R1011" s="95">
        <v>-2000000</v>
      </c>
      <c r="S1011" s="95">
        <v>-2000000</v>
      </c>
      <c r="T1011" s="95">
        <v>-2000000</v>
      </c>
      <c r="U1011" s="95">
        <v>-2000000</v>
      </c>
      <c r="V1011" s="95">
        <v>-2000000</v>
      </c>
      <c r="W1011" s="95">
        <v>-2000000</v>
      </c>
      <c r="X1011" s="95">
        <v>-2000000</v>
      </c>
      <c r="Y1011" s="95">
        <v>-2000000</v>
      </c>
      <c r="Z1011" s="95">
        <v>-2000000</v>
      </c>
      <c r="AA1011" s="95">
        <v>-2000000</v>
      </c>
      <c r="AB1011" s="95">
        <v>-2000000</v>
      </c>
      <c r="AC1011" s="95"/>
      <c r="AD1011" s="95"/>
      <c r="AE1011" s="95">
        <f t="shared" si="1398"/>
        <v>-2000000</v>
      </c>
      <c r="AF1011" s="102"/>
      <c r="AG1011" s="101"/>
      <c r="AH1011" s="99">
        <f t="shared" si="1402"/>
        <v>-2000000</v>
      </c>
      <c r="AI1011" s="99"/>
      <c r="AJ1011" s="99"/>
      <c r="AK1011" s="100"/>
      <c r="AL1011" s="99">
        <f t="shared" si="1292"/>
        <v>0</v>
      </c>
      <c r="AM1011" s="98"/>
      <c r="AN1011" s="99"/>
      <c r="AO1011" s="247">
        <f t="shared" si="1293"/>
        <v>0</v>
      </c>
      <c r="AP1011" s="232"/>
      <c r="AQ1011" s="86">
        <f t="shared" si="1395"/>
        <v>-2000000</v>
      </c>
      <c r="AR1011" s="99">
        <f t="shared" si="1403"/>
        <v>-2000000</v>
      </c>
      <c r="AS1011" s="99"/>
      <c r="AT1011" s="99"/>
      <c r="AU1011" s="100"/>
      <c r="AV1011" s="99">
        <f t="shared" si="1294"/>
        <v>0</v>
      </c>
      <c r="AW1011" s="98"/>
      <c r="AX1011" s="99"/>
      <c r="AY1011" s="98">
        <f t="shared" si="1295"/>
        <v>0</v>
      </c>
      <c r="AZ1011" s="470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</row>
    <row r="1012" spans="1:83" s="11" customFormat="1" ht="12" customHeight="1">
      <c r="A1012" s="161">
        <v>22100713</v>
      </c>
      <c r="B1012" s="108" t="str">
        <f t="shared" si="1374"/>
        <v>22100713</v>
      </c>
      <c r="C1012" s="94" t="s">
        <v>182</v>
      </c>
      <c r="D1012" s="112" t="str">
        <f t="shared" si="1399"/>
        <v>AIC</v>
      </c>
      <c r="E1012" s="112"/>
      <c r="F1012" s="94"/>
      <c r="G1012" s="112"/>
      <c r="H1012" s="177" t="str">
        <f t="shared" si="1370"/>
        <v>AIC</v>
      </c>
      <c r="I1012" s="177" t="str">
        <f t="shared" si="1371"/>
        <v/>
      </c>
      <c r="J1012" s="177" t="str">
        <f t="shared" si="1372"/>
        <v/>
      </c>
      <c r="K1012" s="177" t="str">
        <f t="shared" si="1373"/>
        <v/>
      </c>
      <c r="L1012" s="177" t="str">
        <f t="shared" si="1392"/>
        <v>NO</v>
      </c>
      <c r="M1012" s="177" t="str">
        <f t="shared" si="1393"/>
        <v>NO</v>
      </c>
      <c r="N1012" s="177" t="str">
        <f t="shared" si="1394"/>
        <v/>
      </c>
      <c r="O1012"/>
      <c r="P1012" s="95">
        <v>-300000000</v>
      </c>
      <c r="Q1012" s="95">
        <v>-300000000</v>
      </c>
      <c r="R1012" s="95">
        <v>-300000000</v>
      </c>
      <c r="S1012" s="95">
        <v>-300000000</v>
      </c>
      <c r="T1012" s="95">
        <v>-300000000</v>
      </c>
      <c r="U1012" s="95">
        <v>-300000000</v>
      </c>
      <c r="V1012" s="95">
        <v>-300000000</v>
      </c>
      <c r="W1012" s="95">
        <v>-300000000</v>
      </c>
      <c r="X1012" s="95">
        <v>-300000000</v>
      </c>
      <c r="Y1012" s="95">
        <v>-300000000</v>
      </c>
      <c r="Z1012" s="95">
        <v>-300000000</v>
      </c>
      <c r="AA1012" s="95">
        <v>-300000000</v>
      </c>
      <c r="AB1012" s="95">
        <v>-300000000</v>
      </c>
      <c r="AC1012" s="95"/>
      <c r="AD1012" s="95"/>
      <c r="AE1012" s="95">
        <f t="shared" si="1398"/>
        <v>-300000000</v>
      </c>
      <c r="AF1012" s="102"/>
      <c r="AG1012" s="101"/>
      <c r="AH1012" s="99">
        <f t="shared" si="1402"/>
        <v>-300000000</v>
      </c>
      <c r="AI1012" s="99"/>
      <c r="AJ1012" s="99"/>
      <c r="AK1012" s="100"/>
      <c r="AL1012" s="99">
        <f t="shared" si="1292"/>
        <v>0</v>
      </c>
      <c r="AM1012" s="98"/>
      <c r="AN1012" s="99"/>
      <c r="AO1012" s="247">
        <f t="shared" si="1293"/>
        <v>0</v>
      </c>
      <c r="AP1012" s="232"/>
      <c r="AQ1012" s="86">
        <f t="shared" si="1395"/>
        <v>-300000000</v>
      </c>
      <c r="AR1012" s="99">
        <f t="shared" si="1403"/>
        <v>-300000000</v>
      </c>
      <c r="AS1012" s="99"/>
      <c r="AT1012" s="99"/>
      <c r="AU1012" s="100"/>
      <c r="AV1012" s="99">
        <f t="shared" si="1294"/>
        <v>0</v>
      </c>
      <c r="AW1012" s="98"/>
      <c r="AX1012" s="99"/>
      <c r="AY1012" s="98">
        <f t="shared" si="1295"/>
        <v>0</v>
      </c>
      <c r="AZ1012" s="470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</row>
    <row r="1013" spans="1:83" s="11" customFormat="1" ht="12" customHeight="1">
      <c r="A1013" s="161">
        <v>22100723</v>
      </c>
      <c r="B1013" s="108" t="str">
        <f t="shared" si="1374"/>
        <v>22100723</v>
      </c>
      <c r="C1013" s="94" t="s">
        <v>183</v>
      </c>
      <c r="D1013" s="112" t="str">
        <f t="shared" si="1399"/>
        <v>AIC</v>
      </c>
      <c r="E1013" s="112"/>
      <c r="F1013" s="94"/>
      <c r="G1013" s="112"/>
      <c r="H1013" s="177" t="str">
        <f t="shared" si="1370"/>
        <v>AIC</v>
      </c>
      <c r="I1013" s="177" t="str">
        <f t="shared" si="1371"/>
        <v/>
      </c>
      <c r="J1013" s="177" t="str">
        <f t="shared" si="1372"/>
        <v/>
      </c>
      <c r="K1013" s="177" t="str">
        <f t="shared" si="1373"/>
        <v/>
      </c>
      <c r="L1013" s="177" t="str">
        <f t="shared" si="1392"/>
        <v>NO</v>
      </c>
      <c r="M1013" s="177" t="str">
        <f t="shared" si="1393"/>
        <v>NO</v>
      </c>
      <c r="N1013" s="177" t="str">
        <f t="shared" si="1394"/>
        <v/>
      </c>
      <c r="O1013"/>
      <c r="P1013" s="95">
        <v>0</v>
      </c>
      <c r="Q1013" s="95">
        <v>0</v>
      </c>
      <c r="R1013" s="95">
        <v>0</v>
      </c>
      <c r="S1013" s="95">
        <v>0</v>
      </c>
      <c r="T1013" s="95">
        <v>0</v>
      </c>
      <c r="U1013" s="95">
        <v>0</v>
      </c>
      <c r="V1013" s="95">
        <v>0</v>
      </c>
      <c r="W1013" s="95">
        <v>0</v>
      </c>
      <c r="X1013" s="95">
        <v>0</v>
      </c>
      <c r="Y1013" s="95">
        <v>0</v>
      </c>
      <c r="Z1013" s="95">
        <v>0</v>
      </c>
      <c r="AA1013" s="95">
        <v>0</v>
      </c>
      <c r="AB1013" s="95">
        <v>0</v>
      </c>
      <c r="AC1013" s="95"/>
      <c r="AD1013" s="95"/>
      <c r="AE1013" s="95">
        <f t="shared" si="1398"/>
        <v>0</v>
      </c>
      <c r="AF1013" s="102"/>
      <c r="AG1013" s="101"/>
      <c r="AH1013" s="99">
        <f t="shared" si="1402"/>
        <v>0</v>
      </c>
      <c r="AI1013" s="99"/>
      <c r="AJ1013" s="99"/>
      <c r="AK1013" s="100"/>
      <c r="AL1013" s="99">
        <f t="shared" si="1292"/>
        <v>0</v>
      </c>
      <c r="AM1013" s="98"/>
      <c r="AN1013" s="99"/>
      <c r="AO1013" s="247">
        <f t="shared" si="1293"/>
        <v>0</v>
      </c>
      <c r="AP1013" s="232"/>
      <c r="AQ1013" s="86">
        <f t="shared" si="1395"/>
        <v>0</v>
      </c>
      <c r="AR1013" s="99">
        <f t="shared" si="1403"/>
        <v>0</v>
      </c>
      <c r="AS1013" s="99"/>
      <c r="AT1013" s="99"/>
      <c r="AU1013" s="100"/>
      <c r="AV1013" s="99">
        <f t="shared" si="1294"/>
        <v>0</v>
      </c>
      <c r="AW1013" s="98"/>
      <c r="AX1013" s="99"/>
      <c r="AY1013" s="98">
        <f t="shared" si="1295"/>
        <v>0</v>
      </c>
      <c r="AZ1013" s="470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</row>
    <row r="1014" spans="1:83" s="11" customFormat="1" ht="12" customHeight="1">
      <c r="A1014" s="161">
        <v>22100743</v>
      </c>
      <c r="B1014" s="108" t="str">
        <f t="shared" si="1374"/>
        <v>22100743</v>
      </c>
      <c r="C1014" s="94" t="s">
        <v>253</v>
      </c>
      <c r="D1014" s="112" t="str">
        <f t="shared" si="1399"/>
        <v>AIC</v>
      </c>
      <c r="E1014" s="112"/>
      <c r="F1014" s="94"/>
      <c r="G1014" s="112"/>
      <c r="H1014" s="177" t="str">
        <f t="shared" si="1370"/>
        <v>AIC</v>
      </c>
      <c r="I1014" s="177" t="str">
        <f t="shared" si="1371"/>
        <v/>
      </c>
      <c r="J1014" s="177" t="str">
        <f t="shared" si="1372"/>
        <v/>
      </c>
      <c r="K1014" s="177" t="str">
        <f t="shared" si="1373"/>
        <v/>
      </c>
      <c r="L1014" s="177" t="str">
        <f t="shared" si="1392"/>
        <v>NO</v>
      </c>
      <c r="M1014" s="177" t="str">
        <f t="shared" si="1393"/>
        <v>NO</v>
      </c>
      <c r="N1014" s="177" t="str">
        <f t="shared" si="1394"/>
        <v/>
      </c>
      <c r="O1014"/>
      <c r="P1014" s="95">
        <v>-100000000</v>
      </c>
      <c r="Q1014" s="95">
        <v>-100000000</v>
      </c>
      <c r="R1014" s="95">
        <v>-100000000</v>
      </c>
      <c r="S1014" s="95">
        <v>-100000000</v>
      </c>
      <c r="T1014" s="95">
        <v>-100000000</v>
      </c>
      <c r="U1014" s="95">
        <v>-100000000</v>
      </c>
      <c r="V1014" s="95">
        <v>-100000000</v>
      </c>
      <c r="W1014" s="95">
        <v>-100000000</v>
      </c>
      <c r="X1014" s="95">
        <v>-100000000</v>
      </c>
      <c r="Y1014" s="95">
        <v>-100000000</v>
      </c>
      <c r="Z1014" s="95">
        <v>-100000000</v>
      </c>
      <c r="AA1014" s="95">
        <v>-100000000</v>
      </c>
      <c r="AB1014" s="95">
        <v>-100000000</v>
      </c>
      <c r="AC1014" s="95"/>
      <c r="AD1014" s="95"/>
      <c r="AE1014" s="95">
        <f t="shared" si="1398"/>
        <v>-100000000</v>
      </c>
      <c r="AF1014" s="102"/>
      <c r="AG1014" s="101"/>
      <c r="AH1014" s="99">
        <f t="shared" si="1402"/>
        <v>-100000000</v>
      </c>
      <c r="AI1014" s="99"/>
      <c r="AJ1014" s="99"/>
      <c r="AK1014" s="100"/>
      <c r="AL1014" s="99">
        <f t="shared" si="1292"/>
        <v>0</v>
      </c>
      <c r="AM1014" s="98"/>
      <c r="AN1014" s="99"/>
      <c r="AO1014" s="247">
        <f t="shared" si="1293"/>
        <v>0</v>
      </c>
      <c r="AP1014" s="232"/>
      <c r="AQ1014" s="86">
        <f t="shared" si="1395"/>
        <v>-100000000</v>
      </c>
      <c r="AR1014" s="99">
        <f t="shared" si="1403"/>
        <v>-100000000</v>
      </c>
      <c r="AS1014" s="99"/>
      <c r="AT1014" s="99"/>
      <c r="AU1014" s="100"/>
      <c r="AV1014" s="99">
        <f t="shared" si="1294"/>
        <v>0</v>
      </c>
      <c r="AW1014" s="98"/>
      <c r="AX1014" s="99"/>
      <c r="AY1014" s="98">
        <f t="shared" si="1295"/>
        <v>0</v>
      </c>
      <c r="AZ1014" s="470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</row>
    <row r="1015" spans="1:83" s="11" customFormat="1" ht="12" customHeight="1">
      <c r="A1015" s="161">
        <v>22100823</v>
      </c>
      <c r="B1015" s="108" t="str">
        <f t="shared" si="1374"/>
        <v>22100823</v>
      </c>
      <c r="C1015" s="94" t="s">
        <v>292</v>
      </c>
      <c r="D1015" s="112" t="str">
        <f t="shared" si="1399"/>
        <v>AIC</v>
      </c>
      <c r="E1015" s="112"/>
      <c r="F1015" s="94"/>
      <c r="G1015" s="112"/>
      <c r="H1015" s="177" t="str">
        <f t="shared" si="1370"/>
        <v>AIC</v>
      </c>
      <c r="I1015" s="177" t="str">
        <f t="shared" si="1371"/>
        <v/>
      </c>
      <c r="J1015" s="177" t="str">
        <f t="shared" si="1372"/>
        <v/>
      </c>
      <c r="K1015" s="177" t="str">
        <f t="shared" si="1373"/>
        <v/>
      </c>
      <c r="L1015" s="177" t="str">
        <f t="shared" si="1392"/>
        <v>NO</v>
      </c>
      <c r="M1015" s="177" t="str">
        <f t="shared" si="1393"/>
        <v>NO</v>
      </c>
      <c r="N1015" s="177" t="str">
        <f t="shared" si="1394"/>
        <v/>
      </c>
      <c r="O1015"/>
      <c r="P1015" s="95">
        <v>-250000000</v>
      </c>
      <c r="Q1015" s="95">
        <v>-250000000</v>
      </c>
      <c r="R1015" s="95">
        <v>-250000000</v>
      </c>
      <c r="S1015" s="95">
        <v>-250000000</v>
      </c>
      <c r="T1015" s="95">
        <v>-250000000</v>
      </c>
      <c r="U1015" s="95">
        <v>-250000000</v>
      </c>
      <c r="V1015" s="95">
        <v>-250000000</v>
      </c>
      <c r="W1015" s="95">
        <v>-250000000</v>
      </c>
      <c r="X1015" s="95">
        <v>-250000000</v>
      </c>
      <c r="Y1015" s="95">
        <v>-250000000</v>
      </c>
      <c r="Z1015" s="95">
        <v>-250000000</v>
      </c>
      <c r="AA1015" s="95">
        <v>-250000000</v>
      </c>
      <c r="AB1015" s="95">
        <v>-250000000</v>
      </c>
      <c r="AC1015" s="95"/>
      <c r="AD1015" s="95"/>
      <c r="AE1015" s="95">
        <f t="shared" si="1398"/>
        <v>-250000000</v>
      </c>
      <c r="AF1015" s="102"/>
      <c r="AG1015" s="101"/>
      <c r="AH1015" s="99">
        <f t="shared" si="1402"/>
        <v>-250000000</v>
      </c>
      <c r="AI1015" s="99"/>
      <c r="AJ1015" s="99"/>
      <c r="AK1015" s="100"/>
      <c r="AL1015" s="99">
        <f t="shared" si="1292"/>
        <v>0</v>
      </c>
      <c r="AM1015" s="98"/>
      <c r="AN1015" s="99"/>
      <c r="AO1015" s="247">
        <f t="shared" si="1293"/>
        <v>0</v>
      </c>
      <c r="AP1015" s="232"/>
      <c r="AQ1015" s="86">
        <f t="shared" si="1395"/>
        <v>-250000000</v>
      </c>
      <c r="AR1015" s="99">
        <f t="shared" si="1403"/>
        <v>-250000000</v>
      </c>
      <c r="AS1015" s="99"/>
      <c r="AT1015" s="99"/>
      <c r="AU1015" s="100"/>
      <c r="AV1015" s="99">
        <f t="shared" si="1294"/>
        <v>0</v>
      </c>
      <c r="AW1015" s="98"/>
      <c r="AX1015" s="99"/>
      <c r="AY1015" s="98">
        <f t="shared" si="1295"/>
        <v>0</v>
      </c>
      <c r="AZ1015" s="470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</row>
    <row r="1016" spans="1:83" s="11" customFormat="1" ht="12" customHeight="1">
      <c r="A1016" s="161">
        <v>22100833</v>
      </c>
      <c r="B1016" s="108" t="str">
        <f t="shared" si="1374"/>
        <v>22100833</v>
      </c>
      <c r="C1016" s="94" t="s">
        <v>972</v>
      </c>
      <c r="D1016" s="112" t="str">
        <f t="shared" si="1399"/>
        <v>AIC</v>
      </c>
      <c r="E1016" s="112"/>
      <c r="F1016" s="94"/>
      <c r="G1016" s="112"/>
      <c r="H1016" s="177" t="str">
        <f t="shared" si="1370"/>
        <v>AIC</v>
      </c>
      <c r="I1016" s="177" t="str">
        <f t="shared" si="1371"/>
        <v/>
      </c>
      <c r="J1016" s="177" t="str">
        <f t="shared" si="1372"/>
        <v/>
      </c>
      <c r="K1016" s="177" t="str">
        <f t="shared" si="1373"/>
        <v/>
      </c>
      <c r="L1016" s="177" t="str">
        <f t="shared" si="1392"/>
        <v>NO</v>
      </c>
      <c r="M1016" s="177" t="str">
        <f t="shared" si="1393"/>
        <v>NO</v>
      </c>
      <c r="N1016" s="177" t="str">
        <f t="shared" si="1394"/>
        <v/>
      </c>
      <c r="O1016"/>
      <c r="P1016" s="95">
        <v>-138460000</v>
      </c>
      <c r="Q1016" s="95">
        <v>-138460000</v>
      </c>
      <c r="R1016" s="95">
        <v>-138460000</v>
      </c>
      <c r="S1016" s="95">
        <v>-138460000</v>
      </c>
      <c r="T1016" s="95">
        <v>-138460000</v>
      </c>
      <c r="U1016" s="95">
        <v>-138460000</v>
      </c>
      <c r="V1016" s="95">
        <v>-138460000</v>
      </c>
      <c r="W1016" s="95">
        <v>-138460000</v>
      </c>
      <c r="X1016" s="95">
        <v>-138460000</v>
      </c>
      <c r="Y1016" s="95">
        <v>-138460000</v>
      </c>
      <c r="Z1016" s="95">
        <v>-138460000</v>
      </c>
      <c r="AA1016" s="95">
        <v>-138460000</v>
      </c>
      <c r="AB1016" s="95">
        <v>-138460000</v>
      </c>
      <c r="AC1016" s="95"/>
      <c r="AD1016" s="95"/>
      <c r="AE1016" s="95">
        <f t="shared" si="1398"/>
        <v>-138460000</v>
      </c>
      <c r="AF1016" s="102"/>
      <c r="AG1016" s="101"/>
      <c r="AH1016" s="99">
        <f t="shared" si="1402"/>
        <v>-138460000</v>
      </c>
      <c r="AI1016" s="99"/>
      <c r="AJ1016" s="99"/>
      <c r="AK1016" s="100"/>
      <c r="AL1016" s="99">
        <f t="shared" si="1292"/>
        <v>0</v>
      </c>
      <c r="AM1016" s="98"/>
      <c r="AN1016" s="99"/>
      <c r="AO1016" s="247">
        <f t="shared" si="1293"/>
        <v>0</v>
      </c>
      <c r="AP1016" s="232"/>
      <c r="AQ1016" s="86">
        <f t="shared" si="1395"/>
        <v>-138460000</v>
      </c>
      <c r="AR1016" s="99">
        <f t="shared" si="1403"/>
        <v>-138460000</v>
      </c>
      <c r="AS1016" s="99"/>
      <c r="AT1016" s="99"/>
      <c r="AU1016" s="100"/>
      <c r="AV1016" s="99">
        <f t="shared" si="1294"/>
        <v>0</v>
      </c>
      <c r="AW1016" s="98"/>
      <c r="AX1016" s="99"/>
      <c r="AY1016" s="98">
        <f t="shared" si="1295"/>
        <v>0</v>
      </c>
      <c r="AZ1016" s="470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</row>
    <row r="1017" spans="1:83" s="11" customFormat="1" ht="12" customHeight="1">
      <c r="A1017" s="161">
        <v>22100843</v>
      </c>
      <c r="B1017" s="108" t="str">
        <f t="shared" si="1374"/>
        <v>22100843</v>
      </c>
      <c r="C1017" s="94" t="s">
        <v>973</v>
      </c>
      <c r="D1017" s="112" t="str">
        <f t="shared" si="1399"/>
        <v>AIC</v>
      </c>
      <c r="E1017" s="112"/>
      <c r="F1017" s="94"/>
      <c r="G1017" s="112"/>
      <c r="H1017" s="177" t="str">
        <f t="shared" si="1370"/>
        <v>AIC</v>
      </c>
      <c r="I1017" s="177" t="str">
        <f t="shared" si="1371"/>
        <v/>
      </c>
      <c r="J1017" s="177" t="str">
        <f t="shared" si="1372"/>
        <v/>
      </c>
      <c r="K1017" s="177" t="str">
        <f t="shared" si="1373"/>
        <v/>
      </c>
      <c r="L1017" s="177" t="str">
        <f t="shared" si="1392"/>
        <v>NO</v>
      </c>
      <c r="M1017" s="177" t="str">
        <f t="shared" si="1393"/>
        <v>NO</v>
      </c>
      <c r="N1017" s="177" t="str">
        <f t="shared" si="1394"/>
        <v/>
      </c>
      <c r="O1017"/>
      <c r="P1017" s="95">
        <v>-23400000</v>
      </c>
      <c r="Q1017" s="95">
        <v>-23400000</v>
      </c>
      <c r="R1017" s="95">
        <v>-23400000</v>
      </c>
      <c r="S1017" s="95">
        <v>-23400000</v>
      </c>
      <c r="T1017" s="95">
        <v>-23400000</v>
      </c>
      <c r="U1017" s="95">
        <v>-23400000</v>
      </c>
      <c r="V1017" s="95">
        <v>-23400000</v>
      </c>
      <c r="W1017" s="95">
        <v>-23400000</v>
      </c>
      <c r="X1017" s="95">
        <v>-23400000</v>
      </c>
      <c r="Y1017" s="95">
        <v>-23400000</v>
      </c>
      <c r="Z1017" s="95">
        <v>-23400000</v>
      </c>
      <c r="AA1017" s="95">
        <v>-23400000</v>
      </c>
      <c r="AB1017" s="95">
        <v>-23400000</v>
      </c>
      <c r="AC1017" s="95"/>
      <c r="AD1017" s="95"/>
      <c r="AE1017" s="95">
        <f t="shared" si="1398"/>
        <v>-23400000</v>
      </c>
      <c r="AF1017" s="102"/>
      <c r="AG1017" s="101"/>
      <c r="AH1017" s="99">
        <f t="shared" si="1402"/>
        <v>-23400000</v>
      </c>
      <c r="AI1017" s="99"/>
      <c r="AJ1017" s="99"/>
      <c r="AK1017" s="100"/>
      <c r="AL1017" s="99">
        <f t="shared" si="1292"/>
        <v>0</v>
      </c>
      <c r="AM1017" s="98"/>
      <c r="AN1017" s="99"/>
      <c r="AO1017" s="247">
        <f t="shared" si="1293"/>
        <v>0</v>
      </c>
      <c r="AP1017" s="232"/>
      <c r="AQ1017" s="86">
        <f t="shared" si="1395"/>
        <v>-23400000</v>
      </c>
      <c r="AR1017" s="99">
        <f t="shared" si="1403"/>
        <v>-23400000</v>
      </c>
      <c r="AS1017" s="99"/>
      <c r="AT1017" s="99"/>
      <c r="AU1017" s="100"/>
      <c r="AV1017" s="99">
        <f t="shared" si="1294"/>
        <v>0</v>
      </c>
      <c r="AW1017" s="98"/>
      <c r="AX1017" s="99"/>
      <c r="AY1017" s="98">
        <f t="shared" si="1295"/>
        <v>0</v>
      </c>
      <c r="AZ1017" s="470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</row>
    <row r="1018" spans="1:83" s="11" customFormat="1" ht="12" customHeight="1">
      <c r="A1018" s="161">
        <v>22100853</v>
      </c>
      <c r="B1018" s="108" t="str">
        <f t="shared" si="1374"/>
        <v>22100853</v>
      </c>
      <c r="C1018" s="123" t="s">
        <v>1164</v>
      </c>
      <c r="D1018" s="112" t="str">
        <f t="shared" si="1399"/>
        <v>AIC</v>
      </c>
      <c r="E1018" s="112"/>
      <c r="F1018" s="123"/>
      <c r="G1018" s="112"/>
      <c r="H1018" s="177" t="str">
        <f t="shared" si="1370"/>
        <v>AIC</v>
      </c>
      <c r="I1018" s="177" t="str">
        <f t="shared" si="1371"/>
        <v/>
      </c>
      <c r="J1018" s="177" t="str">
        <f t="shared" si="1372"/>
        <v/>
      </c>
      <c r="K1018" s="177" t="str">
        <f t="shared" si="1373"/>
        <v/>
      </c>
      <c r="L1018" s="177" t="str">
        <f t="shared" si="1392"/>
        <v>NO</v>
      </c>
      <c r="M1018" s="177" t="str">
        <f t="shared" si="1393"/>
        <v>NO</v>
      </c>
      <c r="N1018" s="177" t="str">
        <f t="shared" si="1394"/>
        <v/>
      </c>
      <c r="O1018"/>
      <c r="P1018" s="95">
        <v>-425000000</v>
      </c>
      <c r="Q1018" s="95">
        <v>-425000000</v>
      </c>
      <c r="R1018" s="95">
        <v>-425000000</v>
      </c>
      <c r="S1018" s="95">
        <v>-425000000</v>
      </c>
      <c r="T1018" s="95">
        <v>-425000000</v>
      </c>
      <c r="U1018" s="95">
        <v>-425000000</v>
      </c>
      <c r="V1018" s="95">
        <v>-425000000</v>
      </c>
      <c r="W1018" s="95">
        <v>-425000000</v>
      </c>
      <c r="X1018" s="95">
        <v>-425000000</v>
      </c>
      <c r="Y1018" s="95">
        <v>-425000000</v>
      </c>
      <c r="Z1018" s="95">
        <v>-425000000</v>
      </c>
      <c r="AA1018" s="95">
        <v>-425000000</v>
      </c>
      <c r="AB1018" s="95">
        <v>-425000000</v>
      </c>
      <c r="AC1018" s="95"/>
      <c r="AD1018" s="95"/>
      <c r="AE1018" s="95">
        <f t="shared" si="1398"/>
        <v>-425000000</v>
      </c>
      <c r="AF1018" s="102"/>
      <c r="AG1018" s="101"/>
      <c r="AH1018" s="99">
        <f t="shared" si="1402"/>
        <v>-425000000</v>
      </c>
      <c r="AI1018" s="99"/>
      <c r="AJ1018" s="99"/>
      <c r="AK1018" s="100"/>
      <c r="AL1018" s="99">
        <f t="shared" si="1292"/>
        <v>0</v>
      </c>
      <c r="AM1018" s="98"/>
      <c r="AN1018" s="99"/>
      <c r="AO1018" s="247">
        <f t="shared" si="1293"/>
        <v>0</v>
      </c>
      <c r="AP1018" s="232"/>
      <c r="AQ1018" s="86">
        <f t="shared" si="1395"/>
        <v>-425000000</v>
      </c>
      <c r="AR1018" s="99">
        <f t="shared" si="1403"/>
        <v>-425000000</v>
      </c>
      <c r="AS1018" s="99"/>
      <c r="AT1018" s="99"/>
      <c r="AU1018" s="100"/>
      <c r="AV1018" s="99">
        <f t="shared" si="1294"/>
        <v>0</v>
      </c>
      <c r="AW1018" s="98"/>
      <c r="AX1018" s="99"/>
      <c r="AY1018" s="98">
        <f t="shared" si="1295"/>
        <v>0</v>
      </c>
      <c r="AZ1018" s="470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</row>
    <row r="1019" spans="1:83" s="11" customFormat="1" ht="12" customHeight="1">
      <c r="A1019" s="336" t="s">
        <v>1578</v>
      </c>
      <c r="B1019" s="342" t="str">
        <f t="shared" si="1374"/>
        <v>22100863</v>
      </c>
      <c r="C1019" s="379" t="s">
        <v>1572</v>
      </c>
      <c r="D1019" s="326" t="str">
        <f t="shared" si="1399"/>
        <v>AIC</v>
      </c>
      <c r="E1019" s="326"/>
      <c r="F1019" s="339">
        <v>43252</v>
      </c>
      <c r="G1019" s="326"/>
      <c r="H1019" s="327" t="str">
        <f t="shared" ref="H1019:H1052" si="1404">IF(VALUE(AH1019),H$7,IF(ISBLANK(AH1019),"",H$7))</f>
        <v>AIC</v>
      </c>
      <c r="I1019" s="327"/>
      <c r="J1019" s="327"/>
      <c r="K1019" s="327"/>
      <c r="L1019" s="327" t="str">
        <f t="shared" ref="L1019" si="1405">IF(VALUE(AM1019),"W/C",IF(ISBLANK(AM1019),"NO","W/C"))</f>
        <v>NO</v>
      </c>
      <c r="M1019" s="327" t="str">
        <f t="shared" ref="M1019" si="1406">IF(VALUE(AN1019),"W/C",IF(ISBLANK(AN1019),"NO","W/C"))</f>
        <v>NO</v>
      </c>
      <c r="N1019" s="327"/>
      <c r="O1019" s="445"/>
      <c r="P1019" s="328">
        <v>-600000000</v>
      </c>
      <c r="Q1019" s="328">
        <v>-600000000</v>
      </c>
      <c r="R1019" s="328">
        <v>-600000000</v>
      </c>
      <c r="S1019" s="328">
        <v>-600000000</v>
      </c>
      <c r="T1019" s="328">
        <v>-600000000</v>
      </c>
      <c r="U1019" s="328">
        <v>-600000000</v>
      </c>
      <c r="V1019" s="328">
        <v>-600000000</v>
      </c>
      <c r="W1019" s="328">
        <v>-600000000</v>
      </c>
      <c r="X1019" s="328">
        <v>-600000000</v>
      </c>
      <c r="Y1019" s="328">
        <v>-600000000</v>
      </c>
      <c r="Z1019" s="328">
        <v>-600000000</v>
      </c>
      <c r="AA1019" s="328">
        <v>-600000000</v>
      </c>
      <c r="AB1019" s="328">
        <v>-600000000</v>
      </c>
      <c r="AC1019" s="328"/>
      <c r="AD1019" s="328"/>
      <c r="AE1019" s="328">
        <f t="shared" si="1398"/>
        <v>-600000000</v>
      </c>
      <c r="AF1019" s="377"/>
      <c r="AG1019" s="396"/>
      <c r="AH1019" s="330">
        <f t="shared" si="1402"/>
        <v>-600000000</v>
      </c>
      <c r="AI1019" s="330"/>
      <c r="AJ1019" s="330"/>
      <c r="AK1019" s="331"/>
      <c r="AL1019" s="330">
        <f t="shared" si="1292"/>
        <v>0</v>
      </c>
      <c r="AM1019" s="332"/>
      <c r="AN1019" s="330"/>
      <c r="AO1019" s="333">
        <f t="shared" si="1293"/>
        <v>0</v>
      </c>
      <c r="AP1019" s="232"/>
      <c r="AQ1019" s="334">
        <f t="shared" si="1395"/>
        <v>-600000000</v>
      </c>
      <c r="AR1019" s="330">
        <f t="shared" ref="AR1019" si="1407">AQ1019</f>
        <v>-600000000</v>
      </c>
      <c r="AS1019" s="330"/>
      <c r="AT1019" s="330"/>
      <c r="AU1019" s="331"/>
      <c r="AV1019" s="330">
        <f t="shared" ref="AV1019" si="1408">SUM(AS1019:AU1019)</f>
        <v>0</v>
      </c>
      <c r="AW1019" s="332"/>
      <c r="AX1019" s="330"/>
      <c r="AY1019" s="332">
        <f t="shared" si="1295"/>
        <v>0</v>
      </c>
      <c r="AZ1019" s="470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</row>
    <row r="1020" spans="1:83" s="11" customFormat="1" ht="12" customHeight="1">
      <c r="A1020" s="493" t="s">
        <v>1807</v>
      </c>
      <c r="B1020" s="497" t="str">
        <f t="shared" ref="B1020" si="1409">TEXT(A1020,"##")</f>
        <v>22100873</v>
      </c>
      <c r="C1020" s="582" t="s">
        <v>1802</v>
      </c>
      <c r="D1020" s="480" t="str">
        <f t="shared" si="1399"/>
        <v>AIC</v>
      </c>
      <c r="E1020" s="480"/>
      <c r="F1020" s="495">
        <v>43678</v>
      </c>
      <c r="G1020" s="480"/>
      <c r="H1020" s="482" t="str">
        <f t="shared" ref="H1020" si="1410">IF(VALUE(AH1020),H$7,IF(ISBLANK(AH1020),"",H$7))</f>
        <v>AIC</v>
      </c>
      <c r="I1020" s="482"/>
      <c r="J1020" s="482"/>
      <c r="K1020" s="482"/>
      <c r="L1020" s="482" t="str">
        <f t="shared" ref="L1020" si="1411">IF(VALUE(AM1020),"W/C",IF(ISBLANK(AM1020),"NO","W/C"))</f>
        <v>NO</v>
      </c>
      <c r="M1020" s="482" t="str">
        <f t="shared" ref="M1020" si="1412">IF(VALUE(AN1020),"W/C",IF(ISBLANK(AN1020),"NO","W/C"))</f>
        <v>NO</v>
      </c>
      <c r="N1020" s="482"/>
      <c r="O1020" s="483"/>
      <c r="P1020" s="484"/>
      <c r="Q1020" s="484"/>
      <c r="R1020" s="484"/>
      <c r="S1020" s="484"/>
      <c r="T1020" s="484"/>
      <c r="U1020" s="484"/>
      <c r="V1020" s="484"/>
      <c r="W1020" s="484"/>
      <c r="X1020" s="484">
        <v>-450000000</v>
      </c>
      <c r="Y1020" s="484">
        <v>-450000000</v>
      </c>
      <c r="Z1020" s="484">
        <v>-450000000</v>
      </c>
      <c r="AA1020" s="484">
        <v>-450000000</v>
      </c>
      <c r="AB1020" s="484">
        <v>-450000000</v>
      </c>
      <c r="AC1020" s="562"/>
      <c r="AD1020" s="562"/>
      <c r="AE1020" s="562">
        <f t="shared" si="1398"/>
        <v>-168750000</v>
      </c>
      <c r="AF1020" s="571"/>
      <c r="AG1020" s="572"/>
      <c r="AH1020" s="564">
        <f t="shared" si="1402"/>
        <v>-168750000</v>
      </c>
      <c r="AI1020" s="564"/>
      <c r="AJ1020" s="564"/>
      <c r="AK1020" s="573"/>
      <c r="AL1020" s="564">
        <f t="shared" si="1292"/>
        <v>0</v>
      </c>
      <c r="AM1020" s="565"/>
      <c r="AN1020" s="564"/>
      <c r="AO1020" s="574">
        <f t="shared" ref="AO1020" si="1413">AM1020+AN1020</f>
        <v>0</v>
      </c>
      <c r="AP1020" s="232"/>
      <c r="AQ1020" s="575">
        <f t="shared" ref="AQ1020" si="1414">AB1020</f>
        <v>-450000000</v>
      </c>
      <c r="AR1020" s="564">
        <f t="shared" ref="AR1020" si="1415">AQ1020</f>
        <v>-450000000</v>
      </c>
      <c r="AS1020" s="564"/>
      <c r="AT1020" s="564"/>
      <c r="AU1020" s="573"/>
      <c r="AV1020" s="564">
        <f t="shared" ref="AV1020" si="1416">SUM(AS1020:AU1020)</f>
        <v>0</v>
      </c>
      <c r="AW1020" s="565"/>
      <c r="AX1020" s="564"/>
      <c r="AY1020" s="565">
        <f t="shared" ref="AY1020" si="1417">AW1020+AX1020</f>
        <v>0</v>
      </c>
      <c r="AZ1020" s="47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</row>
    <row r="1021" spans="1:83" s="11" customFormat="1" ht="12" customHeight="1">
      <c r="A1021" s="161">
        <v>22100923</v>
      </c>
      <c r="B1021" s="108" t="str">
        <f t="shared" si="1374"/>
        <v>22100923</v>
      </c>
      <c r="C1021" s="94" t="s">
        <v>804</v>
      </c>
      <c r="D1021" s="112" t="str">
        <f t="shared" si="1399"/>
        <v>AIC</v>
      </c>
      <c r="E1021" s="112"/>
      <c r="F1021" s="94"/>
      <c r="G1021" s="112"/>
      <c r="H1021" s="177" t="str">
        <f t="shared" si="1404"/>
        <v>AIC</v>
      </c>
      <c r="I1021" s="177" t="str">
        <f t="shared" ref="I1021:I1029" si="1418">IF(VALUE(AI1021),I$7,IF(ISBLANK(AI1021),"",I$7))</f>
        <v/>
      </c>
      <c r="J1021" s="177" t="str">
        <f t="shared" ref="J1021:J1029" si="1419">IF(VALUE(AJ1021),J$7,IF(ISBLANK(AJ1021),"",J$7))</f>
        <v/>
      </c>
      <c r="K1021" s="177" t="str">
        <f t="shared" ref="K1021:K1029" si="1420">IF(VALUE(AK1021),K$7,IF(ISBLANK(AK1021),"",K$7))</f>
        <v/>
      </c>
      <c r="L1021" s="177" t="str">
        <f t="shared" si="1392"/>
        <v>NO</v>
      </c>
      <c r="M1021" s="177" t="str">
        <f t="shared" si="1393"/>
        <v>NO</v>
      </c>
      <c r="N1021" s="177" t="str">
        <f t="shared" si="1394"/>
        <v/>
      </c>
      <c r="O1021"/>
      <c r="P1021" s="95">
        <v>-250000000</v>
      </c>
      <c r="Q1021" s="95">
        <v>-250000000</v>
      </c>
      <c r="R1021" s="95">
        <v>-250000000</v>
      </c>
      <c r="S1021" s="95">
        <v>-250000000</v>
      </c>
      <c r="T1021" s="95">
        <v>-250000000</v>
      </c>
      <c r="U1021" s="95">
        <v>-250000000</v>
      </c>
      <c r="V1021" s="95">
        <v>-250000000</v>
      </c>
      <c r="W1021" s="95">
        <v>-250000000</v>
      </c>
      <c r="X1021" s="95">
        <v>-250000000</v>
      </c>
      <c r="Y1021" s="95">
        <v>-250000000</v>
      </c>
      <c r="Z1021" s="95">
        <v>-250000000</v>
      </c>
      <c r="AA1021" s="95">
        <v>-250000000</v>
      </c>
      <c r="AB1021" s="95">
        <v>-250000000</v>
      </c>
      <c r="AC1021" s="95"/>
      <c r="AD1021" s="95"/>
      <c r="AE1021" s="95">
        <f t="shared" si="1398"/>
        <v>-250000000</v>
      </c>
      <c r="AF1021" s="102"/>
      <c r="AG1021" s="101"/>
      <c r="AH1021" s="99">
        <f t="shared" si="1402"/>
        <v>-250000000</v>
      </c>
      <c r="AI1021" s="99"/>
      <c r="AJ1021" s="99"/>
      <c r="AK1021" s="100"/>
      <c r="AL1021" s="99">
        <f t="shared" si="1292"/>
        <v>0</v>
      </c>
      <c r="AM1021" s="98"/>
      <c r="AN1021" s="99"/>
      <c r="AO1021" s="247">
        <f t="shared" si="1293"/>
        <v>0</v>
      </c>
      <c r="AP1021" s="232"/>
      <c r="AQ1021" s="86">
        <f t="shared" si="1395"/>
        <v>-250000000</v>
      </c>
      <c r="AR1021" s="99">
        <f t="shared" si="1403"/>
        <v>-250000000</v>
      </c>
      <c r="AS1021" s="99"/>
      <c r="AT1021" s="99"/>
      <c r="AU1021" s="100"/>
      <c r="AV1021" s="99">
        <f t="shared" si="1294"/>
        <v>0</v>
      </c>
      <c r="AW1021" s="98"/>
      <c r="AX1021" s="99"/>
      <c r="AY1021" s="98">
        <f t="shared" si="1295"/>
        <v>0</v>
      </c>
      <c r="AZ1021" s="470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</row>
    <row r="1022" spans="1:83" s="11" customFormat="1" ht="12" customHeight="1">
      <c r="A1022" s="161">
        <v>22100933</v>
      </c>
      <c r="B1022" s="108" t="str">
        <f t="shared" si="1374"/>
        <v>22100933</v>
      </c>
      <c r="C1022" s="94" t="s">
        <v>805</v>
      </c>
      <c r="D1022" s="112" t="str">
        <f t="shared" si="1399"/>
        <v>AIC</v>
      </c>
      <c r="E1022" s="112"/>
      <c r="F1022" s="94"/>
      <c r="G1022" s="112"/>
      <c r="H1022" s="177" t="str">
        <f t="shared" si="1404"/>
        <v>AIC</v>
      </c>
      <c r="I1022" s="177" t="str">
        <f t="shared" si="1418"/>
        <v/>
      </c>
      <c r="J1022" s="177" t="str">
        <f t="shared" si="1419"/>
        <v/>
      </c>
      <c r="K1022" s="177" t="str">
        <f t="shared" si="1420"/>
        <v/>
      </c>
      <c r="L1022" s="177" t="str">
        <f t="shared" si="1392"/>
        <v>NO</v>
      </c>
      <c r="M1022" s="177" t="str">
        <f t="shared" si="1393"/>
        <v>NO</v>
      </c>
      <c r="N1022" s="177" t="str">
        <f t="shared" si="1394"/>
        <v/>
      </c>
      <c r="O1022"/>
      <c r="P1022" s="95">
        <v>-45000000</v>
      </c>
      <c r="Q1022" s="95">
        <v>-45000000</v>
      </c>
      <c r="R1022" s="95">
        <v>-45000000</v>
      </c>
      <c r="S1022" s="95">
        <v>-45000000</v>
      </c>
      <c r="T1022" s="95">
        <v>-45000000</v>
      </c>
      <c r="U1022" s="95">
        <v>-45000000</v>
      </c>
      <c r="V1022" s="95">
        <v>-45000000</v>
      </c>
      <c r="W1022" s="95">
        <v>-45000000</v>
      </c>
      <c r="X1022" s="95">
        <v>-45000000</v>
      </c>
      <c r="Y1022" s="95">
        <v>-45000000</v>
      </c>
      <c r="Z1022" s="95">
        <v>-45000000</v>
      </c>
      <c r="AA1022" s="95">
        <v>-45000000</v>
      </c>
      <c r="AB1022" s="95">
        <v>-45000000</v>
      </c>
      <c r="AC1022" s="95"/>
      <c r="AD1022" s="95"/>
      <c r="AE1022" s="95">
        <f t="shared" si="1398"/>
        <v>-45000000</v>
      </c>
      <c r="AF1022" s="102"/>
      <c r="AG1022" s="101"/>
      <c r="AH1022" s="99">
        <f t="shared" si="1402"/>
        <v>-45000000</v>
      </c>
      <c r="AI1022" s="99"/>
      <c r="AJ1022" s="99"/>
      <c r="AK1022" s="100"/>
      <c r="AL1022" s="99">
        <f t="shared" si="1292"/>
        <v>0</v>
      </c>
      <c r="AM1022" s="98"/>
      <c r="AN1022" s="99"/>
      <c r="AO1022" s="247">
        <f t="shared" si="1293"/>
        <v>0</v>
      </c>
      <c r="AP1022" s="232"/>
      <c r="AQ1022" s="86">
        <f t="shared" si="1395"/>
        <v>-45000000</v>
      </c>
      <c r="AR1022" s="99">
        <f t="shared" si="1403"/>
        <v>-45000000</v>
      </c>
      <c r="AS1022" s="99"/>
      <c r="AT1022" s="99"/>
      <c r="AU1022" s="100"/>
      <c r="AV1022" s="99">
        <f t="shared" si="1294"/>
        <v>0</v>
      </c>
      <c r="AW1022" s="98"/>
      <c r="AX1022" s="99"/>
      <c r="AY1022" s="98">
        <f t="shared" si="1295"/>
        <v>0</v>
      </c>
      <c r="AZ1022" s="470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</row>
    <row r="1023" spans="1:83" s="11" customFormat="1" ht="12" customHeight="1">
      <c r="A1023" s="162">
        <v>22101023</v>
      </c>
      <c r="B1023" s="193" t="str">
        <f t="shared" si="1374"/>
        <v>22101023</v>
      </c>
      <c r="C1023" s="135" t="s">
        <v>370</v>
      </c>
      <c r="D1023" s="112" t="str">
        <f t="shared" si="1399"/>
        <v>AIC</v>
      </c>
      <c r="E1023" s="112"/>
      <c r="F1023" s="135"/>
      <c r="G1023" s="112"/>
      <c r="H1023" s="177" t="str">
        <f t="shared" si="1404"/>
        <v>AIC</v>
      </c>
      <c r="I1023" s="177" t="str">
        <f t="shared" si="1418"/>
        <v/>
      </c>
      <c r="J1023" s="177" t="str">
        <f t="shared" si="1419"/>
        <v/>
      </c>
      <c r="K1023" s="177" t="str">
        <f t="shared" si="1420"/>
        <v/>
      </c>
      <c r="L1023" s="177" t="str">
        <f t="shared" si="1392"/>
        <v>NO</v>
      </c>
      <c r="M1023" s="177" t="str">
        <f t="shared" si="1393"/>
        <v>NO</v>
      </c>
      <c r="N1023" s="177" t="str">
        <f t="shared" si="1394"/>
        <v/>
      </c>
      <c r="O1023"/>
      <c r="P1023" s="95">
        <v>-250000000</v>
      </c>
      <c r="Q1023" s="95">
        <v>-250000000</v>
      </c>
      <c r="R1023" s="95">
        <v>-250000000</v>
      </c>
      <c r="S1023" s="95">
        <v>-250000000</v>
      </c>
      <c r="T1023" s="95">
        <v>-250000000</v>
      </c>
      <c r="U1023" s="95">
        <v>-250000000</v>
      </c>
      <c r="V1023" s="95">
        <v>-250000000</v>
      </c>
      <c r="W1023" s="95">
        <v>-250000000</v>
      </c>
      <c r="X1023" s="95">
        <v>-250000000</v>
      </c>
      <c r="Y1023" s="95">
        <v>-250000000</v>
      </c>
      <c r="Z1023" s="95">
        <v>-250000000</v>
      </c>
      <c r="AA1023" s="95">
        <v>-250000000</v>
      </c>
      <c r="AB1023" s="95">
        <v>-250000000</v>
      </c>
      <c r="AC1023" s="95"/>
      <c r="AD1023" s="95"/>
      <c r="AE1023" s="95">
        <f t="shared" si="1398"/>
        <v>-250000000</v>
      </c>
      <c r="AF1023" s="102"/>
      <c r="AG1023" s="101"/>
      <c r="AH1023" s="99">
        <f t="shared" si="1402"/>
        <v>-250000000</v>
      </c>
      <c r="AI1023" s="99"/>
      <c r="AJ1023" s="99"/>
      <c r="AK1023" s="100"/>
      <c r="AL1023" s="99">
        <f t="shared" si="1292"/>
        <v>0</v>
      </c>
      <c r="AM1023" s="98"/>
      <c r="AN1023" s="99"/>
      <c r="AO1023" s="247">
        <f t="shared" si="1293"/>
        <v>0</v>
      </c>
      <c r="AP1023" s="232"/>
      <c r="AQ1023" s="86">
        <f t="shared" si="1395"/>
        <v>-250000000</v>
      </c>
      <c r="AR1023" s="99">
        <f t="shared" si="1403"/>
        <v>-250000000</v>
      </c>
      <c r="AS1023" s="99"/>
      <c r="AT1023" s="99"/>
      <c r="AU1023" s="100"/>
      <c r="AV1023" s="99">
        <f t="shared" si="1294"/>
        <v>0</v>
      </c>
      <c r="AW1023" s="98"/>
      <c r="AX1023" s="99"/>
      <c r="AY1023" s="98">
        <f t="shared" si="1295"/>
        <v>0</v>
      </c>
      <c r="AZ1023" s="470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</row>
    <row r="1024" spans="1:83" s="11" customFormat="1" ht="12" customHeight="1">
      <c r="A1024" s="162">
        <v>22101033</v>
      </c>
      <c r="B1024" s="193" t="str">
        <f t="shared" si="1374"/>
        <v>22101033</v>
      </c>
      <c r="C1024" s="135" t="s">
        <v>187</v>
      </c>
      <c r="D1024" s="112" t="str">
        <f t="shared" si="1399"/>
        <v>AIC</v>
      </c>
      <c r="E1024" s="112"/>
      <c r="F1024" s="135"/>
      <c r="G1024" s="112"/>
      <c r="H1024" s="177" t="str">
        <f t="shared" si="1404"/>
        <v>AIC</v>
      </c>
      <c r="I1024" s="177" t="str">
        <f t="shared" si="1418"/>
        <v/>
      </c>
      <c r="J1024" s="177" t="str">
        <f t="shared" si="1419"/>
        <v/>
      </c>
      <c r="K1024" s="177" t="str">
        <f t="shared" si="1420"/>
        <v/>
      </c>
      <c r="L1024" s="177" t="str">
        <f t="shared" si="1392"/>
        <v>NO</v>
      </c>
      <c r="M1024" s="177" t="str">
        <f t="shared" si="1393"/>
        <v>NO</v>
      </c>
      <c r="N1024" s="177" t="str">
        <f t="shared" si="1394"/>
        <v/>
      </c>
      <c r="O1024"/>
      <c r="P1024" s="95">
        <v>-300000000</v>
      </c>
      <c r="Q1024" s="95">
        <v>-300000000</v>
      </c>
      <c r="R1024" s="95">
        <v>-300000000</v>
      </c>
      <c r="S1024" s="95">
        <v>-300000000</v>
      </c>
      <c r="T1024" s="95">
        <v>-300000000</v>
      </c>
      <c r="U1024" s="95">
        <v>-300000000</v>
      </c>
      <c r="V1024" s="95">
        <v>-300000000</v>
      </c>
      <c r="W1024" s="95">
        <v>-300000000</v>
      </c>
      <c r="X1024" s="95">
        <v>-300000000</v>
      </c>
      <c r="Y1024" s="95">
        <v>-300000000</v>
      </c>
      <c r="Z1024" s="95">
        <v>-300000000</v>
      </c>
      <c r="AA1024" s="95">
        <v>-300000000</v>
      </c>
      <c r="AB1024" s="95">
        <v>-300000000</v>
      </c>
      <c r="AC1024" s="95"/>
      <c r="AD1024" s="95"/>
      <c r="AE1024" s="95">
        <f t="shared" si="1398"/>
        <v>-300000000</v>
      </c>
      <c r="AF1024" s="102"/>
      <c r="AG1024" s="101"/>
      <c r="AH1024" s="99">
        <f t="shared" si="1402"/>
        <v>-300000000</v>
      </c>
      <c r="AI1024" s="99"/>
      <c r="AJ1024" s="99"/>
      <c r="AK1024" s="100"/>
      <c r="AL1024" s="99">
        <f t="shared" si="1292"/>
        <v>0</v>
      </c>
      <c r="AM1024" s="98"/>
      <c r="AN1024" s="99"/>
      <c r="AO1024" s="247">
        <f t="shared" si="1293"/>
        <v>0</v>
      </c>
      <c r="AP1024" s="232"/>
      <c r="AQ1024" s="86">
        <f t="shared" si="1395"/>
        <v>-300000000</v>
      </c>
      <c r="AR1024" s="99">
        <f t="shared" si="1403"/>
        <v>-300000000</v>
      </c>
      <c r="AS1024" s="99"/>
      <c r="AT1024" s="99"/>
      <c r="AU1024" s="100"/>
      <c r="AV1024" s="99">
        <f t="shared" si="1294"/>
        <v>0</v>
      </c>
      <c r="AW1024" s="98"/>
      <c r="AX1024" s="99"/>
      <c r="AY1024" s="98">
        <f t="shared" si="1295"/>
        <v>0</v>
      </c>
      <c r="AZ1024" s="470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</row>
    <row r="1025" spans="1:83" s="11" customFormat="1" ht="12" customHeight="1">
      <c r="A1025" s="161">
        <v>22101053</v>
      </c>
      <c r="B1025" s="108" t="str">
        <f t="shared" si="1374"/>
        <v>22101053</v>
      </c>
      <c r="C1025" s="113" t="s">
        <v>662</v>
      </c>
      <c r="D1025" s="112" t="str">
        <f t="shared" si="1399"/>
        <v>AIC</v>
      </c>
      <c r="E1025" s="112"/>
      <c r="F1025" s="110"/>
      <c r="G1025" s="112"/>
      <c r="H1025" s="177" t="str">
        <f t="shared" si="1404"/>
        <v>AIC</v>
      </c>
      <c r="I1025" s="177" t="str">
        <f t="shared" si="1418"/>
        <v/>
      </c>
      <c r="J1025" s="177" t="str">
        <f t="shared" si="1419"/>
        <v/>
      </c>
      <c r="K1025" s="177" t="str">
        <f t="shared" si="1420"/>
        <v/>
      </c>
      <c r="L1025" s="177" t="str">
        <f t="shared" si="1392"/>
        <v>NO</v>
      </c>
      <c r="M1025" s="177" t="str">
        <f t="shared" si="1393"/>
        <v>NO</v>
      </c>
      <c r="N1025" s="177" t="str">
        <f t="shared" si="1394"/>
        <v/>
      </c>
      <c r="O1025"/>
      <c r="P1025" s="95">
        <v>0</v>
      </c>
      <c r="Q1025" s="95">
        <v>0</v>
      </c>
      <c r="R1025" s="95">
        <v>0</v>
      </c>
      <c r="S1025" s="95">
        <v>0</v>
      </c>
      <c r="T1025" s="95">
        <v>0</v>
      </c>
      <c r="U1025" s="95">
        <v>0</v>
      </c>
      <c r="V1025" s="95">
        <v>0</v>
      </c>
      <c r="W1025" s="95">
        <v>0</v>
      </c>
      <c r="X1025" s="95">
        <v>0</v>
      </c>
      <c r="Y1025" s="95">
        <v>0</v>
      </c>
      <c r="Z1025" s="95">
        <v>0</v>
      </c>
      <c r="AA1025" s="95">
        <v>0</v>
      </c>
      <c r="AB1025" s="95">
        <v>0</v>
      </c>
      <c r="AC1025" s="95"/>
      <c r="AD1025" s="95"/>
      <c r="AE1025" s="95">
        <f t="shared" si="1398"/>
        <v>0</v>
      </c>
      <c r="AF1025" s="102"/>
      <c r="AG1025" s="101"/>
      <c r="AH1025" s="99">
        <f t="shared" si="1402"/>
        <v>0</v>
      </c>
      <c r="AI1025" s="99"/>
      <c r="AJ1025" s="99"/>
      <c r="AK1025" s="100"/>
      <c r="AL1025" s="99">
        <f t="shared" ref="AL1025:AL1099" si="1421">SUM(AI1025:AK1025)</f>
        <v>0</v>
      </c>
      <c r="AM1025" s="98"/>
      <c r="AN1025" s="99"/>
      <c r="AO1025" s="247">
        <f t="shared" ref="AO1025:AO1099" si="1422">AM1025+AN1025</f>
        <v>0</v>
      </c>
      <c r="AP1025" s="232"/>
      <c r="AQ1025" s="86">
        <f t="shared" si="1395"/>
        <v>0</v>
      </c>
      <c r="AR1025" s="99">
        <f t="shared" si="1403"/>
        <v>0</v>
      </c>
      <c r="AS1025" s="99"/>
      <c r="AT1025" s="99"/>
      <c r="AU1025" s="100"/>
      <c r="AV1025" s="99">
        <f t="shared" ref="AV1025:AV1099" si="1423">SUM(AS1025:AU1025)</f>
        <v>0</v>
      </c>
      <c r="AW1025" s="98"/>
      <c r="AX1025" s="99"/>
      <c r="AY1025" s="98">
        <f t="shared" ref="AY1025:AY1099" si="1424">AW1025+AX1025</f>
        <v>0</v>
      </c>
      <c r="AZ1025" s="470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</row>
    <row r="1026" spans="1:83" s="11" customFormat="1" ht="12" customHeight="1">
      <c r="A1026" s="161">
        <v>22101113</v>
      </c>
      <c r="B1026" s="108" t="str">
        <f t="shared" si="1374"/>
        <v>22101113</v>
      </c>
      <c r="C1026" s="94" t="s">
        <v>563</v>
      </c>
      <c r="D1026" s="112" t="str">
        <f t="shared" si="1399"/>
        <v>AIC</v>
      </c>
      <c r="E1026" s="112"/>
      <c r="F1026" s="94"/>
      <c r="G1026" s="112"/>
      <c r="H1026" s="177" t="str">
        <f t="shared" si="1404"/>
        <v>AIC</v>
      </c>
      <c r="I1026" s="177" t="str">
        <f t="shared" si="1418"/>
        <v/>
      </c>
      <c r="J1026" s="177" t="str">
        <f t="shared" si="1419"/>
        <v/>
      </c>
      <c r="K1026" s="177" t="str">
        <f t="shared" si="1420"/>
        <v/>
      </c>
      <c r="L1026" s="177" t="str">
        <f t="shared" si="1392"/>
        <v>NO</v>
      </c>
      <c r="M1026" s="177" t="str">
        <f t="shared" si="1393"/>
        <v>NO</v>
      </c>
      <c r="N1026" s="177" t="str">
        <f t="shared" si="1394"/>
        <v/>
      </c>
      <c r="O1026"/>
      <c r="P1026" s="95">
        <v>-350000000</v>
      </c>
      <c r="Q1026" s="95">
        <v>-350000000</v>
      </c>
      <c r="R1026" s="95">
        <v>-350000000</v>
      </c>
      <c r="S1026" s="95">
        <v>-350000000</v>
      </c>
      <c r="T1026" s="95">
        <v>-350000000</v>
      </c>
      <c r="U1026" s="95">
        <v>-350000000</v>
      </c>
      <c r="V1026" s="95">
        <v>-350000000</v>
      </c>
      <c r="W1026" s="95">
        <v>-350000000</v>
      </c>
      <c r="X1026" s="95">
        <v>-350000000</v>
      </c>
      <c r="Y1026" s="95">
        <v>-350000000</v>
      </c>
      <c r="Z1026" s="95">
        <v>-350000000</v>
      </c>
      <c r="AA1026" s="95">
        <v>-350000000</v>
      </c>
      <c r="AB1026" s="95">
        <v>-350000000</v>
      </c>
      <c r="AC1026" s="95"/>
      <c r="AD1026" s="95"/>
      <c r="AE1026" s="95">
        <f t="shared" si="1398"/>
        <v>-350000000</v>
      </c>
      <c r="AF1026" s="102"/>
      <c r="AG1026" s="101"/>
      <c r="AH1026" s="99">
        <f t="shared" si="1402"/>
        <v>-350000000</v>
      </c>
      <c r="AI1026" s="99"/>
      <c r="AJ1026" s="99"/>
      <c r="AK1026" s="100"/>
      <c r="AL1026" s="99">
        <f t="shared" si="1421"/>
        <v>0</v>
      </c>
      <c r="AM1026" s="98"/>
      <c r="AN1026" s="99"/>
      <c r="AO1026" s="247">
        <f t="shared" si="1422"/>
        <v>0</v>
      </c>
      <c r="AP1026" s="232"/>
      <c r="AQ1026" s="86">
        <f t="shared" si="1395"/>
        <v>-350000000</v>
      </c>
      <c r="AR1026" s="99">
        <f t="shared" si="1403"/>
        <v>-350000000</v>
      </c>
      <c r="AS1026" s="99"/>
      <c r="AT1026" s="99"/>
      <c r="AU1026" s="100"/>
      <c r="AV1026" s="99">
        <f t="shared" si="1423"/>
        <v>0</v>
      </c>
      <c r="AW1026" s="98"/>
      <c r="AX1026" s="99"/>
      <c r="AY1026" s="98">
        <f t="shared" si="1424"/>
        <v>0</v>
      </c>
      <c r="AZ1026" s="470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</row>
    <row r="1027" spans="1:83" s="11" customFormat="1" ht="12" customHeight="1">
      <c r="A1027" s="161">
        <v>22101123</v>
      </c>
      <c r="B1027" s="108" t="str">
        <f t="shared" si="1374"/>
        <v>22101123</v>
      </c>
      <c r="C1027" s="94" t="s">
        <v>1377</v>
      </c>
      <c r="D1027" s="112" t="str">
        <f t="shared" si="1399"/>
        <v>AIC</v>
      </c>
      <c r="E1027" s="112"/>
      <c r="F1027" s="94"/>
      <c r="G1027" s="112"/>
      <c r="H1027" s="177" t="str">
        <f t="shared" si="1404"/>
        <v>AIC</v>
      </c>
      <c r="I1027" s="177" t="str">
        <f t="shared" si="1418"/>
        <v/>
      </c>
      <c r="J1027" s="177" t="str">
        <f t="shared" si="1419"/>
        <v/>
      </c>
      <c r="K1027" s="177" t="str">
        <f t="shared" si="1420"/>
        <v/>
      </c>
      <c r="L1027" s="177" t="str">
        <f t="shared" si="1392"/>
        <v>NO</v>
      </c>
      <c r="M1027" s="177" t="str">
        <f t="shared" si="1393"/>
        <v>NO</v>
      </c>
      <c r="N1027" s="177" t="str">
        <f t="shared" si="1394"/>
        <v/>
      </c>
      <c r="O1027"/>
      <c r="P1027" s="95">
        <v>-325000000</v>
      </c>
      <c r="Q1027" s="95">
        <v>-325000000</v>
      </c>
      <c r="R1027" s="95">
        <v>-325000000</v>
      </c>
      <c r="S1027" s="95">
        <v>-325000000</v>
      </c>
      <c r="T1027" s="95">
        <v>-325000000</v>
      </c>
      <c r="U1027" s="95">
        <v>-325000000</v>
      </c>
      <c r="V1027" s="95">
        <v>-325000000</v>
      </c>
      <c r="W1027" s="95">
        <v>-325000000</v>
      </c>
      <c r="X1027" s="95">
        <v>-325000000</v>
      </c>
      <c r="Y1027" s="95">
        <v>-325000000</v>
      </c>
      <c r="Z1027" s="95">
        <v>-325000000</v>
      </c>
      <c r="AA1027" s="95">
        <v>-325000000</v>
      </c>
      <c r="AB1027" s="95">
        <v>-325000000</v>
      </c>
      <c r="AC1027" s="95"/>
      <c r="AD1027" s="95"/>
      <c r="AE1027" s="95">
        <f t="shared" si="1398"/>
        <v>-325000000</v>
      </c>
      <c r="AF1027" s="102"/>
      <c r="AG1027" s="101"/>
      <c r="AH1027" s="99">
        <f t="shared" si="1402"/>
        <v>-325000000</v>
      </c>
      <c r="AI1027" s="99"/>
      <c r="AJ1027" s="99"/>
      <c r="AK1027" s="100"/>
      <c r="AL1027" s="99">
        <f t="shared" si="1421"/>
        <v>0</v>
      </c>
      <c r="AM1027" s="98"/>
      <c r="AN1027" s="99"/>
      <c r="AO1027" s="247">
        <f t="shared" si="1422"/>
        <v>0</v>
      </c>
      <c r="AP1027" s="232"/>
      <c r="AQ1027" s="86">
        <f t="shared" si="1395"/>
        <v>-325000000</v>
      </c>
      <c r="AR1027" s="99">
        <f t="shared" si="1403"/>
        <v>-325000000</v>
      </c>
      <c r="AS1027" s="99"/>
      <c r="AT1027" s="99"/>
      <c r="AU1027" s="100"/>
      <c r="AV1027" s="99">
        <f t="shared" si="1423"/>
        <v>0</v>
      </c>
      <c r="AW1027" s="98"/>
      <c r="AX1027" s="99"/>
      <c r="AY1027" s="98">
        <f t="shared" si="1424"/>
        <v>0</v>
      </c>
      <c r="AZ1027" s="470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</row>
    <row r="1028" spans="1:83" s="11" customFormat="1" ht="12" customHeight="1">
      <c r="A1028" s="161">
        <v>22101133</v>
      </c>
      <c r="B1028" s="108" t="str">
        <f t="shared" si="1374"/>
        <v>22101133</v>
      </c>
      <c r="C1028" s="94" t="s">
        <v>715</v>
      </c>
      <c r="D1028" s="112" t="str">
        <f t="shared" si="1399"/>
        <v>AIC</v>
      </c>
      <c r="E1028" s="112"/>
      <c r="F1028" s="94"/>
      <c r="G1028" s="112"/>
      <c r="H1028" s="177" t="str">
        <f t="shared" si="1404"/>
        <v>AIC</v>
      </c>
      <c r="I1028" s="177" t="str">
        <f t="shared" si="1418"/>
        <v/>
      </c>
      <c r="J1028" s="177" t="str">
        <f t="shared" si="1419"/>
        <v/>
      </c>
      <c r="K1028" s="177" t="str">
        <f t="shared" si="1420"/>
        <v/>
      </c>
      <c r="L1028" s="177" t="str">
        <f t="shared" si="1392"/>
        <v>NO</v>
      </c>
      <c r="M1028" s="177" t="str">
        <f t="shared" si="1393"/>
        <v>NO</v>
      </c>
      <c r="N1028" s="177" t="str">
        <f t="shared" si="1394"/>
        <v/>
      </c>
      <c r="O1028"/>
      <c r="P1028" s="95">
        <v>-250000000</v>
      </c>
      <c r="Q1028" s="95">
        <v>-250000000</v>
      </c>
      <c r="R1028" s="95">
        <v>-250000000</v>
      </c>
      <c r="S1028" s="95">
        <v>-250000000</v>
      </c>
      <c r="T1028" s="95">
        <v>-250000000</v>
      </c>
      <c r="U1028" s="95">
        <v>-250000000</v>
      </c>
      <c r="V1028" s="95">
        <v>-250000000</v>
      </c>
      <c r="W1028" s="95">
        <v>-250000000</v>
      </c>
      <c r="X1028" s="95">
        <v>-250000000</v>
      </c>
      <c r="Y1028" s="95">
        <v>-250000000</v>
      </c>
      <c r="Z1028" s="95">
        <v>-250000000</v>
      </c>
      <c r="AA1028" s="95">
        <v>-250000000</v>
      </c>
      <c r="AB1028" s="95">
        <v>-250000000</v>
      </c>
      <c r="AC1028" s="95"/>
      <c r="AD1028" s="95"/>
      <c r="AE1028" s="95">
        <f t="shared" si="1398"/>
        <v>-250000000</v>
      </c>
      <c r="AF1028" s="102"/>
      <c r="AG1028" s="101"/>
      <c r="AH1028" s="99">
        <f t="shared" si="1402"/>
        <v>-250000000</v>
      </c>
      <c r="AI1028" s="99"/>
      <c r="AJ1028" s="99"/>
      <c r="AK1028" s="100"/>
      <c r="AL1028" s="99">
        <f t="shared" si="1421"/>
        <v>0</v>
      </c>
      <c r="AM1028" s="98"/>
      <c r="AN1028" s="99"/>
      <c r="AO1028" s="247">
        <f t="shared" si="1422"/>
        <v>0</v>
      </c>
      <c r="AP1028" s="232"/>
      <c r="AQ1028" s="86">
        <f t="shared" si="1395"/>
        <v>-250000000</v>
      </c>
      <c r="AR1028" s="99">
        <f t="shared" si="1403"/>
        <v>-250000000</v>
      </c>
      <c r="AS1028" s="99"/>
      <c r="AT1028" s="99"/>
      <c r="AU1028" s="100"/>
      <c r="AV1028" s="99">
        <f t="shared" si="1423"/>
        <v>0</v>
      </c>
      <c r="AW1028" s="98"/>
      <c r="AX1028" s="99"/>
      <c r="AY1028" s="98">
        <f t="shared" si="1424"/>
        <v>0</v>
      </c>
      <c r="AZ1028" s="470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</row>
    <row r="1029" spans="1:83" s="11" customFormat="1" ht="12" customHeight="1">
      <c r="A1029" s="161">
        <v>22101143</v>
      </c>
      <c r="B1029" s="108" t="str">
        <f t="shared" si="1374"/>
        <v>22101143</v>
      </c>
      <c r="C1029" s="94" t="s">
        <v>1378</v>
      </c>
      <c r="D1029" s="112" t="str">
        <f t="shared" si="1399"/>
        <v>AIC</v>
      </c>
      <c r="E1029" s="112"/>
      <c r="F1029" s="94"/>
      <c r="G1029" s="112"/>
      <c r="H1029" s="177" t="str">
        <f t="shared" si="1404"/>
        <v>AIC</v>
      </c>
      <c r="I1029" s="177" t="str">
        <f t="shared" si="1418"/>
        <v/>
      </c>
      <c r="J1029" s="177" t="str">
        <f t="shared" si="1419"/>
        <v/>
      </c>
      <c r="K1029" s="177" t="str">
        <f t="shared" si="1420"/>
        <v/>
      </c>
      <c r="L1029" s="177" t="str">
        <f t="shared" si="1392"/>
        <v>NO</v>
      </c>
      <c r="M1029" s="177" t="str">
        <f t="shared" si="1393"/>
        <v>NO</v>
      </c>
      <c r="N1029" s="177" t="str">
        <f t="shared" si="1394"/>
        <v/>
      </c>
      <c r="O1029"/>
      <c r="P1029" s="95">
        <v>-300000000</v>
      </c>
      <c r="Q1029" s="95">
        <v>-300000000</v>
      </c>
      <c r="R1029" s="95">
        <v>-300000000</v>
      </c>
      <c r="S1029" s="95">
        <v>-300000000</v>
      </c>
      <c r="T1029" s="95">
        <v>-300000000</v>
      </c>
      <c r="U1029" s="95">
        <v>-300000000</v>
      </c>
      <c r="V1029" s="95">
        <v>-300000000</v>
      </c>
      <c r="W1029" s="95">
        <v>-300000000</v>
      </c>
      <c r="X1029" s="95">
        <v>-300000000</v>
      </c>
      <c r="Y1029" s="95">
        <v>-300000000</v>
      </c>
      <c r="Z1029" s="95">
        <v>-300000000</v>
      </c>
      <c r="AA1029" s="95">
        <v>-300000000</v>
      </c>
      <c r="AB1029" s="95">
        <v>-300000000</v>
      </c>
      <c r="AC1029" s="95"/>
      <c r="AD1029" s="95"/>
      <c r="AE1029" s="95">
        <f t="shared" si="1398"/>
        <v>-300000000</v>
      </c>
      <c r="AF1029" s="102"/>
      <c r="AG1029" s="101"/>
      <c r="AH1029" s="99">
        <f t="shared" si="1402"/>
        <v>-300000000</v>
      </c>
      <c r="AI1029" s="99"/>
      <c r="AJ1029" s="99"/>
      <c r="AK1029" s="100"/>
      <c r="AL1029" s="99">
        <f t="shared" si="1421"/>
        <v>0</v>
      </c>
      <c r="AM1029" s="98"/>
      <c r="AN1029" s="99"/>
      <c r="AO1029" s="247">
        <f t="shared" si="1422"/>
        <v>0</v>
      </c>
      <c r="AP1029" s="232"/>
      <c r="AQ1029" s="86">
        <f t="shared" si="1395"/>
        <v>-300000000</v>
      </c>
      <c r="AR1029" s="99">
        <f t="shared" si="1403"/>
        <v>-300000000</v>
      </c>
      <c r="AS1029" s="99"/>
      <c r="AT1029" s="99"/>
      <c r="AU1029" s="100"/>
      <c r="AV1029" s="99">
        <f t="shared" si="1423"/>
        <v>0</v>
      </c>
      <c r="AW1029" s="98"/>
      <c r="AX1029" s="99"/>
      <c r="AY1029" s="98">
        <f t="shared" si="1424"/>
        <v>0</v>
      </c>
      <c r="AZ1029" s="470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</row>
    <row r="1030" spans="1:83" s="11" customFormat="1" ht="12" customHeight="1">
      <c r="A1030" s="336" t="s">
        <v>1579</v>
      </c>
      <c r="B1030" s="342" t="str">
        <f t="shared" si="1374"/>
        <v>22600003</v>
      </c>
      <c r="C1030" s="379" t="s">
        <v>1572</v>
      </c>
      <c r="D1030" s="326" t="str">
        <f t="shared" si="1399"/>
        <v>AIC</v>
      </c>
      <c r="E1030" s="326"/>
      <c r="F1030" s="339">
        <v>43252</v>
      </c>
      <c r="G1030" s="326"/>
      <c r="H1030" s="327" t="str">
        <f t="shared" si="1404"/>
        <v>AIC</v>
      </c>
      <c r="I1030" s="327"/>
      <c r="J1030" s="327"/>
      <c r="K1030" s="327"/>
      <c r="L1030" s="327" t="str">
        <f t="shared" si="1392"/>
        <v>NO</v>
      </c>
      <c r="M1030" s="327" t="str">
        <f t="shared" si="1393"/>
        <v>NO</v>
      </c>
      <c r="N1030" s="327"/>
      <c r="O1030" s="445"/>
      <c r="P1030" s="328">
        <v>5155208.3499999996</v>
      </c>
      <c r="Q1030" s="328">
        <v>5140625.0199999996</v>
      </c>
      <c r="R1030" s="328">
        <v>5126041.6900000004</v>
      </c>
      <c r="S1030" s="328">
        <v>5111458.3600000003</v>
      </c>
      <c r="T1030" s="328">
        <v>5096875.03</v>
      </c>
      <c r="U1030" s="328">
        <v>5082291.7</v>
      </c>
      <c r="V1030" s="328">
        <v>5067708.37</v>
      </c>
      <c r="W1030" s="328">
        <v>5053125.04</v>
      </c>
      <c r="X1030" s="328">
        <v>5038541.71</v>
      </c>
      <c r="Y1030" s="328">
        <v>5023958.38</v>
      </c>
      <c r="Z1030" s="328">
        <v>5009375.05</v>
      </c>
      <c r="AA1030" s="328">
        <v>4994791.72</v>
      </c>
      <c r="AB1030" s="328">
        <v>4980208.3899999997</v>
      </c>
      <c r="AC1030" s="328"/>
      <c r="AD1030" s="328"/>
      <c r="AE1030" s="328">
        <f t="shared" si="1398"/>
        <v>5067708.37</v>
      </c>
      <c r="AF1030" s="377"/>
      <c r="AG1030" s="396"/>
      <c r="AH1030" s="330">
        <f t="shared" si="1402"/>
        <v>5067708.37</v>
      </c>
      <c r="AI1030" s="330"/>
      <c r="AJ1030" s="330"/>
      <c r="AK1030" s="331"/>
      <c r="AL1030" s="330">
        <f t="shared" si="1421"/>
        <v>0</v>
      </c>
      <c r="AM1030" s="332"/>
      <c r="AN1030" s="330"/>
      <c r="AO1030" s="333">
        <f t="shared" si="1422"/>
        <v>0</v>
      </c>
      <c r="AP1030" s="232"/>
      <c r="AQ1030" s="334">
        <f t="shared" si="1395"/>
        <v>4980208.3899999997</v>
      </c>
      <c r="AR1030" s="330">
        <f t="shared" ref="AR1030" si="1425">AQ1030</f>
        <v>4980208.3899999997</v>
      </c>
      <c r="AS1030" s="330"/>
      <c r="AT1030" s="330"/>
      <c r="AU1030" s="331"/>
      <c r="AV1030" s="330">
        <f t="shared" si="1423"/>
        <v>0</v>
      </c>
      <c r="AW1030" s="332"/>
      <c r="AX1030" s="330"/>
      <c r="AY1030" s="332">
        <f t="shared" si="1424"/>
        <v>0</v>
      </c>
      <c r="AZ1030" s="47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</row>
    <row r="1031" spans="1:83" s="11" customFormat="1" ht="12" customHeight="1">
      <c r="A1031" s="161">
        <v>22600083</v>
      </c>
      <c r="B1031" s="108" t="str">
        <f t="shared" si="1374"/>
        <v>22600083</v>
      </c>
      <c r="C1031" s="94" t="s">
        <v>748</v>
      </c>
      <c r="D1031" s="112" t="str">
        <f t="shared" si="1399"/>
        <v>AIC</v>
      </c>
      <c r="E1031" s="112"/>
      <c r="F1031" s="94"/>
      <c r="G1031" s="112"/>
      <c r="H1031" s="177" t="str">
        <f t="shared" si="1404"/>
        <v>AIC</v>
      </c>
      <c r="I1031" s="177" t="str">
        <f t="shared" ref="I1031:I1063" si="1426">IF(VALUE(AI1031),I$7,IF(ISBLANK(AI1031),"",I$7))</f>
        <v/>
      </c>
      <c r="J1031" s="177" t="str">
        <f t="shared" ref="J1031:J1063" si="1427">IF(VALUE(AJ1031),J$7,IF(ISBLANK(AJ1031),"",J$7))</f>
        <v/>
      </c>
      <c r="K1031" s="177" t="str">
        <f t="shared" ref="K1031:K1063" si="1428">IF(VALUE(AK1031),K$7,IF(ISBLANK(AK1031),"",K$7))</f>
        <v/>
      </c>
      <c r="L1031" s="177" t="str">
        <f t="shared" si="1392"/>
        <v>NO</v>
      </c>
      <c r="M1031" s="177" t="str">
        <f t="shared" si="1393"/>
        <v>NO</v>
      </c>
      <c r="N1031" s="177" t="str">
        <f t="shared" si="1394"/>
        <v/>
      </c>
      <c r="O1031"/>
      <c r="P1031" s="95">
        <v>11130.72</v>
      </c>
      <c r="Q1031" s="95">
        <v>11088.87</v>
      </c>
      <c r="R1031" s="95">
        <v>11047.02</v>
      </c>
      <c r="S1031" s="95">
        <v>11005.17</v>
      </c>
      <c r="T1031" s="95">
        <v>10963.32</v>
      </c>
      <c r="U1031" s="95">
        <v>10921.47</v>
      </c>
      <c r="V1031" s="95">
        <v>10879.62</v>
      </c>
      <c r="W1031" s="95">
        <v>10837.77</v>
      </c>
      <c r="X1031" s="95">
        <v>10795.92</v>
      </c>
      <c r="Y1031" s="95">
        <v>10754.07</v>
      </c>
      <c r="Z1031" s="95">
        <v>10712.22</v>
      </c>
      <c r="AA1031" s="95">
        <v>10670.37</v>
      </c>
      <c r="AB1031" s="95">
        <v>10628.52</v>
      </c>
      <c r="AC1031" s="95"/>
      <c r="AD1031" s="95"/>
      <c r="AE1031" s="95">
        <f t="shared" si="1398"/>
        <v>10879.62</v>
      </c>
      <c r="AF1031" s="102"/>
      <c r="AG1031" s="101"/>
      <c r="AH1031" s="99">
        <f t="shared" si="1402"/>
        <v>10879.62</v>
      </c>
      <c r="AI1031" s="99"/>
      <c r="AJ1031" s="99"/>
      <c r="AK1031" s="100"/>
      <c r="AL1031" s="99">
        <f t="shared" si="1421"/>
        <v>0</v>
      </c>
      <c r="AM1031" s="98"/>
      <c r="AN1031" s="99"/>
      <c r="AO1031" s="247">
        <f t="shared" si="1422"/>
        <v>0</v>
      </c>
      <c r="AP1031" s="232"/>
      <c r="AQ1031" s="86">
        <f t="shared" si="1395"/>
        <v>10628.52</v>
      </c>
      <c r="AR1031" s="99">
        <f t="shared" si="1403"/>
        <v>10628.52</v>
      </c>
      <c r="AS1031" s="99"/>
      <c r="AT1031" s="99"/>
      <c r="AU1031" s="100"/>
      <c r="AV1031" s="99">
        <f t="shared" si="1423"/>
        <v>0</v>
      </c>
      <c r="AW1031" s="98"/>
      <c r="AX1031" s="99"/>
      <c r="AY1031" s="98">
        <f t="shared" si="1424"/>
        <v>0</v>
      </c>
      <c r="AZ1031" s="470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</row>
    <row r="1032" spans="1:83" s="11" customFormat="1" ht="12" customHeight="1">
      <c r="A1032" s="161">
        <v>22600093</v>
      </c>
      <c r="B1032" s="108" t="str">
        <f t="shared" si="1374"/>
        <v>22600093</v>
      </c>
      <c r="C1032" s="123" t="s">
        <v>1165</v>
      </c>
      <c r="D1032" s="112" t="str">
        <f t="shared" si="1399"/>
        <v>AIC</v>
      </c>
      <c r="E1032" s="112"/>
      <c r="F1032" s="123"/>
      <c r="G1032" s="112"/>
      <c r="H1032" s="177" t="str">
        <f t="shared" si="1404"/>
        <v>AIC</v>
      </c>
      <c r="I1032" s="177" t="str">
        <f t="shared" si="1426"/>
        <v/>
      </c>
      <c r="J1032" s="177" t="str">
        <f t="shared" si="1427"/>
        <v/>
      </c>
      <c r="K1032" s="177" t="str">
        <f t="shared" si="1428"/>
        <v/>
      </c>
      <c r="L1032" s="177" t="str">
        <f t="shared" si="1392"/>
        <v>NO</v>
      </c>
      <c r="M1032" s="177" t="str">
        <f t="shared" si="1393"/>
        <v>NO</v>
      </c>
      <c r="N1032" s="177" t="str">
        <f t="shared" si="1394"/>
        <v/>
      </c>
      <c r="O1032"/>
      <c r="P1032" s="95">
        <v>1683177.08</v>
      </c>
      <c r="Q1032" s="95">
        <v>1677864.58</v>
      </c>
      <c r="R1032" s="95">
        <v>1672552.08</v>
      </c>
      <c r="S1032" s="95">
        <v>1667239.58</v>
      </c>
      <c r="T1032" s="95">
        <v>1661927.08</v>
      </c>
      <c r="U1032" s="95">
        <v>1656614.58</v>
      </c>
      <c r="V1032" s="95">
        <v>1651302.08</v>
      </c>
      <c r="W1032" s="95">
        <v>1645989.58</v>
      </c>
      <c r="X1032" s="95">
        <v>1640677.08</v>
      </c>
      <c r="Y1032" s="95">
        <v>1635364.58</v>
      </c>
      <c r="Z1032" s="95">
        <v>1630052.08</v>
      </c>
      <c r="AA1032" s="95">
        <v>1624739.58</v>
      </c>
      <c r="AB1032" s="95">
        <v>1619427.08</v>
      </c>
      <c r="AC1032" s="95"/>
      <c r="AD1032" s="95"/>
      <c r="AE1032" s="95">
        <f t="shared" si="1398"/>
        <v>1651302.08</v>
      </c>
      <c r="AF1032" s="102"/>
      <c r="AG1032" s="101"/>
      <c r="AH1032" s="99">
        <f t="shared" si="1402"/>
        <v>1651302.08</v>
      </c>
      <c r="AI1032" s="99"/>
      <c r="AJ1032" s="99"/>
      <c r="AK1032" s="100"/>
      <c r="AL1032" s="99">
        <f t="shared" si="1421"/>
        <v>0</v>
      </c>
      <c r="AM1032" s="98"/>
      <c r="AN1032" s="99"/>
      <c r="AO1032" s="247">
        <f t="shared" si="1422"/>
        <v>0</v>
      </c>
      <c r="AP1032" s="232"/>
      <c r="AQ1032" s="86">
        <f t="shared" si="1395"/>
        <v>1619427.08</v>
      </c>
      <c r="AR1032" s="99">
        <f t="shared" si="1403"/>
        <v>1619427.08</v>
      </c>
      <c r="AS1032" s="99"/>
      <c r="AT1032" s="99"/>
      <c r="AU1032" s="100"/>
      <c r="AV1032" s="99">
        <f t="shared" si="1423"/>
        <v>0</v>
      </c>
      <c r="AW1032" s="98"/>
      <c r="AX1032" s="99"/>
      <c r="AY1032" s="98">
        <f t="shared" si="1424"/>
        <v>0</v>
      </c>
      <c r="AZ1032" s="470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</row>
    <row r="1033" spans="1:83" s="11" customFormat="1" ht="12" customHeight="1">
      <c r="A1033" s="566" t="s">
        <v>1808</v>
      </c>
      <c r="B1033" s="567" t="str">
        <f t="shared" ref="B1033" si="1429">TEXT(A1033,"##")</f>
        <v>22600103</v>
      </c>
      <c r="C1033" s="583" t="s">
        <v>1803</v>
      </c>
      <c r="D1033" s="568" t="str">
        <f t="shared" si="1399"/>
        <v>AIC</v>
      </c>
      <c r="E1033" s="568"/>
      <c r="F1033" s="581">
        <v>43678</v>
      </c>
      <c r="G1033" s="568"/>
      <c r="H1033" s="570" t="str">
        <f t="shared" ref="H1033" si="1430">IF(VALUE(AH1033),H$7,IF(ISBLANK(AH1033),"",H$7))</f>
        <v>AIC</v>
      </c>
      <c r="I1033" s="570" t="str">
        <f t="shared" ref="I1033" si="1431">IF(VALUE(AI1033),I$7,IF(ISBLANK(AI1033),"",I$7))</f>
        <v/>
      </c>
      <c r="J1033" s="570" t="str">
        <f t="shared" ref="J1033" si="1432">IF(VALUE(AJ1033),J$7,IF(ISBLANK(AJ1033),"",J$7))</f>
        <v/>
      </c>
      <c r="K1033" s="570" t="str">
        <f t="shared" ref="K1033" si="1433">IF(VALUE(AK1033),K$7,IF(ISBLANK(AK1033),"",K$7))</f>
        <v/>
      </c>
      <c r="L1033" s="570" t="str">
        <f t="shared" ref="L1033" si="1434">IF(VALUE(AM1033),"W/C",IF(ISBLANK(AM1033),"NO","W/C"))</f>
        <v>NO</v>
      </c>
      <c r="M1033" s="570" t="str">
        <f t="shared" ref="M1033" si="1435">IF(VALUE(AN1033),"W/C",IF(ISBLANK(AN1033),"NO","W/C"))</f>
        <v>NO</v>
      </c>
      <c r="N1033" s="570" t="str">
        <f t="shared" ref="N1033" si="1436">IF(OR(CONCATENATE(L1033,M1033)="NOW/C",CONCATENATE(L1033,M1033)="W/CNO"),"W/C","")</f>
        <v/>
      </c>
      <c r="O1033" s="561"/>
      <c r="P1033" s="562"/>
      <c r="Q1033" s="562"/>
      <c r="R1033" s="562"/>
      <c r="S1033" s="562"/>
      <c r="T1033" s="562"/>
      <c r="U1033" s="562"/>
      <c r="V1033" s="562"/>
      <c r="W1033" s="562"/>
      <c r="X1033" s="562">
        <v>2911500</v>
      </c>
      <c r="Y1033" s="562">
        <v>6810950</v>
      </c>
      <c r="Z1033" s="562">
        <v>6791925</v>
      </c>
      <c r="AA1033" s="562">
        <v>6772900</v>
      </c>
      <c r="AB1033" s="562">
        <v>6753875</v>
      </c>
      <c r="AC1033" s="562"/>
      <c r="AD1033" s="562"/>
      <c r="AE1033" s="562">
        <f t="shared" si="1398"/>
        <v>2222017.7083333335</v>
      </c>
      <c r="AF1033" s="571"/>
      <c r="AG1033" s="572"/>
      <c r="AH1033" s="487">
        <f t="shared" ref="AH1033" si="1437">AE1033</f>
        <v>2222017.7083333335</v>
      </c>
      <c r="AI1033" s="487"/>
      <c r="AJ1033" s="487"/>
      <c r="AK1033" s="488"/>
      <c r="AL1033" s="487">
        <f t="shared" ref="AL1033" si="1438">SUM(AI1033:AK1033)</f>
        <v>0</v>
      </c>
      <c r="AM1033" s="489"/>
      <c r="AN1033" s="487"/>
      <c r="AO1033" s="490">
        <f t="shared" ref="AO1033" si="1439">AM1033+AN1033</f>
        <v>0</v>
      </c>
      <c r="AP1033" s="232"/>
      <c r="AQ1033" s="491">
        <f t="shared" ref="AQ1033" si="1440">AB1033</f>
        <v>6753875</v>
      </c>
      <c r="AR1033" s="487">
        <f t="shared" ref="AR1033" si="1441">AQ1033</f>
        <v>6753875</v>
      </c>
      <c r="AS1033" s="487"/>
      <c r="AT1033" s="487"/>
      <c r="AU1033" s="488"/>
      <c r="AV1033" s="487">
        <f t="shared" ref="AV1033" si="1442">SUM(AS1033:AU1033)</f>
        <v>0</v>
      </c>
      <c r="AW1033" s="489"/>
      <c r="AX1033" s="487"/>
      <c r="AY1033" s="489">
        <f t="shared" ref="AY1033" si="1443">AW1033+AX1033</f>
        <v>0</v>
      </c>
      <c r="AZ1033" s="470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</row>
    <row r="1034" spans="1:83" s="11" customFormat="1" ht="12" customHeight="1">
      <c r="A1034" s="336">
        <v>22700013</v>
      </c>
      <c r="B1034" s="337" t="str">
        <f t="shared" si="1374"/>
        <v>22700013</v>
      </c>
      <c r="C1034" s="379" t="s">
        <v>1460</v>
      </c>
      <c r="D1034" s="326" t="str">
        <f t="shared" si="1399"/>
        <v>Non-Op</v>
      </c>
      <c r="E1034" s="326"/>
      <c r="F1034" s="339">
        <v>43070</v>
      </c>
      <c r="G1034" s="326"/>
      <c r="H1034" s="327" t="str">
        <f t="shared" si="1404"/>
        <v/>
      </c>
      <c r="I1034" s="327" t="str">
        <f t="shared" si="1426"/>
        <v/>
      </c>
      <c r="J1034" s="327" t="str">
        <f t="shared" si="1427"/>
        <v/>
      </c>
      <c r="K1034" s="327" t="str">
        <f t="shared" si="1428"/>
        <v>Non-Op</v>
      </c>
      <c r="L1034" s="327" t="str">
        <f t="shared" si="1392"/>
        <v>NO</v>
      </c>
      <c r="M1034" s="327" t="str">
        <f t="shared" si="1393"/>
        <v>NO</v>
      </c>
      <c r="N1034" s="327" t="str">
        <f t="shared" si="1394"/>
        <v/>
      </c>
      <c r="O1034" s="445"/>
      <c r="P1034" s="328">
        <v>-789154.3</v>
      </c>
      <c r="Q1034" s="328">
        <v>-484909.85</v>
      </c>
      <c r="R1034" s="328">
        <v>-484909.85</v>
      </c>
      <c r="S1034" s="328">
        <v>0</v>
      </c>
      <c r="T1034" s="328">
        <v>0</v>
      </c>
      <c r="U1034" s="328">
        <v>0</v>
      </c>
      <c r="V1034" s="328">
        <v>0</v>
      </c>
      <c r="W1034" s="328">
        <v>0</v>
      </c>
      <c r="X1034" s="328">
        <v>0</v>
      </c>
      <c r="Y1034" s="328">
        <v>0</v>
      </c>
      <c r="Z1034" s="328">
        <v>0</v>
      </c>
      <c r="AA1034" s="328">
        <v>0</v>
      </c>
      <c r="AB1034" s="328">
        <v>0</v>
      </c>
      <c r="AC1034" s="328"/>
      <c r="AD1034" s="328"/>
      <c r="AE1034" s="328">
        <f t="shared" si="1398"/>
        <v>-113699.7375</v>
      </c>
      <c r="AF1034" s="377"/>
      <c r="AG1034" s="329"/>
      <c r="AH1034" s="330"/>
      <c r="AI1034" s="330"/>
      <c r="AJ1034" s="330"/>
      <c r="AK1034" s="331">
        <f>AE1034</f>
        <v>-113699.7375</v>
      </c>
      <c r="AL1034" s="330">
        <f t="shared" si="1421"/>
        <v>-113699.7375</v>
      </c>
      <c r="AM1034" s="332"/>
      <c r="AN1034" s="330"/>
      <c r="AO1034" s="333">
        <f t="shared" si="1422"/>
        <v>0</v>
      </c>
      <c r="AP1034" s="232"/>
      <c r="AQ1034" s="334">
        <f t="shared" si="1395"/>
        <v>0</v>
      </c>
      <c r="AR1034" s="330"/>
      <c r="AS1034" s="330"/>
      <c r="AT1034" s="330"/>
      <c r="AU1034" s="331">
        <f>AQ1034</f>
        <v>0</v>
      </c>
      <c r="AV1034" s="330">
        <f t="shared" si="1423"/>
        <v>0</v>
      </c>
      <c r="AW1034" s="332"/>
      <c r="AX1034" s="330"/>
      <c r="AY1034" s="332">
        <f t="shared" si="1424"/>
        <v>0</v>
      </c>
      <c r="AZ1034" s="470" t="s">
        <v>1663</v>
      </c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</row>
    <row r="1035" spans="1:83" s="11" customFormat="1" ht="12" customHeight="1">
      <c r="A1035" s="493" t="s">
        <v>1698</v>
      </c>
      <c r="B1035" s="494" t="str">
        <f t="shared" si="1374"/>
        <v>22700023</v>
      </c>
      <c r="C1035" s="510" t="s">
        <v>1690</v>
      </c>
      <c r="D1035" s="480" t="str">
        <f t="shared" si="1399"/>
        <v>Non-Op</v>
      </c>
      <c r="E1035" s="480"/>
      <c r="F1035" s="495">
        <v>43466</v>
      </c>
      <c r="G1035" s="480"/>
      <c r="H1035" s="482" t="str">
        <f t="shared" si="1404"/>
        <v/>
      </c>
      <c r="I1035" s="482" t="str">
        <f t="shared" si="1426"/>
        <v/>
      </c>
      <c r="J1035" s="482" t="str">
        <f t="shared" si="1427"/>
        <v/>
      </c>
      <c r="K1035" s="482" t="str">
        <f t="shared" si="1428"/>
        <v>Non-Op</v>
      </c>
      <c r="L1035" s="482" t="str">
        <f t="shared" ref="L1035" si="1444">IF(VALUE(AM1035),"W/C",IF(ISBLANK(AM1035),"NO","W/C"))</f>
        <v>NO</v>
      </c>
      <c r="M1035" s="482" t="str">
        <f t="shared" ref="M1035" si="1445">IF(VALUE(AN1035),"W/C",IF(ISBLANK(AN1035),"NO","W/C"))</f>
        <v>NO</v>
      </c>
      <c r="N1035" s="482" t="str">
        <f t="shared" ref="N1035" si="1446">IF(OR(CONCATENATE(L1035,M1035)="NOW/C",CONCATENATE(L1035,M1035)="W/CNO"),"W/C","")</f>
        <v/>
      </c>
      <c r="O1035" s="483"/>
      <c r="P1035" s="484"/>
      <c r="Q1035" s="484">
        <v>-203087.35</v>
      </c>
      <c r="R1035" s="484">
        <v>-407366.47</v>
      </c>
      <c r="S1035" s="484">
        <v>-863974.58</v>
      </c>
      <c r="T1035" s="484">
        <v>-779066.84</v>
      </c>
      <c r="U1035" s="484">
        <v>-703176.66</v>
      </c>
      <c r="V1035" s="484">
        <v>-812852.12</v>
      </c>
      <c r="W1035" s="484">
        <v>-769489.35</v>
      </c>
      <c r="X1035" s="484">
        <v>-726019.62</v>
      </c>
      <c r="Y1035" s="484">
        <v>-682442.42</v>
      </c>
      <c r="Z1035" s="484">
        <v>-914091.67</v>
      </c>
      <c r="AA1035" s="484">
        <v>-862757.73</v>
      </c>
      <c r="AB1035" s="484">
        <v>-811297.48</v>
      </c>
      <c r="AC1035" s="484"/>
      <c r="AD1035" s="484"/>
      <c r="AE1035" s="484">
        <f t="shared" si="1398"/>
        <v>-677497.7958333334</v>
      </c>
      <c r="AF1035" s="485"/>
      <c r="AG1035" s="496"/>
      <c r="AH1035" s="487"/>
      <c r="AI1035" s="487"/>
      <c r="AJ1035" s="487"/>
      <c r="AK1035" s="488">
        <f>AE1035</f>
        <v>-677497.7958333334</v>
      </c>
      <c r="AL1035" s="487">
        <f t="shared" ref="AL1035" si="1447">SUM(AI1035:AK1035)</f>
        <v>-677497.7958333334</v>
      </c>
      <c r="AM1035" s="489"/>
      <c r="AN1035" s="487"/>
      <c r="AO1035" s="490">
        <f t="shared" si="1422"/>
        <v>0</v>
      </c>
      <c r="AP1035" s="232"/>
      <c r="AQ1035" s="491">
        <f t="shared" si="1395"/>
        <v>-811297.48</v>
      </c>
      <c r="AR1035" s="487"/>
      <c r="AS1035" s="487"/>
      <c r="AT1035" s="487"/>
      <c r="AU1035" s="488">
        <f>AQ1035</f>
        <v>-811297.48</v>
      </c>
      <c r="AV1035" s="487">
        <f t="shared" ref="AV1035" si="1448">SUM(AS1035:AU1035)</f>
        <v>-811297.48</v>
      </c>
      <c r="AW1035" s="489"/>
      <c r="AX1035" s="487"/>
      <c r="AY1035" s="489">
        <f t="shared" si="1424"/>
        <v>0</v>
      </c>
      <c r="AZ1035" s="470" t="s">
        <v>1732</v>
      </c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</row>
    <row r="1036" spans="1:83" s="11" customFormat="1" ht="12" customHeight="1">
      <c r="A1036" s="161">
        <v>22820011</v>
      </c>
      <c r="B1036" s="108" t="str">
        <f t="shared" si="1374"/>
        <v>22820011</v>
      </c>
      <c r="C1036" s="94" t="s">
        <v>226</v>
      </c>
      <c r="D1036" s="112" t="str">
        <f t="shared" si="1399"/>
        <v>W/C</v>
      </c>
      <c r="E1036" s="112"/>
      <c r="F1036" s="94"/>
      <c r="G1036" s="112"/>
      <c r="H1036" s="177" t="str">
        <f t="shared" si="1404"/>
        <v/>
      </c>
      <c r="I1036" s="177" t="str">
        <f t="shared" si="1426"/>
        <v/>
      </c>
      <c r="J1036" s="177" t="str">
        <f t="shared" si="1427"/>
        <v/>
      </c>
      <c r="K1036" s="177" t="str">
        <f t="shared" si="1428"/>
        <v/>
      </c>
      <c r="L1036" s="177" t="str">
        <f t="shared" si="1392"/>
        <v>NO</v>
      </c>
      <c r="M1036" s="177" t="str">
        <f t="shared" si="1393"/>
        <v>W/C</v>
      </c>
      <c r="N1036" s="177" t="str">
        <f t="shared" si="1394"/>
        <v>W/C</v>
      </c>
      <c r="O1036"/>
      <c r="P1036" s="95">
        <v>-300000</v>
      </c>
      <c r="Q1036" s="95">
        <v>-300000</v>
      </c>
      <c r="R1036" s="95">
        <v>-300000</v>
      </c>
      <c r="S1036" s="95">
        <v>-300000</v>
      </c>
      <c r="T1036" s="95">
        <v>-300000</v>
      </c>
      <c r="U1036" s="95">
        <v>-300000</v>
      </c>
      <c r="V1036" s="95">
        <v>-1860000</v>
      </c>
      <c r="W1036" s="95">
        <v>-1860000</v>
      </c>
      <c r="X1036" s="95">
        <v>-760000</v>
      </c>
      <c r="Y1036" s="95">
        <v>-700000</v>
      </c>
      <c r="Z1036" s="95">
        <v>-700000</v>
      </c>
      <c r="AA1036" s="95">
        <v>-700000</v>
      </c>
      <c r="AB1036" s="95">
        <v>-1504250</v>
      </c>
      <c r="AC1036" s="95"/>
      <c r="AD1036" s="95"/>
      <c r="AE1036" s="95">
        <f t="shared" si="1398"/>
        <v>-748510.41666666663</v>
      </c>
      <c r="AF1036" s="102"/>
      <c r="AG1036" s="101"/>
      <c r="AH1036" s="99"/>
      <c r="AI1036" s="99"/>
      <c r="AJ1036" s="99"/>
      <c r="AK1036" s="100"/>
      <c r="AL1036" s="99">
        <f t="shared" si="1421"/>
        <v>0</v>
      </c>
      <c r="AM1036" s="98"/>
      <c r="AN1036" s="99">
        <f>AE1036</f>
        <v>-748510.41666666663</v>
      </c>
      <c r="AO1036" s="247">
        <f t="shared" si="1422"/>
        <v>-748510.41666666663</v>
      </c>
      <c r="AP1036" s="232"/>
      <c r="AQ1036" s="86">
        <f t="shared" si="1395"/>
        <v>-1504250</v>
      </c>
      <c r="AR1036" s="99"/>
      <c r="AS1036" s="99"/>
      <c r="AT1036" s="99"/>
      <c r="AU1036" s="100"/>
      <c r="AV1036" s="99">
        <f t="shared" si="1423"/>
        <v>0</v>
      </c>
      <c r="AW1036" s="98"/>
      <c r="AX1036" s="99">
        <f>AQ1036</f>
        <v>-1504250</v>
      </c>
      <c r="AY1036" s="98">
        <f t="shared" si="1424"/>
        <v>-1504250</v>
      </c>
      <c r="AZ1036" s="470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</row>
    <row r="1037" spans="1:83" s="11" customFormat="1" ht="12" customHeight="1">
      <c r="A1037" s="493" t="s">
        <v>1622</v>
      </c>
      <c r="B1037" s="494" t="str">
        <f t="shared" si="1374"/>
        <v>22820022</v>
      </c>
      <c r="C1037" s="523" t="s">
        <v>1616</v>
      </c>
      <c r="D1037" s="480" t="str">
        <f t="shared" si="1399"/>
        <v>W/C</v>
      </c>
      <c r="E1037" s="480"/>
      <c r="F1037" s="495">
        <v>43344</v>
      </c>
      <c r="G1037" s="480"/>
      <c r="H1037" s="482" t="str">
        <f t="shared" si="1404"/>
        <v/>
      </c>
      <c r="I1037" s="482" t="str">
        <f t="shared" si="1426"/>
        <v/>
      </c>
      <c r="J1037" s="482" t="str">
        <f t="shared" si="1427"/>
        <v/>
      </c>
      <c r="K1037" s="482" t="str">
        <f t="shared" si="1428"/>
        <v/>
      </c>
      <c r="L1037" s="482" t="str">
        <f t="shared" ref="L1037" si="1449">IF(VALUE(AM1037),"W/C",IF(ISBLANK(AM1037),"NO","W/C"))</f>
        <v>NO</v>
      </c>
      <c r="M1037" s="482" t="str">
        <f t="shared" ref="M1037" si="1450">IF(VALUE(AN1037),"W/C",IF(ISBLANK(AN1037),"NO","W/C"))</f>
        <v>W/C</v>
      </c>
      <c r="N1037" s="482" t="str">
        <f t="shared" ref="N1037" si="1451">IF(OR(CONCATENATE(L1037,M1037)="NOW/C",CONCATENATE(L1037,M1037)="W/CNO"),"W/C","")</f>
        <v>W/C</v>
      </c>
      <c r="O1037" s="483"/>
      <c r="P1037" s="484">
        <v>3250000</v>
      </c>
      <c r="Q1037" s="484">
        <v>2650000</v>
      </c>
      <c r="R1037" s="484">
        <v>2650000</v>
      </c>
      <c r="S1037" s="484">
        <v>2864000</v>
      </c>
      <c r="T1037" s="484">
        <v>2864000</v>
      </c>
      <c r="U1037" s="484">
        <v>2864000</v>
      </c>
      <c r="V1037" s="484">
        <v>1558000</v>
      </c>
      <c r="W1037" s="484">
        <v>1558000</v>
      </c>
      <c r="X1037" s="484">
        <v>1558000</v>
      </c>
      <c r="Y1037" s="484">
        <v>1562000</v>
      </c>
      <c r="Z1037" s="484">
        <v>1562000</v>
      </c>
      <c r="AA1037" s="484">
        <v>348000</v>
      </c>
      <c r="AB1037" s="484">
        <v>75000</v>
      </c>
      <c r="AC1037" s="484"/>
      <c r="AD1037" s="484"/>
      <c r="AE1037" s="484">
        <f t="shared" si="1398"/>
        <v>1975041.6666666667</v>
      </c>
      <c r="AF1037" s="485"/>
      <c r="AG1037" s="496"/>
      <c r="AH1037" s="487"/>
      <c r="AI1037" s="487"/>
      <c r="AJ1037" s="487"/>
      <c r="AK1037" s="488"/>
      <c r="AL1037" s="487">
        <f t="shared" si="1421"/>
        <v>0</v>
      </c>
      <c r="AM1037" s="489"/>
      <c r="AN1037" s="487">
        <f>AE1037</f>
        <v>1975041.6666666667</v>
      </c>
      <c r="AO1037" s="490">
        <f t="shared" ref="AO1037" si="1452">AM1037+AN1037</f>
        <v>1975041.6666666667</v>
      </c>
      <c r="AP1037" s="232"/>
      <c r="AQ1037" s="491">
        <f t="shared" si="1395"/>
        <v>75000</v>
      </c>
      <c r="AR1037" s="487"/>
      <c r="AS1037" s="487"/>
      <c r="AT1037" s="487"/>
      <c r="AU1037" s="488"/>
      <c r="AV1037" s="487">
        <f t="shared" ref="AV1037" si="1453">SUM(AS1037:AU1037)</f>
        <v>0</v>
      </c>
      <c r="AW1037" s="489"/>
      <c r="AX1037" s="487">
        <f>AQ1037</f>
        <v>75000</v>
      </c>
      <c r="AY1037" s="489">
        <f t="shared" ref="AY1037" si="1454">AW1037+AX1037</f>
        <v>75000</v>
      </c>
      <c r="AZ1037" s="470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</row>
    <row r="1038" spans="1:83" s="11" customFormat="1" ht="12" customHeight="1">
      <c r="A1038" s="161">
        <v>22820012</v>
      </c>
      <c r="B1038" s="108" t="str">
        <f t="shared" si="1374"/>
        <v>22820012</v>
      </c>
      <c r="C1038" s="94" t="s">
        <v>635</v>
      </c>
      <c r="D1038" s="112" t="str">
        <f t="shared" si="1399"/>
        <v>W/C</v>
      </c>
      <c r="E1038" s="112"/>
      <c r="F1038" s="94"/>
      <c r="G1038" s="112"/>
      <c r="H1038" s="177" t="str">
        <f t="shared" si="1404"/>
        <v/>
      </c>
      <c r="I1038" s="177" t="str">
        <f t="shared" si="1426"/>
        <v/>
      </c>
      <c r="J1038" s="177" t="str">
        <f t="shared" si="1427"/>
        <v/>
      </c>
      <c r="K1038" s="177" t="str">
        <f t="shared" si="1428"/>
        <v/>
      </c>
      <c r="L1038" s="177" t="str">
        <f t="shared" si="1392"/>
        <v>NO</v>
      </c>
      <c r="M1038" s="177" t="str">
        <f t="shared" si="1393"/>
        <v>W/C</v>
      </c>
      <c r="N1038" s="177" t="str">
        <f t="shared" si="1394"/>
        <v>W/C</v>
      </c>
      <c r="O1038"/>
      <c r="P1038" s="95">
        <v>-2725000</v>
      </c>
      <c r="Q1038" s="95">
        <v>-2725000</v>
      </c>
      <c r="R1038" s="95">
        <v>-2725000</v>
      </c>
      <c r="S1038" s="95">
        <v>-2475000</v>
      </c>
      <c r="T1038" s="95">
        <v>-2475000</v>
      </c>
      <c r="U1038" s="95">
        <v>-2175000</v>
      </c>
      <c r="V1038" s="95">
        <v>-869000</v>
      </c>
      <c r="W1038" s="95">
        <v>-119000</v>
      </c>
      <c r="X1038" s="95">
        <v>-119000</v>
      </c>
      <c r="Y1038" s="95">
        <v>-323000</v>
      </c>
      <c r="Z1038" s="95">
        <v>-323000</v>
      </c>
      <c r="AA1038" s="95">
        <v>-323000</v>
      </c>
      <c r="AB1038" s="95">
        <v>-132250</v>
      </c>
      <c r="AC1038" s="95"/>
      <c r="AD1038" s="95"/>
      <c r="AE1038" s="95">
        <f t="shared" si="1398"/>
        <v>-1339968.75</v>
      </c>
      <c r="AF1038" s="102"/>
      <c r="AG1038" s="101"/>
      <c r="AH1038" s="99"/>
      <c r="AI1038" s="99"/>
      <c r="AJ1038" s="99"/>
      <c r="AK1038" s="100"/>
      <c r="AL1038" s="99">
        <f t="shared" si="1421"/>
        <v>0</v>
      </c>
      <c r="AM1038" s="98"/>
      <c r="AN1038" s="99">
        <f>AE1038</f>
        <v>-1339968.75</v>
      </c>
      <c r="AO1038" s="247">
        <f t="shared" si="1422"/>
        <v>-1339968.75</v>
      </c>
      <c r="AP1038" s="232"/>
      <c r="AQ1038" s="86">
        <f t="shared" si="1395"/>
        <v>-132250</v>
      </c>
      <c r="AR1038" s="99"/>
      <c r="AS1038" s="99"/>
      <c r="AT1038" s="99"/>
      <c r="AU1038" s="100"/>
      <c r="AV1038" s="99">
        <f t="shared" si="1423"/>
        <v>0</v>
      </c>
      <c r="AW1038" s="98"/>
      <c r="AX1038" s="99">
        <f>AQ1038</f>
        <v>-132250</v>
      </c>
      <c r="AY1038" s="98">
        <f t="shared" si="1424"/>
        <v>-132250</v>
      </c>
      <c r="AZ1038" s="470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</row>
    <row r="1039" spans="1:83" s="11" customFormat="1" ht="12" customHeight="1">
      <c r="A1039" s="161">
        <v>22830003</v>
      </c>
      <c r="B1039" s="108" t="str">
        <f t="shared" si="1374"/>
        <v>22830003</v>
      </c>
      <c r="C1039" s="94" t="s">
        <v>329</v>
      </c>
      <c r="D1039" s="112" t="str">
        <f t="shared" si="1399"/>
        <v>Non-Op</v>
      </c>
      <c r="E1039" s="112"/>
      <c r="F1039" s="94"/>
      <c r="G1039" s="112"/>
      <c r="H1039" s="177" t="str">
        <f t="shared" si="1404"/>
        <v/>
      </c>
      <c r="I1039" s="177" t="str">
        <f t="shared" si="1426"/>
        <v/>
      </c>
      <c r="J1039" s="177" t="str">
        <f t="shared" si="1427"/>
        <v/>
      </c>
      <c r="K1039" s="177" t="str">
        <f t="shared" si="1428"/>
        <v>Non-Op</v>
      </c>
      <c r="L1039" s="177" t="str">
        <f t="shared" si="1392"/>
        <v>NO</v>
      </c>
      <c r="M1039" s="177" t="str">
        <f t="shared" si="1393"/>
        <v>NO</v>
      </c>
      <c r="N1039" s="177" t="str">
        <f t="shared" si="1394"/>
        <v/>
      </c>
      <c r="O1039"/>
      <c r="P1039" s="95">
        <v>-57219142</v>
      </c>
      <c r="Q1039" s="95">
        <v>-57335429.710000001</v>
      </c>
      <c r="R1039" s="95">
        <v>-57453740.829999998</v>
      </c>
      <c r="S1039" s="95">
        <v>-57567497.68</v>
      </c>
      <c r="T1039" s="95">
        <v>-57686024.710000001</v>
      </c>
      <c r="U1039" s="95">
        <v>-57799762.039999999</v>
      </c>
      <c r="V1039" s="95">
        <v>-57915491.350000001</v>
      </c>
      <c r="W1039" s="95">
        <v>-57245701.229999997</v>
      </c>
      <c r="X1039" s="95">
        <v>-57361430.539999999</v>
      </c>
      <c r="Y1039" s="95">
        <v>-57477159.850000001</v>
      </c>
      <c r="Z1039" s="95">
        <v>-57591298.530000001</v>
      </c>
      <c r="AA1039" s="95">
        <v>-57709422.689999998</v>
      </c>
      <c r="AB1039" s="95">
        <v>-64325541.729999997</v>
      </c>
      <c r="AC1039" s="95"/>
      <c r="AD1039" s="95"/>
      <c r="AE1039" s="95">
        <f t="shared" si="1398"/>
        <v>-57826275.085416675</v>
      </c>
      <c r="AF1039" s="102"/>
      <c r="AG1039" s="102"/>
      <c r="AH1039" s="99"/>
      <c r="AI1039" s="99"/>
      <c r="AJ1039" s="99"/>
      <c r="AK1039" s="100">
        <f>AE1039</f>
        <v>-57826275.085416675</v>
      </c>
      <c r="AL1039" s="99">
        <f t="shared" si="1421"/>
        <v>-57826275.085416675</v>
      </c>
      <c r="AM1039" s="98"/>
      <c r="AN1039" s="99"/>
      <c r="AO1039" s="247">
        <f t="shared" si="1422"/>
        <v>0</v>
      </c>
      <c r="AP1039" s="232"/>
      <c r="AQ1039" s="86">
        <f t="shared" si="1395"/>
        <v>-64325541.729999997</v>
      </c>
      <c r="AR1039" s="99"/>
      <c r="AS1039" s="99"/>
      <c r="AT1039" s="99"/>
      <c r="AU1039" s="100">
        <f>AQ1039</f>
        <v>-64325541.729999997</v>
      </c>
      <c r="AV1039" s="99">
        <f t="shared" si="1423"/>
        <v>-64325541.729999997</v>
      </c>
      <c r="AW1039" s="98"/>
      <c r="AX1039" s="99"/>
      <c r="AY1039" s="98">
        <f t="shared" si="1424"/>
        <v>0</v>
      </c>
      <c r="AZ1039" s="470" t="s">
        <v>1677</v>
      </c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</row>
    <row r="1040" spans="1:83" s="11" customFormat="1" ht="12" customHeight="1">
      <c r="A1040" s="161">
        <v>22830013</v>
      </c>
      <c r="B1040" s="108" t="str">
        <f t="shared" si="1374"/>
        <v>22830013</v>
      </c>
      <c r="C1040" s="94" t="s">
        <v>330</v>
      </c>
      <c r="D1040" s="112" t="str">
        <f t="shared" si="1399"/>
        <v>Non-Op</v>
      </c>
      <c r="E1040" s="112"/>
      <c r="F1040" s="94"/>
      <c r="G1040" s="112"/>
      <c r="H1040" s="177" t="str">
        <f t="shared" si="1404"/>
        <v/>
      </c>
      <c r="I1040" s="177" t="str">
        <f t="shared" si="1426"/>
        <v/>
      </c>
      <c r="J1040" s="177" t="str">
        <f t="shared" si="1427"/>
        <v/>
      </c>
      <c r="K1040" s="177" t="str">
        <f t="shared" si="1428"/>
        <v>Non-Op</v>
      </c>
      <c r="L1040" s="177" t="str">
        <f t="shared" si="1392"/>
        <v>NO</v>
      </c>
      <c r="M1040" s="177" t="str">
        <f t="shared" si="1393"/>
        <v>NO</v>
      </c>
      <c r="N1040" s="177" t="str">
        <f t="shared" si="1394"/>
        <v/>
      </c>
      <c r="O1040"/>
      <c r="P1040" s="95">
        <v>-3165000</v>
      </c>
      <c r="Q1040" s="95">
        <v>-3147094.57</v>
      </c>
      <c r="R1040" s="95">
        <v>-3128782.74</v>
      </c>
      <c r="S1040" s="95">
        <v>-3110647.69</v>
      </c>
      <c r="T1040" s="95">
        <v>-3318826.42</v>
      </c>
      <c r="U1040" s="95">
        <v>-3301408.53</v>
      </c>
      <c r="V1040" s="95">
        <v>-3283804.71</v>
      </c>
      <c r="W1040" s="95">
        <v>-3266087.14</v>
      </c>
      <c r="X1040" s="95">
        <v>-3249649.73</v>
      </c>
      <c r="Y1040" s="95">
        <v>-3232785.6</v>
      </c>
      <c r="Z1040" s="95">
        <v>-2269511.11</v>
      </c>
      <c r="AA1040" s="95">
        <v>-2267060.0299999998</v>
      </c>
      <c r="AB1040" s="95">
        <v>-4012579.65</v>
      </c>
      <c r="AC1040" s="95"/>
      <c r="AD1040" s="95"/>
      <c r="AE1040" s="95">
        <f t="shared" si="1398"/>
        <v>-3097037.3412500005</v>
      </c>
      <c r="AF1040" s="102"/>
      <c r="AG1040" s="102"/>
      <c r="AH1040" s="99"/>
      <c r="AI1040" s="99"/>
      <c r="AJ1040" s="99"/>
      <c r="AK1040" s="100">
        <f>AE1040</f>
        <v>-3097037.3412500005</v>
      </c>
      <c r="AL1040" s="99">
        <f t="shared" si="1421"/>
        <v>-3097037.3412500005</v>
      </c>
      <c r="AM1040" s="98"/>
      <c r="AN1040" s="99"/>
      <c r="AO1040" s="247">
        <f t="shared" si="1422"/>
        <v>0</v>
      </c>
      <c r="AP1040" s="232"/>
      <c r="AQ1040" s="86">
        <f t="shared" si="1395"/>
        <v>-4012579.65</v>
      </c>
      <c r="AR1040" s="99"/>
      <c r="AS1040" s="99"/>
      <c r="AT1040" s="99"/>
      <c r="AU1040" s="100">
        <f>AQ1040</f>
        <v>-4012579.65</v>
      </c>
      <c r="AV1040" s="99">
        <f t="shared" si="1423"/>
        <v>-4012579.65</v>
      </c>
      <c r="AW1040" s="98"/>
      <c r="AX1040" s="99"/>
      <c r="AY1040" s="98">
        <f t="shared" si="1424"/>
        <v>0</v>
      </c>
      <c r="AZ1040" s="470" t="s">
        <v>1677</v>
      </c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</row>
    <row r="1041" spans="1:83" s="11" customFormat="1" ht="12" customHeight="1">
      <c r="A1041" s="161">
        <v>22830023</v>
      </c>
      <c r="B1041" s="108" t="str">
        <f t="shared" si="1374"/>
        <v>22830023</v>
      </c>
      <c r="C1041" s="94" t="s">
        <v>505</v>
      </c>
      <c r="D1041" s="112" t="str">
        <f t="shared" si="1399"/>
        <v>Non-Op</v>
      </c>
      <c r="E1041" s="112"/>
      <c r="F1041" s="94"/>
      <c r="G1041" s="112"/>
      <c r="H1041" s="177" t="str">
        <f t="shared" si="1404"/>
        <v/>
      </c>
      <c r="I1041" s="177" t="str">
        <f t="shared" si="1426"/>
        <v/>
      </c>
      <c r="J1041" s="177" t="str">
        <f t="shared" si="1427"/>
        <v/>
      </c>
      <c r="K1041" s="177" t="str">
        <f t="shared" si="1428"/>
        <v>Non-Op</v>
      </c>
      <c r="L1041" s="177" t="str">
        <f t="shared" si="1392"/>
        <v>NO</v>
      </c>
      <c r="M1041" s="177" t="str">
        <f t="shared" si="1393"/>
        <v>NO</v>
      </c>
      <c r="N1041" s="177" t="str">
        <f t="shared" si="1394"/>
        <v/>
      </c>
      <c r="O1041"/>
      <c r="P1041" s="95">
        <v>-37400874</v>
      </c>
      <c r="Q1041" s="95">
        <v>-37359124</v>
      </c>
      <c r="R1041" s="95">
        <v>-37317374</v>
      </c>
      <c r="S1041" s="95">
        <v>-37275624</v>
      </c>
      <c r="T1041" s="95">
        <v>-37233874</v>
      </c>
      <c r="U1041" s="95">
        <v>-37192124</v>
      </c>
      <c r="V1041" s="95">
        <v>-37150374</v>
      </c>
      <c r="W1041" s="95">
        <v>-37108624</v>
      </c>
      <c r="X1041" s="95">
        <v>-37066874</v>
      </c>
      <c r="Y1041" s="95">
        <v>-22021150.25</v>
      </c>
      <c r="Z1041" s="95">
        <v>-22129666.5</v>
      </c>
      <c r="AA1041" s="95">
        <v>-22238182.75</v>
      </c>
      <c r="AB1041" s="95">
        <v>-21262507.039999999</v>
      </c>
      <c r="AC1041" s="95"/>
      <c r="AD1041" s="95"/>
      <c r="AE1041" s="95">
        <f t="shared" si="1398"/>
        <v>-32785390.168333333</v>
      </c>
      <c r="AF1041" s="102"/>
      <c r="AG1041" s="101"/>
      <c r="AH1041" s="99"/>
      <c r="AI1041" s="99"/>
      <c r="AJ1041" s="99"/>
      <c r="AK1041" s="100">
        <f>AE1041</f>
        <v>-32785390.168333333</v>
      </c>
      <c r="AL1041" s="99">
        <f t="shared" si="1421"/>
        <v>-32785390.168333333</v>
      </c>
      <c r="AM1041" s="98"/>
      <c r="AN1041" s="99"/>
      <c r="AO1041" s="247">
        <f t="shared" si="1422"/>
        <v>0</v>
      </c>
      <c r="AP1041" s="232"/>
      <c r="AQ1041" s="86">
        <f t="shared" si="1395"/>
        <v>-21262507.039999999</v>
      </c>
      <c r="AR1041" s="99"/>
      <c r="AS1041" s="99"/>
      <c r="AT1041" s="99"/>
      <c r="AU1041" s="100">
        <f>AQ1041</f>
        <v>-21262507.039999999</v>
      </c>
      <c r="AV1041" s="99">
        <f t="shared" si="1423"/>
        <v>-21262507.039999999</v>
      </c>
      <c r="AW1041" s="98"/>
      <c r="AX1041" s="99"/>
      <c r="AY1041" s="98">
        <f t="shared" si="1424"/>
        <v>0</v>
      </c>
      <c r="AZ1041" s="470" t="s">
        <v>1680</v>
      </c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</row>
    <row r="1042" spans="1:83" s="11" customFormat="1" ht="12" customHeight="1">
      <c r="A1042" s="161">
        <v>22830033</v>
      </c>
      <c r="B1042" s="108" t="str">
        <f t="shared" si="1374"/>
        <v>22830033</v>
      </c>
      <c r="C1042" s="94" t="s">
        <v>812</v>
      </c>
      <c r="D1042" s="112" t="str">
        <f t="shared" si="1399"/>
        <v>W/C</v>
      </c>
      <c r="E1042" s="112"/>
      <c r="F1042" s="94"/>
      <c r="G1042" s="112"/>
      <c r="H1042" s="177" t="str">
        <f t="shared" si="1404"/>
        <v/>
      </c>
      <c r="I1042" s="177" t="str">
        <f t="shared" si="1426"/>
        <v/>
      </c>
      <c r="J1042" s="177" t="str">
        <f t="shared" si="1427"/>
        <v/>
      </c>
      <c r="K1042" s="177" t="str">
        <f t="shared" si="1428"/>
        <v/>
      </c>
      <c r="L1042" s="177" t="str">
        <f t="shared" si="1392"/>
        <v>NO</v>
      </c>
      <c r="M1042" s="177" t="str">
        <f t="shared" si="1393"/>
        <v>W/C</v>
      </c>
      <c r="N1042" s="177" t="str">
        <f t="shared" si="1394"/>
        <v>W/C</v>
      </c>
      <c r="O1042"/>
      <c r="P1042" s="95">
        <v>-870152</v>
      </c>
      <c r="Q1042" s="95">
        <v>-825639.25</v>
      </c>
      <c r="R1042" s="95">
        <v>-642254</v>
      </c>
      <c r="S1042" s="95">
        <v>-749198</v>
      </c>
      <c r="T1042" s="95">
        <v>-774426</v>
      </c>
      <c r="U1042" s="95">
        <v>-762997</v>
      </c>
      <c r="V1042" s="95">
        <v>-754565</v>
      </c>
      <c r="W1042" s="95">
        <v>-764346</v>
      </c>
      <c r="X1042" s="95">
        <v>-794436</v>
      </c>
      <c r="Y1042" s="95">
        <v>-868881</v>
      </c>
      <c r="Z1042" s="95">
        <v>-893957</v>
      </c>
      <c r="AA1042" s="95">
        <v>-886691</v>
      </c>
      <c r="AB1042" s="95">
        <v>-994788</v>
      </c>
      <c r="AC1042" s="95"/>
      <c r="AD1042" s="95"/>
      <c r="AE1042" s="95">
        <f t="shared" si="1398"/>
        <v>-804155.02083333337</v>
      </c>
      <c r="AF1042" s="102"/>
      <c r="AG1042" s="101"/>
      <c r="AH1042" s="99"/>
      <c r="AI1042" s="99"/>
      <c r="AJ1042" s="99"/>
      <c r="AK1042" s="100"/>
      <c r="AL1042" s="99">
        <f t="shared" si="1421"/>
        <v>0</v>
      </c>
      <c r="AM1042" s="98"/>
      <c r="AN1042" s="99">
        <f>AE1042</f>
        <v>-804155.02083333337</v>
      </c>
      <c r="AO1042" s="247">
        <f t="shared" si="1422"/>
        <v>-804155.02083333337</v>
      </c>
      <c r="AP1042" s="232"/>
      <c r="AQ1042" s="86">
        <f t="shared" si="1395"/>
        <v>-994788</v>
      </c>
      <c r="AR1042" s="99"/>
      <c r="AS1042" s="99"/>
      <c r="AT1042" s="99"/>
      <c r="AU1042" s="100"/>
      <c r="AV1042" s="99">
        <f t="shared" si="1423"/>
        <v>0</v>
      </c>
      <c r="AW1042" s="98"/>
      <c r="AX1042" s="99">
        <f>AQ1042</f>
        <v>-994788</v>
      </c>
      <c r="AY1042" s="98">
        <f t="shared" si="1424"/>
        <v>-994788</v>
      </c>
      <c r="AZ1042" s="470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</row>
    <row r="1043" spans="1:83" s="11" customFormat="1" ht="12" customHeight="1">
      <c r="A1043" s="161">
        <v>22830043</v>
      </c>
      <c r="B1043" s="108" t="str">
        <f t="shared" si="1374"/>
        <v>22830043</v>
      </c>
      <c r="C1043" s="94" t="s">
        <v>984</v>
      </c>
      <c r="D1043" s="112" t="str">
        <f t="shared" si="1399"/>
        <v>W/C</v>
      </c>
      <c r="E1043" s="112"/>
      <c r="F1043" s="94"/>
      <c r="G1043" s="112"/>
      <c r="H1043" s="177" t="str">
        <f t="shared" si="1404"/>
        <v/>
      </c>
      <c r="I1043" s="177" t="str">
        <f t="shared" si="1426"/>
        <v/>
      </c>
      <c r="J1043" s="177" t="str">
        <f t="shared" si="1427"/>
        <v/>
      </c>
      <c r="K1043" s="177" t="str">
        <f t="shared" si="1428"/>
        <v/>
      </c>
      <c r="L1043" s="177" t="str">
        <f t="shared" si="1392"/>
        <v>NO</v>
      </c>
      <c r="M1043" s="177" t="str">
        <f t="shared" si="1393"/>
        <v>W/C</v>
      </c>
      <c r="N1043" s="177" t="str">
        <f t="shared" si="1394"/>
        <v>W/C</v>
      </c>
      <c r="O1043"/>
      <c r="P1043" s="95">
        <v>12945.24</v>
      </c>
      <c r="Q1043" s="95">
        <v>14705.44</v>
      </c>
      <c r="R1043" s="95">
        <v>-250031.93</v>
      </c>
      <c r="S1043" s="95">
        <v>-245772.61</v>
      </c>
      <c r="T1043" s="95">
        <v>-215973.81</v>
      </c>
      <c r="U1043" s="95">
        <v>-199309.82</v>
      </c>
      <c r="V1043" s="95">
        <v>-182068.88</v>
      </c>
      <c r="W1043" s="95">
        <v>-177068.88</v>
      </c>
      <c r="X1043" s="95">
        <v>-162320.35999999999</v>
      </c>
      <c r="Y1043" s="95">
        <v>-129191.59</v>
      </c>
      <c r="Z1043" s="95">
        <v>-89293.47</v>
      </c>
      <c r="AA1043" s="95">
        <v>-74549.66</v>
      </c>
      <c r="AB1043" s="95">
        <v>-59763.42</v>
      </c>
      <c r="AC1043" s="95"/>
      <c r="AD1043" s="95"/>
      <c r="AE1043" s="95">
        <f t="shared" si="1398"/>
        <v>-144523.72166666665</v>
      </c>
      <c r="AF1043" s="102"/>
      <c r="AG1043" s="101"/>
      <c r="AH1043" s="99"/>
      <c r="AI1043" s="99"/>
      <c r="AJ1043" s="99"/>
      <c r="AK1043" s="100"/>
      <c r="AL1043" s="99">
        <f t="shared" si="1421"/>
        <v>0</v>
      </c>
      <c r="AM1043" s="98"/>
      <c r="AN1043" s="99">
        <f>AE1043</f>
        <v>-144523.72166666665</v>
      </c>
      <c r="AO1043" s="247">
        <f t="shared" si="1422"/>
        <v>-144523.72166666665</v>
      </c>
      <c r="AP1043" s="232"/>
      <c r="AQ1043" s="86">
        <f t="shared" si="1395"/>
        <v>-59763.42</v>
      </c>
      <c r="AR1043" s="99"/>
      <c r="AS1043" s="99"/>
      <c r="AT1043" s="99"/>
      <c r="AU1043" s="100"/>
      <c r="AV1043" s="99">
        <f t="shared" si="1423"/>
        <v>0</v>
      </c>
      <c r="AW1043" s="98"/>
      <c r="AX1043" s="99">
        <f t="shared" ref="AX1043:AX1046" si="1455">AQ1043</f>
        <v>-59763.42</v>
      </c>
      <c r="AY1043" s="98">
        <f t="shared" si="1424"/>
        <v>-59763.42</v>
      </c>
      <c r="AZ1043" s="470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</row>
    <row r="1044" spans="1:83" s="11" customFormat="1" ht="12" customHeight="1">
      <c r="A1044" s="161">
        <v>22830053</v>
      </c>
      <c r="B1044" s="108" t="str">
        <f t="shared" si="1374"/>
        <v>22830053</v>
      </c>
      <c r="C1044" s="94" t="s">
        <v>1046</v>
      </c>
      <c r="D1044" s="112" t="str">
        <f t="shared" si="1399"/>
        <v>W/C</v>
      </c>
      <c r="E1044" s="112"/>
      <c r="F1044" s="94"/>
      <c r="G1044" s="112"/>
      <c r="H1044" s="177" t="str">
        <f t="shared" si="1404"/>
        <v/>
      </c>
      <c r="I1044" s="177" t="str">
        <f t="shared" si="1426"/>
        <v/>
      </c>
      <c r="J1044" s="177" t="str">
        <f t="shared" si="1427"/>
        <v/>
      </c>
      <c r="K1044" s="177" t="str">
        <f t="shared" si="1428"/>
        <v/>
      </c>
      <c r="L1044" s="177" t="str">
        <f t="shared" si="1392"/>
        <v>NO</v>
      </c>
      <c r="M1044" s="177" t="str">
        <f t="shared" si="1393"/>
        <v>W/C</v>
      </c>
      <c r="N1044" s="177" t="str">
        <f t="shared" si="1394"/>
        <v>W/C</v>
      </c>
      <c r="O1044"/>
      <c r="P1044" s="95">
        <v>-2255401</v>
      </c>
      <c r="Q1044" s="95">
        <v>-2240473</v>
      </c>
      <c r="R1044" s="95">
        <v>-2417260</v>
      </c>
      <c r="S1044" s="95">
        <v>-2605721</v>
      </c>
      <c r="T1044" s="95">
        <v>-2550448</v>
      </c>
      <c r="U1044" s="95">
        <v>-2595481.8199999998</v>
      </c>
      <c r="V1044" s="95">
        <v>-2578224</v>
      </c>
      <c r="W1044" s="95">
        <v>-2588248</v>
      </c>
      <c r="X1044" s="95">
        <v>-2618925</v>
      </c>
      <c r="Y1044" s="95">
        <v>-2439743</v>
      </c>
      <c r="Z1044" s="95">
        <v>-2498713</v>
      </c>
      <c r="AA1044" s="95">
        <v>-2549209</v>
      </c>
      <c r="AB1044" s="95">
        <v>-2545019</v>
      </c>
      <c r="AC1044" s="95"/>
      <c r="AD1044" s="95"/>
      <c r="AE1044" s="95">
        <f t="shared" si="1398"/>
        <v>-2506887.9849999999</v>
      </c>
      <c r="AF1044" s="102"/>
      <c r="AG1044" s="101"/>
      <c r="AH1044" s="99"/>
      <c r="AI1044" s="99"/>
      <c r="AJ1044" s="99"/>
      <c r="AK1044" s="100"/>
      <c r="AL1044" s="99">
        <f t="shared" si="1421"/>
        <v>0</v>
      </c>
      <c r="AM1044" s="98"/>
      <c r="AN1044" s="99">
        <f>AE1044</f>
        <v>-2506887.9849999999</v>
      </c>
      <c r="AO1044" s="247">
        <f t="shared" si="1422"/>
        <v>-2506887.9849999999</v>
      </c>
      <c r="AP1044" s="232"/>
      <c r="AQ1044" s="86">
        <f t="shared" si="1395"/>
        <v>-2545019</v>
      </c>
      <c r="AR1044" s="99"/>
      <c r="AS1044" s="99"/>
      <c r="AT1044" s="99"/>
      <c r="AU1044" s="100"/>
      <c r="AV1044" s="99">
        <f t="shared" si="1423"/>
        <v>0</v>
      </c>
      <c r="AW1044" s="98"/>
      <c r="AX1044" s="99">
        <f t="shared" si="1455"/>
        <v>-2545019</v>
      </c>
      <c r="AY1044" s="98">
        <f t="shared" si="1424"/>
        <v>-2545019</v>
      </c>
      <c r="AZ1044" s="470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</row>
    <row r="1045" spans="1:83" s="11" customFormat="1" ht="12" customHeight="1">
      <c r="A1045" s="161">
        <v>22830063</v>
      </c>
      <c r="B1045" s="108" t="str">
        <f t="shared" si="1374"/>
        <v>22830063</v>
      </c>
      <c r="C1045" s="94" t="s">
        <v>1066</v>
      </c>
      <c r="D1045" s="112" t="str">
        <f t="shared" si="1399"/>
        <v>W/C</v>
      </c>
      <c r="E1045" s="112"/>
      <c r="F1045" s="94"/>
      <c r="G1045" s="112"/>
      <c r="H1045" s="177" t="str">
        <f t="shared" si="1404"/>
        <v/>
      </c>
      <c r="I1045" s="177" t="str">
        <f t="shared" si="1426"/>
        <v/>
      </c>
      <c r="J1045" s="177" t="str">
        <f t="shared" si="1427"/>
        <v/>
      </c>
      <c r="K1045" s="177" t="str">
        <f t="shared" si="1428"/>
        <v/>
      </c>
      <c r="L1045" s="177" t="str">
        <f t="shared" si="1392"/>
        <v>NO</v>
      </c>
      <c r="M1045" s="177" t="str">
        <f t="shared" si="1393"/>
        <v>W/C</v>
      </c>
      <c r="N1045" s="177" t="str">
        <f t="shared" si="1394"/>
        <v>W/C</v>
      </c>
      <c r="O1045"/>
      <c r="P1045" s="95">
        <v>-63434.85</v>
      </c>
      <c r="Q1045" s="95">
        <v>-63434.85</v>
      </c>
      <c r="R1045" s="95">
        <v>-63434.85</v>
      </c>
      <c r="S1045" s="95">
        <v>-63434.85</v>
      </c>
      <c r="T1045" s="95">
        <v>-63434.85</v>
      </c>
      <c r="U1045" s="95">
        <v>-63434.85</v>
      </c>
      <c r="V1045" s="95">
        <v>-63434.85</v>
      </c>
      <c r="W1045" s="95">
        <v>-63434.85</v>
      </c>
      <c r="X1045" s="95">
        <v>-63434.85</v>
      </c>
      <c r="Y1045" s="95">
        <v>-63434.85</v>
      </c>
      <c r="Z1045" s="95">
        <v>-63434.85</v>
      </c>
      <c r="AA1045" s="95">
        <v>-63434.85</v>
      </c>
      <c r="AB1045" s="95">
        <v>-63434.85</v>
      </c>
      <c r="AC1045" s="95"/>
      <c r="AD1045" s="95"/>
      <c r="AE1045" s="95">
        <f t="shared" si="1398"/>
        <v>-63434.849999999984</v>
      </c>
      <c r="AF1045" s="102"/>
      <c r="AG1045" s="101"/>
      <c r="AH1045" s="99"/>
      <c r="AI1045" s="99"/>
      <c r="AJ1045" s="99"/>
      <c r="AK1045" s="100"/>
      <c r="AL1045" s="99">
        <f t="shared" si="1421"/>
        <v>0</v>
      </c>
      <c r="AM1045" s="98"/>
      <c r="AN1045" s="99">
        <f>AE1045</f>
        <v>-63434.849999999984</v>
      </c>
      <c r="AO1045" s="247">
        <f t="shared" si="1422"/>
        <v>-63434.849999999984</v>
      </c>
      <c r="AP1045" s="232"/>
      <c r="AQ1045" s="86">
        <f t="shared" si="1395"/>
        <v>-63434.85</v>
      </c>
      <c r="AR1045" s="99"/>
      <c r="AS1045" s="99"/>
      <c r="AT1045" s="99"/>
      <c r="AU1045" s="100"/>
      <c r="AV1045" s="99">
        <f t="shared" si="1423"/>
        <v>0</v>
      </c>
      <c r="AW1045" s="98"/>
      <c r="AX1045" s="99">
        <f t="shared" si="1455"/>
        <v>-63434.85</v>
      </c>
      <c r="AY1045" s="98">
        <f t="shared" si="1424"/>
        <v>-63434.85</v>
      </c>
      <c r="AZ1045" s="470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</row>
    <row r="1046" spans="1:83" s="11" customFormat="1" ht="12" customHeight="1">
      <c r="A1046" s="161">
        <v>22830073</v>
      </c>
      <c r="B1046" s="108" t="str">
        <f t="shared" si="1374"/>
        <v>22830073</v>
      </c>
      <c r="C1046" s="94" t="s">
        <v>1067</v>
      </c>
      <c r="D1046" s="112" t="str">
        <f t="shared" si="1399"/>
        <v>W/C</v>
      </c>
      <c r="E1046" s="112"/>
      <c r="F1046" s="94"/>
      <c r="G1046" s="112"/>
      <c r="H1046" s="177" t="str">
        <f t="shared" si="1404"/>
        <v/>
      </c>
      <c r="I1046" s="177" t="str">
        <f t="shared" si="1426"/>
        <v/>
      </c>
      <c r="J1046" s="177" t="str">
        <f t="shared" si="1427"/>
        <v/>
      </c>
      <c r="K1046" s="177" t="str">
        <f t="shared" si="1428"/>
        <v/>
      </c>
      <c r="L1046" s="177" t="str">
        <f t="shared" si="1392"/>
        <v>NO</v>
      </c>
      <c r="M1046" s="177" t="str">
        <f t="shared" si="1393"/>
        <v>W/C</v>
      </c>
      <c r="N1046" s="177" t="str">
        <f t="shared" si="1394"/>
        <v>W/C</v>
      </c>
      <c r="O1046"/>
      <c r="P1046" s="95">
        <v>-128833.15</v>
      </c>
      <c r="Q1046" s="95">
        <v>-128833.15</v>
      </c>
      <c r="R1046" s="95">
        <v>-128833.15</v>
      </c>
      <c r="S1046" s="95">
        <v>-128833.15</v>
      </c>
      <c r="T1046" s="95">
        <v>-128833.15</v>
      </c>
      <c r="U1046" s="95">
        <v>-128833.15</v>
      </c>
      <c r="V1046" s="95">
        <v>-128833.15</v>
      </c>
      <c r="W1046" s="95">
        <v>-128833.15</v>
      </c>
      <c r="X1046" s="95">
        <v>-128833.15</v>
      </c>
      <c r="Y1046" s="95">
        <v>-128833.15</v>
      </c>
      <c r="Z1046" s="95">
        <v>-128833.15</v>
      </c>
      <c r="AA1046" s="95">
        <v>-128833.15</v>
      </c>
      <c r="AB1046" s="95">
        <v>-128833.15</v>
      </c>
      <c r="AC1046" s="95"/>
      <c r="AD1046" s="95"/>
      <c r="AE1046" s="95">
        <f t="shared" si="1398"/>
        <v>-128833.14999999998</v>
      </c>
      <c r="AF1046" s="102"/>
      <c r="AG1046" s="101"/>
      <c r="AH1046" s="99"/>
      <c r="AI1046" s="99"/>
      <c r="AJ1046" s="99"/>
      <c r="AK1046" s="100"/>
      <c r="AL1046" s="99">
        <f t="shared" si="1421"/>
        <v>0</v>
      </c>
      <c r="AM1046" s="98"/>
      <c r="AN1046" s="99">
        <f>AE1046</f>
        <v>-128833.14999999998</v>
      </c>
      <c r="AO1046" s="247">
        <f t="shared" si="1422"/>
        <v>-128833.14999999998</v>
      </c>
      <c r="AP1046" s="232"/>
      <c r="AQ1046" s="86">
        <f t="shared" si="1395"/>
        <v>-128833.15</v>
      </c>
      <c r="AR1046" s="99"/>
      <c r="AS1046" s="99"/>
      <c r="AT1046" s="99"/>
      <c r="AU1046" s="100"/>
      <c r="AV1046" s="99">
        <f t="shared" si="1423"/>
        <v>0</v>
      </c>
      <c r="AW1046" s="98"/>
      <c r="AX1046" s="99">
        <f t="shared" si="1455"/>
        <v>-128833.15</v>
      </c>
      <c r="AY1046" s="98">
        <f t="shared" si="1424"/>
        <v>-128833.15</v>
      </c>
      <c r="AZ1046" s="470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</row>
    <row r="1047" spans="1:83" s="11" customFormat="1" ht="12" customHeight="1">
      <c r="A1047" s="161">
        <v>22840012</v>
      </c>
      <c r="B1047" s="108" t="str">
        <f t="shared" si="1374"/>
        <v>22840012</v>
      </c>
      <c r="C1047" s="94" t="s">
        <v>830</v>
      </c>
      <c r="D1047" s="112" t="str">
        <f t="shared" si="1399"/>
        <v>Non-Op</v>
      </c>
      <c r="E1047" s="112"/>
      <c r="F1047" s="94"/>
      <c r="G1047" s="112"/>
      <c r="H1047" s="177" t="str">
        <f t="shared" si="1404"/>
        <v/>
      </c>
      <c r="I1047" s="177" t="str">
        <f t="shared" si="1426"/>
        <v/>
      </c>
      <c r="J1047" s="177" t="str">
        <f t="shared" si="1427"/>
        <v/>
      </c>
      <c r="K1047" s="177" t="str">
        <f t="shared" si="1428"/>
        <v>Non-Op</v>
      </c>
      <c r="L1047" s="177" t="str">
        <f t="shared" si="1392"/>
        <v>NO</v>
      </c>
      <c r="M1047" s="177" t="str">
        <f t="shared" si="1393"/>
        <v>NO</v>
      </c>
      <c r="N1047" s="177" t="str">
        <f t="shared" si="1394"/>
        <v/>
      </c>
      <c r="O1047"/>
      <c r="P1047" s="95">
        <v>-1244425</v>
      </c>
      <c r="Q1047" s="95">
        <v>-1244425</v>
      </c>
      <c r="R1047" s="95">
        <v>-1244425</v>
      </c>
      <c r="S1047" s="95">
        <v>-1243300</v>
      </c>
      <c r="T1047" s="95">
        <v>-1243300</v>
      </c>
      <c r="U1047" s="95">
        <v>-1243300</v>
      </c>
      <c r="V1047" s="95">
        <v>-1233097.53</v>
      </c>
      <c r="W1047" s="95">
        <v>-1233097.53</v>
      </c>
      <c r="X1047" s="95">
        <v>-1233097.53</v>
      </c>
      <c r="Y1047" s="95">
        <v>-1221412.54</v>
      </c>
      <c r="Z1047" s="95">
        <v>-1221412.54</v>
      </c>
      <c r="AA1047" s="95">
        <v>-1221412.54</v>
      </c>
      <c r="AB1047" s="95">
        <v>-1237788.67</v>
      </c>
      <c r="AC1047" s="95"/>
      <c r="AD1047" s="95"/>
      <c r="AE1047" s="95">
        <f t="shared" si="1398"/>
        <v>-1235282.2537499999</v>
      </c>
      <c r="AF1047" s="102"/>
      <c r="AG1047" s="101"/>
      <c r="AH1047" s="99"/>
      <c r="AI1047" s="99"/>
      <c r="AJ1047" s="99"/>
      <c r="AK1047" s="100">
        <f>AE1047</f>
        <v>-1235282.2537499999</v>
      </c>
      <c r="AL1047" s="99">
        <f t="shared" si="1421"/>
        <v>-1235282.2537499999</v>
      </c>
      <c r="AM1047" s="98"/>
      <c r="AN1047" s="99"/>
      <c r="AO1047" s="247">
        <f t="shared" si="1422"/>
        <v>0</v>
      </c>
      <c r="AP1047" s="232"/>
      <c r="AQ1047" s="86">
        <f t="shared" si="1395"/>
        <v>-1237788.67</v>
      </c>
      <c r="AR1047" s="99"/>
      <c r="AS1047" s="99"/>
      <c r="AT1047" s="99"/>
      <c r="AU1047" s="100">
        <f>AQ1047</f>
        <v>-1237788.67</v>
      </c>
      <c r="AV1047" s="99">
        <f t="shared" si="1423"/>
        <v>-1237788.67</v>
      </c>
      <c r="AW1047" s="98"/>
      <c r="AX1047" s="99"/>
      <c r="AY1047" s="98">
        <f t="shared" si="1424"/>
        <v>0</v>
      </c>
      <c r="AZ1047" s="470" t="s">
        <v>1676</v>
      </c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</row>
    <row r="1048" spans="1:83" s="11" customFormat="1" ht="12" customHeight="1">
      <c r="A1048" s="161">
        <v>22840021</v>
      </c>
      <c r="B1048" s="108" t="str">
        <f t="shared" si="1374"/>
        <v>22840021</v>
      </c>
      <c r="C1048" s="94" t="s">
        <v>1250</v>
      </c>
      <c r="D1048" s="112" t="str">
        <f t="shared" si="1399"/>
        <v>Non-Op</v>
      </c>
      <c r="E1048" s="112"/>
      <c r="F1048" s="94"/>
      <c r="G1048" s="112"/>
      <c r="H1048" s="177" t="str">
        <f t="shared" si="1404"/>
        <v/>
      </c>
      <c r="I1048" s="177" t="str">
        <f t="shared" si="1426"/>
        <v/>
      </c>
      <c r="J1048" s="177" t="str">
        <f t="shared" si="1427"/>
        <v/>
      </c>
      <c r="K1048" s="177" t="str">
        <f t="shared" si="1428"/>
        <v>Non-Op</v>
      </c>
      <c r="L1048" s="177" t="str">
        <f t="shared" si="1392"/>
        <v>NO</v>
      </c>
      <c r="M1048" s="177" t="str">
        <f t="shared" si="1393"/>
        <v>NO</v>
      </c>
      <c r="N1048" s="177" t="str">
        <f t="shared" si="1394"/>
        <v/>
      </c>
      <c r="O1048"/>
      <c r="P1048" s="95">
        <v>-50000</v>
      </c>
      <c r="Q1048" s="95">
        <v>-50000</v>
      </c>
      <c r="R1048" s="95">
        <v>-50000</v>
      </c>
      <c r="S1048" s="95">
        <v>-49125.35</v>
      </c>
      <c r="T1048" s="95">
        <v>-49125.35</v>
      </c>
      <c r="U1048" s="95">
        <v>-49125.35</v>
      </c>
      <c r="V1048" s="95">
        <v>-49125.35</v>
      </c>
      <c r="W1048" s="95">
        <v>-49125.35</v>
      </c>
      <c r="X1048" s="95">
        <v>-49125.35</v>
      </c>
      <c r="Y1048" s="95">
        <v>-49125.35</v>
      </c>
      <c r="Z1048" s="95">
        <v>-49125.35</v>
      </c>
      <c r="AA1048" s="95">
        <v>-49125.35</v>
      </c>
      <c r="AB1048" s="95">
        <v>-49293.25</v>
      </c>
      <c r="AC1048" s="95"/>
      <c r="AD1048" s="95"/>
      <c r="AE1048" s="95">
        <f t="shared" si="1398"/>
        <v>-49314.564583333326</v>
      </c>
      <c r="AF1048" s="102"/>
      <c r="AG1048" s="101"/>
      <c r="AH1048" s="99"/>
      <c r="AI1048" s="99"/>
      <c r="AJ1048" s="99"/>
      <c r="AK1048" s="100">
        <f>AE1048</f>
        <v>-49314.564583333326</v>
      </c>
      <c r="AL1048" s="99">
        <f t="shared" si="1421"/>
        <v>-49314.564583333326</v>
      </c>
      <c r="AM1048" s="98"/>
      <c r="AN1048" s="99"/>
      <c r="AO1048" s="247">
        <f t="shared" si="1422"/>
        <v>0</v>
      </c>
      <c r="AP1048" s="232"/>
      <c r="AQ1048" s="86">
        <f t="shared" si="1395"/>
        <v>-49293.25</v>
      </c>
      <c r="AR1048" s="99"/>
      <c r="AS1048" s="99"/>
      <c r="AT1048" s="99"/>
      <c r="AU1048" s="100">
        <f>AQ1048</f>
        <v>-49293.25</v>
      </c>
      <c r="AV1048" s="99">
        <f t="shared" si="1423"/>
        <v>-49293.25</v>
      </c>
      <c r="AW1048" s="98"/>
      <c r="AX1048" s="99"/>
      <c r="AY1048" s="98">
        <f t="shared" si="1424"/>
        <v>0</v>
      </c>
      <c r="AZ1048" s="470" t="s">
        <v>1676</v>
      </c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</row>
    <row r="1049" spans="1:83" s="11" customFormat="1" ht="12" customHeight="1">
      <c r="A1049" s="161">
        <v>22840022</v>
      </c>
      <c r="B1049" s="108" t="str">
        <f t="shared" si="1374"/>
        <v>22840022</v>
      </c>
      <c r="C1049" s="94" t="s">
        <v>831</v>
      </c>
      <c r="D1049" s="112" t="str">
        <f t="shared" si="1399"/>
        <v>Non-Op</v>
      </c>
      <c r="E1049" s="112"/>
      <c r="F1049" s="94"/>
      <c r="G1049" s="112"/>
      <c r="H1049" s="177" t="str">
        <f t="shared" si="1404"/>
        <v/>
      </c>
      <c r="I1049" s="177" t="str">
        <f t="shared" si="1426"/>
        <v/>
      </c>
      <c r="J1049" s="177" t="str">
        <f t="shared" si="1427"/>
        <v/>
      </c>
      <c r="K1049" s="177" t="str">
        <f t="shared" si="1428"/>
        <v>Non-Op</v>
      </c>
      <c r="L1049" s="177" t="str">
        <f t="shared" si="1392"/>
        <v>NO</v>
      </c>
      <c r="M1049" s="177" t="str">
        <f t="shared" si="1393"/>
        <v>NO</v>
      </c>
      <c r="N1049" s="177" t="str">
        <f t="shared" si="1394"/>
        <v/>
      </c>
      <c r="O1049"/>
      <c r="P1049" s="95">
        <v>-550500</v>
      </c>
      <c r="Q1049" s="95">
        <v>-550500</v>
      </c>
      <c r="R1049" s="95">
        <v>-550500</v>
      </c>
      <c r="S1049" s="95">
        <v>-541811.64</v>
      </c>
      <c r="T1049" s="95">
        <v>-541811.64</v>
      </c>
      <c r="U1049" s="95">
        <v>-541811.64</v>
      </c>
      <c r="V1049" s="95">
        <v>-541811.64</v>
      </c>
      <c r="W1049" s="95">
        <v>-541811.64</v>
      </c>
      <c r="X1049" s="95">
        <v>-541811.64</v>
      </c>
      <c r="Y1049" s="95">
        <v>-541811.64</v>
      </c>
      <c r="Z1049" s="95">
        <v>-541811.64</v>
      </c>
      <c r="AA1049" s="95">
        <v>-541811.64</v>
      </c>
      <c r="AB1049" s="95">
        <v>-561500</v>
      </c>
      <c r="AC1049" s="95"/>
      <c r="AD1049" s="95"/>
      <c r="AE1049" s="95">
        <f t="shared" si="1398"/>
        <v>-544442.06333333335</v>
      </c>
      <c r="AF1049" s="102"/>
      <c r="AG1049" s="101"/>
      <c r="AH1049" s="99"/>
      <c r="AI1049" s="99"/>
      <c r="AJ1049" s="99"/>
      <c r="AK1049" s="100">
        <f>AE1049</f>
        <v>-544442.06333333335</v>
      </c>
      <c r="AL1049" s="99">
        <f t="shared" si="1421"/>
        <v>-544442.06333333335</v>
      </c>
      <c r="AM1049" s="98"/>
      <c r="AN1049" s="99"/>
      <c r="AO1049" s="247">
        <f t="shared" si="1422"/>
        <v>0</v>
      </c>
      <c r="AP1049" s="232"/>
      <c r="AQ1049" s="86">
        <f t="shared" si="1395"/>
        <v>-561500</v>
      </c>
      <c r="AR1049" s="99"/>
      <c r="AS1049" s="99"/>
      <c r="AT1049" s="99"/>
      <c r="AU1049" s="100">
        <f>AQ1049</f>
        <v>-561500</v>
      </c>
      <c r="AV1049" s="99">
        <f t="shared" si="1423"/>
        <v>-561500</v>
      </c>
      <c r="AW1049" s="98"/>
      <c r="AX1049" s="99"/>
      <c r="AY1049" s="98">
        <f t="shared" si="1424"/>
        <v>0</v>
      </c>
      <c r="AZ1049" s="470" t="s">
        <v>1676</v>
      </c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</row>
    <row r="1050" spans="1:83" s="11" customFormat="1" ht="12" customHeight="1">
      <c r="A1050" s="161">
        <v>22840031</v>
      </c>
      <c r="B1050" s="108" t="str">
        <f t="shared" si="1374"/>
        <v>22840031</v>
      </c>
      <c r="C1050" s="94" t="s">
        <v>1251</v>
      </c>
      <c r="D1050" s="112" t="str">
        <f t="shared" si="1399"/>
        <v>W/C</v>
      </c>
      <c r="E1050" s="112"/>
      <c r="F1050" s="94"/>
      <c r="G1050" s="112"/>
      <c r="H1050" s="177" t="str">
        <f t="shared" si="1404"/>
        <v/>
      </c>
      <c r="I1050" s="177" t="str">
        <f t="shared" si="1426"/>
        <v/>
      </c>
      <c r="J1050" s="177" t="str">
        <f t="shared" si="1427"/>
        <v/>
      </c>
      <c r="K1050" s="177" t="str">
        <f t="shared" si="1428"/>
        <v/>
      </c>
      <c r="L1050" s="177" t="str">
        <f t="shared" si="1392"/>
        <v>NO</v>
      </c>
      <c r="M1050" s="177" t="str">
        <f t="shared" si="1393"/>
        <v>W/C</v>
      </c>
      <c r="N1050" s="177" t="str">
        <f t="shared" si="1394"/>
        <v>W/C</v>
      </c>
      <c r="O1050"/>
      <c r="P1050" s="95">
        <v>-100000</v>
      </c>
      <c r="Q1050" s="95">
        <v>-29922.49</v>
      </c>
      <c r="R1050" s="95">
        <v>-29922.49</v>
      </c>
      <c r="S1050" s="95">
        <v>0</v>
      </c>
      <c r="T1050" s="95">
        <v>0</v>
      </c>
      <c r="U1050" s="95">
        <v>0</v>
      </c>
      <c r="V1050" s="95">
        <v>0</v>
      </c>
      <c r="W1050" s="95">
        <v>0</v>
      </c>
      <c r="X1050" s="95">
        <v>0</v>
      </c>
      <c r="Y1050" s="95">
        <v>0</v>
      </c>
      <c r="Z1050" s="95">
        <v>0</v>
      </c>
      <c r="AA1050" s="95">
        <v>0</v>
      </c>
      <c r="AB1050" s="95">
        <v>0</v>
      </c>
      <c r="AC1050" s="95"/>
      <c r="AD1050" s="95"/>
      <c r="AE1050" s="95">
        <f t="shared" si="1398"/>
        <v>-9153.7483333333348</v>
      </c>
      <c r="AF1050" s="102"/>
      <c r="AG1050" s="101"/>
      <c r="AH1050" s="99"/>
      <c r="AI1050" s="99"/>
      <c r="AJ1050" s="99"/>
      <c r="AK1050" s="100"/>
      <c r="AL1050" s="99">
        <f t="shared" si="1421"/>
        <v>0</v>
      </c>
      <c r="AM1050" s="98"/>
      <c r="AN1050" s="99">
        <f>AE1050</f>
        <v>-9153.7483333333348</v>
      </c>
      <c r="AO1050" s="247">
        <f t="shared" si="1422"/>
        <v>-9153.7483333333348</v>
      </c>
      <c r="AP1050" s="232"/>
      <c r="AQ1050" s="86">
        <f t="shared" si="1395"/>
        <v>0</v>
      </c>
      <c r="AR1050" s="99"/>
      <c r="AS1050" s="99"/>
      <c r="AT1050" s="99"/>
      <c r="AU1050" s="100"/>
      <c r="AV1050" s="99">
        <f t="shared" si="1423"/>
        <v>0</v>
      </c>
      <c r="AW1050" s="98"/>
      <c r="AX1050" s="99">
        <f>AQ1050</f>
        <v>0</v>
      </c>
      <c r="AY1050" s="98">
        <f t="shared" si="1424"/>
        <v>0</v>
      </c>
      <c r="AZ1050" s="47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</row>
    <row r="1051" spans="1:83" s="11" customFormat="1" ht="12" customHeight="1">
      <c r="A1051" s="161">
        <v>22840032</v>
      </c>
      <c r="B1051" s="108" t="str">
        <f t="shared" si="1374"/>
        <v>22840032</v>
      </c>
      <c r="C1051" s="94" t="s">
        <v>832</v>
      </c>
      <c r="D1051" s="112" t="str">
        <f t="shared" si="1399"/>
        <v>Non-Op</v>
      </c>
      <c r="E1051" s="112"/>
      <c r="F1051" s="94"/>
      <c r="G1051" s="112"/>
      <c r="H1051" s="177" t="str">
        <f t="shared" si="1404"/>
        <v/>
      </c>
      <c r="I1051" s="177" t="str">
        <f t="shared" si="1426"/>
        <v/>
      </c>
      <c r="J1051" s="177" t="str">
        <f t="shared" si="1427"/>
        <v/>
      </c>
      <c r="K1051" s="177" t="str">
        <f t="shared" si="1428"/>
        <v>Non-Op</v>
      </c>
      <c r="L1051" s="177" t="str">
        <f t="shared" si="1392"/>
        <v>NO</v>
      </c>
      <c r="M1051" s="177" t="str">
        <f t="shared" si="1393"/>
        <v>NO</v>
      </c>
      <c r="N1051" s="177" t="str">
        <f t="shared" si="1394"/>
        <v/>
      </c>
      <c r="O1051"/>
      <c r="P1051" s="95">
        <v>-2475000</v>
      </c>
      <c r="Q1051" s="95">
        <v>-2475000</v>
      </c>
      <c r="R1051" s="95">
        <v>-2475000</v>
      </c>
      <c r="S1051" s="95">
        <v>-2475000</v>
      </c>
      <c r="T1051" s="95">
        <v>-2475000</v>
      </c>
      <c r="U1051" s="95">
        <v>-2475000</v>
      </c>
      <c r="V1051" s="95">
        <v>-2474102</v>
      </c>
      <c r="W1051" s="95">
        <v>-2474102</v>
      </c>
      <c r="X1051" s="95">
        <v>-2474102</v>
      </c>
      <c r="Y1051" s="95">
        <v>-2466803.94</v>
      </c>
      <c r="Z1051" s="95">
        <v>-2466803.94</v>
      </c>
      <c r="AA1051" s="95">
        <v>-2466803.94</v>
      </c>
      <c r="AB1051" s="95">
        <v>-2472221.25</v>
      </c>
      <c r="AC1051" s="95"/>
      <c r="AD1051" s="95"/>
      <c r="AE1051" s="95">
        <f t="shared" si="1398"/>
        <v>-2472610.7037500003</v>
      </c>
      <c r="AF1051" s="102"/>
      <c r="AG1051" s="101"/>
      <c r="AH1051" s="99"/>
      <c r="AI1051" s="99"/>
      <c r="AJ1051" s="99"/>
      <c r="AK1051" s="100">
        <f>AE1051</f>
        <v>-2472610.7037500003</v>
      </c>
      <c r="AL1051" s="99">
        <f t="shared" si="1421"/>
        <v>-2472610.7037500003</v>
      </c>
      <c r="AM1051" s="98"/>
      <c r="AN1051" s="99"/>
      <c r="AO1051" s="247">
        <f t="shared" si="1422"/>
        <v>0</v>
      </c>
      <c r="AP1051" s="232"/>
      <c r="AQ1051" s="86">
        <f t="shared" si="1395"/>
        <v>-2472221.25</v>
      </c>
      <c r="AR1051" s="99"/>
      <c r="AS1051" s="99"/>
      <c r="AT1051" s="99"/>
      <c r="AU1051" s="100">
        <f>AQ1051</f>
        <v>-2472221.25</v>
      </c>
      <c r="AV1051" s="99">
        <f t="shared" si="1423"/>
        <v>-2472221.25</v>
      </c>
      <c r="AW1051" s="98"/>
      <c r="AX1051" s="99"/>
      <c r="AY1051" s="98">
        <f t="shared" si="1424"/>
        <v>0</v>
      </c>
      <c r="AZ1051" s="470" t="s">
        <v>1676</v>
      </c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</row>
    <row r="1052" spans="1:83" s="11" customFormat="1" ht="12" customHeight="1">
      <c r="A1052" s="161">
        <v>22840042</v>
      </c>
      <c r="B1052" s="108" t="str">
        <f t="shared" ref="B1052:B1120" si="1456">TEXT(A1052,"##")</f>
        <v>22840042</v>
      </c>
      <c r="C1052" s="94" t="s">
        <v>833</v>
      </c>
      <c r="D1052" s="112" t="str">
        <f t="shared" si="1399"/>
        <v>Non-Op</v>
      </c>
      <c r="E1052" s="112"/>
      <c r="F1052" s="94"/>
      <c r="G1052" s="112"/>
      <c r="H1052" s="177" t="str">
        <f t="shared" si="1404"/>
        <v/>
      </c>
      <c r="I1052" s="177" t="str">
        <f t="shared" si="1426"/>
        <v/>
      </c>
      <c r="J1052" s="177" t="str">
        <f t="shared" si="1427"/>
        <v/>
      </c>
      <c r="K1052" s="177" t="str">
        <f t="shared" si="1428"/>
        <v>Non-Op</v>
      </c>
      <c r="L1052" s="177" t="str">
        <f t="shared" si="1392"/>
        <v>NO</v>
      </c>
      <c r="M1052" s="177" t="str">
        <f t="shared" si="1393"/>
        <v>NO</v>
      </c>
      <c r="N1052" s="177" t="str">
        <f t="shared" si="1394"/>
        <v/>
      </c>
      <c r="O1052"/>
      <c r="P1052" s="95">
        <v>-239000</v>
      </c>
      <c r="Q1052" s="95">
        <v>-239000</v>
      </c>
      <c r="R1052" s="95">
        <v>-239000</v>
      </c>
      <c r="S1052" s="95">
        <v>-239000</v>
      </c>
      <c r="T1052" s="95">
        <v>-239000</v>
      </c>
      <c r="U1052" s="95">
        <v>-239000</v>
      </c>
      <c r="V1052" s="95">
        <v>-235470.69</v>
      </c>
      <c r="W1052" s="95">
        <v>-235470.69</v>
      </c>
      <c r="X1052" s="95">
        <v>-235470.69</v>
      </c>
      <c r="Y1052" s="95">
        <v>-230674.81</v>
      </c>
      <c r="Z1052" s="95">
        <v>-230674.81</v>
      </c>
      <c r="AA1052" s="95">
        <v>-230674.81</v>
      </c>
      <c r="AB1052" s="95">
        <v>-89740</v>
      </c>
      <c r="AC1052" s="95"/>
      <c r="AD1052" s="95"/>
      <c r="AE1052" s="95">
        <f t="shared" si="1398"/>
        <v>-229817.20833333334</v>
      </c>
      <c r="AF1052" s="102"/>
      <c r="AG1052" s="101"/>
      <c r="AH1052" s="99"/>
      <c r="AI1052" s="99"/>
      <c r="AJ1052" s="99"/>
      <c r="AK1052" s="100">
        <f>AE1052</f>
        <v>-229817.20833333334</v>
      </c>
      <c r="AL1052" s="99">
        <f t="shared" si="1421"/>
        <v>-229817.20833333334</v>
      </c>
      <c r="AM1052" s="98"/>
      <c r="AN1052" s="99"/>
      <c r="AO1052" s="247">
        <f t="shared" si="1422"/>
        <v>0</v>
      </c>
      <c r="AP1052" s="232"/>
      <c r="AQ1052" s="86">
        <f t="shared" si="1395"/>
        <v>-89740</v>
      </c>
      <c r="AR1052" s="99"/>
      <c r="AS1052" s="99"/>
      <c r="AT1052" s="99"/>
      <c r="AU1052" s="100">
        <f>AQ1052</f>
        <v>-89740</v>
      </c>
      <c r="AV1052" s="99">
        <f t="shared" si="1423"/>
        <v>-89740</v>
      </c>
      <c r="AW1052" s="98"/>
      <c r="AX1052" s="99"/>
      <c r="AY1052" s="98">
        <f t="shared" si="1424"/>
        <v>0</v>
      </c>
      <c r="AZ1052" s="470" t="s">
        <v>1676</v>
      </c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</row>
    <row r="1053" spans="1:83" s="11" customFormat="1" ht="12" customHeight="1">
      <c r="A1053" s="161">
        <v>22840051</v>
      </c>
      <c r="B1053" s="108" t="str">
        <f t="shared" si="1456"/>
        <v>22840051</v>
      </c>
      <c r="C1053" s="94" t="s">
        <v>1252</v>
      </c>
      <c r="D1053" s="112" t="str">
        <f t="shared" si="1399"/>
        <v>Non-Op</v>
      </c>
      <c r="E1053" s="112"/>
      <c r="F1053" s="94"/>
      <c r="G1053" s="112"/>
      <c r="H1053" s="177" t="str">
        <f t="shared" ref="H1053:H1085" si="1457">IF(VALUE(AH1053),H$7,IF(ISBLANK(AH1053),"",H$7))</f>
        <v/>
      </c>
      <c r="I1053" s="177" t="str">
        <f t="shared" si="1426"/>
        <v/>
      </c>
      <c r="J1053" s="177" t="str">
        <f t="shared" si="1427"/>
        <v/>
      </c>
      <c r="K1053" s="177" t="str">
        <f t="shared" si="1428"/>
        <v>Non-Op</v>
      </c>
      <c r="L1053" s="177" t="str">
        <f t="shared" si="1392"/>
        <v>NO</v>
      </c>
      <c r="M1053" s="177" t="str">
        <f t="shared" si="1393"/>
        <v>NO</v>
      </c>
      <c r="N1053" s="177" t="str">
        <f t="shared" si="1394"/>
        <v/>
      </c>
      <c r="O1053"/>
      <c r="P1053" s="95">
        <v>-32000</v>
      </c>
      <c r="Q1053" s="95">
        <v>-32000</v>
      </c>
      <c r="R1053" s="95">
        <v>-32000</v>
      </c>
      <c r="S1053" s="95">
        <v>-32000</v>
      </c>
      <c r="T1053" s="95">
        <v>-32000</v>
      </c>
      <c r="U1053" s="95">
        <v>-32000</v>
      </c>
      <c r="V1053" s="95">
        <v>-32000</v>
      </c>
      <c r="W1053" s="95">
        <v>-32000</v>
      </c>
      <c r="X1053" s="95">
        <v>-32000</v>
      </c>
      <c r="Y1053" s="95">
        <v>-32000</v>
      </c>
      <c r="Z1053" s="95">
        <v>-32000</v>
      </c>
      <c r="AA1053" s="95">
        <v>-32000</v>
      </c>
      <c r="AB1053" s="95">
        <v>-32000</v>
      </c>
      <c r="AC1053" s="95"/>
      <c r="AD1053" s="95"/>
      <c r="AE1053" s="95">
        <f t="shared" si="1398"/>
        <v>-32000</v>
      </c>
      <c r="AF1053" s="102"/>
      <c r="AG1053" s="101"/>
      <c r="AH1053" s="99"/>
      <c r="AI1053" s="99"/>
      <c r="AJ1053" s="99"/>
      <c r="AK1053" s="100">
        <f>AE1053</f>
        <v>-32000</v>
      </c>
      <c r="AL1053" s="99">
        <f t="shared" si="1421"/>
        <v>-32000</v>
      </c>
      <c r="AM1053" s="98"/>
      <c r="AN1053" s="99"/>
      <c r="AO1053" s="247">
        <f t="shared" si="1422"/>
        <v>0</v>
      </c>
      <c r="AP1053" s="232"/>
      <c r="AQ1053" s="86">
        <f t="shared" si="1395"/>
        <v>-32000</v>
      </c>
      <c r="AR1053" s="99"/>
      <c r="AS1053" s="99"/>
      <c r="AT1053" s="99"/>
      <c r="AU1053" s="100">
        <f>AQ1053</f>
        <v>-32000</v>
      </c>
      <c r="AV1053" s="99">
        <f t="shared" si="1423"/>
        <v>-32000</v>
      </c>
      <c r="AW1053" s="98"/>
      <c r="AX1053" s="99"/>
      <c r="AY1053" s="98">
        <f t="shared" si="1424"/>
        <v>0</v>
      </c>
      <c r="AZ1053" s="470" t="s">
        <v>1676</v>
      </c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</row>
    <row r="1054" spans="1:83" s="11" customFormat="1" ht="12" customHeight="1">
      <c r="A1054" s="161">
        <v>22840062</v>
      </c>
      <c r="B1054" s="108" t="str">
        <f t="shared" si="1456"/>
        <v>22840062</v>
      </c>
      <c r="C1054" s="94" t="s">
        <v>834</v>
      </c>
      <c r="D1054" s="112" t="str">
        <f t="shared" si="1399"/>
        <v>Non-Op</v>
      </c>
      <c r="E1054" s="112"/>
      <c r="F1054" s="94"/>
      <c r="G1054" s="112"/>
      <c r="H1054" s="177" t="str">
        <f t="shared" si="1457"/>
        <v/>
      </c>
      <c r="I1054" s="177" t="str">
        <f t="shared" si="1426"/>
        <v/>
      </c>
      <c r="J1054" s="177" t="str">
        <f t="shared" si="1427"/>
        <v/>
      </c>
      <c r="K1054" s="177" t="str">
        <f t="shared" si="1428"/>
        <v>Non-Op</v>
      </c>
      <c r="L1054" s="177" t="str">
        <f t="shared" si="1392"/>
        <v>NO</v>
      </c>
      <c r="M1054" s="177" t="str">
        <f t="shared" si="1393"/>
        <v>NO</v>
      </c>
      <c r="N1054" s="177" t="str">
        <f t="shared" si="1394"/>
        <v/>
      </c>
      <c r="O1054"/>
      <c r="P1054" s="95">
        <v>-1270000</v>
      </c>
      <c r="Q1054" s="95">
        <v>-1270000</v>
      </c>
      <c r="R1054" s="95">
        <v>-1270000</v>
      </c>
      <c r="S1054" s="95">
        <v>-1270000</v>
      </c>
      <c r="T1054" s="95">
        <v>-1270000</v>
      </c>
      <c r="U1054" s="95">
        <v>-1270000</v>
      </c>
      <c r="V1054" s="95">
        <v>-1221162.5</v>
      </c>
      <c r="W1054" s="95">
        <v>-1221162.5</v>
      </c>
      <c r="X1054" s="95">
        <v>-1221162.5</v>
      </c>
      <c r="Y1054" s="95">
        <v>-1221162.5</v>
      </c>
      <c r="Z1054" s="95">
        <v>-1221162.5</v>
      </c>
      <c r="AA1054" s="95">
        <v>-1221162.5</v>
      </c>
      <c r="AB1054" s="95">
        <v>-1264975.5</v>
      </c>
      <c r="AC1054" s="95"/>
      <c r="AD1054" s="95"/>
      <c r="AE1054" s="95">
        <f t="shared" si="1398"/>
        <v>-1245371.8958333333</v>
      </c>
      <c r="AF1054" s="102"/>
      <c r="AG1054" s="101"/>
      <c r="AH1054" s="99"/>
      <c r="AI1054" s="99"/>
      <c r="AJ1054" s="99"/>
      <c r="AK1054" s="100">
        <f>AE1054</f>
        <v>-1245371.8958333333</v>
      </c>
      <c r="AL1054" s="99">
        <f t="shared" si="1421"/>
        <v>-1245371.8958333333</v>
      </c>
      <c r="AM1054" s="98"/>
      <c r="AN1054" s="99"/>
      <c r="AO1054" s="247">
        <f t="shared" si="1422"/>
        <v>0</v>
      </c>
      <c r="AP1054" s="232"/>
      <c r="AQ1054" s="86">
        <f t="shared" si="1395"/>
        <v>-1264975.5</v>
      </c>
      <c r="AR1054" s="99"/>
      <c r="AS1054" s="99"/>
      <c r="AT1054" s="99"/>
      <c r="AU1054" s="100">
        <f>AQ1054</f>
        <v>-1264975.5</v>
      </c>
      <c r="AV1054" s="99">
        <f t="shared" si="1423"/>
        <v>-1264975.5</v>
      </c>
      <c r="AW1054" s="98"/>
      <c r="AX1054" s="99"/>
      <c r="AY1054" s="98">
        <f t="shared" si="1424"/>
        <v>0</v>
      </c>
      <c r="AZ1054" s="470" t="s">
        <v>1676</v>
      </c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</row>
    <row r="1055" spans="1:83" s="11" customFormat="1" ht="12" customHeight="1">
      <c r="A1055" s="161">
        <v>22840081</v>
      </c>
      <c r="B1055" s="108" t="str">
        <f t="shared" si="1456"/>
        <v>22840081</v>
      </c>
      <c r="C1055" s="94" t="s">
        <v>1253</v>
      </c>
      <c r="D1055" s="112" t="str">
        <f t="shared" si="1399"/>
        <v>W/C</v>
      </c>
      <c r="E1055" s="112"/>
      <c r="F1055" s="94"/>
      <c r="G1055" s="112"/>
      <c r="H1055" s="177" t="str">
        <f t="shared" si="1457"/>
        <v/>
      </c>
      <c r="I1055" s="177" t="str">
        <f t="shared" si="1426"/>
        <v/>
      </c>
      <c r="J1055" s="177" t="str">
        <f t="shared" si="1427"/>
        <v/>
      </c>
      <c r="K1055" s="177" t="str">
        <f t="shared" si="1428"/>
        <v/>
      </c>
      <c r="L1055" s="177" t="str">
        <f t="shared" si="1392"/>
        <v>NO</v>
      </c>
      <c r="M1055" s="177" t="str">
        <f t="shared" si="1393"/>
        <v>W/C</v>
      </c>
      <c r="N1055" s="177" t="str">
        <f t="shared" si="1394"/>
        <v>W/C</v>
      </c>
      <c r="O1055"/>
      <c r="P1055" s="95">
        <v>-586000</v>
      </c>
      <c r="Q1055" s="95">
        <v>-586000</v>
      </c>
      <c r="R1055" s="95">
        <v>-586000</v>
      </c>
      <c r="S1055" s="95">
        <v>0</v>
      </c>
      <c r="T1055" s="95">
        <v>0</v>
      </c>
      <c r="U1055" s="95">
        <v>0</v>
      </c>
      <c r="V1055" s="95">
        <v>0</v>
      </c>
      <c r="W1055" s="95">
        <v>0</v>
      </c>
      <c r="X1055" s="95">
        <v>0</v>
      </c>
      <c r="Y1055" s="95">
        <v>0</v>
      </c>
      <c r="Z1055" s="95">
        <v>0</v>
      </c>
      <c r="AA1055" s="95">
        <v>0</v>
      </c>
      <c r="AB1055" s="95">
        <v>0</v>
      </c>
      <c r="AC1055" s="95"/>
      <c r="AD1055" s="95"/>
      <c r="AE1055" s="95">
        <f t="shared" si="1398"/>
        <v>-122083.33333333333</v>
      </c>
      <c r="AF1055" s="102"/>
      <c r="AG1055" s="101"/>
      <c r="AH1055" s="99"/>
      <c r="AI1055" s="99"/>
      <c r="AJ1055" s="99"/>
      <c r="AK1055" s="100"/>
      <c r="AL1055" s="99">
        <f t="shared" si="1421"/>
        <v>0</v>
      </c>
      <c r="AM1055" s="98"/>
      <c r="AN1055" s="99">
        <f>AE1055</f>
        <v>-122083.33333333333</v>
      </c>
      <c r="AO1055" s="247">
        <f t="shared" si="1422"/>
        <v>-122083.33333333333</v>
      </c>
      <c r="AP1055" s="232"/>
      <c r="AQ1055" s="86">
        <f t="shared" si="1395"/>
        <v>0</v>
      </c>
      <c r="AR1055" s="99"/>
      <c r="AS1055" s="99"/>
      <c r="AT1055" s="99"/>
      <c r="AU1055" s="100"/>
      <c r="AV1055" s="99">
        <f t="shared" si="1423"/>
        <v>0</v>
      </c>
      <c r="AW1055" s="98"/>
      <c r="AX1055" s="99">
        <f>AQ1055</f>
        <v>0</v>
      </c>
      <c r="AY1055" s="98">
        <f t="shared" si="1424"/>
        <v>0</v>
      </c>
      <c r="AZ1055" s="470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</row>
    <row r="1056" spans="1:83" s="11" customFormat="1" ht="12" customHeight="1">
      <c r="A1056" s="161">
        <v>22840082</v>
      </c>
      <c r="B1056" s="108" t="str">
        <f t="shared" si="1456"/>
        <v>22840082</v>
      </c>
      <c r="C1056" s="94" t="s">
        <v>835</v>
      </c>
      <c r="D1056" s="112" t="str">
        <f t="shared" si="1399"/>
        <v>Non-Op</v>
      </c>
      <c r="E1056" s="112"/>
      <c r="F1056" s="94"/>
      <c r="G1056" s="112"/>
      <c r="H1056" s="177" t="str">
        <f t="shared" si="1457"/>
        <v/>
      </c>
      <c r="I1056" s="177" t="str">
        <f t="shared" si="1426"/>
        <v/>
      </c>
      <c r="J1056" s="177" t="str">
        <f t="shared" si="1427"/>
        <v/>
      </c>
      <c r="K1056" s="177" t="str">
        <f t="shared" si="1428"/>
        <v>Non-Op</v>
      </c>
      <c r="L1056" s="177" t="str">
        <f t="shared" si="1392"/>
        <v>NO</v>
      </c>
      <c r="M1056" s="177" t="str">
        <f t="shared" si="1393"/>
        <v>NO</v>
      </c>
      <c r="N1056" s="177" t="str">
        <f t="shared" si="1394"/>
        <v/>
      </c>
      <c r="O1056"/>
      <c r="P1056" s="95">
        <v>-7600000</v>
      </c>
      <c r="Q1056" s="95">
        <v>-7600000</v>
      </c>
      <c r="R1056" s="95">
        <v>-7600000</v>
      </c>
      <c r="S1056" s="95">
        <v>-7542997.6399999997</v>
      </c>
      <c r="T1056" s="95">
        <v>-7542997.6399999997</v>
      </c>
      <c r="U1056" s="95">
        <v>-7542997.6399999997</v>
      </c>
      <c r="V1056" s="95">
        <v>-7489103.0800000001</v>
      </c>
      <c r="W1056" s="95">
        <v>-7489103.0800000001</v>
      </c>
      <c r="X1056" s="95">
        <v>-7489103.0800000001</v>
      </c>
      <c r="Y1056" s="95">
        <v>-7439488.4100000001</v>
      </c>
      <c r="Z1056" s="95">
        <v>-7439488.4100000001</v>
      </c>
      <c r="AA1056" s="95">
        <v>-7439488.4100000001</v>
      </c>
      <c r="AB1056" s="95">
        <v>-7635695.2300000004</v>
      </c>
      <c r="AC1056" s="95"/>
      <c r="AD1056" s="95"/>
      <c r="AE1056" s="95">
        <f t="shared" si="1398"/>
        <v>-7519384.5837499984</v>
      </c>
      <c r="AF1056" s="102"/>
      <c r="AG1056" s="101"/>
      <c r="AH1056" s="99"/>
      <c r="AI1056" s="99"/>
      <c r="AJ1056" s="99"/>
      <c r="AK1056" s="100">
        <f>AE1056</f>
        <v>-7519384.5837499984</v>
      </c>
      <c r="AL1056" s="99">
        <f t="shared" si="1421"/>
        <v>-7519384.5837499984</v>
      </c>
      <c r="AM1056" s="98"/>
      <c r="AN1056" s="99"/>
      <c r="AO1056" s="247">
        <f t="shared" si="1422"/>
        <v>0</v>
      </c>
      <c r="AP1056" s="232"/>
      <c r="AQ1056" s="86">
        <f t="shared" si="1395"/>
        <v>-7635695.2300000004</v>
      </c>
      <c r="AR1056" s="99"/>
      <c r="AS1056" s="99"/>
      <c r="AT1056" s="99"/>
      <c r="AU1056" s="100">
        <f>AQ1056</f>
        <v>-7635695.2300000004</v>
      </c>
      <c r="AV1056" s="99">
        <f t="shared" si="1423"/>
        <v>-7635695.2300000004</v>
      </c>
      <c r="AW1056" s="98"/>
      <c r="AX1056" s="99"/>
      <c r="AY1056" s="98">
        <f t="shared" si="1424"/>
        <v>0</v>
      </c>
      <c r="AZ1056" s="470" t="s">
        <v>1676</v>
      </c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</row>
    <row r="1057" spans="1:83" s="11" customFormat="1" ht="12" customHeight="1">
      <c r="A1057" s="161">
        <v>22840092</v>
      </c>
      <c r="B1057" s="108" t="str">
        <f t="shared" si="1456"/>
        <v>22840092</v>
      </c>
      <c r="C1057" s="94" t="s">
        <v>836</v>
      </c>
      <c r="D1057" s="112" t="str">
        <f t="shared" si="1399"/>
        <v>Non-Op</v>
      </c>
      <c r="E1057" s="112"/>
      <c r="F1057" s="94"/>
      <c r="G1057" s="112"/>
      <c r="H1057" s="177" t="str">
        <f t="shared" si="1457"/>
        <v/>
      </c>
      <c r="I1057" s="177" t="str">
        <f t="shared" si="1426"/>
        <v/>
      </c>
      <c r="J1057" s="177" t="str">
        <f t="shared" si="1427"/>
        <v/>
      </c>
      <c r="K1057" s="177" t="str">
        <f t="shared" si="1428"/>
        <v>Non-Op</v>
      </c>
      <c r="L1057" s="177" t="str">
        <f t="shared" si="1392"/>
        <v>NO</v>
      </c>
      <c r="M1057" s="177" t="str">
        <f t="shared" si="1393"/>
        <v>NO</v>
      </c>
      <c r="N1057" s="177" t="str">
        <f t="shared" si="1394"/>
        <v/>
      </c>
      <c r="O1057"/>
      <c r="P1057" s="95">
        <v>-2180000</v>
      </c>
      <c r="Q1057" s="95">
        <v>-2180000</v>
      </c>
      <c r="R1057" s="95">
        <v>-2180000</v>
      </c>
      <c r="S1057" s="95">
        <v>-2135256.42</v>
      </c>
      <c r="T1057" s="95">
        <v>-2135256.42</v>
      </c>
      <c r="U1057" s="95">
        <v>-2135256.42</v>
      </c>
      <c r="V1057" s="95">
        <v>-2059419.73</v>
      </c>
      <c r="W1057" s="95">
        <v>-2059419.73</v>
      </c>
      <c r="X1057" s="95">
        <v>-2059419.73</v>
      </c>
      <c r="Y1057" s="95">
        <v>-2053807.22</v>
      </c>
      <c r="Z1057" s="95">
        <v>-2053807.22</v>
      </c>
      <c r="AA1057" s="95">
        <v>-2053807.22</v>
      </c>
      <c r="AB1057" s="95">
        <v>-1987415</v>
      </c>
      <c r="AC1057" s="95"/>
      <c r="AD1057" s="95"/>
      <c r="AE1057" s="95">
        <f t="shared" si="1398"/>
        <v>-2099096.4674999998</v>
      </c>
      <c r="AF1057" s="102"/>
      <c r="AG1057" s="101"/>
      <c r="AH1057" s="99"/>
      <c r="AI1057" s="99"/>
      <c r="AJ1057" s="99"/>
      <c r="AK1057" s="100">
        <f>AE1057</f>
        <v>-2099096.4674999998</v>
      </c>
      <c r="AL1057" s="99">
        <f t="shared" si="1421"/>
        <v>-2099096.4674999998</v>
      </c>
      <c r="AM1057" s="98"/>
      <c r="AN1057" s="99"/>
      <c r="AO1057" s="247">
        <f t="shared" si="1422"/>
        <v>0</v>
      </c>
      <c r="AP1057" s="232"/>
      <c r="AQ1057" s="86">
        <f t="shared" si="1395"/>
        <v>-1987415</v>
      </c>
      <c r="AR1057" s="99"/>
      <c r="AS1057" s="99"/>
      <c r="AT1057" s="99"/>
      <c r="AU1057" s="100">
        <f>AQ1057</f>
        <v>-1987415</v>
      </c>
      <c r="AV1057" s="99">
        <f t="shared" si="1423"/>
        <v>-1987415</v>
      </c>
      <c r="AW1057" s="98"/>
      <c r="AX1057" s="99"/>
      <c r="AY1057" s="98">
        <f t="shared" si="1424"/>
        <v>0</v>
      </c>
      <c r="AZ1057" s="470" t="s">
        <v>1676</v>
      </c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</row>
    <row r="1058" spans="1:83" s="11" customFormat="1" ht="12" customHeight="1">
      <c r="A1058" s="161">
        <v>22840102</v>
      </c>
      <c r="B1058" s="108" t="str">
        <f t="shared" si="1456"/>
        <v>22840102</v>
      </c>
      <c r="C1058" s="94" t="s">
        <v>837</v>
      </c>
      <c r="D1058" s="112" t="str">
        <f t="shared" si="1399"/>
        <v>Non-Op</v>
      </c>
      <c r="E1058" s="112"/>
      <c r="F1058" s="94"/>
      <c r="G1058" s="112"/>
      <c r="H1058" s="177" t="str">
        <f t="shared" si="1457"/>
        <v/>
      </c>
      <c r="I1058" s="177" t="str">
        <f t="shared" si="1426"/>
        <v/>
      </c>
      <c r="J1058" s="177" t="str">
        <f t="shared" si="1427"/>
        <v/>
      </c>
      <c r="K1058" s="177" t="str">
        <f t="shared" si="1428"/>
        <v>Non-Op</v>
      </c>
      <c r="L1058" s="177" t="str">
        <f t="shared" ref="L1058:L1128" si="1458">IF(VALUE(AM1058),"W/C",IF(ISBLANK(AM1058),"NO","W/C"))</f>
        <v>NO</v>
      </c>
      <c r="M1058" s="177" t="str">
        <f t="shared" ref="M1058:M1128" si="1459">IF(VALUE(AN1058),"W/C",IF(ISBLANK(AN1058),"NO","W/C"))</f>
        <v>NO</v>
      </c>
      <c r="N1058" s="177" t="str">
        <f t="shared" ref="N1058:N1128" si="1460">IF(OR(CONCATENATE(L1058,M1058)="NOW/C",CONCATENATE(L1058,M1058)="W/CNO"),"W/C","")</f>
        <v/>
      </c>
      <c r="O1058"/>
      <c r="P1058" s="95">
        <v>-611800</v>
      </c>
      <c r="Q1058" s="95">
        <v>-611800</v>
      </c>
      <c r="R1058" s="95">
        <v>-611800</v>
      </c>
      <c r="S1058" s="95">
        <v>-611186</v>
      </c>
      <c r="T1058" s="95">
        <v>-611186</v>
      </c>
      <c r="U1058" s="95">
        <v>-611186</v>
      </c>
      <c r="V1058" s="95">
        <v>-604351.13</v>
      </c>
      <c r="W1058" s="95">
        <v>-604351.13</v>
      </c>
      <c r="X1058" s="95">
        <v>-604351.13</v>
      </c>
      <c r="Y1058" s="95">
        <v>-600472.39</v>
      </c>
      <c r="Z1058" s="95">
        <v>-600472.39</v>
      </c>
      <c r="AA1058" s="95">
        <v>-600472.39</v>
      </c>
      <c r="AB1058" s="95">
        <v>-611308.72</v>
      </c>
      <c r="AC1058" s="95"/>
      <c r="AD1058" s="95"/>
      <c r="AE1058" s="95">
        <f t="shared" si="1398"/>
        <v>-606931.90999999992</v>
      </c>
      <c r="AF1058" s="102"/>
      <c r="AG1058" s="101"/>
      <c r="AH1058" s="99"/>
      <c r="AI1058" s="99"/>
      <c r="AJ1058" s="99"/>
      <c r="AK1058" s="100">
        <f>AE1058</f>
        <v>-606931.90999999992</v>
      </c>
      <c r="AL1058" s="99">
        <f t="shared" si="1421"/>
        <v>-606931.90999999992</v>
      </c>
      <c r="AM1058" s="98"/>
      <c r="AN1058" s="99"/>
      <c r="AO1058" s="247">
        <f t="shared" si="1422"/>
        <v>0</v>
      </c>
      <c r="AP1058" s="232"/>
      <c r="AQ1058" s="86">
        <f t="shared" ref="AQ1058:AQ1126" si="1461">AB1058</f>
        <v>-611308.72</v>
      </c>
      <c r="AR1058" s="99"/>
      <c r="AS1058" s="99"/>
      <c r="AT1058" s="99"/>
      <c r="AU1058" s="100">
        <f>AQ1058</f>
        <v>-611308.72</v>
      </c>
      <c r="AV1058" s="99">
        <f t="shared" si="1423"/>
        <v>-611308.72</v>
      </c>
      <c r="AW1058" s="98"/>
      <c r="AX1058" s="99"/>
      <c r="AY1058" s="98">
        <f t="shared" si="1424"/>
        <v>0</v>
      </c>
      <c r="AZ1058" s="470" t="s">
        <v>1676</v>
      </c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</row>
    <row r="1059" spans="1:83" s="11" customFormat="1" ht="12" customHeight="1">
      <c r="A1059" s="161">
        <v>22840111</v>
      </c>
      <c r="B1059" s="108" t="str">
        <f t="shared" si="1456"/>
        <v>22840111</v>
      </c>
      <c r="C1059" s="94" t="s">
        <v>1254</v>
      </c>
      <c r="D1059" s="112" t="str">
        <f t="shared" si="1399"/>
        <v>W/C</v>
      </c>
      <c r="E1059" s="112"/>
      <c r="F1059" s="94"/>
      <c r="G1059" s="112"/>
      <c r="H1059" s="177" t="str">
        <f t="shared" si="1457"/>
        <v/>
      </c>
      <c r="I1059" s="177" t="str">
        <f t="shared" si="1426"/>
        <v/>
      </c>
      <c r="J1059" s="177" t="str">
        <f t="shared" si="1427"/>
        <v/>
      </c>
      <c r="K1059" s="177" t="str">
        <f t="shared" si="1428"/>
        <v/>
      </c>
      <c r="L1059" s="177" t="str">
        <f t="shared" si="1458"/>
        <v>NO</v>
      </c>
      <c r="M1059" s="177" t="str">
        <f t="shared" si="1459"/>
        <v>W/C</v>
      </c>
      <c r="N1059" s="177" t="str">
        <f t="shared" si="1460"/>
        <v>W/C</v>
      </c>
      <c r="O1059"/>
      <c r="P1059" s="95">
        <v>-21000</v>
      </c>
      <c r="Q1059" s="95">
        <v>-21000</v>
      </c>
      <c r="R1059" s="95">
        <v>-21000</v>
      </c>
      <c r="S1059" s="95">
        <v>-21000</v>
      </c>
      <c r="T1059" s="95">
        <v>-21000</v>
      </c>
      <c r="U1059" s="95">
        <v>-21000</v>
      </c>
      <c r="V1059" s="95">
        <v>45912.52</v>
      </c>
      <c r="W1059" s="95">
        <v>45912.52</v>
      </c>
      <c r="X1059" s="95">
        <v>45912.52</v>
      </c>
      <c r="Y1059" s="95">
        <v>75283.199999999997</v>
      </c>
      <c r="Z1059" s="95">
        <v>75283.199999999997</v>
      </c>
      <c r="AA1059" s="95">
        <v>75283.199999999997</v>
      </c>
      <c r="AB1059" s="95">
        <v>3648.75</v>
      </c>
      <c r="AC1059" s="95"/>
      <c r="AD1059" s="95"/>
      <c r="AE1059" s="95">
        <f t="shared" si="1398"/>
        <v>20825.961249999997</v>
      </c>
      <c r="AF1059" s="102"/>
      <c r="AG1059" s="101"/>
      <c r="AH1059" s="99"/>
      <c r="AI1059" s="99"/>
      <c r="AJ1059" s="99"/>
      <c r="AK1059" s="100"/>
      <c r="AL1059" s="99">
        <f t="shared" si="1421"/>
        <v>0</v>
      </c>
      <c r="AM1059" s="98"/>
      <c r="AN1059" s="99">
        <f>AE1059</f>
        <v>20825.961249999997</v>
      </c>
      <c r="AO1059" s="247">
        <f t="shared" si="1422"/>
        <v>20825.961249999997</v>
      </c>
      <c r="AP1059" s="232"/>
      <c r="AQ1059" s="86">
        <f t="shared" si="1461"/>
        <v>3648.75</v>
      </c>
      <c r="AR1059" s="99"/>
      <c r="AS1059" s="99"/>
      <c r="AT1059" s="99"/>
      <c r="AU1059" s="100"/>
      <c r="AV1059" s="99">
        <f t="shared" si="1423"/>
        <v>0</v>
      </c>
      <c r="AW1059" s="98"/>
      <c r="AX1059" s="99">
        <f>AQ1059</f>
        <v>3648.75</v>
      </c>
      <c r="AY1059" s="98">
        <f t="shared" si="1424"/>
        <v>3648.75</v>
      </c>
      <c r="AZ1059" s="470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</row>
    <row r="1060" spans="1:83" s="11" customFormat="1" ht="12" customHeight="1">
      <c r="A1060" s="161">
        <v>22840112</v>
      </c>
      <c r="B1060" s="108" t="str">
        <f t="shared" si="1456"/>
        <v>22840112</v>
      </c>
      <c r="C1060" s="94" t="s">
        <v>838</v>
      </c>
      <c r="D1060" s="112" t="str">
        <f t="shared" si="1399"/>
        <v>Non-Op</v>
      </c>
      <c r="E1060" s="112"/>
      <c r="F1060" s="94"/>
      <c r="G1060" s="112"/>
      <c r="H1060" s="177" t="str">
        <f t="shared" si="1457"/>
        <v/>
      </c>
      <c r="I1060" s="177" t="str">
        <f t="shared" si="1426"/>
        <v/>
      </c>
      <c r="J1060" s="177" t="str">
        <f t="shared" si="1427"/>
        <v/>
      </c>
      <c r="K1060" s="177" t="str">
        <f t="shared" si="1428"/>
        <v>Non-Op</v>
      </c>
      <c r="L1060" s="177" t="str">
        <f t="shared" si="1458"/>
        <v>NO</v>
      </c>
      <c r="M1060" s="177" t="str">
        <f t="shared" si="1459"/>
        <v>NO</v>
      </c>
      <c r="N1060" s="177" t="str">
        <f t="shared" si="1460"/>
        <v/>
      </c>
      <c r="O1060"/>
      <c r="P1060" s="95">
        <v>-215000</v>
      </c>
      <c r="Q1060" s="95">
        <v>-215000</v>
      </c>
      <c r="R1060" s="95">
        <v>-215000</v>
      </c>
      <c r="S1060" s="95">
        <v>-215000</v>
      </c>
      <c r="T1060" s="95">
        <v>-215000</v>
      </c>
      <c r="U1060" s="95">
        <v>-215000</v>
      </c>
      <c r="V1060" s="95">
        <v>-215000</v>
      </c>
      <c r="W1060" s="95">
        <v>-215000</v>
      </c>
      <c r="X1060" s="95">
        <v>-215000</v>
      </c>
      <c r="Y1060" s="95">
        <v>-215000</v>
      </c>
      <c r="Z1060" s="95">
        <v>-215000</v>
      </c>
      <c r="AA1060" s="95">
        <v>-215000</v>
      </c>
      <c r="AB1060" s="95">
        <v>-220000</v>
      </c>
      <c r="AC1060" s="95"/>
      <c r="AD1060" s="95"/>
      <c r="AE1060" s="95">
        <f t="shared" si="1398"/>
        <v>-215208.33333333334</v>
      </c>
      <c r="AF1060" s="102"/>
      <c r="AG1060" s="101"/>
      <c r="AH1060" s="99"/>
      <c r="AI1060" s="99"/>
      <c r="AJ1060" s="99"/>
      <c r="AK1060" s="100">
        <f t="shared" ref="AK1060:AK1065" si="1462">AE1060</f>
        <v>-215208.33333333334</v>
      </c>
      <c r="AL1060" s="99">
        <f t="shared" si="1421"/>
        <v>-215208.33333333334</v>
      </c>
      <c r="AM1060" s="98"/>
      <c r="AN1060" s="99"/>
      <c r="AO1060" s="247">
        <f t="shared" si="1422"/>
        <v>0</v>
      </c>
      <c r="AP1060" s="232"/>
      <c r="AQ1060" s="86">
        <f t="shared" si="1461"/>
        <v>-220000</v>
      </c>
      <c r="AR1060" s="99"/>
      <c r="AS1060" s="99"/>
      <c r="AT1060" s="99"/>
      <c r="AU1060" s="100">
        <f t="shared" ref="AU1060:AU1065" si="1463">AQ1060</f>
        <v>-220000</v>
      </c>
      <c r="AV1060" s="99">
        <f t="shared" si="1423"/>
        <v>-220000</v>
      </c>
      <c r="AW1060" s="98"/>
      <c r="AX1060" s="99"/>
      <c r="AY1060" s="98">
        <f t="shared" si="1424"/>
        <v>0</v>
      </c>
      <c r="AZ1060" s="470" t="s">
        <v>1676</v>
      </c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</row>
    <row r="1061" spans="1:83" s="11" customFormat="1" ht="12" customHeight="1">
      <c r="A1061" s="161">
        <v>22840122</v>
      </c>
      <c r="B1061" s="108" t="str">
        <f t="shared" si="1456"/>
        <v>22840122</v>
      </c>
      <c r="C1061" s="94" t="s">
        <v>844</v>
      </c>
      <c r="D1061" s="112" t="str">
        <f t="shared" si="1399"/>
        <v>Non-Op</v>
      </c>
      <c r="E1061" s="112"/>
      <c r="F1061" s="94"/>
      <c r="G1061" s="112"/>
      <c r="H1061" s="177" t="str">
        <f t="shared" si="1457"/>
        <v/>
      </c>
      <c r="I1061" s="177" t="str">
        <f t="shared" si="1426"/>
        <v/>
      </c>
      <c r="J1061" s="177" t="str">
        <f t="shared" si="1427"/>
        <v/>
      </c>
      <c r="K1061" s="177" t="str">
        <f t="shared" si="1428"/>
        <v>Non-Op</v>
      </c>
      <c r="L1061" s="177" t="str">
        <f t="shared" si="1458"/>
        <v>NO</v>
      </c>
      <c r="M1061" s="177" t="str">
        <f t="shared" si="1459"/>
        <v>NO</v>
      </c>
      <c r="N1061" s="177" t="str">
        <f t="shared" si="1460"/>
        <v/>
      </c>
      <c r="O1061"/>
      <c r="P1061" s="95">
        <v>-149000</v>
      </c>
      <c r="Q1061" s="95">
        <v>-149000</v>
      </c>
      <c r="R1061" s="95">
        <v>-149000</v>
      </c>
      <c r="S1061" s="95">
        <v>-149000</v>
      </c>
      <c r="T1061" s="95">
        <v>-149000</v>
      </c>
      <c r="U1061" s="95">
        <v>-149000</v>
      </c>
      <c r="V1061" s="95">
        <v>-149000</v>
      </c>
      <c r="W1061" s="95">
        <v>-149000</v>
      </c>
      <c r="X1061" s="95">
        <v>-149000</v>
      </c>
      <c r="Y1061" s="95">
        <v>-149000</v>
      </c>
      <c r="Z1061" s="95">
        <v>-149000</v>
      </c>
      <c r="AA1061" s="95">
        <v>-149000</v>
      </c>
      <c r="AB1061" s="95">
        <v>-149000</v>
      </c>
      <c r="AC1061" s="95"/>
      <c r="AD1061" s="95"/>
      <c r="AE1061" s="95">
        <f t="shared" si="1398"/>
        <v>-149000</v>
      </c>
      <c r="AF1061" s="102"/>
      <c r="AG1061" s="101"/>
      <c r="AH1061" s="99"/>
      <c r="AI1061" s="99"/>
      <c r="AJ1061" s="99"/>
      <c r="AK1061" s="100">
        <f t="shared" si="1462"/>
        <v>-149000</v>
      </c>
      <c r="AL1061" s="99">
        <f t="shared" si="1421"/>
        <v>-149000</v>
      </c>
      <c r="AM1061" s="98"/>
      <c r="AN1061" s="99"/>
      <c r="AO1061" s="247">
        <f t="shared" si="1422"/>
        <v>0</v>
      </c>
      <c r="AP1061" s="232"/>
      <c r="AQ1061" s="86">
        <f t="shared" si="1461"/>
        <v>-149000</v>
      </c>
      <c r="AR1061" s="99"/>
      <c r="AS1061" s="99"/>
      <c r="AT1061" s="99"/>
      <c r="AU1061" s="100">
        <f t="shared" si="1463"/>
        <v>-149000</v>
      </c>
      <c r="AV1061" s="99">
        <f t="shared" si="1423"/>
        <v>-149000</v>
      </c>
      <c r="AW1061" s="98"/>
      <c r="AX1061" s="99"/>
      <c r="AY1061" s="98">
        <f t="shared" si="1424"/>
        <v>0</v>
      </c>
      <c r="AZ1061" s="470" t="s">
        <v>1676</v>
      </c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</row>
    <row r="1062" spans="1:83" s="11" customFormat="1" ht="12" customHeight="1">
      <c r="A1062" s="161">
        <v>22840131</v>
      </c>
      <c r="B1062" s="108" t="str">
        <f t="shared" si="1456"/>
        <v>22840131</v>
      </c>
      <c r="C1062" s="94" t="s">
        <v>433</v>
      </c>
      <c r="D1062" s="112" t="str">
        <f t="shared" si="1399"/>
        <v>Non-Op</v>
      </c>
      <c r="E1062" s="112"/>
      <c r="F1062" s="94"/>
      <c r="G1062" s="112"/>
      <c r="H1062" s="177" t="str">
        <f t="shared" si="1457"/>
        <v/>
      </c>
      <c r="I1062" s="177" t="str">
        <f t="shared" si="1426"/>
        <v/>
      </c>
      <c r="J1062" s="177" t="str">
        <f t="shared" si="1427"/>
        <v/>
      </c>
      <c r="K1062" s="177" t="str">
        <f t="shared" si="1428"/>
        <v>Non-Op</v>
      </c>
      <c r="L1062" s="177" t="str">
        <f t="shared" si="1458"/>
        <v>NO</v>
      </c>
      <c r="M1062" s="177" t="str">
        <f t="shared" si="1459"/>
        <v>NO</v>
      </c>
      <c r="N1062" s="177" t="str">
        <f t="shared" si="1460"/>
        <v/>
      </c>
      <c r="O1062"/>
      <c r="P1062" s="95">
        <v>-580000</v>
      </c>
      <c r="Q1062" s="95">
        <v>-580000</v>
      </c>
      <c r="R1062" s="95">
        <v>-580000</v>
      </c>
      <c r="S1062" s="95">
        <v>-580000</v>
      </c>
      <c r="T1062" s="95">
        <v>-580000</v>
      </c>
      <c r="U1062" s="95">
        <v>-580000</v>
      </c>
      <c r="V1062" s="95">
        <v>-580000</v>
      </c>
      <c r="W1062" s="95">
        <v>-580000</v>
      </c>
      <c r="X1062" s="95">
        <v>-580000</v>
      </c>
      <c r="Y1062" s="95">
        <v>-580000</v>
      </c>
      <c r="Z1062" s="95">
        <v>-580000</v>
      </c>
      <c r="AA1062" s="95">
        <v>-580000</v>
      </c>
      <c r="AB1062" s="95">
        <v>-580000</v>
      </c>
      <c r="AC1062" s="95"/>
      <c r="AD1062" s="95"/>
      <c r="AE1062" s="95">
        <f t="shared" si="1398"/>
        <v>-580000</v>
      </c>
      <c r="AF1062" s="102"/>
      <c r="AG1062" s="101"/>
      <c r="AH1062" s="99"/>
      <c r="AI1062" s="99"/>
      <c r="AJ1062" s="99"/>
      <c r="AK1062" s="100">
        <f t="shared" si="1462"/>
        <v>-580000</v>
      </c>
      <c r="AL1062" s="99">
        <f t="shared" si="1421"/>
        <v>-580000</v>
      </c>
      <c r="AM1062" s="98"/>
      <c r="AN1062" s="99"/>
      <c r="AO1062" s="247">
        <f t="shared" si="1422"/>
        <v>0</v>
      </c>
      <c r="AP1062" s="232"/>
      <c r="AQ1062" s="86">
        <f t="shared" si="1461"/>
        <v>-580000</v>
      </c>
      <c r="AR1062" s="99"/>
      <c r="AS1062" s="99"/>
      <c r="AT1062" s="99"/>
      <c r="AU1062" s="100">
        <f t="shared" si="1463"/>
        <v>-580000</v>
      </c>
      <c r="AV1062" s="99">
        <f t="shared" si="1423"/>
        <v>-580000</v>
      </c>
      <c r="AW1062" s="98"/>
      <c r="AX1062" s="99"/>
      <c r="AY1062" s="98">
        <f t="shared" si="1424"/>
        <v>0</v>
      </c>
      <c r="AZ1062" s="470" t="s">
        <v>1676</v>
      </c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</row>
    <row r="1063" spans="1:83" s="11" customFormat="1" ht="12" customHeight="1">
      <c r="A1063" s="161">
        <v>22840132</v>
      </c>
      <c r="B1063" s="108" t="str">
        <f t="shared" si="1456"/>
        <v>22840132</v>
      </c>
      <c r="C1063" s="94" t="s">
        <v>845</v>
      </c>
      <c r="D1063" s="112" t="str">
        <f t="shared" ref="D1063:D1128" si="1464">IF(CONCATENATE(H1063,I1063,J1063,K1063,N1063)= "ERBGRB","CRB",CONCATENATE(H1063,I1063,J1063,K1063,N1063))</f>
        <v>Non-Op</v>
      </c>
      <c r="E1063" s="112"/>
      <c r="F1063" s="94"/>
      <c r="G1063" s="112"/>
      <c r="H1063" s="177" t="str">
        <f t="shared" si="1457"/>
        <v/>
      </c>
      <c r="I1063" s="177" t="str">
        <f t="shared" si="1426"/>
        <v/>
      </c>
      <c r="J1063" s="177" t="str">
        <f t="shared" si="1427"/>
        <v/>
      </c>
      <c r="K1063" s="177" t="str">
        <f t="shared" si="1428"/>
        <v>Non-Op</v>
      </c>
      <c r="L1063" s="177" t="str">
        <f t="shared" si="1458"/>
        <v>NO</v>
      </c>
      <c r="M1063" s="177" t="str">
        <f t="shared" si="1459"/>
        <v>NO</v>
      </c>
      <c r="N1063" s="177" t="str">
        <f t="shared" si="1460"/>
        <v/>
      </c>
      <c r="O1063"/>
      <c r="P1063" s="95">
        <v>-107000</v>
      </c>
      <c r="Q1063" s="95">
        <v>-107000</v>
      </c>
      <c r="R1063" s="95">
        <v>-107000</v>
      </c>
      <c r="S1063" s="95">
        <v>-107000</v>
      </c>
      <c r="T1063" s="95">
        <v>-107000</v>
      </c>
      <c r="U1063" s="95">
        <v>-107000</v>
      </c>
      <c r="V1063" s="95">
        <v>-107000</v>
      </c>
      <c r="W1063" s="95">
        <v>-107000</v>
      </c>
      <c r="X1063" s="95">
        <v>-107000</v>
      </c>
      <c r="Y1063" s="95">
        <v>-107000</v>
      </c>
      <c r="Z1063" s="95">
        <v>-107000</v>
      </c>
      <c r="AA1063" s="95">
        <v>-107000</v>
      </c>
      <c r="AB1063" s="95">
        <v>-107000</v>
      </c>
      <c r="AC1063" s="95"/>
      <c r="AD1063" s="95"/>
      <c r="AE1063" s="95">
        <f t="shared" si="1398"/>
        <v>-107000</v>
      </c>
      <c r="AF1063" s="102"/>
      <c r="AG1063" s="101"/>
      <c r="AH1063" s="99"/>
      <c r="AI1063" s="99"/>
      <c r="AJ1063" s="99"/>
      <c r="AK1063" s="100">
        <f t="shared" si="1462"/>
        <v>-107000</v>
      </c>
      <c r="AL1063" s="99">
        <f t="shared" si="1421"/>
        <v>-107000</v>
      </c>
      <c r="AM1063" s="98"/>
      <c r="AN1063" s="99"/>
      <c r="AO1063" s="247">
        <f t="shared" si="1422"/>
        <v>0</v>
      </c>
      <c r="AP1063" s="232"/>
      <c r="AQ1063" s="86">
        <f t="shared" si="1461"/>
        <v>-107000</v>
      </c>
      <c r="AR1063" s="99"/>
      <c r="AS1063" s="99"/>
      <c r="AT1063" s="99"/>
      <c r="AU1063" s="100">
        <f t="shared" si="1463"/>
        <v>-107000</v>
      </c>
      <c r="AV1063" s="99">
        <f t="shared" si="1423"/>
        <v>-107000</v>
      </c>
      <c r="AW1063" s="98"/>
      <c r="AX1063" s="99"/>
      <c r="AY1063" s="98">
        <f t="shared" si="1424"/>
        <v>0</v>
      </c>
      <c r="AZ1063" s="470" t="s">
        <v>1676</v>
      </c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</row>
    <row r="1064" spans="1:83" s="11" customFormat="1" ht="12" customHeight="1">
      <c r="A1064" s="168">
        <v>22840161</v>
      </c>
      <c r="B1064" s="112" t="str">
        <f t="shared" si="1456"/>
        <v>22840161</v>
      </c>
      <c r="C1064" s="94" t="s">
        <v>1255</v>
      </c>
      <c r="D1064" s="112" t="str">
        <f t="shared" si="1464"/>
        <v>Non-Op</v>
      </c>
      <c r="E1064" s="112"/>
      <c r="F1064" s="94"/>
      <c r="G1064" s="112"/>
      <c r="H1064" s="177" t="str">
        <f t="shared" si="1457"/>
        <v/>
      </c>
      <c r="I1064" s="177" t="str">
        <f t="shared" ref="I1064:I1097" si="1465">IF(VALUE(AI1064),I$7,IF(ISBLANK(AI1064),"",I$7))</f>
        <v/>
      </c>
      <c r="J1064" s="177" t="str">
        <f t="shared" ref="J1064:J1097" si="1466">IF(VALUE(AJ1064),J$7,IF(ISBLANK(AJ1064),"",J$7))</f>
        <v/>
      </c>
      <c r="K1064" s="177" t="str">
        <f t="shared" ref="K1064:K1097" si="1467">IF(VALUE(AK1064),K$7,IF(ISBLANK(AK1064),"",K$7))</f>
        <v>Non-Op</v>
      </c>
      <c r="L1064" s="177" t="str">
        <f t="shared" si="1458"/>
        <v>NO</v>
      </c>
      <c r="M1064" s="177" t="str">
        <f t="shared" si="1459"/>
        <v>NO</v>
      </c>
      <c r="N1064" s="177" t="str">
        <f t="shared" si="1460"/>
        <v/>
      </c>
      <c r="O1064"/>
      <c r="P1064" s="95">
        <v>-350000</v>
      </c>
      <c r="Q1064" s="95">
        <v>-350000</v>
      </c>
      <c r="R1064" s="95">
        <v>-350000</v>
      </c>
      <c r="S1064" s="95">
        <v>-349072</v>
      </c>
      <c r="T1064" s="95">
        <v>-349072</v>
      </c>
      <c r="U1064" s="95">
        <v>-349072</v>
      </c>
      <c r="V1064" s="95">
        <v>-345983.01</v>
      </c>
      <c r="W1064" s="95">
        <v>-345983.01</v>
      </c>
      <c r="X1064" s="95">
        <v>-345983.01</v>
      </c>
      <c r="Y1064" s="95">
        <v>-338469.41</v>
      </c>
      <c r="Z1064" s="95">
        <v>-338469.41</v>
      </c>
      <c r="AA1064" s="95">
        <v>-338469.41</v>
      </c>
      <c r="AB1064" s="95">
        <v>-310864.42</v>
      </c>
      <c r="AC1064" s="95"/>
      <c r="AD1064" s="95"/>
      <c r="AE1064" s="95">
        <f t="shared" ref="AE1064:AE1129" si="1468">(P1064+AB1064+SUM(Q1064:AA1064)*2)/24</f>
        <v>-344250.45583333337</v>
      </c>
      <c r="AF1064" s="102"/>
      <c r="AG1064" s="101"/>
      <c r="AH1064" s="99"/>
      <c r="AI1064" s="99"/>
      <c r="AJ1064" s="99"/>
      <c r="AK1064" s="100">
        <f t="shared" si="1462"/>
        <v>-344250.45583333337</v>
      </c>
      <c r="AL1064" s="99">
        <f t="shared" si="1421"/>
        <v>-344250.45583333337</v>
      </c>
      <c r="AM1064" s="98"/>
      <c r="AN1064" s="99"/>
      <c r="AO1064" s="247">
        <f t="shared" si="1422"/>
        <v>0</v>
      </c>
      <c r="AP1064" s="232"/>
      <c r="AQ1064" s="86">
        <f t="shared" si="1461"/>
        <v>-310864.42</v>
      </c>
      <c r="AR1064" s="99"/>
      <c r="AS1064" s="99"/>
      <c r="AT1064" s="99"/>
      <c r="AU1064" s="100">
        <f t="shared" si="1463"/>
        <v>-310864.42</v>
      </c>
      <c r="AV1064" s="99">
        <f t="shared" si="1423"/>
        <v>-310864.42</v>
      </c>
      <c r="AW1064" s="98"/>
      <c r="AX1064" s="99"/>
      <c r="AY1064" s="98">
        <f t="shared" si="1424"/>
        <v>0</v>
      </c>
      <c r="AZ1064" s="470" t="s">
        <v>1676</v>
      </c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</row>
    <row r="1065" spans="1:83" s="11" customFormat="1" ht="12" customHeight="1">
      <c r="A1065" s="168">
        <v>22840162</v>
      </c>
      <c r="B1065" s="112" t="str">
        <f t="shared" si="1456"/>
        <v>22840162</v>
      </c>
      <c r="C1065" s="94" t="s">
        <v>1087</v>
      </c>
      <c r="D1065" s="112" t="str">
        <f t="shared" si="1464"/>
        <v>Non-Op</v>
      </c>
      <c r="E1065" s="112"/>
      <c r="F1065" s="94"/>
      <c r="G1065" s="112"/>
      <c r="H1065" s="177" t="str">
        <f t="shared" si="1457"/>
        <v/>
      </c>
      <c r="I1065" s="177" t="str">
        <f t="shared" si="1465"/>
        <v/>
      </c>
      <c r="J1065" s="177" t="str">
        <f t="shared" si="1466"/>
        <v/>
      </c>
      <c r="K1065" s="177" t="str">
        <f t="shared" si="1467"/>
        <v>Non-Op</v>
      </c>
      <c r="L1065" s="177" t="str">
        <f t="shared" si="1458"/>
        <v>NO</v>
      </c>
      <c r="M1065" s="177" t="str">
        <f t="shared" si="1459"/>
        <v>NO</v>
      </c>
      <c r="N1065" s="177" t="str">
        <f t="shared" si="1460"/>
        <v/>
      </c>
      <c r="O1065"/>
      <c r="P1065" s="95">
        <v>-100000</v>
      </c>
      <c r="Q1065" s="95">
        <v>-100000</v>
      </c>
      <c r="R1065" s="95">
        <v>-100000</v>
      </c>
      <c r="S1065" s="95">
        <v>-85991.79</v>
      </c>
      <c r="T1065" s="95">
        <v>-85991.79</v>
      </c>
      <c r="U1065" s="95">
        <v>-85991.79</v>
      </c>
      <c r="V1065" s="95">
        <v>-73860.94</v>
      </c>
      <c r="W1065" s="95">
        <v>-73860.94</v>
      </c>
      <c r="X1065" s="95">
        <v>-73860.94</v>
      </c>
      <c r="Y1065" s="95">
        <v>-71957.33</v>
      </c>
      <c r="Z1065" s="95">
        <v>-71957.33</v>
      </c>
      <c r="AA1065" s="95">
        <v>-71957.33</v>
      </c>
      <c r="AB1065" s="95">
        <v>-47720.07</v>
      </c>
      <c r="AC1065" s="95"/>
      <c r="AD1065" s="95"/>
      <c r="AE1065" s="95">
        <f t="shared" si="1468"/>
        <v>-80774.184583333321</v>
      </c>
      <c r="AF1065" s="102"/>
      <c r="AG1065" s="101"/>
      <c r="AH1065" s="99"/>
      <c r="AI1065" s="99"/>
      <c r="AJ1065" s="99"/>
      <c r="AK1065" s="100">
        <f t="shared" si="1462"/>
        <v>-80774.184583333321</v>
      </c>
      <c r="AL1065" s="99">
        <f t="shared" si="1421"/>
        <v>-80774.184583333321</v>
      </c>
      <c r="AM1065" s="98"/>
      <c r="AN1065" s="99"/>
      <c r="AO1065" s="247">
        <f t="shared" si="1422"/>
        <v>0</v>
      </c>
      <c r="AP1065" s="232"/>
      <c r="AQ1065" s="86">
        <f t="shared" si="1461"/>
        <v>-47720.07</v>
      </c>
      <c r="AR1065" s="99"/>
      <c r="AS1065" s="99"/>
      <c r="AT1065" s="99"/>
      <c r="AU1065" s="100">
        <f t="shared" si="1463"/>
        <v>-47720.07</v>
      </c>
      <c r="AV1065" s="99">
        <f t="shared" si="1423"/>
        <v>-47720.07</v>
      </c>
      <c r="AW1065" s="98"/>
      <c r="AX1065" s="99"/>
      <c r="AY1065" s="98">
        <f t="shared" si="1424"/>
        <v>0</v>
      </c>
      <c r="AZ1065" s="470" t="s">
        <v>1676</v>
      </c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</row>
    <row r="1066" spans="1:83" s="11" customFormat="1" ht="12" customHeight="1">
      <c r="A1066" s="168">
        <v>22840171</v>
      </c>
      <c r="B1066" s="112" t="str">
        <f t="shared" si="1456"/>
        <v>22840171</v>
      </c>
      <c r="C1066" s="94" t="s">
        <v>1256</v>
      </c>
      <c r="D1066" s="112" t="str">
        <f t="shared" si="1464"/>
        <v>W/C</v>
      </c>
      <c r="E1066" s="112"/>
      <c r="F1066" s="94"/>
      <c r="G1066" s="112"/>
      <c r="H1066" s="177" t="str">
        <f t="shared" si="1457"/>
        <v/>
      </c>
      <c r="I1066" s="177" t="str">
        <f t="shared" si="1465"/>
        <v/>
      </c>
      <c r="J1066" s="177" t="str">
        <f t="shared" si="1466"/>
        <v/>
      </c>
      <c r="K1066" s="177" t="str">
        <f t="shared" si="1467"/>
        <v/>
      </c>
      <c r="L1066" s="177" t="str">
        <f t="shared" si="1458"/>
        <v>NO</v>
      </c>
      <c r="M1066" s="177" t="str">
        <f t="shared" si="1459"/>
        <v>W/C</v>
      </c>
      <c r="N1066" s="177" t="str">
        <f t="shared" si="1460"/>
        <v>W/C</v>
      </c>
      <c r="O1066"/>
      <c r="P1066" s="95">
        <v>-53000</v>
      </c>
      <c r="Q1066" s="95">
        <v>-53000</v>
      </c>
      <c r="R1066" s="95">
        <v>-53000</v>
      </c>
      <c r="S1066" s="95">
        <v>-53000</v>
      </c>
      <c r="T1066" s="95">
        <v>-53000</v>
      </c>
      <c r="U1066" s="95">
        <v>-53000</v>
      </c>
      <c r="V1066" s="95">
        <v>-53000</v>
      </c>
      <c r="W1066" s="95">
        <v>-53000</v>
      </c>
      <c r="X1066" s="95">
        <v>-53000</v>
      </c>
      <c r="Y1066" s="95">
        <v>-53000</v>
      </c>
      <c r="Z1066" s="95">
        <v>-53000</v>
      </c>
      <c r="AA1066" s="95">
        <v>-53000</v>
      </c>
      <c r="AB1066" s="95">
        <v>-53000</v>
      </c>
      <c r="AC1066" s="95"/>
      <c r="AD1066" s="95"/>
      <c r="AE1066" s="95">
        <f t="shared" si="1468"/>
        <v>-53000</v>
      </c>
      <c r="AF1066" s="102"/>
      <c r="AG1066" s="101"/>
      <c r="AH1066" s="99"/>
      <c r="AI1066" s="99"/>
      <c r="AJ1066" s="99"/>
      <c r="AK1066" s="100"/>
      <c r="AL1066" s="99">
        <f t="shared" si="1421"/>
        <v>0</v>
      </c>
      <c r="AM1066" s="98"/>
      <c r="AN1066" s="99">
        <f>AE1066</f>
        <v>-53000</v>
      </c>
      <c r="AO1066" s="247">
        <f t="shared" si="1422"/>
        <v>-53000</v>
      </c>
      <c r="AP1066" s="232"/>
      <c r="AQ1066" s="86">
        <f t="shared" si="1461"/>
        <v>-53000</v>
      </c>
      <c r="AR1066" s="99"/>
      <c r="AS1066" s="99"/>
      <c r="AT1066" s="99"/>
      <c r="AU1066" s="100"/>
      <c r="AV1066" s="99">
        <f t="shared" si="1423"/>
        <v>0</v>
      </c>
      <c r="AW1066" s="98"/>
      <c r="AX1066" s="99">
        <f>AQ1066</f>
        <v>-53000</v>
      </c>
      <c r="AY1066" s="98">
        <f t="shared" si="1424"/>
        <v>-53000</v>
      </c>
      <c r="AZ1066" s="470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</row>
    <row r="1067" spans="1:83" s="11" customFormat="1" ht="12" customHeight="1">
      <c r="A1067" s="168">
        <v>22840181</v>
      </c>
      <c r="B1067" s="112" t="str">
        <f t="shared" si="1456"/>
        <v>22840181</v>
      </c>
      <c r="C1067" s="94" t="s">
        <v>1257</v>
      </c>
      <c r="D1067" s="112" t="str">
        <f t="shared" si="1464"/>
        <v>Non-Op</v>
      </c>
      <c r="E1067" s="112"/>
      <c r="F1067" s="94"/>
      <c r="G1067" s="112"/>
      <c r="H1067" s="177" t="str">
        <f t="shared" si="1457"/>
        <v/>
      </c>
      <c r="I1067" s="177" t="str">
        <f t="shared" si="1465"/>
        <v/>
      </c>
      <c r="J1067" s="177" t="str">
        <f t="shared" si="1466"/>
        <v/>
      </c>
      <c r="K1067" s="177" t="str">
        <f t="shared" si="1467"/>
        <v>Non-Op</v>
      </c>
      <c r="L1067" s="177" t="str">
        <f t="shared" si="1458"/>
        <v>NO</v>
      </c>
      <c r="M1067" s="177" t="str">
        <f t="shared" si="1459"/>
        <v>NO</v>
      </c>
      <c r="N1067" s="177" t="str">
        <f t="shared" si="1460"/>
        <v/>
      </c>
      <c r="O1067"/>
      <c r="P1067" s="95">
        <v>-6165000</v>
      </c>
      <c r="Q1067" s="95">
        <v>-6165000</v>
      </c>
      <c r="R1067" s="95">
        <v>-6165000</v>
      </c>
      <c r="S1067" s="95">
        <v>-6148657.9500000002</v>
      </c>
      <c r="T1067" s="95">
        <v>-6148657.9500000002</v>
      </c>
      <c r="U1067" s="95">
        <v>-6148657.9500000002</v>
      </c>
      <c r="V1067" s="95">
        <v>-6138781.6200000001</v>
      </c>
      <c r="W1067" s="95">
        <v>-6138781.6200000001</v>
      </c>
      <c r="X1067" s="95">
        <v>-6138781.6200000001</v>
      </c>
      <c r="Y1067" s="95">
        <v>-6096544.54</v>
      </c>
      <c r="Z1067" s="95">
        <v>-6096544.54</v>
      </c>
      <c r="AA1067" s="95">
        <v>-6096544.54</v>
      </c>
      <c r="AB1067" s="95">
        <v>-6124708.8899999997</v>
      </c>
      <c r="AC1067" s="95"/>
      <c r="AD1067" s="95"/>
      <c r="AE1067" s="95">
        <f t="shared" si="1468"/>
        <v>-6135567.2312500002</v>
      </c>
      <c r="AF1067" s="102"/>
      <c r="AG1067" s="101"/>
      <c r="AH1067" s="99"/>
      <c r="AI1067" s="99"/>
      <c r="AJ1067" s="99"/>
      <c r="AK1067" s="100">
        <f t="shared" ref="AK1067:AK1075" si="1469">AE1067</f>
        <v>-6135567.2312500002</v>
      </c>
      <c r="AL1067" s="99">
        <f t="shared" si="1421"/>
        <v>-6135567.2312500002</v>
      </c>
      <c r="AM1067" s="98"/>
      <c r="AN1067" s="99"/>
      <c r="AO1067" s="247">
        <f t="shared" si="1422"/>
        <v>0</v>
      </c>
      <c r="AP1067" s="232"/>
      <c r="AQ1067" s="86">
        <f t="shared" si="1461"/>
        <v>-6124708.8899999997</v>
      </c>
      <c r="AR1067" s="99"/>
      <c r="AS1067" s="99"/>
      <c r="AT1067" s="99"/>
      <c r="AU1067" s="100">
        <f t="shared" ref="AU1067:AU1075" si="1470">AQ1067</f>
        <v>-6124708.8899999997</v>
      </c>
      <c r="AV1067" s="99">
        <f t="shared" si="1423"/>
        <v>-6124708.8899999997</v>
      </c>
      <c r="AW1067" s="98"/>
      <c r="AX1067" s="99"/>
      <c r="AY1067" s="98">
        <f t="shared" si="1424"/>
        <v>0</v>
      </c>
      <c r="AZ1067" s="470" t="s">
        <v>1676</v>
      </c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</row>
    <row r="1068" spans="1:83" s="11" customFormat="1" ht="12" customHeight="1">
      <c r="A1068" s="168">
        <v>22840191</v>
      </c>
      <c r="B1068" s="112" t="str">
        <f t="shared" si="1456"/>
        <v>22840191</v>
      </c>
      <c r="C1068" s="94" t="s">
        <v>1258</v>
      </c>
      <c r="D1068" s="112" t="str">
        <f t="shared" si="1464"/>
        <v>Non-Op</v>
      </c>
      <c r="E1068" s="112"/>
      <c r="F1068" s="94"/>
      <c r="G1068" s="112"/>
      <c r="H1068" s="177" t="str">
        <f t="shared" si="1457"/>
        <v/>
      </c>
      <c r="I1068" s="177" t="str">
        <f t="shared" si="1465"/>
        <v/>
      </c>
      <c r="J1068" s="177" t="str">
        <f t="shared" si="1466"/>
        <v/>
      </c>
      <c r="K1068" s="177" t="str">
        <f t="shared" si="1467"/>
        <v>Non-Op</v>
      </c>
      <c r="L1068" s="177" t="str">
        <f t="shared" si="1458"/>
        <v>NO</v>
      </c>
      <c r="M1068" s="177" t="str">
        <f t="shared" si="1459"/>
        <v>NO</v>
      </c>
      <c r="N1068" s="177" t="str">
        <f t="shared" si="1460"/>
        <v/>
      </c>
      <c r="O1068"/>
      <c r="P1068" s="95">
        <v>-267000</v>
      </c>
      <c r="Q1068" s="95">
        <v>-267000</v>
      </c>
      <c r="R1068" s="95">
        <v>-267000</v>
      </c>
      <c r="S1068" s="95">
        <v>-267000</v>
      </c>
      <c r="T1068" s="95">
        <v>-267000</v>
      </c>
      <c r="U1068" s="95">
        <v>-267000</v>
      </c>
      <c r="V1068" s="95">
        <v>-267000</v>
      </c>
      <c r="W1068" s="95">
        <v>-267000</v>
      </c>
      <c r="X1068" s="95">
        <v>-267000</v>
      </c>
      <c r="Y1068" s="95">
        <v>-267000</v>
      </c>
      <c r="Z1068" s="95">
        <v>-267000</v>
      </c>
      <c r="AA1068" s="95">
        <v>-267000</v>
      </c>
      <c r="AB1068" s="95">
        <v>-267000</v>
      </c>
      <c r="AC1068" s="95"/>
      <c r="AD1068" s="95"/>
      <c r="AE1068" s="95">
        <f t="shared" si="1468"/>
        <v>-267000</v>
      </c>
      <c r="AF1068" s="102"/>
      <c r="AG1068" s="101"/>
      <c r="AH1068" s="99"/>
      <c r="AI1068" s="99"/>
      <c r="AJ1068" s="99"/>
      <c r="AK1068" s="100">
        <f t="shared" si="1469"/>
        <v>-267000</v>
      </c>
      <c r="AL1068" s="99">
        <f t="shared" si="1421"/>
        <v>-267000</v>
      </c>
      <c r="AM1068" s="98"/>
      <c r="AN1068" s="99"/>
      <c r="AO1068" s="247">
        <f t="shared" si="1422"/>
        <v>0</v>
      </c>
      <c r="AP1068" s="232"/>
      <c r="AQ1068" s="86">
        <f t="shared" si="1461"/>
        <v>-267000</v>
      </c>
      <c r="AR1068" s="99"/>
      <c r="AS1068" s="99"/>
      <c r="AT1068" s="99"/>
      <c r="AU1068" s="100">
        <f t="shared" si="1470"/>
        <v>-267000</v>
      </c>
      <c r="AV1068" s="99">
        <f t="shared" si="1423"/>
        <v>-267000</v>
      </c>
      <c r="AW1068" s="98"/>
      <c r="AX1068" s="99"/>
      <c r="AY1068" s="98">
        <f t="shared" si="1424"/>
        <v>0</v>
      </c>
      <c r="AZ1068" s="470" t="s">
        <v>1676</v>
      </c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</row>
    <row r="1069" spans="1:83" s="11" customFormat="1" ht="12" customHeight="1">
      <c r="A1069" s="168">
        <v>22840221</v>
      </c>
      <c r="B1069" s="112" t="str">
        <f t="shared" si="1456"/>
        <v>22840221</v>
      </c>
      <c r="C1069" s="94" t="s">
        <v>1259</v>
      </c>
      <c r="D1069" s="112" t="str">
        <f t="shared" si="1464"/>
        <v>Non-Op</v>
      </c>
      <c r="E1069" s="112"/>
      <c r="F1069" s="94"/>
      <c r="G1069" s="112"/>
      <c r="H1069" s="177" t="str">
        <f t="shared" si="1457"/>
        <v/>
      </c>
      <c r="I1069" s="177" t="str">
        <f t="shared" si="1465"/>
        <v/>
      </c>
      <c r="J1069" s="177" t="str">
        <f t="shared" si="1466"/>
        <v/>
      </c>
      <c r="K1069" s="177" t="str">
        <f t="shared" si="1467"/>
        <v>Non-Op</v>
      </c>
      <c r="L1069" s="177" t="str">
        <f t="shared" si="1458"/>
        <v>NO</v>
      </c>
      <c r="M1069" s="177" t="str">
        <f t="shared" si="1459"/>
        <v>NO</v>
      </c>
      <c r="N1069" s="177" t="str">
        <f t="shared" si="1460"/>
        <v/>
      </c>
      <c r="O1069"/>
      <c r="P1069" s="95">
        <v>-160000</v>
      </c>
      <c r="Q1069" s="95">
        <v>-160000</v>
      </c>
      <c r="R1069" s="95">
        <v>-160000</v>
      </c>
      <c r="S1069" s="95">
        <v>-152052.93</v>
      </c>
      <c r="T1069" s="95">
        <v>-152052.93</v>
      </c>
      <c r="U1069" s="95">
        <v>-152052.93</v>
      </c>
      <c r="V1069" s="95">
        <v>-125928.69</v>
      </c>
      <c r="W1069" s="95">
        <v>-125928.69</v>
      </c>
      <c r="X1069" s="95">
        <v>-125928.69</v>
      </c>
      <c r="Y1069" s="95">
        <v>-146494.13</v>
      </c>
      <c r="Z1069" s="95">
        <v>-146494.13</v>
      </c>
      <c r="AA1069" s="95">
        <v>-146494.13</v>
      </c>
      <c r="AB1069" s="95">
        <v>-357763.51</v>
      </c>
      <c r="AC1069" s="95"/>
      <c r="AD1069" s="95"/>
      <c r="AE1069" s="95">
        <f t="shared" si="1468"/>
        <v>-154359.08374999996</v>
      </c>
      <c r="AF1069" s="102"/>
      <c r="AG1069" s="101"/>
      <c r="AH1069" s="99"/>
      <c r="AI1069" s="99"/>
      <c r="AJ1069" s="99"/>
      <c r="AK1069" s="100">
        <f t="shared" si="1469"/>
        <v>-154359.08374999996</v>
      </c>
      <c r="AL1069" s="99">
        <f t="shared" si="1421"/>
        <v>-154359.08374999996</v>
      </c>
      <c r="AM1069" s="98"/>
      <c r="AN1069" s="99"/>
      <c r="AO1069" s="247">
        <f t="shared" si="1422"/>
        <v>0</v>
      </c>
      <c r="AP1069" s="232"/>
      <c r="AQ1069" s="86">
        <f t="shared" si="1461"/>
        <v>-357763.51</v>
      </c>
      <c r="AR1069" s="99"/>
      <c r="AS1069" s="99"/>
      <c r="AT1069" s="99"/>
      <c r="AU1069" s="100">
        <f t="shared" si="1470"/>
        <v>-357763.51</v>
      </c>
      <c r="AV1069" s="99">
        <f t="shared" si="1423"/>
        <v>-357763.51</v>
      </c>
      <c r="AW1069" s="98"/>
      <c r="AX1069" s="99"/>
      <c r="AY1069" s="98">
        <f t="shared" si="1424"/>
        <v>0</v>
      </c>
      <c r="AZ1069" s="470" t="s">
        <v>1676</v>
      </c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</row>
    <row r="1070" spans="1:83" s="11" customFormat="1" ht="12" customHeight="1">
      <c r="A1070" s="168">
        <v>22840231</v>
      </c>
      <c r="B1070" s="112" t="str">
        <f t="shared" si="1456"/>
        <v>22840231</v>
      </c>
      <c r="C1070" s="94" t="s">
        <v>1260</v>
      </c>
      <c r="D1070" s="112" t="str">
        <f t="shared" si="1464"/>
        <v>Non-Op</v>
      </c>
      <c r="E1070" s="112"/>
      <c r="F1070" s="94"/>
      <c r="G1070" s="112"/>
      <c r="H1070" s="177" t="str">
        <f t="shared" si="1457"/>
        <v/>
      </c>
      <c r="I1070" s="177" t="str">
        <f t="shared" si="1465"/>
        <v/>
      </c>
      <c r="J1070" s="177" t="str">
        <f t="shared" si="1466"/>
        <v/>
      </c>
      <c r="K1070" s="177" t="str">
        <f t="shared" si="1467"/>
        <v>Non-Op</v>
      </c>
      <c r="L1070" s="177" t="str">
        <f t="shared" si="1458"/>
        <v>NO</v>
      </c>
      <c r="M1070" s="177" t="str">
        <f t="shared" si="1459"/>
        <v>NO</v>
      </c>
      <c r="N1070" s="177" t="str">
        <f t="shared" si="1460"/>
        <v/>
      </c>
      <c r="O1070"/>
      <c r="P1070" s="95">
        <v>-80000</v>
      </c>
      <c r="Q1070" s="95">
        <v>-80000</v>
      </c>
      <c r="R1070" s="95">
        <v>-80000</v>
      </c>
      <c r="S1070" s="95">
        <v>-80000</v>
      </c>
      <c r="T1070" s="95">
        <v>-80000</v>
      </c>
      <c r="U1070" s="95">
        <v>-80000</v>
      </c>
      <c r="V1070" s="95">
        <v>-80000</v>
      </c>
      <c r="W1070" s="95">
        <v>-80000</v>
      </c>
      <c r="X1070" s="95">
        <v>-80000</v>
      </c>
      <c r="Y1070" s="95">
        <v>-80000</v>
      </c>
      <c r="Z1070" s="95">
        <v>-80000</v>
      </c>
      <c r="AA1070" s="95">
        <v>-80000</v>
      </c>
      <c r="AB1070" s="95">
        <v>-80000</v>
      </c>
      <c r="AC1070" s="95"/>
      <c r="AD1070" s="95"/>
      <c r="AE1070" s="95">
        <f t="shared" si="1468"/>
        <v>-80000</v>
      </c>
      <c r="AF1070" s="102"/>
      <c r="AG1070" s="101"/>
      <c r="AH1070" s="99"/>
      <c r="AI1070" s="99"/>
      <c r="AJ1070" s="99"/>
      <c r="AK1070" s="100">
        <f t="shared" si="1469"/>
        <v>-80000</v>
      </c>
      <c r="AL1070" s="99">
        <f t="shared" si="1421"/>
        <v>-80000</v>
      </c>
      <c r="AM1070" s="98"/>
      <c r="AN1070" s="99"/>
      <c r="AO1070" s="247">
        <f t="shared" si="1422"/>
        <v>0</v>
      </c>
      <c r="AP1070" s="232"/>
      <c r="AQ1070" s="86">
        <f t="shared" si="1461"/>
        <v>-80000</v>
      </c>
      <c r="AR1070" s="99"/>
      <c r="AS1070" s="99"/>
      <c r="AT1070" s="99"/>
      <c r="AU1070" s="100">
        <f t="shared" si="1470"/>
        <v>-80000</v>
      </c>
      <c r="AV1070" s="99">
        <f t="shared" si="1423"/>
        <v>-80000</v>
      </c>
      <c r="AW1070" s="98"/>
      <c r="AX1070" s="99"/>
      <c r="AY1070" s="98">
        <f t="shared" si="1424"/>
        <v>0</v>
      </c>
      <c r="AZ1070" s="470" t="s">
        <v>1676</v>
      </c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</row>
    <row r="1071" spans="1:83" s="11" customFormat="1" ht="12" customHeight="1">
      <c r="A1071" s="161">
        <v>22840251</v>
      </c>
      <c r="B1071" s="108" t="str">
        <f t="shared" si="1456"/>
        <v>22840251</v>
      </c>
      <c r="C1071" s="94" t="s">
        <v>356</v>
      </c>
      <c r="D1071" s="112" t="str">
        <f t="shared" si="1464"/>
        <v>Non-Op</v>
      </c>
      <c r="E1071" s="112"/>
      <c r="F1071" s="94"/>
      <c r="G1071" s="112"/>
      <c r="H1071" s="177" t="str">
        <f t="shared" si="1457"/>
        <v/>
      </c>
      <c r="I1071" s="177" t="str">
        <f t="shared" si="1465"/>
        <v/>
      </c>
      <c r="J1071" s="177" t="str">
        <f t="shared" si="1466"/>
        <v/>
      </c>
      <c r="K1071" s="177" t="str">
        <f t="shared" si="1467"/>
        <v>Non-Op</v>
      </c>
      <c r="L1071" s="177" t="str">
        <f t="shared" si="1458"/>
        <v>NO</v>
      </c>
      <c r="M1071" s="177" t="str">
        <f t="shared" si="1459"/>
        <v>NO</v>
      </c>
      <c r="N1071" s="177" t="str">
        <f t="shared" si="1460"/>
        <v/>
      </c>
      <c r="O1071"/>
      <c r="P1071" s="95">
        <v>-3106425</v>
      </c>
      <c r="Q1071" s="95">
        <v>-238959</v>
      </c>
      <c r="R1071" s="95">
        <v>-238959</v>
      </c>
      <c r="S1071" s="95">
        <v>-238959</v>
      </c>
      <c r="T1071" s="95">
        <v>-238959</v>
      </c>
      <c r="U1071" s="95">
        <v>-238959</v>
      </c>
      <c r="V1071" s="95">
        <v>-238959</v>
      </c>
      <c r="W1071" s="95">
        <v>-238959</v>
      </c>
      <c r="X1071" s="95">
        <v>-238959</v>
      </c>
      <c r="Y1071" s="95">
        <v>-238959</v>
      </c>
      <c r="Z1071" s="95">
        <v>-238959</v>
      </c>
      <c r="AA1071" s="95">
        <v>-238959</v>
      </c>
      <c r="AB1071" s="95">
        <v>-238959</v>
      </c>
      <c r="AC1071" s="95"/>
      <c r="AD1071" s="95"/>
      <c r="AE1071" s="95">
        <f t="shared" si="1468"/>
        <v>-358436.75</v>
      </c>
      <c r="AF1071" s="102"/>
      <c r="AG1071" s="101"/>
      <c r="AH1071" s="99"/>
      <c r="AI1071" s="99"/>
      <c r="AJ1071" s="99"/>
      <c r="AK1071" s="100">
        <f t="shared" si="1469"/>
        <v>-358436.75</v>
      </c>
      <c r="AL1071" s="99">
        <f t="shared" si="1421"/>
        <v>-358436.75</v>
      </c>
      <c r="AM1071" s="98"/>
      <c r="AN1071" s="99"/>
      <c r="AO1071" s="247">
        <f t="shared" si="1422"/>
        <v>0</v>
      </c>
      <c r="AP1071" s="232"/>
      <c r="AQ1071" s="86">
        <f t="shared" si="1461"/>
        <v>-238959</v>
      </c>
      <c r="AR1071" s="99"/>
      <c r="AS1071" s="99"/>
      <c r="AT1071" s="99"/>
      <c r="AU1071" s="100">
        <f t="shared" si="1470"/>
        <v>-238959</v>
      </c>
      <c r="AV1071" s="99">
        <f t="shared" si="1423"/>
        <v>-238959</v>
      </c>
      <c r="AW1071" s="98"/>
      <c r="AX1071" s="99"/>
      <c r="AY1071" s="98">
        <f t="shared" si="1424"/>
        <v>0</v>
      </c>
      <c r="AZ1071" s="470" t="s">
        <v>1672</v>
      </c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</row>
    <row r="1072" spans="1:83" s="11" customFormat="1" ht="12" customHeight="1">
      <c r="A1072" s="161">
        <v>22840281</v>
      </c>
      <c r="B1072" s="108" t="str">
        <f t="shared" si="1456"/>
        <v>22840281</v>
      </c>
      <c r="C1072" s="94" t="s">
        <v>1261</v>
      </c>
      <c r="D1072" s="112" t="str">
        <f t="shared" si="1464"/>
        <v>Non-Op</v>
      </c>
      <c r="E1072" s="112"/>
      <c r="F1072" s="94"/>
      <c r="G1072" s="112"/>
      <c r="H1072" s="177" t="str">
        <f t="shared" si="1457"/>
        <v/>
      </c>
      <c r="I1072" s="177" t="str">
        <f t="shared" si="1465"/>
        <v/>
      </c>
      <c r="J1072" s="177" t="str">
        <f t="shared" si="1466"/>
        <v/>
      </c>
      <c r="K1072" s="177" t="str">
        <f t="shared" si="1467"/>
        <v>Non-Op</v>
      </c>
      <c r="L1072" s="177" t="str">
        <f t="shared" si="1458"/>
        <v>NO</v>
      </c>
      <c r="M1072" s="177" t="str">
        <f t="shared" si="1459"/>
        <v>NO</v>
      </c>
      <c r="N1072" s="177" t="str">
        <f t="shared" si="1460"/>
        <v/>
      </c>
      <c r="O1072"/>
      <c r="P1072" s="95">
        <v>-53000</v>
      </c>
      <c r="Q1072" s="95">
        <v>-53000</v>
      </c>
      <c r="R1072" s="95">
        <v>-53000</v>
      </c>
      <c r="S1072" s="95">
        <v>-53000</v>
      </c>
      <c r="T1072" s="95">
        <v>-53000</v>
      </c>
      <c r="U1072" s="95">
        <v>-53000</v>
      </c>
      <c r="V1072" s="95">
        <v>-53000</v>
      </c>
      <c r="W1072" s="95">
        <v>-53000</v>
      </c>
      <c r="X1072" s="95">
        <v>-53000</v>
      </c>
      <c r="Y1072" s="95">
        <v>-53000</v>
      </c>
      <c r="Z1072" s="95">
        <v>-53000</v>
      </c>
      <c r="AA1072" s="95">
        <v>-53000</v>
      </c>
      <c r="AB1072" s="95">
        <v>-53000</v>
      </c>
      <c r="AC1072" s="95"/>
      <c r="AD1072" s="95"/>
      <c r="AE1072" s="95">
        <f t="shared" si="1468"/>
        <v>-53000</v>
      </c>
      <c r="AF1072" s="102"/>
      <c r="AG1072" s="101"/>
      <c r="AH1072" s="99"/>
      <c r="AI1072" s="99"/>
      <c r="AJ1072" s="99"/>
      <c r="AK1072" s="100">
        <f t="shared" si="1469"/>
        <v>-53000</v>
      </c>
      <c r="AL1072" s="99">
        <f t="shared" si="1421"/>
        <v>-53000</v>
      </c>
      <c r="AM1072" s="98"/>
      <c r="AN1072" s="99"/>
      <c r="AO1072" s="247">
        <f t="shared" si="1422"/>
        <v>0</v>
      </c>
      <c r="AP1072" s="232"/>
      <c r="AQ1072" s="86">
        <f t="shared" si="1461"/>
        <v>-53000</v>
      </c>
      <c r="AR1072" s="99"/>
      <c r="AS1072" s="99"/>
      <c r="AT1072" s="99"/>
      <c r="AU1072" s="100">
        <f t="shared" si="1470"/>
        <v>-53000</v>
      </c>
      <c r="AV1072" s="99">
        <f t="shared" si="1423"/>
        <v>-53000</v>
      </c>
      <c r="AW1072" s="98"/>
      <c r="AX1072" s="99"/>
      <c r="AY1072" s="98">
        <f t="shared" si="1424"/>
        <v>0</v>
      </c>
      <c r="AZ1072" s="470" t="s">
        <v>1676</v>
      </c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</row>
    <row r="1073" spans="1:83" s="11" customFormat="1" ht="12" customHeight="1">
      <c r="A1073" s="161">
        <v>22840301</v>
      </c>
      <c r="B1073" s="108" t="str">
        <f t="shared" si="1456"/>
        <v>22840301</v>
      </c>
      <c r="C1073" s="94" t="s">
        <v>826</v>
      </c>
      <c r="D1073" s="112" t="str">
        <f t="shared" si="1464"/>
        <v>Non-Op</v>
      </c>
      <c r="E1073" s="112"/>
      <c r="F1073" s="94"/>
      <c r="G1073" s="112"/>
      <c r="H1073" s="177" t="str">
        <f t="shared" si="1457"/>
        <v/>
      </c>
      <c r="I1073" s="177" t="str">
        <f t="shared" si="1465"/>
        <v/>
      </c>
      <c r="J1073" s="177" t="str">
        <f t="shared" si="1466"/>
        <v/>
      </c>
      <c r="K1073" s="177" t="str">
        <f t="shared" si="1467"/>
        <v>Non-Op</v>
      </c>
      <c r="L1073" s="177" t="str">
        <f t="shared" si="1458"/>
        <v>NO</v>
      </c>
      <c r="M1073" s="177" t="str">
        <f t="shared" si="1459"/>
        <v>NO</v>
      </c>
      <c r="N1073" s="177" t="str">
        <f t="shared" si="1460"/>
        <v/>
      </c>
      <c r="O1073"/>
      <c r="P1073" s="95">
        <v>5686.41</v>
      </c>
      <c r="Q1073" s="95">
        <v>5686.41</v>
      </c>
      <c r="R1073" s="95">
        <v>5686.41</v>
      </c>
      <c r="S1073" s="95">
        <v>0</v>
      </c>
      <c r="T1073" s="95">
        <v>0</v>
      </c>
      <c r="U1073" s="95">
        <v>0</v>
      </c>
      <c r="V1073" s="95">
        <v>0</v>
      </c>
      <c r="W1073" s="95">
        <v>0</v>
      </c>
      <c r="X1073" s="95">
        <v>0</v>
      </c>
      <c r="Y1073" s="95">
        <v>0</v>
      </c>
      <c r="Z1073" s="95">
        <v>0</v>
      </c>
      <c r="AA1073" s="95">
        <v>0</v>
      </c>
      <c r="AB1073" s="95">
        <v>0</v>
      </c>
      <c r="AC1073" s="95"/>
      <c r="AD1073" s="95"/>
      <c r="AE1073" s="95">
        <f t="shared" si="1468"/>
        <v>1184.66875</v>
      </c>
      <c r="AF1073" s="102"/>
      <c r="AG1073" s="101"/>
      <c r="AH1073" s="99"/>
      <c r="AI1073" s="99"/>
      <c r="AJ1073" s="99"/>
      <c r="AK1073" s="100">
        <f t="shared" si="1469"/>
        <v>1184.66875</v>
      </c>
      <c r="AL1073" s="99">
        <f t="shared" si="1421"/>
        <v>1184.66875</v>
      </c>
      <c r="AM1073" s="98"/>
      <c r="AN1073" s="99"/>
      <c r="AO1073" s="247">
        <f t="shared" si="1422"/>
        <v>0</v>
      </c>
      <c r="AP1073" s="232"/>
      <c r="AQ1073" s="86">
        <f t="shared" si="1461"/>
        <v>0</v>
      </c>
      <c r="AR1073" s="99"/>
      <c r="AS1073" s="99"/>
      <c r="AT1073" s="99"/>
      <c r="AU1073" s="100">
        <f t="shared" si="1470"/>
        <v>0</v>
      </c>
      <c r="AV1073" s="99">
        <f t="shared" si="1423"/>
        <v>0</v>
      </c>
      <c r="AW1073" s="98"/>
      <c r="AX1073" s="99"/>
      <c r="AY1073" s="98">
        <f t="shared" si="1424"/>
        <v>0</v>
      </c>
      <c r="AZ1073" s="470" t="s">
        <v>1676</v>
      </c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</row>
    <row r="1074" spans="1:83" s="11" customFormat="1" ht="12" customHeight="1">
      <c r="A1074" s="161">
        <v>22840311</v>
      </c>
      <c r="B1074" s="108" t="str">
        <f t="shared" si="1456"/>
        <v>22840311</v>
      </c>
      <c r="C1074" s="94" t="s">
        <v>827</v>
      </c>
      <c r="D1074" s="112" t="str">
        <f t="shared" si="1464"/>
        <v>Non-Op</v>
      </c>
      <c r="E1074" s="112"/>
      <c r="F1074" s="94"/>
      <c r="G1074" s="112"/>
      <c r="H1074" s="177" t="str">
        <f t="shared" si="1457"/>
        <v/>
      </c>
      <c r="I1074" s="177" t="str">
        <f t="shared" si="1465"/>
        <v/>
      </c>
      <c r="J1074" s="177" t="str">
        <f t="shared" si="1466"/>
        <v/>
      </c>
      <c r="K1074" s="177" t="str">
        <f t="shared" si="1467"/>
        <v>Non-Op</v>
      </c>
      <c r="L1074" s="177" t="str">
        <f t="shared" si="1458"/>
        <v>NO</v>
      </c>
      <c r="M1074" s="177" t="str">
        <f t="shared" si="1459"/>
        <v>NO</v>
      </c>
      <c r="N1074" s="177" t="str">
        <f t="shared" si="1460"/>
        <v/>
      </c>
      <c r="O1074"/>
      <c r="P1074" s="95">
        <v>-102000</v>
      </c>
      <c r="Q1074" s="95">
        <v>-102000</v>
      </c>
      <c r="R1074" s="95">
        <v>-102000</v>
      </c>
      <c r="S1074" s="95">
        <v>-102000</v>
      </c>
      <c r="T1074" s="95">
        <v>-102000</v>
      </c>
      <c r="U1074" s="95">
        <v>-102000</v>
      </c>
      <c r="V1074" s="95">
        <v>-102000</v>
      </c>
      <c r="W1074" s="95">
        <v>-102000</v>
      </c>
      <c r="X1074" s="95">
        <v>-102000</v>
      </c>
      <c r="Y1074" s="95">
        <v>-102000</v>
      </c>
      <c r="Z1074" s="95">
        <v>-102000</v>
      </c>
      <c r="AA1074" s="95">
        <v>-102000</v>
      </c>
      <c r="AB1074" s="95">
        <v>-102000</v>
      </c>
      <c r="AC1074" s="95"/>
      <c r="AD1074" s="95"/>
      <c r="AE1074" s="95">
        <f t="shared" si="1468"/>
        <v>-102000</v>
      </c>
      <c r="AF1074" s="102"/>
      <c r="AG1074" s="101"/>
      <c r="AH1074" s="99"/>
      <c r="AI1074" s="99"/>
      <c r="AJ1074" s="99"/>
      <c r="AK1074" s="100">
        <f t="shared" si="1469"/>
        <v>-102000</v>
      </c>
      <c r="AL1074" s="99">
        <f t="shared" si="1421"/>
        <v>-102000</v>
      </c>
      <c r="AM1074" s="98"/>
      <c r="AN1074" s="99"/>
      <c r="AO1074" s="247">
        <f t="shared" si="1422"/>
        <v>0</v>
      </c>
      <c r="AP1074" s="232"/>
      <c r="AQ1074" s="86">
        <f t="shared" si="1461"/>
        <v>-102000</v>
      </c>
      <c r="AR1074" s="99"/>
      <c r="AS1074" s="99"/>
      <c r="AT1074" s="99"/>
      <c r="AU1074" s="100">
        <f t="shared" si="1470"/>
        <v>-102000</v>
      </c>
      <c r="AV1074" s="99">
        <f t="shared" si="1423"/>
        <v>-102000</v>
      </c>
      <c r="AW1074" s="98"/>
      <c r="AX1074" s="99"/>
      <c r="AY1074" s="98">
        <f t="shared" si="1424"/>
        <v>0</v>
      </c>
      <c r="AZ1074" s="470" t="s">
        <v>1676</v>
      </c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</row>
    <row r="1075" spans="1:83" s="11" customFormat="1" ht="12" customHeight="1">
      <c r="A1075" s="161">
        <v>22840321</v>
      </c>
      <c r="B1075" s="108" t="str">
        <f t="shared" si="1456"/>
        <v>22840321</v>
      </c>
      <c r="C1075" s="94" t="s">
        <v>912</v>
      </c>
      <c r="D1075" s="112" t="str">
        <f t="shared" si="1464"/>
        <v>Non-Op</v>
      </c>
      <c r="E1075" s="112"/>
      <c r="F1075" s="94"/>
      <c r="G1075" s="112"/>
      <c r="H1075" s="177" t="str">
        <f t="shared" si="1457"/>
        <v/>
      </c>
      <c r="I1075" s="177" t="str">
        <f t="shared" si="1465"/>
        <v/>
      </c>
      <c r="J1075" s="177" t="str">
        <f t="shared" si="1466"/>
        <v/>
      </c>
      <c r="K1075" s="177" t="str">
        <f t="shared" si="1467"/>
        <v>Non-Op</v>
      </c>
      <c r="L1075" s="177" t="str">
        <f t="shared" si="1458"/>
        <v>NO</v>
      </c>
      <c r="M1075" s="177" t="str">
        <f t="shared" si="1459"/>
        <v>NO</v>
      </c>
      <c r="N1075" s="177" t="str">
        <f t="shared" si="1460"/>
        <v/>
      </c>
      <c r="O1075"/>
      <c r="P1075" s="95">
        <v>-83815040</v>
      </c>
      <c r="Q1075" s="95">
        <v>-63288907</v>
      </c>
      <c r="R1075" s="95">
        <v>-63288907</v>
      </c>
      <c r="S1075" s="95">
        <v>-63288907</v>
      </c>
      <c r="T1075" s="95">
        <v>-63288907</v>
      </c>
      <c r="U1075" s="95">
        <v>-63288907</v>
      </c>
      <c r="V1075" s="95">
        <v>-63288907</v>
      </c>
      <c r="W1075" s="95">
        <v>-63288907</v>
      </c>
      <c r="X1075" s="95">
        <v>-63288907</v>
      </c>
      <c r="Y1075" s="95">
        <v>-63288907</v>
      </c>
      <c r="Z1075" s="95">
        <v>-63288907</v>
      </c>
      <c r="AA1075" s="95">
        <v>-63288907</v>
      </c>
      <c r="AB1075" s="95">
        <v>-63288907</v>
      </c>
      <c r="AC1075" s="95"/>
      <c r="AD1075" s="95"/>
      <c r="AE1075" s="95">
        <f t="shared" si="1468"/>
        <v>-64144162.541666664</v>
      </c>
      <c r="AF1075" s="102"/>
      <c r="AG1075" s="101"/>
      <c r="AH1075" s="99"/>
      <c r="AI1075" s="99"/>
      <c r="AJ1075" s="99"/>
      <c r="AK1075" s="100">
        <f t="shared" si="1469"/>
        <v>-64144162.541666664</v>
      </c>
      <c r="AL1075" s="99">
        <f t="shared" si="1421"/>
        <v>-64144162.541666664</v>
      </c>
      <c r="AM1075" s="98"/>
      <c r="AN1075" s="99"/>
      <c r="AO1075" s="247">
        <f t="shared" si="1422"/>
        <v>0</v>
      </c>
      <c r="AP1075" s="232"/>
      <c r="AQ1075" s="86">
        <f t="shared" si="1461"/>
        <v>-63288907</v>
      </c>
      <c r="AR1075" s="99"/>
      <c r="AS1075" s="99"/>
      <c r="AT1075" s="99"/>
      <c r="AU1075" s="100">
        <f t="shared" si="1470"/>
        <v>-63288907</v>
      </c>
      <c r="AV1075" s="99">
        <f t="shared" si="1423"/>
        <v>-63288907</v>
      </c>
      <c r="AW1075" s="98"/>
      <c r="AX1075" s="99"/>
      <c r="AY1075" s="98">
        <f t="shared" si="1424"/>
        <v>0</v>
      </c>
      <c r="AZ1075" s="470" t="s">
        <v>1672</v>
      </c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</row>
    <row r="1076" spans="1:83" s="11" customFormat="1" ht="12" customHeight="1">
      <c r="A1076" s="161">
        <v>22840331</v>
      </c>
      <c r="B1076" s="108" t="str">
        <f t="shared" si="1456"/>
        <v>22840331</v>
      </c>
      <c r="C1076" s="94" t="s">
        <v>1088</v>
      </c>
      <c r="D1076" s="112" t="str">
        <f t="shared" si="1464"/>
        <v>ERB</v>
      </c>
      <c r="E1076" s="112"/>
      <c r="F1076" s="94"/>
      <c r="G1076" s="112"/>
      <c r="H1076" s="177" t="str">
        <f t="shared" si="1457"/>
        <v/>
      </c>
      <c r="I1076" s="177" t="str">
        <f t="shared" si="1465"/>
        <v>ERB</v>
      </c>
      <c r="J1076" s="177" t="str">
        <f t="shared" si="1466"/>
        <v/>
      </c>
      <c r="K1076" s="177" t="str">
        <f t="shared" si="1467"/>
        <v/>
      </c>
      <c r="L1076" s="177" t="str">
        <f t="shared" si="1458"/>
        <v>NO</v>
      </c>
      <c r="M1076" s="177" t="str">
        <f t="shared" si="1459"/>
        <v>NO</v>
      </c>
      <c r="N1076" s="177" t="str">
        <f t="shared" si="1460"/>
        <v/>
      </c>
      <c r="O1076"/>
      <c r="P1076" s="95">
        <v>0</v>
      </c>
      <c r="Q1076" s="95">
        <v>0</v>
      </c>
      <c r="R1076" s="95">
        <v>0</v>
      </c>
      <c r="S1076" s="95">
        <v>0</v>
      </c>
      <c r="T1076" s="95">
        <v>0</v>
      </c>
      <c r="U1076" s="95">
        <v>0</v>
      </c>
      <c r="V1076" s="95">
        <v>0</v>
      </c>
      <c r="W1076" s="95">
        <v>0</v>
      </c>
      <c r="X1076" s="95">
        <v>0</v>
      </c>
      <c r="Y1076" s="95">
        <v>0</v>
      </c>
      <c r="Z1076" s="95">
        <v>0</v>
      </c>
      <c r="AA1076" s="95">
        <v>0</v>
      </c>
      <c r="AB1076" s="95">
        <v>0</v>
      </c>
      <c r="AC1076" s="95"/>
      <c r="AD1076" s="95"/>
      <c r="AE1076" s="95">
        <f t="shared" si="1468"/>
        <v>0</v>
      </c>
      <c r="AF1076" s="102" t="s">
        <v>228</v>
      </c>
      <c r="AG1076" s="101"/>
      <c r="AH1076" s="99"/>
      <c r="AI1076" s="99">
        <f>AE1076</f>
        <v>0</v>
      </c>
      <c r="AJ1076" s="99"/>
      <c r="AK1076" s="100"/>
      <c r="AL1076" s="99">
        <f t="shared" si="1421"/>
        <v>0</v>
      </c>
      <c r="AM1076" s="98"/>
      <c r="AN1076" s="99"/>
      <c r="AO1076" s="247">
        <f t="shared" si="1422"/>
        <v>0</v>
      </c>
      <c r="AP1076" s="232"/>
      <c r="AQ1076" s="86">
        <f t="shared" si="1461"/>
        <v>0</v>
      </c>
      <c r="AR1076" s="99"/>
      <c r="AS1076" s="99">
        <f>AQ1076</f>
        <v>0</v>
      </c>
      <c r="AT1076" s="99"/>
      <c r="AU1076" s="100"/>
      <c r="AV1076" s="99">
        <f t="shared" si="1423"/>
        <v>0</v>
      </c>
      <c r="AW1076" s="98"/>
      <c r="AX1076" s="99"/>
      <c r="AY1076" s="98">
        <f t="shared" si="1424"/>
        <v>0</v>
      </c>
      <c r="AZ1076" s="470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</row>
    <row r="1077" spans="1:83" s="11" customFormat="1" ht="12" customHeight="1">
      <c r="A1077" s="161">
        <v>22840332</v>
      </c>
      <c r="B1077" s="108" t="str">
        <f t="shared" si="1456"/>
        <v>22840332</v>
      </c>
      <c r="C1077" s="94" t="s">
        <v>846</v>
      </c>
      <c r="D1077" s="112" t="str">
        <f t="shared" si="1464"/>
        <v>Non-Op</v>
      </c>
      <c r="E1077" s="112"/>
      <c r="F1077" s="94"/>
      <c r="G1077" s="112"/>
      <c r="H1077" s="177" t="str">
        <f t="shared" si="1457"/>
        <v/>
      </c>
      <c r="I1077" s="177" t="str">
        <f t="shared" si="1465"/>
        <v/>
      </c>
      <c r="J1077" s="177" t="str">
        <f t="shared" si="1466"/>
        <v/>
      </c>
      <c r="K1077" s="177" t="str">
        <f t="shared" si="1467"/>
        <v>Non-Op</v>
      </c>
      <c r="L1077" s="177" t="str">
        <f t="shared" si="1458"/>
        <v>NO</v>
      </c>
      <c r="M1077" s="177" t="str">
        <f t="shared" si="1459"/>
        <v>NO</v>
      </c>
      <c r="N1077" s="177" t="str">
        <f t="shared" si="1460"/>
        <v/>
      </c>
      <c r="O1077"/>
      <c r="P1077" s="95">
        <v>-26000000</v>
      </c>
      <c r="Q1077" s="95">
        <v>-26000000</v>
      </c>
      <c r="R1077" s="95">
        <v>-26000000</v>
      </c>
      <c r="S1077" s="95">
        <v>-25523881.68</v>
      </c>
      <c r="T1077" s="95">
        <v>-25523881.68</v>
      </c>
      <c r="U1077" s="95">
        <v>-25523881.68</v>
      </c>
      <c r="V1077" s="95">
        <v>-25027671.620000001</v>
      </c>
      <c r="W1077" s="95">
        <v>-25027671.620000001</v>
      </c>
      <c r="X1077" s="95">
        <v>-25027671.620000001</v>
      </c>
      <c r="Y1077" s="95">
        <v>-24621148.609999999</v>
      </c>
      <c r="Z1077" s="95">
        <v>-24621148.609999999</v>
      </c>
      <c r="AA1077" s="95">
        <v>-24621148.609999999</v>
      </c>
      <c r="AB1077" s="95">
        <v>-25462305.68</v>
      </c>
      <c r="AC1077" s="95"/>
      <c r="AD1077" s="95"/>
      <c r="AE1077" s="95">
        <f t="shared" si="1468"/>
        <v>-25270771.547500003</v>
      </c>
      <c r="AF1077" s="102"/>
      <c r="AG1077" s="101"/>
      <c r="AH1077" s="99"/>
      <c r="AI1077" s="99"/>
      <c r="AJ1077" s="99"/>
      <c r="AK1077" s="100">
        <f>AE1077</f>
        <v>-25270771.547500003</v>
      </c>
      <c r="AL1077" s="99">
        <f t="shared" si="1421"/>
        <v>-25270771.547500003</v>
      </c>
      <c r="AM1077" s="98"/>
      <c r="AN1077" s="99"/>
      <c r="AO1077" s="247">
        <f t="shared" si="1422"/>
        <v>0</v>
      </c>
      <c r="AP1077" s="232"/>
      <c r="AQ1077" s="86">
        <f t="shared" si="1461"/>
        <v>-25462305.68</v>
      </c>
      <c r="AR1077" s="99"/>
      <c r="AS1077" s="99"/>
      <c r="AT1077" s="99"/>
      <c r="AU1077" s="100">
        <f>AQ1077</f>
        <v>-25462305.68</v>
      </c>
      <c r="AV1077" s="99">
        <f t="shared" si="1423"/>
        <v>-25462305.68</v>
      </c>
      <c r="AW1077" s="98"/>
      <c r="AX1077" s="99"/>
      <c r="AY1077" s="98">
        <f t="shared" si="1424"/>
        <v>0</v>
      </c>
      <c r="AZ1077" s="470" t="s">
        <v>1676</v>
      </c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</row>
    <row r="1078" spans="1:83" s="11" customFormat="1" ht="12" customHeight="1">
      <c r="A1078" s="161">
        <v>22840341</v>
      </c>
      <c r="B1078" s="108" t="str">
        <f t="shared" si="1456"/>
        <v>22840341</v>
      </c>
      <c r="C1078" s="94" t="s">
        <v>1072</v>
      </c>
      <c r="D1078" s="112" t="str">
        <f t="shared" si="1464"/>
        <v>ERB</v>
      </c>
      <c r="E1078" s="112"/>
      <c r="F1078" s="94"/>
      <c r="G1078" s="112"/>
      <c r="H1078" s="177" t="str">
        <f t="shared" si="1457"/>
        <v/>
      </c>
      <c r="I1078" s="177" t="str">
        <f t="shared" si="1465"/>
        <v>ERB</v>
      </c>
      <c r="J1078" s="177" t="str">
        <f t="shared" si="1466"/>
        <v/>
      </c>
      <c r="K1078" s="177" t="str">
        <f t="shared" si="1467"/>
        <v/>
      </c>
      <c r="L1078" s="177" t="str">
        <f t="shared" si="1458"/>
        <v>NO</v>
      </c>
      <c r="M1078" s="177" t="str">
        <f t="shared" si="1459"/>
        <v>NO</v>
      </c>
      <c r="N1078" s="177" t="str">
        <f t="shared" si="1460"/>
        <v/>
      </c>
      <c r="O1078"/>
      <c r="P1078" s="95">
        <v>0</v>
      </c>
      <c r="Q1078" s="95">
        <v>0</v>
      </c>
      <c r="R1078" s="95">
        <v>0</v>
      </c>
      <c r="S1078" s="95">
        <v>0</v>
      </c>
      <c r="T1078" s="95">
        <v>0</v>
      </c>
      <c r="U1078" s="95">
        <v>0</v>
      </c>
      <c r="V1078" s="95">
        <v>0</v>
      </c>
      <c r="W1078" s="95">
        <v>0</v>
      </c>
      <c r="X1078" s="95">
        <v>0</v>
      </c>
      <c r="Y1078" s="95">
        <v>0</v>
      </c>
      <c r="Z1078" s="95">
        <v>0</v>
      </c>
      <c r="AA1078" s="95">
        <v>0</v>
      </c>
      <c r="AB1078" s="95">
        <v>0</v>
      </c>
      <c r="AC1078" s="95"/>
      <c r="AD1078" s="95"/>
      <c r="AE1078" s="95">
        <f t="shared" si="1468"/>
        <v>0</v>
      </c>
      <c r="AF1078" s="102" t="s">
        <v>228</v>
      </c>
      <c r="AG1078" s="101"/>
      <c r="AH1078" s="99"/>
      <c r="AI1078" s="99">
        <f>AE1078</f>
        <v>0</v>
      </c>
      <c r="AJ1078" s="99"/>
      <c r="AK1078" s="100"/>
      <c r="AL1078" s="99">
        <f t="shared" si="1421"/>
        <v>0</v>
      </c>
      <c r="AM1078" s="98"/>
      <c r="AN1078" s="99"/>
      <c r="AO1078" s="247">
        <f t="shared" si="1422"/>
        <v>0</v>
      </c>
      <c r="AP1078" s="232"/>
      <c r="AQ1078" s="86">
        <f t="shared" si="1461"/>
        <v>0</v>
      </c>
      <c r="AR1078" s="99"/>
      <c r="AS1078" s="99">
        <f>AQ1078</f>
        <v>0</v>
      </c>
      <c r="AT1078" s="99"/>
      <c r="AU1078" s="100"/>
      <c r="AV1078" s="99">
        <f t="shared" si="1423"/>
        <v>0</v>
      </c>
      <c r="AW1078" s="98"/>
      <c r="AX1078" s="99"/>
      <c r="AY1078" s="98">
        <f t="shared" si="1424"/>
        <v>0</v>
      </c>
      <c r="AZ1078" s="470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</row>
    <row r="1079" spans="1:83" s="11" customFormat="1" ht="12" customHeight="1">
      <c r="A1079" s="161">
        <v>22840351</v>
      </c>
      <c r="B1079" s="108" t="str">
        <f t="shared" si="1456"/>
        <v>22840351</v>
      </c>
      <c r="C1079" s="94" t="s">
        <v>1247</v>
      </c>
      <c r="D1079" s="112" t="str">
        <f t="shared" si="1464"/>
        <v>Non-Op</v>
      </c>
      <c r="E1079" s="112"/>
      <c r="F1079" s="94"/>
      <c r="G1079" s="112"/>
      <c r="H1079" s="177" t="str">
        <f t="shared" si="1457"/>
        <v/>
      </c>
      <c r="I1079" s="177" t="str">
        <f t="shared" si="1465"/>
        <v/>
      </c>
      <c r="J1079" s="177" t="str">
        <f t="shared" si="1466"/>
        <v/>
      </c>
      <c r="K1079" s="177" t="str">
        <f t="shared" si="1467"/>
        <v>Non-Op</v>
      </c>
      <c r="L1079" s="177" t="str">
        <f t="shared" si="1458"/>
        <v>NO</v>
      </c>
      <c r="M1079" s="177" t="str">
        <f t="shared" si="1459"/>
        <v>NO</v>
      </c>
      <c r="N1079" s="177" t="str">
        <f t="shared" si="1460"/>
        <v/>
      </c>
      <c r="O1079"/>
      <c r="P1079" s="95">
        <v>0</v>
      </c>
      <c r="Q1079" s="95">
        <v>0</v>
      </c>
      <c r="R1079" s="95">
        <v>0</v>
      </c>
      <c r="S1079" s="95">
        <v>0</v>
      </c>
      <c r="T1079" s="95">
        <v>0</v>
      </c>
      <c r="U1079" s="95">
        <v>0</v>
      </c>
      <c r="V1079" s="95">
        <v>0</v>
      </c>
      <c r="W1079" s="95">
        <v>0</v>
      </c>
      <c r="X1079" s="95">
        <v>0</v>
      </c>
      <c r="Y1079" s="95">
        <v>0</v>
      </c>
      <c r="Z1079" s="95">
        <v>0</v>
      </c>
      <c r="AA1079" s="95">
        <v>0</v>
      </c>
      <c r="AB1079" s="95">
        <v>0</v>
      </c>
      <c r="AC1079" s="95"/>
      <c r="AD1079" s="95"/>
      <c r="AE1079" s="95">
        <f t="shared" si="1468"/>
        <v>0</v>
      </c>
      <c r="AF1079" s="102"/>
      <c r="AG1079" s="101"/>
      <c r="AH1079" s="99"/>
      <c r="AI1079" s="99"/>
      <c r="AJ1079" s="99"/>
      <c r="AK1079" s="100">
        <f>AE1079</f>
        <v>0</v>
      </c>
      <c r="AL1079" s="99">
        <f t="shared" si="1421"/>
        <v>0</v>
      </c>
      <c r="AM1079" s="98"/>
      <c r="AN1079" s="99"/>
      <c r="AO1079" s="247">
        <f t="shared" si="1422"/>
        <v>0</v>
      </c>
      <c r="AP1079" s="232"/>
      <c r="AQ1079" s="86">
        <f t="shared" si="1461"/>
        <v>0</v>
      </c>
      <c r="AR1079" s="99"/>
      <c r="AS1079" s="99"/>
      <c r="AT1079" s="99"/>
      <c r="AU1079" s="100">
        <f>AQ1079</f>
        <v>0</v>
      </c>
      <c r="AV1079" s="99">
        <f t="shared" si="1423"/>
        <v>0</v>
      </c>
      <c r="AW1079" s="98"/>
      <c r="AX1079" s="99"/>
      <c r="AY1079" s="98">
        <f t="shared" si="1424"/>
        <v>0</v>
      </c>
      <c r="AZ1079" s="470" t="s">
        <v>1676</v>
      </c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</row>
    <row r="1080" spans="1:83" s="11" customFormat="1" ht="12" customHeight="1">
      <c r="A1080" s="345">
        <v>22840361</v>
      </c>
      <c r="B1080" s="358" t="str">
        <f t="shared" si="1456"/>
        <v>22840361</v>
      </c>
      <c r="C1080" s="325" t="s">
        <v>1390</v>
      </c>
      <c r="D1080" s="326" t="str">
        <f t="shared" si="1464"/>
        <v>Non-Op</v>
      </c>
      <c r="E1080" s="326"/>
      <c r="F1080" s="354">
        <v>42995</v>
      </c>
      <c r="G1080" s="326"/>
      <c r="H1080" s="327" t="str">
        <f t="shared" si="1457"/>
        <v/>
      </c>
      <c r="I1080" s="327" t="str">
        <f t="shared" si="1465"/>
        <v/>
      </c>
      <c r="J1080" s="327" t="str">
        <f t="shared" si="1466"/>
        <v/>
      </c>
      <c r="K1080" s="327" t="str">
        <f t="shared" si="1467"/>
        <v>Non-Op</v>
      </c>
      <c r="L1080" s="327" t="str">
        <f t="shared" si="1458"/>
        <v>NO</v>
      </c>
      <c r="M1080" s="327" t="str">
        <f t="shared" si="1459"/>
        <v>NO</v>
      </c>
      <c r="N1080" s="327" t="str">
        <f t="shared" si="1460"/>
        <v/>
      </c>
      <c r="O1080" s="445"/>
      <c r="P1080" s="328">
        <v>-45000</v>
      </c>
      <c r="Q1080" s="328">
        <v>-45000</v>
      </c>
      <c r="R1080" s="328">
        <v>-45000</v>
      </c>
      <c r="S1080" s="328">
        <v>-45000</v>
      </c>
      <c r="T1080" s="328">
        <v>-45000</v>
      </c>
      <c r="U1080" s="328">
        <v>-45000</v>
      </c>
      <c r="V1080" s="328">
        <v>-45000</v>
      </c>
      <c r="W1080" s="328">
        <v>-45000</v>
      </c>
      <c r="X1080" s="328">
        <v>-45000</v>
      </c>
      <c r="Y1080" s="328">
        <v>-45000</v>
      </c>
      <c r="Z1080" s="328">
        <v>-45000</v>
      </c>
      <c r="AA1080" s="328">
        <v>-45000</v>
      </c>
      <c r="AB1080" s="328">
        <v>-45000</v>
      </c>
      <c r="AC1080" s="328"/>
      <c r="AD1080" s="328"/>
      <c r="AE1080" s="328">
        <f t="shared" si="1468"/>
        <v>-45000</v>
      </c>
      <c r="AF1080" s="377"/>
      <c r="AG1080" s="329"/>
      <c r="AH1080" s="330"/>
      <c r="AI1080" s="330"/>
      <c r="AJ1080" s="330"/>
      <c r="AK1080" s="331">
        <f>AE1080</f>
        <v>-45000</v>
      </c>
      <c r="AL1080" s="330">
        <f t="shared" si="1421"/>
        <v>-45000</v>
      </c>
      <c r="AM1080" s="332"/>
      <c r="AN1080" s="330"/>
      <c r="AO1080" s="333">
        <f t="shared" si="1422"/>
        <v>0</v>
      </c>
      <c r="AP1080" s="232"/>
      <c r="AQ1080" s="334">
        <f t="shared" si="1461"/>
        <v>-45000</v>
      </c>
      <c r="AR1080" s="330"/>
      <c r="AS1080" s="330"/>
      <c r="AT1080" s="330"/>
      <c r="AU1080" s="331">
        <f>AQ1080</f>
        <v>-45000</v>
      </c>
      <c r="AV1080" s="330">
        <f t="shared" si="1423"/>
        <v>-45000</v>
      </c>
      <c r="AW1080" s="332"/>
      <c r="AX1080" s="330"/>
      <c r="AY1080" s="332">
        <f t="shared" si="1424"/>
        <v>0</v>
      </c>
      <c r="AZ1080" s="470" t="s">
        <v>1676</v>
      </c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</row>
    <row r="1081" spans="1:83" s="11" customFormat="1" ht="12" customHeight="1">
      <c r="A1081" s="345">
        <v>22840371</v>
      </c>
      <c r="B1081" s="358" t="str">
        <f>TEXT(A1081,"##")</f>
        <v>22840371</v>
      </c>
      <c r="C1081" s="325" t="s">
        <v>1391</v>
      </c>
      <c r="D1081" s="326" t="str">
        <f t="shared" si="1464"/>
        <v>Non-Op</v>
      </c>
      <c r="E1081" s="326"/>
      <c r="F1081" s="354">
        <v>42995</v>
      </c>
      <c r="G1081" s="326"/>
      <c r="H1081" s="327" t="str">
        <f t="shared" si="1457"/>
        <v/>
      </c>
      <c r="I1081" s="327" t="str">
        <f t="shared" si="1465"/>
        <v/>
      </c>
      <c r="J1081" s="327" t="str">
        <f t="shared" si="1466"/>
        <v/>
      </c>
      <c r="K1081" s="327" t="str">
        <f t="shared" si="1467"/>
        <v>Non-Op</v>
      </c>
      <c r="L1081" s="327" t="str">
        <f t="shared" si="1458"/>
        <v>NO</v>
      </c>
      <c r="M1081" s="327" t="str">
        <f t="shared" si="1459"/>
        <v>NO</v>
      </c>
      <c r="N1081" s="327" t="str">
        <f t="shared" si="1460"/>
        <v/>
      </c>
      <c r="O1081" s="445"/>
      <c r="P1081" s="328">
        <v>-185000</v>
      </c>
      <c r="Q1081" s="328">
        <v>-185000</v>
      </c>
      <c r="R1081" s="328">
        <v>-185000</v>
      </c>
      <c r="S1081" s="328">
        <v>-163211.39000000001</v>
      </c>
      <c r="T1081" s="328">
        <v>-163211.39000000001</v>
      </c>
      <c r="U1081" s="328">
        <v>-163211.39000000001</v>
      </c>
      <c r="V1081" s="328">
        <v>-144938.14000000001</v>
      </c>
      <c r="W1081" s="328">
        <v>-144938.14000000001</v>
      </c>
      <c r="X1081" s="328">
        <v>-144938.14000000001</v>
      </c>
      <c r="Y1081" s="328">
        <v>-144938.14000000001</v>
      </c>
      <c r="Z1081" s="328">
        <v>-144938.14000000001</v>
      </c>
      <c r="AA1081" s="328">
        <v>-144938.14000000001</v>
      </c>
      <c r="AB1081" s="328">
        <v>-122834.94</v>
      </c>
      <c r="AC1081" s="328"/>
      <c r="AD1081" s="328"/>
      <c r="AE1081" s="328">
        <f t="shared" si="1468"/>
        <v>-156931.70666666672</v>
      </c>
      <c r="AF1081" s="377"/>
      <c r="AG1081" s="329"/>
      <c r="AH1081" s="330"/>
      <c r="AI1081" s="330"/>
      <c r="AJ1081" s="330"/>
      <c r="AK1081" s="331">
        <f>AE1081</f>
        <v>-156931.70666666672</v>
      </c>
      <c r="AL1081" s="330">
        <f t="shared" si="1421"/>
        <v>-156931.70666666672</v>
      </c>
      <c r="AM1081" s="332"/>
      <c r="AN1081" s="330"/>
      <c r="AO1081" s="333">
        <f t="shared" si="1422"/>
        <v>0</v>
      </c>
      <c r="AP1081" s="232"/>
      <c r="AQ1081" s="334">
        <f t="shared" si="1461"/>
        <v>-122834.94</v>
      </c>
      <c r="AR1081" s="330"/>
      <c r="AS1081" s="330"/>
      <c r="AT1081" s="330"/>
      <c r="AU1081" s="331">
        <f>AQ1081</f>
        <v>-122834.94</v>
      </c>
      <c r="AV1081" s="330">
        <f t="shared" si="1423"/>
        <v>-122834.94</v>
      </c>
      <c r="AW1081" s="332"/>
      <c r="AX1081" s="330"/>
      <c r="AY1081" s="332">
        <f t="shared" si="1424"/>
        <v>0</v>
      </c>
      <c r="AZ1081" s="470" t="s">
        <v>1676</v>
      </c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</row>
    <row r="1082" spans="1:83" s="11" customFormat="1" ht="12" customHeight="1">
      <c r="A1082" s="505">
        <v>22840381</v>
      </c>
      <c r="B1082" s="507" t="str">
        <f>TEXT(A1082,"##")</f>
        <v>22840381</v>
      </c>
      <c r="C1082" s="479" t="s">
        <v>1878</v>
      </c>
      <c r="D1082" s="480" t="str">
        <f t="shared" si="1464"/>
        <v>Non-Op</v>
      </c>
      <c r="E1082" s="480"/>
      <c r="F1082" s="499">
        <v>43555</v>
      </c>
      <c r="G1082" s="480"/>
      <c r="H1082" s="482" t="str">
        <f t="shared" si="1457"/>
        <v/>
      </c>
      <c r="I1082" s="482" t="str">
        <f t="shared" si="1465"/>
        <v/>
      </c>
      <c r="J1082" s="482" t="str">
        <f t="shared" si="1466"/>
        <v/>
      </c>
      <c r="K1082" s="482" t="str">
        <f t="shared" si="1467"/>
        <v>Non-Op</v>
      </c>
      <c r="L1082" s="482" t="str">
        <f t="shared" si="1458"/>
        <v>NO</v>
      </c>
      <c r="M1082" s="482" t="str">
        <f t="shared" si="1459"/>
        <v>NO</v>
      </c>
      <c r="N1082" s="482" t="str">
        <f t="shared" si="1460"/>
        <v/>
      </c>
      <c r="O1082" s="483"/>
      <c r="P1082" s="484"/>
      <c r="Q1082" s="484"/>
      <c r="R1082" s="484"/>
      <c r="S1082" s="484">
        <v>-586000</v>
      </c>
      <c r="T1082" s="484">
        <v>-586000</v>
      </c>
      <c r="U1082" s="484">
        <v>-586000</v>
      </c>
      <c r="V1082" s="484">
        <v>-584539.75</v>
      </c>
      <c r="W1082" s="484">
        <v>-576097.5</v>
      </c>
      <c r="X1082" s="484">
        <v>-572017.06999999995</v>
      </c>
      <c r="Y1082" s="484">
        <v>-388624.65</v>
      </c>
      <c r="Z1082" s="484">
        <v>-376878.5</v>
      </c>
      <c r="AA1082" s="484">
        <v>-346636.11</v>
      </c>
      <c r="AB1082" s="484">
        <v>-346561.11</v>
      </c>
      <c r="AC1082" s="484"/>
      <c r="AD1082" s="484"/>
      <c r="AE1082" s="484">
        <f t="shared" si="1468"/>
        <v>-398006.17791666667</v>
      </c>
      <c r="AF1082" s="485"/>
      <c r="AG1082" s="496"/>
      <c r="AH1082" s="487"/>
      <c r="AI1082" s="487"/>
      <c r="AJ1082" s="487"/>
      <c r="AK1082" s="488">
        <f>AE1082</f>
        <v>-398006.17791666667</v>
      </c>
      <c r="AL1082" s="487">
        <f t="shared" si="1421"/>
        <v>-398006.17791666667</v>
      </c>
      <c r="AM1082" s="489"/>
      <c r="AN1082" s="487"/>
      <c r="AO1082" s="490">
        <f t="shared" si="1422"/>
        <v>0</v>
      </c>
      <c r="AP1082" s="232"/>
      <c r="AQ1082" s="491">
        <f t="shared" ref="AQ1082" si="1471">AB1082</f>
        <v>-346561.11</v>
      </c>
      <c r="AR1082" s="487"/>
      <c r="AS1082" s="487"/>
      <c r="AT1082" s="487"/>
      <c r="AU1082" s="488">
        <f>AQ1082</f>
        <v>-346561.11</v>
      </c>
      <c r="AV1082" s="487">
        <f t="shared" si="1423"/>
        <v>-346561.11</v>
      </c>
      <c r="AW1082" s="489"/>
      <c r="AX1082" s="487"/>
      <c r="AY1082" s="489">
        <f t="shared" ref="AY1082:AY1083" si="1472">AW1082+AX1082</f>
        <v>0</v>
      </c>
      <c r="AZ1082" s="470" t="s">
        <v>1676</v>
      </c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</row>
    <row r="1083" spans="1:83" s="11" customFormat="1" ht="12" customHeight="1">
      <c r="A1083" s="505">
        <v>22840401</v>
      </c>
      <c r="B1083" s="507" t="str">
        <f>TEXT(A1083,"##")</f>
        <v>22840401</v>
      </c>
      <c r="C1083" s="479" t="s">
        <v>1875</v>
      </c>
      <c r="D1083" s="480" t="str">
        <f t="shared" si="1464"/>
        <v>Non-Op</v>
      </c>
      <c r="E1083" s="480"/>
      <c r="F1083" s="499">
        <v>43616</v>
      </c>
      <c r="G1083" s="480"/>
      <c r="H1083" s="482" t="str">
        <f t="shared" ref="H1083" si="1473">IF(VALUE(AH1083),H$7,IF(ISBLANK(AH1083),"",H$7))</f>
        <v/>
      </c>
      <c r="I1083" s="482" t="str">
        <f t="shared" ref="I1083" si="1474">IF(VALUE(AI1083),I$7,IF(ISBLANK(AI1083),"",I$7))</f>
        <v/>
      </c>
      <c r="J1083" s="482" t="str">
        <f t="shared" ref="J1083" si="1475">IF(VALUE(AJ1083),J$7,IF(ISBLANK(AJ1083),"",J$7))</f>
        <v/>
      </c>
      <c r="K1083" s="482" t="str">
        <f t="shared" ref="K1083" si="1476">IF(VALUE(AK1083),K$7,IF(ISBLANK(AK1083),"",K$7))</f>
        <v>Non-Op</v>
      </c>
      <c r="L1083" s="482" t="str">
        <f t="shared" ref="L1083" si="1477">IF(VALUE(AM1083),"W/C",IF(ISBLANK(AM1083),"NO","W/C"))</f>
        <v>NO</v>
      </c>
      <c r="M1083" s="482" t="str">
        <f t="shared" ref="M1083" si="1478">IF(VALUE(AN1083),"W/C",IF(ISBLANK(AN1083),"NO","W/C"))</f>
        <v>NO</v>
      </c>
      <c r="N1083" s="482" t="str">
        <f t="shared" ref="N1083" si="1479">IF(OR(CONCATENATE(L1083,M1083)="NOW/C",CONCATENATE(L1083,M1083)="W/CNO"),"W/C","")</f>
        <v/>
      </c>
      <c r="O1083" s="483"/>
      <c r="P1083" s="484"/>
      <c r="Q1083" s="484"/>
      <c r="R1083" s="484"/>
      <c r="S1083" s="484"/>
      <c r="T1083" s="484"/>
      <c r="U1083" s="484">
        <v>-100000</v>
      </c>
      <c r="V1083" s="484">
        <v>-100000</v>
      </c>
      <c r="W1083" s="484">
        <v>-100000</v>
      </c>
      <c r="X1083" s="484">
        <v>-100000</v>
      </c>
      <c r="Y1083" s="484">
        <v>-72162.17</v>
      </c>
      <c r="Z1083" s="484">
        <v>-72162.17</v>
      </c>
      <c r="AA1083" s="484">
        <v>-72162.17</v>
      </c>
      <c r="AB1083" s="484">
        <v>-70611.87</v>
      </c>
      <c r="AC1083" s="484"/>
      <c r="AD1083" s="484"/>
      <c r="AE1083" s="484">
        <f t="shared" si="1468"/>
        <v>-54316.037083333336</v>
      </c>
      <c r="AF1083" s="485"/>
      <c r="AG1083" s="496"/>
      <c r="AH1083" s="487"/>
      <c r="AI1083" s="487"/>
      <c r="AJ1083" s="487"/>
      <c r="AK1083" s="488">
        <f>AE1083</f>
        <v>-54316.037083333336</v>
      </c>
      <c r="AL1083" s="487">
        <f t="shared" ref="AL1083" si="1480">SUM(AI1083:AK1083)</f>
        <v>-54316.037083333336</v>
      </c>
      <c r="AM1083" s="489"/>
      <c r="AN1083" s="487"/>
      <c r="AO1083" s="490">
        <f t="shared" ref="AO1083" si="1481">AM1083+AN1083</f>
        <v>0</v>
      </c>
      <c r="AP1083" s="232"/>
      <c r="AQ1083" s="491">
        <f t="shared" ref="AQ1083" si="1482">AB1083</f>
        <v>-70611.87</v>
      </c>
      <c r="AR1083" s="487"/>
      <c r="AS1083" s="487"/>
      <c r="AT1083" s="487"/>
      <c r="AU1083" s="488">
        <f>AQ1083</f>
        <v>-70611.87</v>
      </c>
      <c r="AV1083" s="487">
        <f t="shared" ref="AV1083" si="1483">SUM(AS1083:AU1083)</f>
        <v>-70611.87</v>
      </c>
      <c r="AW1083" s="489"/>
      <c r="AX1083" s="487"/>
      <c r="AY1083" s="489">
        <f t="shared" si="1472"/>
        <v>0</v>
      </c>
      <c r="AZ1083" s="470" t="s">
        <v>1676</v>
      </c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</row>
    <row r="1084" spans="1:83" s="11" customFormat="1" ht="12" customHeight="1">
      <c r="A1084" s="161">
        <v>22841001</v>
      </c>
      <c r="B1084" s="108" t="str">
        <f t="shared" si="1456"/>
        <v>22841001</v>
      </c>
      <c r="C1084" s="94" t="s">
        <v>641</v>
      </c>
      <c r="D1084" s="112" t="str">
        <f t="shared" si="1464"/>
        <v>W/C</v>
      </c>
      <c r="E1084" s="112"/>
      <c r="F1084" s="94"/>
      <c r="G1084" s="112"/>
      <c r="H1084" s="177" t="str">
        <f t="shared" si="1457"/>
        <v/>
      </c>
      <c r="I1084" s="177" t="str">
        <f t="shared" si="1465"/>
        <v/>
      </c>
      <c r="J1084" s="177" t="str">
        <f t="shared" si="1466"/>
        <v/>
      </c>
      <c r="K1084" s="177" t="str">
        <f t="shared" si="1467"/>
        <v/>
      </c>
      <c r="L1084" s="177" t="str">
        <f t="shared" si="1458"/>
        <v>NO</v>
      </c>
      <c r="M1084" s="177" t="str">
        <f t="shared" si="1459"/>
        <v>W/C</v>
      </c>
      <c r="N1084" s="177" t="str">
        <f t="shared" si="1460"/>
        <v>W/C</v>
      </c>
      <c r="O1084"/>
      <c r="P1084" s="95">
        <v>-2428589.7200000002</v>
      </c>
      <c r="Q1084" s="95">
        <v>-2428589.7200000002</v>
      </c>
      <c r="R1084" s="95">
        <v>-2428589.7200000002</v>
      </c>
      <c r="S1084" s="95">
        <v>-2594861.8199999998</v>
      </c>
      <c r="T1084" s="95">
        <v>-2594861.8199999998</v>
      </c>
      <c r="U1084" s="95">
        <v>-2594861.8199999998</v>
      </c>
      <c r="V1084" s="95">
        <v>-2604848.0499999998</v>
      </c>
      <c r="W1084" s="95">
        <v>-2604848.0499999998</v>
      </c>
      <c r="X1084" s="95">
        <v>-2604848.0499999998</v>
      </c>
      <c r="Y1084" s="95">
        <v>-2604848.0499999998</v>
      </c>
      <c r="Z1084" s="95">
        <v>-2604848.0499999998</v>
      </c>
      <c r="AA1084" s="95">
        <v>-2604848.0499999998</v>
      </c>
      <c r="AB1084" s="95">
        <v>-2615296.7999999998</v>
      </c>
      <c r="AC1084" s="95"/>
      <c r="AD1084" s="95"/>
      <c r="AE1084" s="95">
        <f t="shared" si="1468"/>
        <v>-2566066.3716666666</v>
      </c>
      <c r="AF1084" s="102"/>
      <c r="AG1084" s="101"/>
      <c r="AH1084" s="99"/>
      <c r="AI1084" s="99"/>
      <c r="AJ1084" s="99"/>
      <c r="AK1084" s="100"/>
      <c r="AL1084" s="99">
        <f t="shared" si="1421"/>
        <v>0</v>
      </c>
      <c r="AM1084" s="98"/>
      <c r="AN1084" s="99">
        <f t="shared" ref="AN1084:AN1088" si="1484">AE1084</f>
        <v>-2566066.3716666666</v>
      </c>
      <c r="AO1084" s="247">
        <f t="shared" si="1422"/>
        <v>-2566066.3716666666</v>
      </c>
      <c r="AP1084" s="232"/>
      <c r="AQ1084" s="86">
        <f t="shared" si="1461"/>
        <v>-2615296.7999999998</v>
      </c>
      <c r="AR1084" s="99"/>
      <c r="AS1084" s="99"/>
      <c r="AT1084" s="99"/>
      <c r="AU1084" s="100"/>
      <c r="AV1084" s="99">
        <f t="shared" si="1423"/>
        <v>0</v>
      </c>
      <c r="AW1084" s="98"/>
      <c r="AX1084" s="99">
        <f>AQ1084</f>
        <v>-2615296.7999999998</v>
      </c>
      <c r="AY1084" s="98">
        <f t="shared" si="1424"/>
        <v>-2615296.7999999998</v>
      </c>
      <c r="AZ1084" s="470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</row>
    <row r="1085" spans="1:83" s="11" customFormat="1" ht="12" customHeight="1">
      <c r="A1085" s="567" t="s">
        <v>1852</v>
      </c>
      <c r="B1085" s="591" t="str">
        <f t="shared" si="1456"/>
        <v>22841011</v>
      </c>
      <c r="C1085" s="589" t="s">
        <v>1877</v>
      </c>
      <c r="D1085" s="480" t="str">
        <f t="shared" si="1464"/>
        <v>Non-Op</v>
      </c>
      <c r="E1085" s="568"/>
      <c r="F1085" s="578">
        <v>43830</v>
      </c>
      <c r="G1085" s="568"/>
      <c r="H1085" s="482" t="str">
        <f t="shared" si="1457"/>
        <v/>
      </c>
      <c r="I1085" s="482" t="str">
        <f t="shared" si="1465"/>
        <v/>
      </c>
      <c r="J1085" s="482" t="str">
        <f t="shared" si="1466"/>
        <v/>
      </c>
      <c r="K1085" s="482" t="str">
        <f t="shared" si="1467"/>
        <v>Non-Op</v>
      </c>
      <c r="L1085" s="482" t="str">
        <f t="shared" si="1458"/>
        <v>NO</v>
      </c>
      <c r="M1085" s="482" t="str">
        <f t="shared" si="1459"/>
        <v>NO</v>
      </c>
      <c r="N1085" s="482" t="str">
        <f t="shared" si="1460"/>
        <v/>
      </c>
      <c r="O1085" s="483"/>
      <c r="P1085" s="562"/>
      <c r="Q1085" s="562"/>
      <c r="R1085" s="562"/>
      <c r="S1085" s="562"/>
      <c r="T1085" s="562"/>
      <c r="U1085" s="562"/>
      <c r="V1085" s="562"/>
      <c r="W1085" s="562"/>
      <c r="X1085" s="562"/>
      <c r="Y1085" s="562"/>
      <c r="Z1085" s="562"/>
      <c r="AA1085" s="562"/>
      <c r="AB1085" s="484">
        <v>-4520.3999999999996</v>
      </c>
      <c r="AC1085" s="484"/>
      <c r="AD1085" s="484"/>
      <c r="AE1085" s="484">
        <f>(P1085+AB1085+SUM(Q1085:AA1085)*2)/24</f>
        <v>-188.35</v>
      </c>
      <c r="AF1085" s="485"/>
      <c r="AG1085" s="496"/>
      <c r="AH1085" s="487"/>
      <c r="AI1085" s="487"/>
      <c r="AJ1085" s="487"/>
      <c r="AK1085" s="488">
        <f t="shared" ref="AK1085:AK1086" si="1485">AE1085</f>
        <v>-188.35</v>
      </c>
      <c r="AL1085" s="487">
        <f t="shared" si="1421"/>
        <v>-188.35</v>
      </c>
      <c r="AM1085" s="489"/>
      <c r="AN1085" s="487"/>
      <c r="AO1085" s="490">
        <f t="shared" si="1422"/>
        <v>0</v>
      </c>
      <c r="AP1085" s="232"/>
      <c r="AQ1085" s="491">
        <f t="shared" si="1461"/>
        <v>-4520.3999999999996</v>
      </c>
      <c r="AR1085" s="487"/>
      <c r="AS1085" s="487"/>
      <c r="AT1085" s="487"/>
      <c r="AU1085" s="488">
        <f t="shared" ref="AU1085:AU1086" si="1486">AQ1085</f>
        <v>-4520.3999999999996</v>
      </c>
      <c r="AV1085" s="487">
        <f t="shared" ref="AV1085" si="1487">SUM(AS1085:AU1085)</f>
        <v>-4520.3999999999996</v>
      </c>
      <c r="AW1085" s="489"/>
      <c r="AX1085" s="487"/>
      <c r="AY1085" s="489">
        <f t="shared" si="1424"/>
        <v>0</v>
      </c>
      <c r="AZ1085" s="470" t="s">
        <v>1676</v>
      </c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</row>
    <row r="1086" spans="1:83" s="11" customFormat="1" ht="12" customHeight="1">
      <c r="A1086" s="567" t="s">
        <v>1853</v>
      </c>
      <c r="B1086" s="591" t="str">
        <f t="shared" si="1456"/>
        <v>22841021</v>
      </c>
      <c r="C1086" s="589" t="s">
        <v>1876</v>
      </c>
      <c r="D1086" s="480" t="str">
        <f t="shared" si="1464"/>
        <v>Non-Op</v>
      </c>
      <c r="E1086" s="568"/>
      <c r="F1086" s="578">
        <v>43830</v>
      </c>
      <c r="G1086" s="568"/>
      <c r="H1086" s="482" t="str">
        <f t="shared" ref="H1086" si="1488">IF(VALUE(AH1086),H$7,IF(ISBLANK(AH1086),"",H$7))</f>
        <v/>
      </c>
      <c r="I1086" s="482" t="str">
        <f t="shared" ref="I1086" si="1489">IF(VALUE(AI1086),I$7,IF(ISBLANK(AI1086),"",I$7))</f>
        <v/>
      </c>
      <c r="J1086" s="482" t="str">
        <f t="shared" ref="J1086" si="1490">IF(VALUE(AJ1086),J$7,IF(ISBLANK(AJ1086),"",J$7))</f>
        <v/>
      </c>
      <c r="K1086" s="482" t="str">
        <f t="shared" ref="K1086" si="1491">IF(VALUE(AK1086),K$7,IF(ISBLANK(AK1086),"",K$7))</f>
        <v>Non-Op</v>
      </c>
      <c r="L1086" s="482" t="str">
        <f t="shared" ref="L1086" si="1492">IF(VALUE(AM1086),"W/C",IF(ISBLANK(AM1086),"NO","W/C"))</f>
        <v>NO</v>
      </c>
      <c r="M1086" s="482" t="str">
        <f t="shared" ref="M1086" si="1493">IF(VALUE(AN1086),"W/C",IF(ISBLANK(AN1086),"NO","W/C"))</f>
        <v>NO</v>
      </c>
      <c r="N1086" s="482" t="str">
        <f t="shared" ref="N1086" si="1494">IF(OR(CONCATENATE(L1086,M1086)="NOW/C",CONCATENATE(L1086,M1086)="W/CNO"),"W/C","")</f>
        <v/>
      </c>
      <c r="O1086" s="561"/>
      <c r="P1086" s="562"/>
      <c r="Q1086" s="562"/>
      <c r="R1086" s="562"/>
      <c r="S1086" s="562"/>
      <c r="T1086" s="562"/>
      <c r="U1086" s="562"/>
      <c r="V1086" s="562"/>
      <c r="W1086" s="562"/>
      <c r="X1086" s="562"/>
      <c r="Y1086" s="562"/>
      <c r="Z1086" s="562"/>
      <c r="AA1086" s="562"/>
      <c r="AB1086" s="484">
        <v>-100000</v>
      </c>
      <c r="AC1086" s="484"/>
      <c r="AD1086" s="484"/>
      <c r="AE1086" s="484">
        <f>(P1086+AB1086+SUM(Q1086:AA1086)*2)/24</f>
        <v>-4166.666666666667</v>
      </c>
      <c r="AF1086" s="485"/>
      <c r="AG1086" s="496"/>
      <c r="AH1086" s="487"/>
      <c r="AI1086" s="487"/>
      <c r="AJ1086" s="487"/>
      <c r="AK1086" s="488">
        <f t="shared" si="1485"/>
        <v>-4166.666666666667</v>
      </c>
      <c r="AL1086" s="487">
        <f t="shared" si="1421"/>
        <v>-4166.666666666667</v>
      </c>
      <c r="AM1086" s="489"/>
      <c r="AN1086" s="487"/>
      <c r="AO1086" s="490">
        <f t="shared" ref="AO1086" si="1495">AM1086+AN1086</f>
        <v>0</v>
      </c>
      <c r="AP1086" s="232"/>
      <c r="AQ1086" s="491">
        <f t="shared" ref="AQ1086" si="1496">AB1086</f>
        <v>-100000</v>
      </c>
      <c r="AR1086" s="487"/>
      <c r="AS1086" s="487"/>
      <c r="AT1086" s="487"/>
      <c r="AU1086" s="488">
        <f t="shared" si="1486"/>
        <v>-100000</v>
      </c>
      <c r="AV1086" s="487">
        <f t="shared" ref="AV1086" si="1497">SUM(AS1086:AU1086)</f>
        <v>-100000</v>
      </c>
      <c r="AW1086" s="489"/>
      <c r="AX1086" s="487"/>
      <c r="AY1086" s="489">
        <f t="shared" ref="AY1086" si="1498">AW1086+AX1086</f>
        <v>0</v>
      </c>
      <c r="AZ1086" s="470" t="s">
        <v>1676</v>
      </c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</row>
    <row r="1087" spans="1:83" s="11" customFormat="1" ht="12" customHeight="1">
      <c r="A1087" s="342">
        <v>22900001</v>
      </c>
      <c r="B1087" s="342" t="str">
        <f t="shared" si="1456"/>
        <v>22900001</v>
      </c>
      <c r="C1087" s="353" t="s">
        <v>880</v>
      </c>
      <c r="D1087" s="326" t="str">
        <f t="shared" si="1464"/>
        <v>W/C</v>
      </c>
      <c r="E1087" s="326"/>
      <c r="F1087" s="354">
        <v>43132</v>
      </c>
      <c r="G1087" s="326"/>
      <c r="H1087" s="327" t="str">
        <f t="shared" ref="H1087:H1118" si="1499">IF(VALUE(AH1087),H$7,IF(ISBLANK(AH1087),"",H$7))</f>
        <v/>
      </c>
      <c r="I1087" s="327" t="str">
        <f t="shared" si="1465"/>
        <v/>
      </c>
      <c r="J1087" s="327" t="str">
        <f t="shared" si="1466"/>
        <v/>
      </c>
      <c r="K1087" s="327" t="str">
        <f t="shared" si="1467"/>
        <v/>
      </c>
      <c r="L1087" s="327" t="str">
        <f t="shared" si="1458"/>
        <v>NO</v>
      </c>
      <c r="M1087" s="327" t="str">
        <f t="shared" si="1459"/>
        <v>W/C</v>
      </c>
      <c r="N1087" s="327" t="str">
        <f t="shared" si="1460"/>
        <v>W/C</v>
      </c>
      <c r="O1087" s="445"/>
      <c r="P1087" s="328">
        <v>-24054569</v>
      </c>
      <c r="Q1087" s="328">
        <v>-24054569</v>
      </c>
      <c r="R1087" s="328">
        <v>-24054569</v>
      </c>
      <c r="S1087" s="328">
        <v>-24054569</v>
      </c>
      <c r="T1087" s="328">
        <v>-24054569</v>
      </c>
      <c r="U1087" s="328">
        <v>0</v>
      </c>
      <c r="V1087" s="328">
        <v>0</v>
      </c>
      <c r="W1087" s="328">
        <v>0</v>
      </c>
      <c r="X1087" s="328">
        <v>0</v>
      </c>
      <c r="Y1087" s="328">
        <v>0</v>
      </c>
      <c r="Z1087" s="328">
        <v>0</v>
      </c>
      <c r="AA1087" s="328">
        <v>0</v>
      </c>
      <c r="AB1087" s="328">
        <v>0</v>
      </c>
      <c r="AC1087" s="328"/>
      <c r="AD1087" s="328"/>
      <c r="AE1087" s="328">
        <f t="shared" si="1468"/>
        <v>-9020463.375</v>
      </c>
      <c r="AF1087" s="377"/>
      <c r="AG1087" s="329"/>
      <c r="AH1087" s="330"/>
      <c r="AI1087" s="330"/>
      <c r="AJ1087" s="330"/>
      <c r="AK1087" s="331"/>
      <c r="AL1087" s="330">
        <f t="shared" si="1421"/>
        <v>0</v>
      </c>
      <c r="AM1087" s="332"/>
      <c r="AN1087" s="330">
        <f t="shared" si="1484"/>
        <v>-9020463.375</v>
      </c>
      <c r="AO1087" s="333">
        <f t="shared" ref="AO1087" si="1500">AM1087+AN1087</f>
        <v>-9020463.375</v>
      </c>
      <c r="AP1087" s="232"/>
      <c r="AQ1087" s="334">
        <f t="shared" si="1461"/>
        <v>0</v>
      </c>
      <c r="AR1087" s="330"/>
      <c r="AS1087" s="330"/>
      <c r="AT1087" s="330"/>
      <c r="AU1087" s="331"/>
      <c r="AV1087" s="330">
        <f t="shared" si="1423"/>
        <v>0</v>
      </c>
      <c r="AW1087" s="332"/>
      <c r="AX1087" s="330">
        <f t="shared" ref="AX1087:AX1088" si="1501">AQ1087</f>
        <v>0</v>
      </c>
      <c r="AY1087" s="332">
        <f t="shared" ref="AY1087" si="1502">AW1087+AX1087</f>
        <v>0</v>
      </c>
      <c r="AZ1087" s="470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</row>
    <row r="1088" spans="1:83" s="11" customFormat="1" ht="12" customHeight="1">
      <c r="A1088" s="342">
        <v>22900002</v>
      </c>
      <c r="B1088" s="342" t="str">
        <f t="shared" si="1456"/>
        <v>22900002</v>
      </c>
      <c r="C1088" s="353" t="s">
        <v>1503</v>
      </c>
      <c r="D1088" s="326" t="str">
        <f t="shared" si="1464"/>
        <v>W/C</v>
      </c>
      <c r="E1088" s="326"/>
      <c r="F1088" s="354">
        <v>43132</v>
      </c>
      <c r="G1088" s="326"/>
      <c r="H1088" s="327" t="str">
        <f t="shared" si="1499"/>
        <v/>
      </c>
      <c r="I1088" s="327" t="str">
        <f t="shared" si="1465"/>
        <v/>
      </c>
      <c r="J1088" s="327" t="str">
        <f t="shared" si="1466"/>
        <v/>
      </c>
      <c r="K1088" s="327" t="str">
        <f t="shared" si="1467"/>
        <v/>
      </c>
      <c r="L1088" s="327" t="str">
        <f t="shared" si="1458"/>
        <v>NO</v>
      </c>
      <c r="M1088" s="327" t="str">
        <f t="shared" si="1459"/>
        <v>W/C</v>
      </c>
      <c r="N1088" s="327" t="str">
        <f t="shared" si="1460"/>
        <v>W/C</v>
      </c>
      <c r="O1088" s="445"/>
      <c r="P1088" s="328">
        <v>-10523931</v>
      </c>
      <c r="Q1088" s="328">
        <v>-10523931</v>
      </c>
      <c r="R1088" s="328">
        <v>-10523931</v>
      </c>
      <c r="S1088" s="328">
        <v>-10523931</v>
      </c>
      <c r="T1088" s="328">
        <v>-10523931</v>
      </c>
      <c r="U1088" s="328">
        <v>0</v>
      </c>
      <c r="V1088" s="328">
        <v>0</v>
      </c>
      <c r="W1088" s="328">
        <v>0</v>
      </c>
      <c r="X1088" s="328">
        <v>0</v>
      </c>
      <c r="Y1088" s="328">
        <v>0</v>
      </c>
      <c r="Z1088" s="328">
        <v>0</v>
      </c>
      <c r="AA1088" s="328">
        <v>0</v>
      </c>
      <c r="AB1088" s="328">
        <v>0</v>
      </c>
      <c r="AC1088" s="328"/>
      <c r="AD1088" s="328"/>
      <c r="AE1088" s="328">
        <f t="shared" si="1468"/>
        <v>-3946474.125</v>
      </c>
      <c r="AF1088" s="377"/>
      <c r="AG1088" s="329"/>
      <c r="AH1088" s="330"/>
      <c r="AI1088" s="330"/>
      <c r="AJ1088" s="330"/>
      <c r="AK1088" s="331"/>
      <c r="AL1088" s="330">
        <f t="shared" si="1421"/>
        <v>0</v>
      </c>
      <c r="AM1088" s="332"/>
      <c r="AN1088" s="330">
        <f t="shared" si="1484"/>
        <v>-3946474.125</v>
      </c>
      <c r="AO1088" s="333">
        <f t="shared" ref="AO1088" si="1503">AM1088+AN1088</f>
        <v>-3946474.125</v>
      </c>
      <c r="AP1088" s="232"/>
      <c r="AQ1088" s="334">
        <f t="shared" si="1461"/>
        <v>0</v>
      </c>
      <c r="AR1088" s="330"/>
      <c r="AS1088" s="330"/>
      <c r="AT1088" s="330"/>
      <c r="AU1088" s="331"/>
      <c r="AV1088" s="330">
        <f t="shared" si="1423"/>
        <v>0</v>
      </c>
      <c r="AW1088" s="332"/>
      <c r="AX1088" s="330">
        <f t="shared" si="1501"/>
        <v>0</v>
      </c>
      <c r="AY1088" s="332">
        <f t="shared" ref="AY1088" si="1504">AW1088+AX1088</f>
        <v>0</v>
      </c>
      <c r="AZ1088" s="470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</row>
    <row r="1089" spans="1:83" s="11" customFormat="1" ht="12" customHeight="1">
      <c r="A1089" s="161">
        <v>23001021</v>
      </c>
      <c r="B1089" s="108" t="str">
        <f t="shared" si="1456"/>
        <v>23001021</v>
      </c>
      <c r="C1089" s="94" t="s">
        <v>6</v>
      </c>
      <c r="D1089" s="112" t="str">
        <f t="shared" si="1464"/>
        <v>ERB</v>
      </c>
      <c r="E1089" s="112"/>
      <c r="F1089" s="94"/>
      <c r="G1089" s="112"/>
      <c r="H1089" s="177" t="str">
        <f t="shared" si="1499"/>
        <v/>
      </c>
      <c r="I1089" s="177" t="str">
        <f t="shared" si="1465"/>
        <v>ERB</v>
      </c>
      <c r="J1089" s="177" t="str">
        <f t="shared" si="1466"/>
        <v/>
      </c>
      <c r="K1089" s="177" t="str">
        <f t="shared" si="1467"/>
        <v/>
      </c>
      <c r="L1089" s="177" t="str">
        <f t="shared" si="1458"/>
        <v>NO</v>
      </c>
      <c r="M1089" s="177" t="str">
        <f t="shared" si="1459"/>
        <v>NO</v>
      </c>
      <c r="N1089" s="177" t="str">
        <f t="shared" si="1460"/>
        <v/>
      </c>
      <c r="O1089"/>
      <c r="P1089" s="95">
        <v>-52488362.479999997</v>
      </c>
      <c r="Q1089" s="95">
        <v>-52619801.729999997</v>
      </c>
      <c r="R1089" s="95">
        <v>-52757411.890000001</v>
      </c>
      <c r="S1089" s="95">
        <v>-52895482.020000003</v>
      </c>
      <c r="T1089" s="95">
        <v>-53033080.799999997</v>
      </c>
      <c r="U1089" s="95">
        <v>-52509458.700000003</v>
      </c>
      <c r="V1089" s="95">
        <v>-56851625.32</v>
      </c>
      <c r="W1089" s="95">
        <v>-57002027.609999999</v>
      </c>
      <c r="X1089" s="95">
        <v>-57152827.700000003</v>
      </c>
      <c r="Y1089" s="95">
        <v>-57304026.740000002</v>
      </c>
      <c r="Z1089" s="95">
        <v>-57455625.759999998</v>
      </c>
      <c r="AA1089" s="95">
        <v>-57607625.840000004</v>
      </c>
      <c r="AB1089" s="95">
        <v>-51395487.759999998</v>
      </c>
      <c r="AC1089" s="95"/>
      <c r="AD1089" s="95"/>
      <c r="AE1089" s="95">
        <f t="shared" si="1468"/>
        <v>-54927576.602499999</v>
      </c>
      <c r="AF1089" s="137">
        <v>4</v>
      </c>
      <c r="AG1089" s="137"/>
      <c r="AH1089" s="99"/>
      <c r="AI1089" s="99">
        <f>AE1089</f>
        <v>-54927576.602499999</v>
      </c>
      <c r="AJ1089" s="99"/>
      <c r="AK1089" s="100"/>
      <c r="AL1089" s="99">
        <f t="shared" si="1421"/>
        <v>-54927576.602499999</v>
      </c>
      <c r="AM1089" s="98"/>
      <c r="AN1089" s="99"/>
      <c r="AO1089" s="247">
        <f t="shared" si="1422"/>
        <v>0</v>
      </c>
      <c r="AP1089" s="232"/>
      <c r="AQ1089" s="86">
        <f t="shared" si="1461"/>
        <v>-51395487.759999998</v>
      </c>
      <c r="AR1089" s="99"/>
      <c r="AS1089" s="99">
        <f>AQ1089</f>
        <v>-51395487.759999998</v>
      </c>
      <c r="AT1089" s="99"/>
      <c r="AU1089" s="100"/>
      <c r="AV1089" s="99">
        <f t="shared" si="1423"/>
        <v>-51395487.759999998</v>
      </c>
      <c r="AW1089" s="98"/>
      <c r="AX1089" s="99"/>
      <c r="AY1089" s="98">
        <f t="shared" si="1424"/>
        <v>0</v>
      </c>
      <c r="AZ1089" s="470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</row>
    <row r="1090" spans="1:83" s="11" customFormat="1" ht="12" customHeight="1">
      <c r="A1090" s="161">
        <v>23001031</v>
      </c>
      <c r="B1090" s="108" t="str">
        <f t="shared" si="1456"/>
        <v>23001031</v>
      </c>
      <c r="C1090" s="94" t="s">
        <v>414</v>
      </c>
      <c r="D1090" s="112" t="str">
        <f t="shared" si="1464"/>
        <v>ERB</v>
      </c>
      <c r="E1090" s="112"/>
      <c r="F1090" s="94"/>
      <c r="G1090" s="112"/>
      <c r="H1090" s="177" t="str">
        <f t="shared" si="1499"/>
        <v/>
      </c>
      <c r="I1090" s="177" t="str">
        <f t="shared" si="1465"/>
        <v>ERB</v>
      </c>
      <c r="J1090" s="177" t="str">
        <f t="shared" si="1466"/>
        <v/>
      </c>
      <c r="K1090" s="177" t="str">
        <f t="shared" si="1467"/>
        <v/>
      </c>
      <c r="L1090" s="177" t="str">
        <f t="shared" si="1458"/>
        <v>NO</v>
      </c>
      <c r="M1090" s="177" t="str">
        <f t="shared" si="1459"/>
        <v>NO</v>
      </c>
      <c r="N1090" s="177" t="str">
        <f t="shared" si="1460"/>
        <v/>
      </c>
      <c r="O1090"/>
      <c r="P1090" s="95">
        <v>-40212666.649999999</v>
      </c>
      <c r="Q1090" s="95">
        <v>-40288922.5</v>
      </c>
      <c r="R1090" s="95">
        <v>-39502258.780000001</v>
      </c>
      <c r="S1090" s="95">
        <v>-39299005.689999998</v>
      </c>
      <c r="T1090" s="95">
        <v>-39266636.859999999</v>
      </c>
      <c r="U1090" s="95">
        <v>-39142043.560000002</v>
      </c>
      <c r="V1090" s="95">
        <v>-39274885.130000003</v>
      </c>
      <c r="W1090" s="95">
        <v>-39566045.539999999</v>
      </c>
      <c r="X1090" s="95">
        <v>-39600352.880000003</v>
      </c>
      <c r="Y1090" s="95">
        <v>-39367602.409999996</v>
      </c>
      <c r="Z1090" s="95">
        <v>-39472931.899999999</v>
      </c>
      <c r="AA1090" s="95">
        <v>-39570504.659999996</v>
      </c>
      <c r="AB1090" s="95">
        <v>-36553271.759999998</v>
      </c>
      <c r="AC1090" s="95"/>
      <c r="AD1090" s="95"/>
      <c r="AE1090" s="95">
        <f t="shared" si="1468"/>
        <v>-39394513.259583332</v>
      </c>
      <c r="AF1090" s="137">
        <v>4</v>
      </c>
      <c r="AG1090" s="137"/>
      <c r="AH1090" s="99"/>
      <c r="AI1090" s="99">
        <f>AE1090</f>
        <v>-39394513.259583332</v>
      </c>
      <c r="AJ1090" s="99"/>
      <c r="AK1090" s="100"/>
      <c r="AL1090" s="99">
        <f t="shared" si="1421"/>
        <v>-39394513.259583332</v>
      </c>
      <c r="AM1090" s="98"/>
      <c r="AN1090" s="99"/>
      <c r="AO1090" s="247">
        <f t="shared" si="1422"/>
        <v>0</v>
      </c>
      <c r="AP1090" s="232"/>
      <c r="AQ1090" s="86">
        <f t="shared" si="1461"/>
        <v>-36553271.759999998</v>
      </c>
      <c r="AR1090" s="99"/>
      <c r="AS1090" s="99">
        <f>AQ1090</f>
        <v>-36553271.759999998</v>
      </c>
      <c r="AT1090" s="99"/>
      <c r="AU1090" s="100"/>
      <c r="AV1090" s="99">
        <f t="shared" si="1423"/>
        <v>-36553271.759999998</v>
      </c>
      <c r="AW1090" s="98"/>
      <c r="AX1090" s="99"/>
      <c r="AY1090" s="98">
        <f t="shared" si="1424"/>
        <v>0</v>
      </c>
      <c r="AZ1090" s="47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</row>
    <row r="1091" spans="1:83" s="11" customFormat="1" ht="12" customHeight="1">
      <c r="A1091" s="161">
        <v>23001041</v>
      </c>
      <c r="B1091" s="108" t="str">
        <f t="shared" si="1456"/>
        <v>23001041</v>
      </c>
      <c r="C1091" s="94" t="s">
        <v>133</v>
      </c>
      <c r="D1091" s="112" t="str">
        <f t="shared" si="1464"/>
        <v>ERB</v>
      </c>
      <c r="E1091" s="112"/>
      <c r="F1091" s="94"/>
      <c r="G1091" s="112"/>
      <c r="H1091" s="177" t="str">
        <f t="shared" si="1499"/>
        <v/>
      </c>
      <c r="I1091" s="177" t="str">
        <f t="shared" si="1465"/>
        <v>ERB</v>
      </c>
      <c r="J1091" s="177" t="str">
        <f t="shared" si="1466"/>
        <v/>
      </c>
      <c r="K1091" s="177" t="str">
        <f t="shared" si="1467"/>
        <v/>
      </c>
      <c r="L1091" s="177" t="str">
        <f t="shared" si="1458"/>
        <v>NO</v>
      </c>
      <c r="M1091" s="177" t="str">
        <f t="shared" si="1459"/>
        <v>NO</v>
      </c>
      <c r="N1091" s="177" t="str">
        <f t="shared" si="1460"/>
        <v/>
      </c>
      <c r="O1091"/>
      <c r="P1091" s="95">
        <v>-14410177.189999999</v>
      </c>
      <c r="Q1091" s="95">
        <v>-14450645.77</v>
      </c>
      <c r="R1091" s="95">
        <v>-14491228</v>
      </c>
      <c r="S1091" s="95">
        <v>-14531924.199999999</v>
      </c>
      <c r="T1091" s="95">
        <v>-14572734.689999999</v>
      </c>
      <c r="U1091" s="95">
        <v>-14613659.789999999</v>
      </c>
      <c r="V1091" s="95">
        <v>-14654699.82</v>
      </c>
      <c r="W1091" s="95">
        <v>-14695855.1</v>
      </c>
      <c r="X1091" s="95">
        <v>-14737125.960000001</v>
      </c>
      <c r="Y1091" s="95">
        <v>-14778512.720000001</v>
      </c>
      <c r="Z1091" s="95">
        <v>-14820015.710000001</v>
      </c>
      <c r="AA1091" s="95">
        <v>-14861635.26</v>
      </c>
      <c r="AB1091" s="95">
        <v>-14903371.689999999</v>
      </c>
      <c r="AC1091" s="95"/>
      <c r="AD1091" s="95"/>
      <c r="AE1091" s="95">
        <f t="shared" si="1468"/>
        <v>-14655400.954999998</v>
      </c>
      <c r="AF1091" s="137">
        <v>4</v>
      </c>
      <c r="AG1091" s="137"/>
      <c r="AH1091" s="99"/>
      <c r="AI1091" s="99">
        <f>AE1091</f>
        <v>-14655400.954999998</v>
      </c>
      <c r="AJ1091" s="99"/>
      <c r="AK1091" s="100"/>
      <c r="AL1091" s="99">
        <f t="shared" si="1421"/>
        <v>-14655400.954999998</v>
      </c>
      <c r="AM1091" s="98"/>
      <c r="AN1091" s="99"/>
      <c r="AO1091" s="247">
        <f t="shared" si="1422"/>
        <v>0</v>
      </c>
      <c r="AP1091" s="232"/>
      <c r="AQ1091" s="86">
        <f t="shared" si="1461"/>
        <v>-14903371.689999999</v>
      </c>
      <c r="AR1091" s="99"/>
      <c r="AS1091" s="99">
        <f>AQ1091</f>
        <v>-14903371.689999999</v>
      </c>
      <c r="AT1091" s="99"/>
      <c r="AU1091" s="100"/>
      <c r="AV1091" s="99">
        <f t="shared" si="1423"/>
        <v>-14903371.689999999</v>
      </c>
      <c r="AW1091" s="98"/>
      <c r="AX1091" s="99"/>
      <c r="AY1091" s="98">
        <f t="shared" si="1424"/>
        <v>0</v>
      </c>
      <c r="AZ1091" s="470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</row>
    <row r="1092" spans="1:83" s="11" customFormat="1" ht="12" customHeight="1">
      <c r="A1092" s="161">
        <v>23001043</v>
      </c>
      <c r="B1092" s="108" t="str">
        <f t="shared" si="1456"/>
        <v>23001043</v>
      </c>
      <c r="C1092" s="94" t="s">
        <v>919</v>
      </c>
      <c r="D1092" s="112" t="str">
        <f t="shared" si="1464"/>
        <v>CRB</v>
      </c>
      <c r="E1092" s="112"/>
      <c r="F1092" s="94"/>
      <c r="G1092" s="112"/>
      <c r="H1092" s="177" t="str">
        <f t="shared" si="1499"/>
        <v/>
      </c>
      <c r="I1092" s="177" t="str">
        <f t="shared" si="1465"/>
        <v>ERB</v>
      </c>
      <c r="J1092" s="177" t="str">
        <f t="shared" si="1466"/>
        <v>GRB</v>
      </c>
      <c r="K1092" s="177" t="str">
        <f t="shared" si="1467"/>
        <v/>
      </c>
      <c r="L1092" s="177" t="str">
        <f t="shared" si="1458"/>
        <v>NO</v>
      </c>
      <c r="M1092" s="177" t="str">
        <f t="shared" si="1459"/>
        <v>NO</v>
      </c>
      <c r="N1092" s="177" t="str">
        <f t="shared" si="1460"/>
        <v/>
      </c>
      <c r="O1092" s="5"/>
      <c r="P1092" s="95">
        <v>0</v>
      </c>
      <c r="Q1092" s="95">
        <v>0</v>
      </c>
      <c r="R1092" s="95">
        <v>0</v>
      </c>
      <c r="S1092" s="95">
        <v>0</v>
      </c>
      <c r="T1092" s="95">
        <v>0</v>
      </c>
      <c r="U1092" s="95">
        <v>0</v>
      </c>
      <c r="V1092" s="95">
        <v>0</v>
      </c>
      <c r="W1092" s="95">
        <v>0</v>
      </c>
      <c r="X1092" s="95">
        <v>0</v>
      </c>
      <c r="Y1092" s="95">
        <v>0</v>
      </c>
      <c r="Z1092" s="95">
        <v>0</v>
      </c>
      <c r="AA1092" s="95">
        <v>0</v>
      </c>
      <c r="AB1092" s="95">
        <v>0</v>
      </c>
      <c r="AC1092" s="95"/>
      <c r="AD1092" s="95"/>
      <c r="AE1092" s="95">
        <f t="shared" si="1468"/>
        <v>0</v>
      </c>
      <c r="AF1092" s="137">
        <v>5</v>
      </c>
      <c r="AG1092" s="137">
        <v>1</v>
      </c>
      <c r="AH1092" s="99"/>
      <c r="AI1092" s="99">
        <f>AE1092*C1533</f>
        <v>0</v>
      </c>
      <c r="AJ1092" s="99">
        <f>AE1092*C1534</f>
        <v>0</v>
      </c>
      <c r="AK1092" s="100"/>
      <c r="AL1092" s="99">
        <f t="shared" si="1421"/>
        <v>0</v>
      </c>
      <c r="AM1092" s="98"/>
      <c r="AN1092" s="99"/>
      <c r="AO1092" s="247">
        <f t="shared" si="1422"/>
        <v>0</v>
      </c>
      <c r="AP1092" s="232"/>
      <c r="AQ1092" s="86">
        <f t="shared" si="1461"/>
        <v>0</v>
      </c>
      <c r="AR1092" s="99"/>
      <c r="AS1092" s="99">
        <f>AQ1092*C1533</f>
        <v>0</v>
      </c>
      <c r="AT1092" s="99">
        <f>AQ1092*C1534</f>
        <v>0</v>
      </c>
      <c r="AU1092" s="100"/>
      <c r="AV1092" s="99">
        <f t="shared" si="1423"/>
        <v>0</v>
      </c>
      <c r="AW1092" s="98"/>
      <c r="AX1092" s="99"/>
      <c r="AY1092" s="98">
        <f t="shared" si="1424"/>
        <v>0</v>
      </c>
      <c r="AZ1092" s="470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</row>
    <row r="1093" spans="1:83" s="11" customFormat="1" ht="12" customHeight="1">
      <c r="A1093" s="161">
        <v>23001061</v>
      </c>
      <c r="B1093" s="108" t="str">
        <f t="shared" si="1456"/>
        <v>23001061</v>
      </c>
      <c r="C1093" s="94" t="s">
        <v>383</v>
      </c>
      <c r="D1093" s="112" t="str">
        <f t="shared" si="1464"/>
        <v>ERB</v>
      </c>
      <c r="E1093" s="112"/>
      <c r="F1093" s="94"/>
      <c r="G1093" s="112"/>
      <c r="H1093" s="177" t="str">
        <f t="shared" si="1499"/>
        <v/>
      </c>
      <c r="I1093" s="177" t="str">
        <f t="shared" si="1465"/>
        <v>ERB</v>
      </c>
      <c r="J1093" s="177" t="str">
        <f t="shared" si="1466"/>
        <v/>
      </c>
      <c r="K1093" s="177" t="str">
        <f t="shared" si="1467"/>
        <v/>
      </c>
      <c r="L1093" s="177" t="str">
        <f t="shared" si="1458"/>
        <v>NO</v>
      </c>
      <c r="M1093" s="177" t="str">
        <f t="shared" si="1459"/>
        <v>NO</v>
      </c>
      <c r="N1093" s="177" t="str">
        <f t="shared" si="1460"/>
        <v/>
      </c>
      <c r="O1093"/>
      <c r="P1093" s="95">
        <v>-4532108.43</v>
      </c>
      <c r="Q1093" s="95">
        <v>-4533732.4800000004</v>
      </c>
      <c r="R1093" s="95">
        <v>-4535357.03</v>
      </c>
      <c r="S1093" s="95">
        <v>-4536982.1900000004</v>
      </c>
      <c r="T1093" s="95">
        <v>-4538607.8499999996</v>
      </c>
      <c r="U1093" s="95">
        <v>-4540234.16</v>
      </c>
      <c r="V1093" s="95">
        <v>-4541861.03</v>
      </c>
      <c r="W1093" s="95">
        <v>-4543488.51</v>
      </c>
      <c r="X1093" s="95">
        <v>-4545116.6100000003</v>
      </c>
      <c r="Y1093" s="95">
        <v>-4546745.2300000004</v>
      </c>
      <c r="Z1093" s="95">
        <v>-4548374.4400000004</v>
      </c>
      <c r="AA1093" s="95">
        <v>-4550004.18</v>
      </c>
      <c r="AB1093" s="95">
        <v>-2471495.9300000002</v>
      </c>
      <c r="AC1093" s="95"/>
      <c r="AD1093" s="95"/>
      <c r="AE1093" s="95">
        <f t="shared" si="1468"/>
        <v>-4455192.1574999997</v>
      </c>
      <c r="AF1093" s="137">
        <v>4</v>
      </c>
      <c r="AG1093" s="137"/>
      <c r="AH1093" s="99"/>
      <c r="AI1093" s="99">
        <f>AE1093</f>
        <v>-4455192.1574999997</v>
      </c>
      <c r="AJ1093" s="99"/>
      <c r="AK1093" s="100"/>
      <c r="AL1093" s="99">
        <f t="shared" si="1421"/>
        <v>-4455192.1574999997</v>
      </c>
      <c r="AM1093" s="98"/>
      <c r="AN1093" s="99"/>
      <c r="AO1093" s="247">
        <f t="shared" si="1422"/>
        <v>0</v>
      </c>
      <c r="AP1093" s="232"/>
      <c r="AQ1093" s="86">
        <f t="shared" si="1461"/>
        <v>-2471495.9300000002</v>
      </c>
      <c r="AR1093" s="99"/>
      <c r="AS1093" s="99">
        <f>AQ1093</f>
        <v>-2471495.9300000002</v>
      </c>
      <c r="AT1093" s="99"/>
      <c r="AU1093" s="100"/>
      <c r="AV1093" s="99">
        <f t="shared" si="1423"/>
        <v>-2471495.9300000002</v>
      </c>
      <c r="AW1093" s="98"/>
      <c r="AX1093" s="99"/>
      <c r="AY1093" s="98">
        <f t="shared" si="1424"/>
        <v>0</v>
      </c>
      <c r="AZ1093" s="470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</row>
    <row r="1094" spans="1:83" s="11" customFormat="1" ht="12" customHeight="1">
      <c r="A1094" s="161">
        <v>23001071</v>
      </c>
      <c r="B1094" s="108" t="str">
        <f t="shared" si="1456"/>
        <v>23001071</v>
      </c>
      <c r="C1094" s="94" t="s">
        <v>317</v>
      </c>
      <c r="D1094" s="112" t="str">
        <f t="shared" si="1464"/>
        <v>ERB</v>
      </c>
      <c r="E1094" s="112"/>
      <c r="F1094" s="94"/>
      <c r="G1094" s="112"/>
      <c r="H1094" s="177" t="str">
        <f t="shared" si="1499"/>
        <v/>
      </c>
      <c r="I1094" s="177" t="str">
        <f t="shared" si="1465"/>
        <v>ERB</v>
      </c>
      <c r="J1094" s="177" t="str">
        <f t="shared" si="1466"/>
        <v/>
      </c>
      <c r="K1094" s="177" t="str">
        <f t="shared" si="1467"/>
        <v/>
      </c>
      <c r="L1094" s="177" t="str">
        <f t="shared" si="1458"/>
        <v>NO</v>
      </c>
      <c r="M1094" s="177" t="str">
        <f t="shared" si="1459"/>
        <v>NO</v>
      </c>
      <c r="N1094" s="177" t="str">
        <f t="shared" si="1460"/>
        <v/>
      </c>
      <c r="O1094"/>
      <c r="P1094" s="95">
        <v>-8852463.3499999996</v>
      </c>
      <c r="Q1094" s="95">
        <v>-8855553.4299999997</v>
      </c>
      <c r="R1094" s="95">
        <v>-8858645.7799999993</v>
      </c>
      <c r="S1094" s="95">
        <v>-8861740.5199999996</v>
      </c>
      <c r="T1094" s="95">
        <v>-8864837.5099999998</v>
      </c>
      <c r="U1094" s="95">
        <v>-8867936.8200000003</v>
      </c>
      <c r="V1094" s="95">
        <v>-8871038.2899999991</v>
      </c>
      <c r="W1094" s="95">
        <v>-8874142.0700000003</v>
      </c>
      <c r="X1094" s="95">
        <v>-8877248.2899999991</v>
      </c>
      <c r="Y1094" s="95">
        <v>-8880356.8200000003</v>
      </c>
      <c r="Z1094" s="95">
        <v>-8883467.6999999993</v>
      </c>
      <c r="AA1094" s="95">
        <v>-8886580.8800000008</v>
      </c>
      <c r="AB1094" s="95">
        <v>-9782140.3300000001</v>
      </c>
      <c r="AC1094" s="95"/>
      <c r="AD1094" s="95"/>
      <c r="AE1094" s="95">
        <f t="shared" si="1468"/>
        <v>-8908237.4958333336</v>
      </c>
      <c r="AF1094" s="137">
        <v>4</v>
      </c>
      <c r="AG1094" s="137"/>
      <c r="AH1094" s="99"/>
      <c r="AI1094" s="99">
        <f>AE1094</f>
        <v>-8908237.4958333336</v>
      </c>
      <c r="AJ1094" s="99"/>
      <c r="AK1094" s="100"/>
      <c r="AL1094" s="99">
        <f t="shared" si="1421"/>
        <v>-8908237.4958333336</v>
      </c>
      <c r="AM1094" s="98"/>
      <c r="AN1094" s="99"/>
      <c r="AO1094" s="247">
        <f t="shared" si="1422"/>
        <v>0</v>
      </c>
      <c r="AP1094" s="232"/>
      <c r="AQ1094" s="86">
        <f t="shared" si="1461"/>
        <v>-9782140.3300000001</v>
      </c>
      <c r="AR1094" s="99"/>
      <c r="AS1094" s="99">
        <f>AQ1094</f>
        <v>-9782140.3300000001</v>
      </c>
      <c r="AT1094" s="99"/>
      <c r="AU1094" s="100"/>
      <c r="AV1094" s="99">
        <f t="shared" si="1423"/>
        <v>-9782140.3300000001</v>
      </c>
      <c r="AW1094" s="98"/>
      <c r="AX1094" s="99"/>
      <c r="AY1094" s="98">
        <f t="shared" si="1424"/>
        <v>0</v>
      </c>
      <c r="AZ1094" s="470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</row>
    <row r="1095" spans="1:83" s="11" customFormat="1" ht="12" customHeight="1">
      <c r="A1095" s="161">
        <v>23001092</v>
      </c>
      <c r="B1095" s="108" t="str">
        <f t="shared" si="1456"/>
        <v>23001092</v>
      </c>
      <c r="C1095" s="94" t="s">
        <v>197</v>
      </c>
      <c r="D1095" s="112" t="str">
        <f t="shared" si="1464"/>
        <v>GRB</v>
      </c>
      <c r="E1095" s="112"/>
      <c r="F1095" s="94"/>
      <c r="G1095" s="112"/>
      <c r="H1095" s="177" t="str">
        <f t="shared" si="1499"/>
        <v/>
      </c>
      <c r="I1095" s="177" t="str">
        <f t="shared" si="1465"/>
        <v/>
      </c>
      <c r="J1095" s="177" t="str">
        <f t="shared" si="1466"/>
        <v>GRB</v>
      </c>
      <c r="K1095" s="177" t="str">
        <f t="shared" si="1467"/>
        <v/>
      </c>
      <c r="L1095" s="177" t="str">
        <f t="shared" si="1458"/>
        <v>NO</v>
      </c>
      <c r="M1095" s="177" t="str">
        <f t="shared" si="1459"/>
        <v>NO</v>
      </c>
      <c r="N1095" s="177" t="str">
        <f t="shared" si="1460"/>
        <v/>
      </c>
      <c r="O1095"/>
      <c r="P1095" s="95">
        <v>-9941119.6899999995</v>
      </c>
      <c r="Q1095" s="95">
        <v>-9950641.4499999993</v>
      </c>
      <c r="R1095" s="95">
        <v>-9960181.5399999991</v>
      </c>
      <c r="S1095" s="95">
        <v>-9969740</v>
      </c>
      <c r="T1095" s="95">
        <v>-9979316.9199999999</v>
      </c>
      <c r="U1095" s="95">
        <v>-9988912.1699999999</v>
      </c>
      <c r="V1095" s="95">
        <v>-9998525.9399999995</v>
      </c>
      <c r="W1095" s="95">
        <v>-10008158.300000001</v>
      </c>
      <c r="X1095" s="95">
        <v>-10017809.24</v>
      </c>
      <c r="Y1095" s="95">
        <v>-10027478.74</v>
      </c>
      <c r="Z1095" s="95">
        <v>-10037166.85</v>
      </c>
      <c r="AA1095" s="95">
        <v>-10046873.710000001</v>
      </c>
      <c r="AB1095" s="95">
        <v>-8852250.3300000001</v>
      </c>
      <c r="AC1095" s="95"/>
      <c r="AD1095" s="95"/>
      <c r="AE1095" s="95">
        <f t="shared" si="1468"/>
        <v>-9948457.4891666658</v>
      </c>
      <c r="AF1095" s="137"/>
      <c r="AG1095" s="137">
        <v>1</v>
      </c>
      <c r="AH1095" s="99"/>
      <c r="AI1095" s="99"/>
      <c r="AJ1095" s="99">
        <f>AE1095</f>
        <v>-9948457.4891666658</v>
      </c>
      <c r="AK1095" s="100"/>
      <c r="AL1095" s="99">
        <f t="shared" si="1421"/>
        <v>-9948457.4891666658</v>
      </c>
      <c r="AM1095" s="98"/>
      <c r="AN1095" s="99"/>
      <c r="AO1095" s="247">
        <f t="shared" si="1422"/>
        <v>0</v>
      </c>
      <c r="AP1095" s="232"/>
      <c r="AQ1095" s="86">
        <f t="shared" si="1461"/>
        <v>-8852250.3300000001</v>
      </c>
      <c r="AR1095" s="99"/>
      <c r="AS1095" s="99"/>
      <c r="AT1095" s="99">
        <f>AQ1095</f>
        <v>-8852250.3300000001</v>
      </c>
      <c r="AU1095" s="100"/>
      <c r="AV1095" s="99">
        <f t="shared" si="1423"/>
        <v>-8852250.3300000001</v>
      </c>
      <c r="AW1095" s="98"/>
      <c r="AX1095" s="99"/>
      <c r="AY1095" s="98">
        <f t="shared" si="1424"/>
        <v>0</v>
      </c>
      <c r="AZ1095" s="470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</row>
    <row r="1096" spans="1:83" s="11" customFormat="1" ht="12" customHeight="1">
      <c r="A1096" s="345">
        <v>23001122</v>
      </c>
      <c r="B1096" s="358" t="str">
        <f t="shared" si="1456"/>
        <v>23001122</v>
      </c>
      <c r="C1096" s="325" t="s">
        <v>1351</v>
      </c>
      <c r="D1096" s="326" t="str">
        <f t="shared" si="1464"/>
        <v>GRB</v>
      </c>
      <c r="E1096" s="326"/>
      <c r="F1096" s="354">
        <v>42995</v>
      </c>
      <c r="G1096" s="326"/>
      <c r="H1096" s="327" t="str">
        <f t="shared" si="1499"/>
        <v/>
      </c>
      <c r="I1096" s="327" t="str">
        <f t="shared" si="1465"/>
        <v/>
      </c>
      <c r="J1096" s="327" t="str">
        <f t="shared" si="1466"/>
        <v>GRB</v>
      </c>
      <c r="K1096" s="327" t="str">
        <f t="shared" si="1467"/>
        <v/>
      </c>
      <c r="L1096" s="327" t="str">
        <f t="shared" si="1458"/>
        <v>NO</v>
      </c>
      <c r="M1096" s="327" t="str">
        <f t="shared" si="1459"/>
        <v>NO</v>
      </c>
      <c r="N1096" s="327" t="str">
        <f t="shared" si="1460"/>
        <v/>
      </c>
      <c r="O1096" s="445"/>
      <c r="P1096" s="328">
        <v>-1785083.86</v>
      </c>
      <c r="Q1096" s="328">
        <v>-1791852.3</v>
      </c>
      <c r="R1096" s="328">
        <v>-1798646.41</v>
      </c>
      <c r="S1096" s="328">
        <v>-2288478.7000000002</v>
      </c>
      <c r="T1096" s="328">
        <v>-2297155.85</v>
      </c>
      <c r="U1096" s="328">
        <v>-2305865.9</v>
      </c>
      <c r="V1096" s="328">
        <v>-2434479.5699999998</v>
      </c>
      <c r="W1096" s="328">
        <v>-2443710.2999999998</v>
      </c>
      <c r="X1096" s="328">
        <v>-2452976.04</v>
      </c>
      <c r="Y1096" s="328">
        <v>-2498922.7599999998</v>
      </c>
      <c r="Z1096" s="328">
        <v>-2508397.84</v>
      </c>
      <c r="AA1096" s="328">
        <v>-2517908.85</v>
      </c>
      <c r="AB1096" s="328">
        <v>-2971219.1</v>
      </c>
      <c r="AC1096" s="328"/>
      <c r="AD1096" s="328"/>
      <c r="AE1096" s="328">
        <f t="shared" si="1468"/>
        <v>-2309712.1666666665</v>
      </c>
      <c r="AF1096" s="381"/>
      <c r="AG1096" s="381">
        <v>1</v>
      </c>
      <c r="AH1096" s="330"/>
      <c r="AI1096" s="330"/>
      <c r="AJ1096" s="330">
        <f>AE1096</f>
        <v>-2309712.1666666665</v>
      </c>
      <c r="AK1096" s="331"/>
      <c r="AL1096" s="330">
        <f t="shared" si="1421"/>
        <v>-2309712.1666666665</v>
      </c>
      <c r="AM1096" s="332"/>
      <c r="AN1096" s="330"/>
      <c r="AO1096" s="333">
        <f t="shared" si="1422"/>
        <v>0</v>
      </c>
      <c r="AP1096" s="232"/>
      <c r="AQ1096" s="334">
        <f t="shared" si="1461"/>
        <v>-2971219.1</v>
      </c>
      <c r="AR1096" s="330"/>
      <c r="AS1096" s="330"/>
      <c r="AT1096" s="330">
        <f>AQ1096</f>
        <v>-2971219.1</v>
      </c>
      <c r="AU1096" s="331"/>
      <c r="AV1096" s="330">
        <f t="shared" si="1423"/>
        <v>-2971219.1</v>
      </c>
      <c r="AW1096" s="332"/>
      <c r="AX1096" s="330"/>
      <c r="AY1096" s="332">
        <f t="shared" si="1424"/>
        <v>0</v>
      </c>
      <c r="AZ1096" s="470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</row>
    <row r="1097" spans="1:83" s="11" customFormat="1" ht="12" customHeight="1">
      <c r="A1097" s="161">
        <v>23001131</v>
      </c>
      <c r="B1097" s="108" t="str">
        <f t="shared" si="1456"/>
        <v>23001131</v>
      </c>
      <c r="C1097" s="94" t="s">
        <v>821</v>
      </c>
      <c r="D1097" s="112" t="str">
        <f t="shared" si="1464"/>
        <v>ERB</v>
      </c>
      <c r="E1097" s="112"/>
      <c r="F1097" s="94"/>
      <c r="G1097" s="112"/>
      <c r="H1097" s="177" t="str">
        <f t="shared" si="1499"/>
        <v/>
      </c>
      <c r="I1097" s="177" t="str">
        <f t="shared" si="1465"/>
        <v>ERB</v>
      </c>
      <c r="J1097" s="177" t="str">
        <f t="shared" si="1466"/>
        <v/>
      </c>
      <c r="K1097" s="177" t="str">
        <f t="shared" si="1467"/>
        <v/>
      </c>
      <c r="L1097" s="177" t="str">
        <f t="shared" si="1458"/>
        <v>NO</v>
      </c>
      <c r="M1097" s="177" t="str">
        <f t="shared" si="1459"/>
        <v>NO</v>
      </c>
      <c r="N1097" s="177" t="str">
        <f t="shared" si="1460"/>
        <v/>
      </c>
      <c r="O1097"/>
      <c r="P1097" s="95">
        <v>-20126114.899999999</v>
      </c>
      <c r="Q1097" s="95">
        <v>-20191524.77</v>
      </c>
      <c r="R1097" s="95">
        <v>-20257147.219999999</v>
      </c>
      <c r="S1097" s="95">
        <v>-20322982.940000001</v>
      </c>
      <c r="T1097" s="95">
        <v>-20389032.629999999</v>
      </c>
      <c r="U1097" s="95">
        <v>-20455296.98</v>
      </c>
      <c r="V1097" s="95">
        <v>-20521776.690000001</v>
      </c>
      <c r="W1097" s="95">
        <v>-20588472.460000001</v>
      </c>
      <c r="X1097" s="95">
        <v>-20655384.989999998</v>
      </c>
      <c r="Y1097" s="95">
        <v>-20722514.989999998</v>
      </c>
      <c r="Z1097" s="95">
        <v>-20789863.16</v>
      </c>
      <c r="AA1097" s="95">
        <v>-20857430.210000001</v>
      </c>
      <c r="AB1097" s="95">
        <v>-20925216.850000001</v>
      </c>
      <c r="AC1097" s="95"/>
      <c r="AD1097" s="95"/>
      <c r="AE1097" s="95">
        <f t="shared" si="1468"/>
        <v>-20523091.076250002</v>
      </c>
      <c r="AF1097" s="137">
        <v>4</v>
      </c>
      <c r="AG1097" s="137"/>
      <c r="AH1097" s="99"/>
      <c r="AI1097" s="99">
        <f t="shared" ref="AI1097:AI1104" si="1505">AE1097</f>
        <v>-20523091.076250002</v>
      </c>
      <c r="AJ1097" s="99"/>
      <c r="AK1097" s="100"/>
      <c r="AL1097" s="99">
        <f t="shared" si="1421"/>
        <v>-20523091.076250002</v>
      </c>
      <c r="AM1097" s="98"/>
      <c r="AN1097" s="99"/>
      <c r="AO1097" s="247">
        <f t="shared" si="1422"/>
        <v>0</v>
      </c>
      <c r="AP1097" s="232"/>
      <c r="AQ1097" s="86">
        <f t="shared" si="1461"/>
        <v>-20925216.850000001</v>
      </c>
      <c r="AR1097" s="99"/>
      <c r="AS1097" s="99">
        <f t="shared" ref="AS1097:AS1104" si="1506">AQ1097</f>
        <v>-20925216.850000001</v>
      </c>
      <c r="AT1097" s="99"/>
      <c r="AU1097" s="100"/>
      <c r="AV1097" s="99">
        <f t="shared" si="1423"/>
        <v>-20925216.850000001</v>
      </c>
      <c r="AW1097" s="98"/>
      <c r="AX1097" s="99"/>
      <c r="AY1097" s="98">
        <f t="shared" si="1424"/>
        <v>0</v>
      </c>
      <c r="AZ1097" s="470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</row>
    <row r="1098" spans="1:83" s="11" customFormat="1" ht="12" customHeight="1">
      <c r="A1098" s="161">
        <v>23001141</v>
      </c>
      <c r="B1098" s="108" t="str">
        <f t="shared" si="1456"/>
        <v>23001141</v>
      </c>
      <c r="C1098" s="94" t="s">
        <v>917</v>
      </c>
      <c r="D1098" s="112" t="str">
        <f t="shared" si="1464"/>
        <v>ERB</v>
      </c>
      <c r="E1098" s="112"/>
      <c r="F1098" s="94"/>
      <c r="G1098" s="112"/>
      <c r="H1098" s="177" t="str">
        <f t="shared" si="1499"/>
        <v/>
      </c>
      <c r="I1098" s="177" t="str">
        <f t="shared" ref="I1098:I1129" si="1507">IF(VALUE(AI1098),I$7,IF(ISBLANK(AI1098),"",I$7))</f>
        <v>ERB</v>
      </c>
      <c r="J1098" s="177" t="str">
        <f t="shared" ref="J1098:J1129" si="1508">IF(VALUE(AJ1098),J$7,IF(ISBLANK(AJ1098),"",J$7))</f>
        <v/>
      </c>
      <c r="K1098" s="177" t="str">
        <f t="shared" ref="K1098:K1129" si="1509">IF(VALUE(AK1098),K$7,IF(ISBLANK(AK1098),"",K$7))</f>
        <v/>
      </c>
      <c r="L1098" s="177" t="str">
        <f t="shared" si="1458"/>
        <v>NO</v>
      </c>
      <c r="M1098" s="177" t="str">
        <f t="shared" si="1459"/>
        <v>NO</v>
      </c>
      <c r="N1098" s="177" t="str">
        <f t="shared" si="1460"/>
        <v/>
      </c>
      <c r="O1098"/>
      <c r="P1098" s="95">
        <v>-588904.72</v>
      </c>
      <c r="Q1098" s="95">
        <v>-589871.01</v>
      </c>
      <c r="R1098" s="95">
        <v>-590838.89</v>
      </c>
      <c r="S1098" s="95">
        <v>-591808.36</v>
      </c>
      <c r="T1098" s="95">
        <v>-592779.42000000004</v>
      </c>
      <c r="U1098" s="95">
        <v>-593752.06999999995</v>
      </c>
      <c r="V1098" s="95">
        <v>-594726.31999999995</v>
      </c>
      <c r="W1098" s="95">
        <v>-595702.17000000004</v>
      </c>
      <c r="X1098" s="95">
        <v>-596679.62</v>
      </c>
      <c r="Y1098" s="95">
        <v>-597658.67000000004</v>
      </c>
      <c r="Z1098" s="95">
        <v>-598639.32999999996</v>
      </c>
      <c r="AA1098" s="95">
        <v>-599621.6</v>
      </c>
      <c r="AB1098" s="95">
        <v>-600605.48</v>
      </c>
      <c r="AC1098" s="95"/>
      <c r="AD1098" s="95"/>
      <c r="AE1098" s="95">
        <f t="shared" si="1468"/>
        <v>-594736.04666666652</v>
      </c>
      <c r="AF1098" s="137">
        <v>4</v>
      </c>
      <c r="AG1098" s="137"/>
      <c r="AH1098" s="99"/>
      <c r="AI1098" s="99">
        <f t="shared" si="1505"/>
        <v>-594736.04666666652</v>
      </c>
      <c r="AJ1098" s="99"/>
      <c r="AK1098" s="100"/>
      <c r="AL1098" s="99">
        <f t="shared" si="1421"/>
        <v>-594736.04666666652</v>
      </c>
      <c r="AM1098" s="98"/>
      <c r="AN1098" s="99"/>
      <c r="AO1098" s="247">
        <f t="shared" si="1422"/>
        <v>0</v>
      </c>
      <c r="AP1098" s="232"/>
      <c r="AQ1098" s="86">
        <f t="shared" si="1461"/>
        <v>-600605.48</v>
      </c>
      <c r="AR1098" s="99"/>
      <c r="AS1098" s="99">
        <f t="shared" si="1506"/>
        <v>-600605.48</v>
      </c>
      <c r="AT1098" s="99"/>
      <c r="AU1098" s="100"/>
      <c r="AV1098" s="99">
        <f t="shared" si="1423"/>
        <v>-600605.48</v>
      </c>
      <c r="AW1098" s="98"/>
      <c r="AX1098" s="99"/>
      <c r="AY1098" s="98">
        <f t="shared" si="1424"/>
        <v>0</v>
      </c>
      <c r="AZ1098" s="470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</row>
    <row r="1099" spans="1:83" s="11" customFormat="1" ht="12" customHeight="1">
      <c r="A1099" s="161">
        <v>23001151</v>
      </c>
      <c r="B1099" s="108" t="str">
        <f t="shared" si="1456"/>
        <v>23001151</v>
      </c>
      <c r="C1099" s="94" t="s">
        <v>952</v>
      </c>
      <c r="D1099" s="112" t="str">
        <f t="shared" si="1464"/>
        <v>ERB</v>
      </c>
      <c r="E1099" s="112"/>
      <c r="F1099" s="94"/>
      <c r="G1099" s="112"/>
      <c r="H1099" s="177" t="str">
        <f t="shared" si="1499"/>
        <v/>
      </c>
      <c r="I1099" s="177" t="str">
        <f t="shared" si="1507"/>
        <v>ERB</v>
      </c>
      <c r="J1099" s="177" t="str">
        <f t="shared" si="1508"/>
        <v/>
      </c>
      <c r="K1099" s="177" t="str">
        <f t="shared" si="1509"/>
        <v/>
      </c>
      <c r="L1099" s="177" t="str">
        <f t="shared" si="1458"/>
        <v>NO</v>
      </c>
      <c r="M1099" s="177" t="str">
        <f t="shared" si="1459"/>
        <v>NO</v>
      </c>
      <c r="N1099" s="177" t="str">
        <f t="shared" si="1460"/>
        <v/>
      </c>
      <c r="O1099"/>
      <c r="P1099" s="95">
        <v>-124113.58</v>
      </c>
      <c r="Q1099" s="95">
        <v>-124311.85</v>
      </c>
      <c r="R1099" s="95">
        <v>-124510.44</v>
      </c>
      <c r="S1099" s="95">
        <v>-124709.35</v>
      </c>
      <c r="T1099" s="95">
        <v>-124908.57</v>
      </c>
      <c r="U1099" s="95">
        <v>-125108.11</v>
      </c>
      <c r="V1099" s="95">
        <v>-125307.97</v>
      </c>
      <c r="W1099" s="95">
        <v>-125508.15</v>
      </c>
      <c r="X1099" s="95">
        <v>-125708.65</v>
      </c>
      <c r="Y1099" s="95">
        <v>-125909.47</v>
      </c>
      <c r="Z1099" s="95">
        <v>-126110.61</v>
      </c>
      <c r="AA1099" s="95">
        <v>-126312.07</v>
      </c>
      <c r="AB1099" s="95">
        <v>-126513.85</v>
      </c>
      <c r="AC1099" s="95"/>
      <c r="AD1099" s="95"/>
      <c r="AE1099" s="95">
        <f t="shared" si="1468"/>
        <v>-125309.9129166667</v>
      </c>
      <c r="AF1099" s="137">
        <v>4</v>
      </c>
      <c r="AG1099" s="137"/>
      <c r="AH1099" s="99"/>
      <c r="AI1099" s="99">
        <f t="shared" si="1505"/>
        <v>-125309.9129166667</v>
      </c>
      <c r="AJ1099" s="99"/>
      <c r="AK1099" s="100"/>
      <c r="AL1099" s="99">
        <f t="shared" si="1421"/>
        <v>-125309.9129166667</v>
      </c>
      <c r="AM1099" s="98"/>
      <c r="AN1099" s="99"/>
      <c r="AO1099" s="247">
        <f t="shared" si="1422"/>
        <v>0</v>
      </c>
      <c r="AP1099" s="232"/>
      <c r="AQ1099" s="86">
        <f t="shared" si="1461"/>
        <v>-126513.85</v>
      </c>
      <c r="AR1099" s="99"/>
      <c r="AS1099" s="99">
        <f t="shared" si="1506"/>
        <v>-126513.85</v>
      </c>
      <c r="AT1099" s="99"/>
      <c r="AU1099" s="100"/>
      <c r="AV1099" s="99">
        <f t="shared" si="1423"/>
        <v>-126513.85</v>
      </c>
      <c r="AW1099" s="98"/>
      <c r="AX1099" s="99"/>
      <c r="AY1099" s="98">
        <f t="shared" si="1424"/>
        <v>0</v>
      </c>
      <c r="AZ1099" s="470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</row>
    <row r="1100" spans="1:83" s="11" customFormat="1" ht="12" customHeight="1">
      <c r="A1100" s="161">
        <v>23001231</v>
      </c>
      <c r="B1100" s="108" t="str">
        <f t="shared" si="1456"/>
        <v>23001231</v>
      </c>
      <c r="C1100" s="94" t="s">
        <v>904</v>
      </c>
      <c r="D1100" s="112" t="str">
        <f t="shared" si="1464"/>
        <v>ERB</v>
      </c>
      <c r="E1100" s="112"/>
      <c r="F1100" s="94"/>
      <c r="G1100" s="112"/>
      <c r="H1100" s="177" t="str">
        <f t="shared" si="1499"/>
        <v/>
      </c>
      <c r="I1100" s="177" t="str">
        <f t="shared" si="1507"/>
        <v>ERB</v>
      </c>
      <c r="J1100" s="177" t="str">
        <f t="shared" si="1508"/>
        <v/>
      </c>
      <c r="K1100" s="177" t="str">
        <f t="shared" si="1509"/>
        <v/>
      </c>
      <c r="L1100" s="177" t="str">
        <f t="shared" si="1458"/>
        <v>NO</v>
      </c>
      <c r="M1100" s="177" t="str">
        <f t="shared" si="1459"/>
        <v>NO</v>
      </c>
      <c r="N1100" s="177" t="str">
        <f t="shared" si="1460"/>
        <v/>
      </c>
      <c r="O1100"/>
      <c r="P1100" s="95">
        <v>-1296413.04</v>
      </c>
      <c r="Q1100" s="95">
        <v>-1300561.56</v>
      </c>
      <c r="R1100" s="95">
        <v>-1304723.3600000001</v>
      </c>
      <c r="S1100" s="95">
        <v>-1308898.47</v>
      </c>
      <c r="T1100" s="95">
        <v>-1313086.94</v>
      </c>
      <c r="U1100" s="95">
        <v>-1317288.82</v>
      </c>
      <c r="V1100" s="95">
        <v>-1321504.1399999999</v>
      </c>
      <c r="W1100" s="95">
        <v>-1325732.95</v>
      </c>
      <c r="X1100" s="95">
        <v>-1329975.3</v>
      </c>
      <c r="Y1100" s="95">
        <v>-1334231.22</v>
      </c>
      <c r="Z1100" s="95">
        <v>-1338500.76</v>
      </c>
      <c r="AA1100" s="95">
        <v>-1342783.96</v>
      </c>
      <c r="AB1100" s="95">
        <v>-1347080.87</v>
      </c>
      <c r="AC1100" s="95"/>
      <c r="AD1100" s="95"/>
      <c r="AE1100" s="95">
        <f t="shared" si="1468"/>
        <v>-1321586.2029166666</v>
      </c>
      <c r="AF1100" s="137">
        <v>4</v>
      </c>
      <c r="AG1100" s="137"/>
      <c r="AH1100" s="99"/>
      <c r="AI1100" s="99">
        <f t="shared" si="1505"/>
        <v>-1321586.2029166666</v>
      </c>
      <c r="AJ1100" s="99"/>
      <c r="AK1100" s="100"/>
      <c r="AL1100" s="99">
        <f t="shared" ref="AL1100:AL1168" si="1510">SUM(AI1100:AK1100)</f>
        <v>-1321586.2029166666</v>
      </c>
      <c r="AM1100" s="98"/>
      <c r="AN1100" s="99"/>
      <c r="AO1100" s="247">
        <f t="shared" ref="AO1100:AO1168" si="1511">AM1100+AN1100</f>
        <v>0</v>
      </c>
      <c r="AP1100" s="232"/>
      <c r="AQ1100" s="86">
        <f t="shared" si="1461"/>
        <v>-1347080.87</v>
      </c>
      <c r="AR1100" s="99"/>
      <c r="AS1100" s="99">
        <f t="shared" si="1506"/>
        <v>-1347080.87</v>
      </c>
      <c r="AT1100" s="99"/>
      <c r="AU1100" s="100"/>
      <c r="AV1100" s="99">
        <f t="shared" ref="AV1100:AV1168" si="1512">SUM(AS1100:AU1100)</f>
        <v>-1347080.87</v>
      </c>
      <c r="AW1100" s="98"/>
      <c r="AX1100" s="99"/>
      <c r="AY1100" s="98">
        <f t="shared" ref="AY1100:AY1168" si="1513">AW1100+AX1100</f>
        <v>0</v>
      </c>
      <c r="AZ1100" s="47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</row>
    <row r="1101" spans="1:83" s="11" customFormat="1" ht="12" customHeight="1">
      <c r="A1101" s="161">
        <v>23002011</v>
      </c>
      <c r="B1101" s="108" t="str">
        <f t="shared" si="1456"/>
        <v>23002011</v>
      </c>
      <c r="C1101" s="94" t="s">
        <v>638</v>
      </c>
      <c r="D1101" s="112" t="str">
        <f t="shared" si="1464"/>
        <v>ERB</v>
      </c>
      <c r="E1101" s="112"/>
      <c r="F1101" s="94"/>
      <c r="G1101" s="112"/>
      <c r="H1101" s="177" t="str">
        <f t="shared" si="1499"/>
        <v/>
      </c>
      <c r="I1101" s="177" t="str">
        <f t="shared" si="1507"/>
        <v>ERB</v>
      </c>
      <c r="J1101" s="177" t="str">
        <f t="shared" si="1508"/>
        <v/>
      </c>
      <c r="K1101" s="177" t="str">
        <f t="shared" si="1509"/>
        <v/>
      </c>
      <c r="L1101" s="177" t="str">
        <f t="shared" si="1458"/>
        <v>NO</v>
      </c>
      <c r="M1101" s="177" t="str">
        <f t="shared" si="1459"/>
        <v>NO</v>
      </c>
      <c r="N1101" s="177" t="str">
        <f t="shared" si="1460"/>
        <v/>
      </c>
      <c r="O1101"/>
      <c r="P1101" s="95">
        <v>-1074725.69</v>
      </c>
      <c r="Q1101" s="95">
        <v>-1080186.1100000001</v>
      </c>
      <c r="R1101" s="95">
        <v>-1085674.28</v>
      </c>
      <c r="S1101" s="95">
        <v>-1091190.3400000001</v>
      </c>
      <c r="T1101" s="95">
        <v>-1096734.42</v>
      </c>
      <c r="U1101" s="95">
        <v>-1102306.67</v>
      </c>
      <c r="V1101" s="95">
        <v>-1107907.23</v>
      </c>
      <c r="W1101" s="95">
        <v>-1113536.25</v>
      </c>
      <c r="X1101" s="95">
        <v>-1119193.8700000001</v>
      </c>
      <c r="Y1101" s="95">
        <v>-1124880.26</v>
      </c>
      <c r="Z1101" s="95">
        <v>-1130595.52</v>
      </c>
      <c r="AA1101" s="95">
        <v>-1136339.83</v>
      </c>
      <c r="AB1101" s="95">
        <v>-1142113.3400000001</v>
      </c>
      <c r="AC1101" s="95"/>
      <c r="AD1101" s="95"/>
      <c r="AE1101" s="95">
        <f t="shared" si="1468"/>
        <v>-1108080.3579166669</v>
      </c>
      <c r="AF1101" s="137">
        <v>4</v>
      </c>
      <c r="AG1101" s="137"/>
      <c r="AH1101" s="99"/>
      <c r="AI1101" s="99">
        <f t="shared" si="1505"/>
        <v>-1108080.3579166669</v>
      </c>
      <c r="AJ1101" s="99"/>
      <c r="AK1101" s="100"/>
      <c r="AL1101" s="99">
        <f t="shared" si="1510"/>
        <v>-1108080.3579166669</v>
      </c>
      <c r="AM1101" s="98"/>
      <c r="AN1101" s="99"/>
      <c r="AO1101" s="247">
        <f t="shared" si="1511"/>
        <v>0</v>
      </c>
      <c r="AP1101" s="232"/>
      <c r="AQ1101" s="86">
        <f t="shared" si="1461"/>
        <v>-1142113.3400000001</v>
      </c>
      <c r="AR1101" s="99"/>
      <c r="AS1101" s="99">
        <f t="shared" si="1506"/>
        <v>-1142113.3400000001</v>
      </c>
      <c r="AT1101" s="99"/>
      <c r="AU1101" s="100"/>
      <c r="AV1101" s="99">
        <f t="shared" si="1512"/>
        <v>-1142113.3400000001</v>
      </c>
      <c r="AW1101" s="98"/>
      <c r="AX1101" s="99"/>
      <c r="AY1101" s="98">
        <f t="shared" si="1513"/>
        <v>0</v>
      </c>
      <c r="AZ1101" s="470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</row>
    <row r="1102" spans="1:83" s="11" customFormat="1" ht="12" customHeight="1">
      <c r="A1102" s="163">
        <v>23002041</v>
      </c>
      <c r="B1102" s="194" t="str">
        <f t="shared" si="1456"/>
        <v>23002041</v>
      </c>
      <c r="C1102" s="94" t="s">
        <v>431</v>
      </c>
      <c r="D1102" s="112" t="str">
        <f t="shared" si="1464"/>
        <v>ERB</v>
      </c>
      <c r="E1102" s="112"/>
      <c r="F1102" s="94"/>
      <c r="G1102" s="112"/>
      <c r="H1102" s="177" t="str">
        <f t="shared" si="1499"/>
        <v/>
      </c>
      <c r="I1102" s="177" t="str">
        <f t="shared" si="1507"/>
        <v>ERB</v>
      </c>
      <c r="J1102" s="177" t="str">
        <f t="shared" si="1508"/>
        <v/>
      </c>
      <c r="K1102" s="177" t="str">
        <f t="shared" si="1509"/>
        <v/>
      </c>
      <c r="L1102" s="177" t="str">
        <f t="shared" si="1458"/>
        <v>NO</v>
      </c>
      <c r="M1102" s="177" t="str">
        <f t="shared" si="1459"/>
        <v>NO</v>
      </c>
      <c r="N1102" s="177" t="str">
        <f t="shared" si="1460"/>
        <v/>
      </c>
      <c r="O1102"/>
      <c r="P1102" s="95">
        <v>-24555618.670000002</v>
      </c>
      <c r="Q1102" s="95">
        <v>-24625154.050000001</v>
      </c>
      <c r="R1102" s="95">
        <v>-24694886.329999998</v>
      </c>
      <c r="S1102" s="95">
        <v>-24764816.079999998</v>
      </c>
      <c r="T1102" s="95">
        <v>-24834943.859999999</v>
      </c>
      <c r="U1102" s="95">
        <v>-24905270.210000001</v>
      </c>
      <c r="V1102" s="95">
        <v>-24975795.719999999</v>
      </c>
      <c r="W1102" s="95">
        <v>-25046520.940000001</v>
      </c>
      <c r="X1102" s="95">
        <v>-25117446.43</v>
      </c>
      <c r="Y1102" s="95">
        <v>-25188572.77</v>
      </c>
      <c r="Z1102" s="95">
        <v>-25259900.52</v>
      </c>
      <c r="AA1102" s="95">
        <v>-25331430.25</v>
      </c>
      <c r="AB1102" s="95">
        <v>-25403162.550000001</v>
      </c>
      <c r="AC1102" s="95"/>
      <c r="AD1102" s="95"/>
      <c r="AE1102" s="95">
        <f t="shared" si="1468"/>
        <v>-24977010.647500005</v>
      </c>
      <c r="AF1102" s="137">
        <v>4</v>
      </c>
      <c r="AG1102" s="137"/>
      <c r="AH1102" s="99"/>
      <c r="AI1102" s="99">
        <f t="shared" si="1505"/>
        <v>-24977010.647500005</v>
      </c>
      <c r="AJ1102" s="99"/>
      <c r="AK1102" s="100"/>
      <c r="AL1102" s="99">
        <f t="shared" si="1510"/>
        <v>-24977010.647500005</v>
      </c>
      <c r="AM1102" s="98"/>
      <c r="AN1102" s="99"/>
      <c r="AO1102" s="247">
        <f t="shared" si="1511"/>
        <v>0</v>
      </c>
      <c r="AP1102" s="232"/>
      <c r="AQ1102" s="86">
        <f t="shared" si="1461"/>
        <v>-25403162.550000001</v>
      </c>
      <c r="AR1102" s="99"/>
      <c r="AS1102" s="99">
        <f t="shared" si="1506"/>
        <v>-25403162.550000001</v>
      </c>
      <c r="AT1102" s="99"/>
      <c r="AU1102" s="100"/>
      <c r="AV1102" s="99">
        <f t="shared" si="1512"/>
        <v>-25403162.550000001</v>
      </c>
      <c r="AW1102" s="98"/>
      <c r="AX1102" s="99"/>
      <c r="AY1102" s="98">
        <f t="shared" si="1513"/>
        <v>0</v>
      </c>
      <c r="AZ1102" s="470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</row>
    <row r="1103" spans="1:83" s="11" customFormat="1" ht="12" customHeight="1">
      <c r="A1103" s="161">
        <v>23002061</v>
      </c>
      <c r="B1103" s="108" t="str">
        <f t="shared" si="1456"/>
        <v>23002061</v>
      </c>
      <c r="C1103" s="94" t="s">
        <v>206</v>
      </c>
      <c r="D1103" s="112" t="str">
        <f t="shared" si="1464"/>
        <v>ERB</v>
      </c>
      <c r="E1103" s="112"/>
      <c r="F1103" s="94"/>
      <c r="G1103" s="112"/>
      <c r="H1103" s="177" t="str">
        <f t="shared" si="1499"/>
        <v/>
      </c>
      <c r="I1103" s="177" t="str">
        <f t="shared" si="1507"/>
        <v>ERB</v>
      </c>
      <c r="J1103" s="177" t="str">
        <f t="shared" si="1508"/>
        <v/>
      </c>
      <c r="K1103" s="177" t="str">
        <f t="shared" si="1509"/>
        <v/>
      </c>
      <c r="L1103" s="177" t="str">
        <f t="shared" si="1458"/>
        <v>NO</v>
      </c>
      <c r="M1103" s="177" t="str">
        <f t="shared" si="1459"/>
        <v>NO</v>
      </c>
      <c r="N1103" s="177" t="str">
        <f t="shared" si="1460"/>
        <v/>
      </c>
      <c r="O1103"/>
      <c r="P1103" s="95">
        <v>55509.52</v>
      </c>
      <c r="Q1103" s="95">
        <v>55509.52</v>
      </c>
      <c r="R1103" s="95">
        <v>55509.52</v>
      </c>
      <c r="S1103" s="95">
        <v>55509.52</v>
      </c>
      <c r="T1103" s="95">
        <v>55509.52</v>
      </c>
      <c r="U1103" s="95">
        <v>55509.52</v>
      </c>
      <c r="V1103" s="95">
        <v>55509.52</v>
      </c>
      <c r="W1103" s="95">
        <v>55509.52</v>
      </c>
      <c r="X1103" s="95">
        <v>55509.52</v>
      </c>
      <c r="Y1103" s="95">
        <v>55509.52</v>
      </c>
      <c r="Z1103" s="95">
        <v>55509.52</v>
      </c>
      <c r="AA1103" s="95">
        <v>55509.52</v>
      </c>
      <c r="AB1103" s="95">
        <v>51575.26</v>
      </c>
      <c r="AC1103" s="95"/>
      <c r="AD1103" s="95"/>
      <c r="AE1103" s="95">
        <f t="shared" si="1468"/>
        <v>55345.592500000006</v>
      </c>
      <c r="AF1103" s="137">
        <v>4</v>
      </c>
      <c r="AG1103" s="136"/>
      <c r="AH1103" s="99"/>
      <c r="AI1103" s="99">
        <f t="shared" si="1505"/>
        <v>55345.592500000006</v>
      </c>
      <c r="AJ1103" s="99"/>
      <c r="AK1103" s="100"/>
      <c r="AL1103" s="99">
        <f t="shared" si="1510"/>
        <v>55345.592500000006</v>
      </c>
      <c r="AM1103" s="98"/>
      <c r="AN1103" s="99"/>
      <c r="AO1103" s="247">
        <f t="shared" si="1511"/>
        <v>0</v>
      </c>
      <c r="AP1103" s="232"/>
      <c r="AQ1103" s="86">
        <f t="shared" si="1461"/>
        <v>51575.26</v>
      </c>
      <c r="AR1103" s="99"/>
      <c r="AS1103" s="99">
        <f t="shared" si="1506"/>
        <v>51575.26</v>
      </c>
      <c r="AT1103" s="99"/>
      <c r="AU1103" s="100"/>
      <c r="AV1103" s="99">
        <f t="shared" si="1512"/>
        <v>51575.26</v>
      </c>
      <c r="AW1103" s="98"/>
      <c r="AX1103" s="99"/>
      <c r="AY1103" s="98">
        <f t="shared" si="1513"/>
        <v>0</v>
      </c>
      <c r="AZ1103" s="470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</row>
    <row r="1104" spans="1:83" s="11" customFormat="1" ht="12" customHeight="1">
      <c r="A1104" s="161">
        <v>23002071</v>
      </c>
      <c r="B1104" s="108" t="str">
        <f t="shared" si="1456"/>
        <v>23002071</v>
      </c>
      <c r="C1104" s="94" t="s">
        <v>207</v>
      </c>
      <c r="D1104" s="112" t="str">
        <f t="shared" si="1464"/>
        <v>ERB</v>
      </c>
      <c r="E1104" s="112"/>
      <c r="F1104" s="94"/>
      <c r="G1104" s="112"/>
      <c r="H1104" s="177" t="str">
        <f t="shared" si="1499"/>
        <v/>
      </c>
      <c r="I1104" s="177" t="str">
        <f t="shared" si="1507"/>
        <v>ERB</v>
      </c>
      <c r="J1104" s="177" t="str">
        <f t="shared" si="1508"/>
        <v/>
      </c>
      <c r="K1104" s="177" t="str">
        <f t="shared" si="1509"/>
        <v/>
      </c>
      <c r="L1104" s="177" t="str">
        <f t="shared" si="1458"/>
        <v>NO</v>
      </c>
      <c r="M1104" s="177" t="str">
        <f t="shared" si="1459"/>
        <v>NO</v>
      </c>
      <c r="N1104" s="177" t="str">
        <f t="shared" si="1460"/>
        <v/>
      </c>
      <c r="O1104"/>
      <c r="P1104" s="95">
        <v>194084.5</v>
      </c>
      <c r="Q1104" s="95">
        <v>194084.5</v>
      </c>
      <c r="R1104" s="95">
        <v>194084.5</v>
      </c>
      <c r="S1104" s="95">
        <v>194084.5</v>
      </c>
      <c r="T1104" s="95">
        <v>194084.5</v>
      </c>
      <c r="U1104" s="95">
        <v>194084.5</v>
      </c>
      <c r="V1104" s="95">
        <v>194084.5</v>
      </c>
      <c r="W1104" s="95">
        <v>194084.5</v>
      </c>
      <c r="X1104" s="95">
        <v>194084.5</v>
      </c>
      <c r="Y1104" s="95">
        <v>194084.5</v>
      </c>
      <c r="Z1104" s="95">
        <v>194084.5</v>
      </c>
      <c r="AA1104" s="95">
        <v>194084.5</v>
      </c>
      <c r="AB1104" s="95">
        <v>242484.51</v>
      </c>
      <c r="AC1104" s="95"/>
      <c r="AD1104" s="95"/>
      <c r="AE1104" s="95">
        <f t="shared" si="1468"/>
        <v>196101.16708333333</v>
      </c>
      <c r="AF1104" s="137">
        <v>4</v>
      </c>
      <c r="AG1104" s="136"/>
      <c r="AH1104" s="99"/>
      <c r="AI1104" s="99">
        <f t="shared" si="1505"/>
        <v>196101.16708333333</v>
      </c>
      <c r="AJ1104" s="99"/>
      <c r="AK1104" s="100"/>
      <c r="AL1104" s="99">
        <f t="shared" si="1510"/>
        <v>196101.16708333333</v>
      </c>
      <c r="AM1104" s="98"/>
      <c r="AN1104" s="99"/>
      <c r="AO1104" s="247">
        <f t="shared" si="1511"/>
        <v>0</v>
      </c>
      <c r="AP1104" s="232"/>
      <c r="AQ1104" s="86">
        <f t="shared" si="1461"/>
        <v>242484.51</v>
      </c>
      <c r="AR1104" s="99"/>
      <c r="AS1104" s="99">
        <f t="shared" si="1506"/>
        <v>242484.51</v>
      </c>
      <c r="AT1104" s="99"/>
      <c r="AU1104" s="100"/>
      <c r="AV1104" s="99">
        <f t="shared" si="1512"/>
        <v>242484.51</v>
      </c>
      <c r="AW1104" s="98"/>
      <c r="AX1104" s="99"/>
      <c r="AY1104" s="98">
        <f t="shared" si="1513"/>
        <v>0</v>
      </c>
      <c r="AZ1104" s="470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</row>
    <row r="1105" spans="1:83" s="11" customFormat="1" ht="12" customHeight="1">
      <c r="A1105" s="161">
        <v>23002072</v>
      </c>
      <c r="B1105" s="108" t="str">
        <f t="shared" si="1456"/>
        <v>23002072</v>
      </c>
      <c r="C1105" s="94" t="s">
        <v>921</v>
      </c>
      <c r="D1105" s="112" t="str">
        <f t="shared" si="1464"/>
        <v>GRB</v>
      </c>
      <c r="E1105" s="112"/>
      <c r="F1105" s="94"/>
      <c r="G1105" s="112"/>
      <c r="H1105" s="177" t="str">
        <f t="shared" si="1499"/>
        <v/>
      </c>
      <c r="I1105" s="177" t="str">
        <f t="shared" si="1507"/>
        <v/>
      </c>
      <c r="J1105" s="177" t="str">
        <f t="shared" si="1508"/>
        <v>GRB</v>
      </c>
      <c r="K1105" s="177" t="str">
        <f t="shared" si="1509"/>
        <v/>
      </c>
      <c r="L1105" s="177" t="str">
        <f t="shared" si="1458"/>
        <v>NO</v>
      </c>
      <c r="M1105" s="177" t="str">
        <f t="shared" si="1459"/>
        <v>NO</v>
      </c>
      <c r="N1105" s="177" t="str">
        <f t="shared" si="1460"/>
        <v/>
      </c>
      <c r="O1105"/>
      <c r="P1105" s="95">
        <v>84812.03</v>
      </c>
      <c r="Q1105" s="95">
        <v>84812.03</v>
      </c>
      <c r="R1105" s="95">
        <v>84812.03</v>
      </c>
      <c r="S1105" s="95">
        <v>84812.03</v>
      </c>
      <c r="T1105" s="95">
        <v>84812.03</v>
      </c>
      <c r="U1105" s="95">
        <v>84812.03</v>
      </c>
      <c r="V1105" s="95">
        <v>84812.03</v>
      </c>
      <c r="W1105" s="95">
        <v>84812.03</v>
      </c>
      <c r="X1105" s="95">
        <v>84812.03</v>
      </c>
      <c r="Y1105" s="95">
        <v>84812.03</v>
      </c>
      <c r="Z1105" s="95">
        <v>84812.03</v>
      </c>
      <c r="AA1105" s="95">
        <v>84812.03</v>
      </c>
      <c r="AB1105" s="95">
        <v>80687.850000000006</v>
      </c>
      <c r="AC1105" s="95"/>
      <c r="AD1105" s="95"/>
      <c r="AE1105" s="95">
        <f t="shared" si="1468"/>
        <v>84640.189166666692</v>
      </c>
      <c r="AF1105" s="137" t="s">
        <v>125</v>
      </c>
      <c r="AG1105" s="136">
        <v>1</v>
      </c>
      <c r="AH1105" s="99"/>
      <c r="AI1105" s="99"/>
      <c r="AJ1105" s="99">
        <f>AE1105</f>
        <v>84640.189166666692</v>
      </c>
      <c r="AK1105" s="100"/>
      <c r="AL1105" s="99">
        <f t="shared" si="1510"/>
        <v>84640.189166666692</v>
      </c>
      <c r="AM1105" s="98"/>
      <c r="AN1105" s="99"/>
      <c r="AO1105" s="247">
        <f t="shared" si="1511"/>
        <v>0</v>
      </c>
      <c r="AP1105" s="232"/>
      <c r="AQ1105" s="86">
        <f t="shared" si="1461"/>
        <v>80687.850000000006</v>
      </c>
      <c r="AR1105" s="99"/>
      <c r="AS1105" s="99"/>
      <c r="AT1105" s="99">
        <f>AQ1105</f>
        <v>80687.850000000006</v>
      </c>
      <c r="AU1105" s="100"/>
      <c r="AV1105" s="99">
        <f t="shared" si="1512"/>
        <v>80687.850000000006</v>
      </c>
      <c r="AW1105" s="98"/>
      <c r="AX1105" s="99"/>
      <c r="AY1105" s="98">
        <f t="shared" si="1513"/>
        <v>0</v>
      </c>
      <c r="AZ1105" s="470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</row>
    <row r="1106" spans="1:83" s="11" customFormat="1" ht="12" customHeight="1">
      <c r="A1106" s="161">
        <v>23002091</v>
      </c>
      <c r="B1106" s="108" t="str">
        <f t="shared" si="1456"/>
        <v>23002091</v>
      </c>
      <c r="C1106" s="94" t="s">
        <v>208</v>
      </c>
      <c r="D1106" s="112" t="str">
        <f t="shared" si="1464"/>
        <v>ERB</v>
      </c>
      <c r="E1106" s="112"/>
      <c r="F1106" s="94"/>
      <c r="G1106" s="112"/>
      <c r="H1106" s="177" t="str">
        <f t="shared" si="1499"/>
        <v/>
      </c>
      <c r="I1106" s="177" t="str">
        <f t="shared" si="1507"/>
        <v>ERB</v>
      </c>
      <c r="J1106" s="177" t="str">
        <f t="shared" si="1508"/>
        <v/>
      </c>
      <c r="K1106" s="177" t="str">
        <f t="shared" si="1509"/>
        <v/>
      </c>
      <c r="L1106" s="177" t="str">
        <f t="shared" si="1458"/>
        <v>NO</v>
      </c>
      <c r="M1106" s="177" t="str">
        <f t="shared" si="1459"/>
        <v>NO</v>
      </c>
      <c r="N1106" s="177" t="str">
        <f t="shared" si="1460"/>
        <v/>
      </c>
      <c r="O1106"/>
      <c r="P1106" s="95">
        <v>-5395042.0199999996</v>
      </c>
      <c r="Q1106" s="95">
        <v>-5395042.0199999996</v>
      </c>
      <c r="R1106" s="95">
        <v>-5395042.0199999996</v>
      </c>
      <c r="S1106" s="95">
        <v>-5395042.0199999996</v>
      </c>
      <c r="T1106" s="95">
        <v>-5395042.0199999996</v>
      </c>
      <c r="U1106" s="95">
        <v>-5395042.0199999996</v>
      </c>
      <c r="V1106" s="95">
        <v>-5395042.0199999996</v>
      </c>
      <c r="W1106" s="95">
        <v>-5395042.0199999996</v>
      </c>
      <c r="X1106" s="95">
        <v>-5395042.0199999996</v>
      </c>
      <c r="Y1106" s="95">
        <v>-5395042.0199999996</v>
      </c>
      <c r="Z1106" s="95">
        <v>-5395042.0199999996</v>
      </c>
      <c r="AA1106" s="95">
        <v>-5395042.0199999996</v>
      </c>
      <c r="AB1106" s="95">
        <v>-8145349.7699999996</v>
      </c>
      <c r="AC1106" s="95"/>
      <c r="AD1106" s="95"/>
      <c r="AE1106" s="95">
        <f t="shared" si="1468"/>
        <v>-5509638.1762499986</v>
      </c>
      <c r="AF1106" s="137">
        <v>4</v>
      </c>
      <c r="AG1106" s="136"/>
      <c r="AH1106" s="99"/>
      <c r="AI1106" s="99">
        <f>AE1106</f>
        <v>-5509638.1762499986</v>
      </c>
      <c r="AJ1106" s="99"/>
      <c r="AK1106" s="100"/>
      <c r="AL1106" s="99">
        <f t="shared" si="1510"/>
        <v>-5509638.1762499986</v>
      </c>
      <c r="AM1106" s="98"/>
      <c r="AN1106" s="99"/>
      <c r="AO1106" s="247">
        <f t="shared" si="1511"/>
        <v>0</v>
      </c>
      <c r="AP1106" s="232"/>
      <c r="AQ1106" s="86">
        <f t="shared" si="1461"/>
        <v>-8145349.7699999996</v>
      </c>
      <c r="AR1106" s="99"/>
      <c r="AS1106" s="99">
        <f>AQ1106</f>
        <v>-8145349.7699999996</v>
      </c>
      <c r="AT1106" s="99"/>
      <c r="AU1106" s="100"/>
      <c r="AV1106" s="99">
        <f t="shared" si="1512"/>
        <v>-8145349.7699999996</v>
      </c>
      <c r="AW1106" s="98"/>
      <c r="AX1106" s="99"/>
      <c r="AY1106" s="98">
        <f t="shared" si="1513"/>
        <v>0</v>
      </c>
      <c r="AZ1106" s="470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</row>
    <row r="1107" spans="1:83" s="11" customFormat="1" ht="12" customHeight="1">
      <c r="A1107" s="161">
        <v>23002092</v>
      </c>
      <c r="B1107" s="108" t="str">
        <f t="shared" si="1456"/>
        <v>23002092</v>
      </c>
      <c r="C1107" s="94" t="s">
        <v>209</v>
      </c>
      <c r="D1107" s="112" t="str">
        <f t="shared" si="1464"/>
        <v>GRB</v>
      </c>
      <c r="E1107" s="112"/>
      <c r="F1107" s="94"/>
      <c r="G1107" s="112"/>
      <c r="H1107" s="177" t="str">
        <f t="shared" si="1499"/>
        <v/>
      </c>
      <c r="I1107" s="177" t="str">
        <f t="shared" si="1507"/>
        <v/>
      </c>
      <c r="J1107" s="177" t="str">
        <f t="shared" si="1508"/>
        <v>GRB</v>
      </c>
      <c r="K1107" s="177" t="str">
        <f t="shared" si="1509"/>
        <v/>
      </c>
      <c r="L1107" s="177" t="str">
        <f t="shared" si="1458"/>
        <v>NO</v>
      </c>
      <c r="M1107" s="177" t="str">
        <f t="shared" si="1459"/>
        <v>NO</v>
      </c>
      <c r="N1107" s="177" t="str">
        <f t="shared" si="1460"/>
        <v/>
      </c>
      <c r="O1107"/>
      <c r="P1107" s="95">
        <v>-84812.03</v>
      </c>
      <c r="Q1107" s="95">
        <v>-84812.03</v>
      </c>
      <c r="R1107" s="95">
        <v>-84812.03</v>
      </c>
      <c r="S1107" s="95">
        <v>-84812.03</v>
      </c>
      <c r="T1107" s="95">
        <v>-84812.03</v>
      </c>
      <c r="U1107" s="95">
        <v>-84812.03</v>
      </c>
      <c r="V1107" s="95">
        <v>-84812.03</v>
      </c>
      <c r="W1107" s="95">
        <v>-84812.03</v>
      </c>
      <c r="X1107" s="95">
        <v>-84812.03</v>
      </c>
      <c r="Y1107" s="95">
        <v>-84812.03</v>
      </c>
      <c r="Z1107" s="95">
        <v>-84812.03</v>
      </c>
      <c r="AA1107" s="95">
        <v>-84812.03</v>
      </c>
      <c r="AB1107" s="95">
        <v>-80687.850000000006</v>
      </c>
      <c r="AC1107" s="95"/>
      <c r="AD1107" s="95"/>
      <c r="AE1107" s="95">
        <f t="shared" si="1468"/>
        <v>-84640.189166666692</v>
      </c>
      <c r="AF1107" s="137"/>
      <c r="AG1107" s="136">
        <v>1</v>
      </c>
      <c r="AH1107" s="99"/>
      <c r="AI1107" s="99"/>
      <c r="AJ1107" s="99">
        <f>AE1107</f>
        <v>-84640.189166666692</v>
      </c>
      <c r="AK1107" s="100"/>
      <c r="AL1107" s="99">
        <f t="shared" si="1510"/>
        <v>-84640.189166666692</v>
      </c>
      <c r="AM1107" s="98"/>
      <c r="AN1107" s="99"/>
      <c r="AO1107" s="247">
        <f t="shared" si="1511"/>
        <v>0</v>
      </c>
      <c r="AP1107" s="232"/>
      <c r="AQ1107" s="86">
        <f t="shared" si="1461"/>
        <v>-80687.850000000006</v>
      </c>
      <c r="AR1107" s="99"/>
      <c r="AS1107" s="99"/>
      <c r="AT1107" s="99">
        <f>AQ1107</f>
        <v>-80687.850000000006</v>
      </c>
      <c r="AU1107" s="100"/>
      <c r="AV1107" s="99">
        <f t="shared" si="1512"/>
        <v>-80687.850000000006</v>
      </c>
      <c r="AW1107" s="98"/>
      <c r="AX1107" s="99"/>
      <c r="AY1107" s="98">
        <f t="shared" si="1513"/>
        <v>0</v>
      </c>
      <c r="AZ1107" s="470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</row>
    <row r="1108" spans="1:83" s="11" customFormat="1" ht="12" customHeight="1">
      <c r="A1108" s="493" t="s">
        <v>1658</v>
      </c>
      <c r="B1108" s="494" t="str">
        <f t="shared" si="1456"/>
        <v>23002093</v>
      </c>
      <c r="C1108" s="479" t="s">
        <v>1649</v>
      </c>
      <c r="D1108" s="480" t="str">
        <f t="shared" si="1464"/>
        <v>CRB</v>
      </c>
      <c r="E1108" s="480"/>
      <c r="F1108" s="499">
        <v>43435</v>
      </c>
      <c r="G1108" s="480"/>
      <c r="H1108" s="482" t="str">
        <f t="shared" si="1499"/>
        <v/>
      </c>
      <c r="I1108" s="482" t="str">
        <f t="shared" si="1507"/>
        <v>ERB</v>
      </c>
      <c r="J1108" s="482" t="str">
        <f t="shared" si="1508"/>
        <v>GRB</v>
      </c>
      <c r="K1108" s="482" t="str">
        <f t="shared" si="1509"/>
        <v/>
      </c>
      <c r="L1108" s="482" t="str">
        <f t="shared" ref="L1108" si="1514">IF(VALUE(AM1108),"W/C",IF(ISBLANK(AM1108),"NO","W/C"))</f>
        <v>NO</v>
      </c>
      <c r="M1108" s="482" t="str">
        <f t="shared" ref="M1108" si="1515">IF(VALUE(AN1108),"W/C",IF(ISBLANK(AN1108),"NO","W/C"))</f>
        <v>NO</v>
      </c>
      <c r="N1108" s="482" t="str">
        <f t="shared" ref="N1108" si="1516">IF(OR(CONCATENATE(L1108,M1108)="NOW/C",CONCATENATE(L1108,M1108)="W/CNO"),"W/C","")</f>
        <v/>
      </c>
      <c r="O1108" s="483"/>
      <c r="P1108" s="484">
        <v>-501176.74</v>
      </c>
      <c r="Q1108" s="484">
        <v>-502844.83</v>
      </c>
      <c r="R1108" s="484">
        <v>-504518.46</v>
      </c>
      <c r="S1108" s="484">
        <v>-506197.67</v>
      </c>
      <c r="T1108" s="484">
        <v>-507882.47</v>
      </c>
      <c r="U1108" s="484">
        <v>-509572.88</v>
      </c>
      <c r="V1108" s="484">
        <v>-511268.91</v>
      </c>
      <c r="W1108" s="484">
        <v>-512970.59</v>
      </c>
      <c r="X1108" s="484">
        <v>-514677.93</v>
      </c>
      <c r="Y1108" s="484">
        <v>-516390.95</v>
      </c>
      <c r="Z1108" s="484">
        <v>-518109.67</v>
      </c>
      <c r="AA1108" s="484">
        <v>-519834.12</v>
      </c>
      <c r="AB1108" s="484">
        <v>-545321.94999999995</v>
      </c>
      <c r="AC1108" s="484"/>
      <c r="AD1108" s="484"/>
      <c r="AE1108" s="484">
        <f t="shared" si="1468"/>
        <v>-512293.15208333335</v>
      </c>
      <c r="AF1108" s="524">
        <v>5</v>
      </c>
      <c r="AG1108" s="524" t="s">
        <v>458</v>
      </c>
      <c r="AH1108" s="487"/>
      <c r="AI1108" s="487">
        <f>AE1108*C1533</f>
        <v>-339906.50640729169</v>
      </c>
      <c r="AJ1108" s="487">
        <f>AE1108*C1534</f>
        <v>-172386.64567604169</v>
      </c>
      <c r="AK1108" s="488"/>
      <c r="AL1108" s="487">
        <f t="shared" ref="AL1108" si="1517">SUM(AI1108:AK1108)</f>
        <v>-512293.15208333335</v>
      </c>
      <c r="AM1108" s="489"/>
      <c r="AN1108" s="487"/>
      <c r="AO1108" s="490">
        <f t="shared" si="1511"/>
        <v>0</v>
      </c>
      <c r="AP1108" s="232"/>
      <c r="AQ1108" s="491">
        <f t="shared" si="1461"/>
        <v>-545321.94999999995</v>
      </c>
      <c r="AR1108" s="487"/>
      <c r="AS1108" s="487">
        <f>AQ1108*C1533</f>
        <v>-361821.11382499995</v>
      </c>
      <c r="AT1108" s="487">
        <f>AQ1108*C1534</f>
        <v>-183500.836175</v>
      </c>
      <c r="AU1108" s="488"/>
      <c r="AV1108" s="487">
        <f t="shared" si="1512"/>
        <v>-545321.94999999995</v>
      </c>
      <c r="AW1108" s="489"/>
      <c r="AX1108" s="487"/>
      <c r="AY1108" s="489">
        <f t="shared" si="1513"/>
        <v>0</v>
      </c>
      <c r="AZ1108" s="470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</row>
    <row r="1109" spans="1:83" s="11" customFormat="1" ht="12" customHeight="1">
      <c r="A1109" s="345">
        <v>23003021</v>
      </c>
      <c r="B1109" s="358" t="str">
        <f t="shared" si="1456"/>
        <v>23003021</v>
      </c>
      <c r="C1109" s="325" t="s">
        <v>1309</v>
      </c>
      <c r="D1109" s="326" t="str">
        <f t="shared" si="1464"/>
        <v>ERB</v>
      </c>
      <c r="E1109" s="326"/>
      <c r="F1109" s="354">
        <v>42811</v>
      </c>
      <c r="G1109" s="326"/>
      <c r="H1109" s="327" t="str">
        <f t="shared" si="1499"/>
        <v/>
      </c>
      <c r="I1109" s="327" t="str">
        <f t="shared" si="1507"/>
        <v>ERB</v>
      </c>
      <c r="J1109" s="327" t="str">
        <f t="shared" si="1508"/>
        <v/>
      </c>
      <c r="K1109" s="327" t="str">
        <f t="shared" si="1509"/>
        <v/>
      </c>
      <c r="L1109" s="327" t="str">
        <f t="shared" si="1458"/>
        <v>NO</v>
      </c>
      <c r="M1109" s="327" t="str">
        <f t="shared" si="1459"/>
        <v>NO</v>
      </c>
      <c r="N1109" s="327" t="str">
        <f t="shared" si="1460"/>
        <v/>
      </c>
      <c r="O1109" s="445"/>
      <c r="P1109" s="328">
        <v>2503045</v>
      </c>
      <c r="Q1109" s="328">
        <v>2503045</v>
      </c>
      <c r="R1109" s="328">
        <v>2503045</v>
      </c>
      <c r="S1109" s="328">
        <v>2503045</v>
      </c>
      <c r="T1109" s="328">
        <v>2503045</v>
      </c>
      <c r="U1109" s="328">
        <v>2503045</v>
      </c>
      <c r="V1109" s="328">
        <v>2503045</v>
      </c>
      <c r="W1109" s="328">
        <v>2503045</v>
      </c>
      <c r="X1109" s="328">
        <v>2503045</v>
      </c>
      <c r="Y1109" s="328">
        <v>2503045</v>
      </c>
      <c r="Z1109" s="328">
        <v>2503045</v>
      </c>
      <c r="AA1109" s="328">
        <v>2503045</v>
      </c>
      <c r="AB1109" s="328">
        <v>5745730</v>
      </c>
      <c r="AC1109" s="328"/>
      <c r="AD1109" s="328"/>
      <c r="AE1109" s="328">
        <f t="shared" si="1468"/>
        <v>2638156.875</v>
      </c>
      <c r="AF1109" s="381">
        <v>4</v>
      </c>
      <c r="AG1109" s="380"/>
      <c r="AH1109" s="330"/>
      <c r="AI1109" s="330">
        <f>AE1109</f>
        <v>2638156.875</v>
      </c>
      <c r="AJ1109" s="330"/>
      <c r="AK1109" s="331"/>
      <c r="AL1109" s="330">
        <f t="shared" si="1510"/>
        <v>2638156.875</v>
      </c>
      <c r="AM1109" s="332"/>
      <c r="AN1109" s="330"/>
      <c r="AO1109" s="333">
        <f t="shared" si="1511"/>
        <v>0</v>
      </c>
      <c r="AP1109" s="232"/>
      <c r="AQ1109" s="334">
        <f t="shared" si="1461"/>
        <v>5745730</v>
      </c>
      <c r="AR1109" s="330"/>
      <c r="AS1109" s="330">
        <f>AQ1109</f>
        <v>5745730</v>
      </c>
      <c r="AT1109" s="330"/>
      <c r="AU1109" s="331"/>
      <c r="AV1109" s="330">
        <f t="shared" si="1512"/>
        <v>5745730</v>
      </c>
      <c r="AW1109" s="332"/>
      <c r="AX1109" s="330"/>
      <c r="AY1109" s="332">
        <f t="shared" si="1513"/>
        <v>0</v>
      </c>
      <c r="AZ1109" s="470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</row>
    <row r="1110" spans="1:83" s="11" customFormat="1" ht="12" customHeight="1">
      <c r="A1110" s="345">
        <v>23003031</v>
      </c>
      <c r="B1110" s="358" t="str">
        <f t="shared" si="1456"/>
        <v>23003031</v>
      </c>
      <c r="C1110" s="325" t="s">
        <v>1311</v>
      </c>
      <c r="D1110" s="326" t="str">
        <f t="shared" si="1464"/>
        <v>ERB</v>
      </c>
      <c r="E1110" s="326"/>
      <c r="F1110" s="354">
        <v>42811</v>
      </c>
      <c r="G1110" s="326"/>
      <c r="H1110" s="327" t="str">
        <f t="shared" si="1499"/>
        <v/>
      </c>
      <c r="I1110" s="327" t="str">
        <f t="shared" si="1507"/>
        <v>ERB</v>
      </c>
      <c r="J1110" s="327" t="str">
        <f t="shared" si="1508"/>
        <v/>
      </c>
      <c r="K1110" s="327" t="str">
        <f t="shared" si="1509"/>
        <v/>
      </c>
      <c r="L1110" s="327" t="str">
        <f t="shared" si="1458"/>
        <v>NO</v>
      </c>
      <c r="M1110" s="327" t="str">
        <f t="shared" si="1459"/>
        <v>NO</v>
      </c>
      <c r="N1110" s="327" t="str">
        <f t="shared" si="1460"/>
        <v/>
      </c>
      <c r="O1110" s="445"/>
      <c r="P1110" s="328">
        <v>2642403</v>
      </c>
      <c r="Q1110" s="328">
        <v>2642403</v>
      </c>
      <c r="R1110" s="328">
        <v>2642403</v>
      </c>
      <c r="S1110" s="328">
        <v>2642403</v>
      </c>
      <c r="T1110" s="328">
        <v>2642403</v>
      </c>
      <c r="U1110" s="328">
        <v>2642403</v>
      </c>
      <c r="V1110" s="328">
        <v>2642403</v>
      </c>
      <c r="W1110" s="328">
        <v>2642403</v>
      </c>
      <c r="X1110" s="328">
        <v>2642403</v>
      </c>
      <c r="Y1110" s="328">
        <v>2642403</v>
      </c>
      <c r="Z1110" s="328">
        <v>2642403</v>
      </c>
      <c r="AA1110" s="328">
        <v>2642403</v>
      </c>
      <c r="AB1110" s="328">
        <v>2105560</v>
      </c>
      <c r="AC1110" s="328"/>
      <c r="AD1110" s="328"/>
      <c r="AE1110" s="328">
        <f t="shared" si="1468"/>
        <v>2620034.5416666665</v>
      </c>
      <c r="AF1110" s="381">
        <v>4</v>
      </c>
      <c r="AG1110" s="380"/>
      <c r="AH1110" s="330"/>
      <c r="AI1110" s="330">
        <f>AE1110</f>
        <v>2620034.5416666665</v>
      </c>
      <c r="AJ1110" s="330"/>
      <c r="AK1110" s="331"/>
      <c r="AL1110" s="330">
        <f t="shared" si="1510"/>
        <v>2620034.5416666665</v>
      </c>
      <c r="AM1110" s="332"/>
      <c r="AN1110" s="330"/>
      <c r="AO1110" s="333">
        <f t="shared" si="1511"/>
        <v>0</v>
      </c>
      <c r="AP1110" s="232"/>
      <c r="AQ1110" s="334">
        <f t="shared" si="1461"/>
        <v>2105560</v>
      </c>
      <c r="AR1110" s="330"/>
      <c r="AS1110" s="330">
        <f>AQ1110</f>
        <v>2105560</v>
      </c>
      <c r="AT1110" s="330"/>
      <c r="AU1110" s="331"/>
      <c r="AV1110" s="330">
        <f t="shared" si="1512"/>
        <v>2105560</v>
      </c>
      <c r="AW1110" s="332"/>
      <c r="AX1110" s="330"/>
      <c r="AY1110" s="332">
        <f t="shared" si="1513"/>
        <v>0</v>
      </c>
      <c r="AZ1110" s="47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</row>
    <row r="1111" spans="1:83" s="11" customFormat="1" ht="12" customHeight="1">
      <c r="A1111" s="161">
        <v>23108323</v>
      </c>
      <c r="B1111" s="108" t="str">
        <f t="shared" si="1456"/>
        <v>23108323</v>
      </c>
      <c r="C1111" s="94" t="s">
        <v>75</v>
      </c>
      <c r="D1111" s="112" t="str">
        <f t="shared" si="1464"/>
        <v>AIC</v>
      </c>
      <c r="E1111" s="112"/>
      <c r="F1111" s="94"/>
      <c r="G1111" s="112"/>
      <c r="H1111" s="177" t="str">
        <f t="shared" si="1499"/>
        <v>AIC</v>
      </c>
      <c r="I1111" s="177" t="str">
        <f t="shared" si="1507"/>
        <v/>
      </c>
      <c r="J1111" s="177" t="str">
        <f t="shared" si="1508"/>
        <v/>
      </c>
      <c r="K1111" s="177" t="str">
        <f t="shared" si="1509"/>
        <v/>
      </c>
      <c r="L1111" s="177" t="str">
        <f t="shared" si="1458"/>
        <v>NO</v>
      </c>
      <c r="M1111" s="177" t="str">
        <f t="shared" si="1459"/>
        <v>NO</v>
      </c>
      <c r="N1111" s="177" t="str">
        <f t="shared" si="1460"/>
        <v/>
      </c>
      <c r="O1111"/>
      <c r="P1111" s="95">
        <v>-47000000</v>
      </c>
      <c r="Q1111" s="95">
        <v>-92000000</v>
      </c>
      <c r="R1111" s="95">
        <v>-103000000</v>
      </c>
      <c r="S1111" s="95">
        <v>-116000000</v>
      </c>
      <c r="T1111" s="95">
        <v>-119000000</v>
      </c>
      <c r="U1111" s="95">
        <v>-123000000</v>
      </c>
      <c r="V1111" s="95">
        <v>-141000000</v>
      </c>
      <c r="W1111" s="95">
        <v>-162000000</v>
      </c>
      <c r="X1111" s="95">
        <v>-47000000</v>
      </c>
      <c r="Y1111" s="95">
        <v>-12000000</v>
      </c>
      <c r="Z1111" s="95">
        <v>-35000000</v>
      </c>
      <c r="AA1111" s="95">
        <v>-41000000</v>
      </c>
      <c r="AB1111" s="95">
        <v>-46000000</v>
      </c>
      <c r="AC1111" s="95"/>
      <c r="AD1111" s="95"/>
      <c r="AE1111" s="95">
        <f t="shared" si="1468"/>
        <v>-86458333.333333328</v>
      </c>
      <c r="AF1111" s="102"/>
      <c r="AG1111" s="101"/>
      <c r="AH1111" s="99">
        <f>AE1111</f>
        <v>-86458333.333333328</v>
      </c>
      <c r="AI1111" s="99"/>
      <c r="AJ1111" s="99"/>
      <c r="AK1111" s="100"/>
      <c r="AL1111" s="99">
        <f t="shared" si="1510"/>
        <v>0</v>
      </c>
      <c r="AM1111" s="98"/>
      <c r="AN1111" s="99"/>
      <c r="AO1111" s="247">
        <f t="shared" si="1511"/>
        <v>0</v>
      </c>
      <c r="AP1111" s="232"/>
      <c r="AQ1111" s="86">
        <f t="shared" si="1461"/>
        <v>-46000000</v>
      </c>
      <c r="AR1111" s="99">
        <f>AQ1111</f>
        <v>-46000000</v>
      </c>
      <c r="AS1111" s="99"/>
      <c r="AT1111" s="99"/>
      <c r="AU1111" s="100"/>
      <c r="AV1111" s="99">
        <f t="shared" si="1512"/>
        <v>0</v>
      </c>
      <c r="AW1111" s="98"/>
      <c r="AX1111" s="99"/>
      <c r="AY1111" s="98">
        <f t="shared" si="1513"/>
        <v>0</v>
      </c>
      <c r="AZ1111" s="470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</row>
    <row r="1112" spans="1:83" s="11" customFormat="1" ht="12" customHeight="1">
      <c r="A1112" s="161">
        <v>23108363</v>
      </c>
      <c r="B1112" s="108" t="str">
        <f t="shared" si="1456"/>
        <v>23108363</v>
      </c>
      <c r="C1112" s="94" t="s">
        <v>436</v>
      </c>
      <c r="D1112" s="112" t="str">
        <f t="shared" si="1464"/>
        <v>AIC</v>
      </c>
      <c r="E1112" s="112"/>
      <c r="F1112" s="94"/>
      <c r="G1112" s="112"/>
      <c r="H1112" s="177" t="str">
        <f t="shared" si="1499"/>
        <v>AIC</v>
      </c>
      <c r="I1112" s="177" t="str">
        <f t="shared" si="1507"/>
        <v/>
      </c>
      <c r="J1112" s="177" t="str">
        <f t="shared" si="1508"/>
        <v/>
      </c>
      <c r="K1112" s="177" t="str">
        <f t="shared" si="1509"/>
        <v/>
      </c>
      <c r="L1112" s="177" t="str">
        <f t="shared" si="1458"/>
        <v>NO</v>
      </c>
      <c r="M1112" s="177" t="str">
        <f t="shared" si="1459"/>
        <v>NO</v>
      </c>
      <c r="N1112" s="177" t="str">
        <f t="shared" si="1460"/>
        <v/>
      </c>
      <c r="O1112"/>
      <c r="P1112" s="95">
        <v>-179450000</v>
      </c>
      <c r="Q1112" s="95">
        <v>-149000000</v>
      </c>
      <c r="R1112" s="95">
        <v>-112000000</v>
      </c>
      <c r="S1112" s="95">
        <v>-124000000</v>
      </c>
      <c r="T1112" s="95">
        <v>-141000000</v>
      </c>
      <c r="U1112" s="95">
        <v>-143000000</v>
      </c>
      <c r="V1112" s="95">
        <v>-159000000</v>
      </c>
      <c r="W1112" s="95">
        <v>-169000000</v>
      </c>
      <c r="X1112" s="95">
        <v>-25000000</v>
      </c>
      <c r="Y1112" s="95">
        <v>-36000000</v>
      </c>
      <c r="Z1112" s="95">
        <v>-36000000</v>
      </c>
      <c r="AA1112" s="95">
        <v>-39000000</v>
      </c>
      <c r="AB1112" s="95">
        <v>-49000000</v>
      </c>
      <c r="AC1112" s="95"/>
      <c r="AD1112" s="95"/>
      <c r="AE1112" s="95">
        <f t="shared" si="1468"/>
        <v>-103935416.66666667</v>
      </c>
      <c r="AF1112" s="102"/>
      <c r="AG1112" s="101"/>
      <c r="AH1112" s="99">
        <f>AE1112</f>
        <v>-103935416.66666667</v>
      </c>
      <c r="AI1112" s="99"/>
      <c r="AJ1112" s="99"/>
      <c r="AK1112" s="100"/>
      <c r="AL1112" s="99">
        <f t="shared" si="1510"/>
        <v>0</v>
      </c>
      <c r="AM1112" s="98"/>
      <c r="AN1112" s="99"/>
      <c r="AO1112" s="247">
        <f t="shared" si="1511"/>
        <v>0</v>
      </c>
      <c r="AP1112" s="232"/>
      <c r="AQ1112" s="86">
        <f t="shared" si="1461"/>
        <v>-49000000</v>
      </c>
      <c r="AR1112" s="99">
        <f>AQ1112</f>
        <v>-49000000</v>
      </c>
      <c r="AS1112" s="99"/>
      <c r="AT1112" s="99"/>
      <c r="AU1112" s="100"/>
      <c r="AV1112" s="99">
        <f t="shared" si="1512"/>
        <v>0</v>
      </c>
      <c r="AW1112" s="98"/>
      <c r="AX1112" s="99"/>
      <c r="AY1112" s="98">
        <f t="shared" si="1513"/>
        <v>0</v>
      </c>
      <c r="AZ1112" s="470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</row>
    <row r="1113" spans="1:83" s="11" customFormat="1" ht="12" customHeight="1">
      <c r="A1113" s="161">
        <v>23108383</v>
      </c>
      <c r="B1113" s="108" t="str">
        <f t="shared" si="1456"/>
        <v>23108383</v>
      </c>
      <c r="C1113" s="94" t="s">
        <v>364</v>
      </c>
      <c r="D1113" s="112" t="str">
        <f t="shared" si="1464"/>
        <v>AIC</v>
      </c>
      <c r="E1113" s="112"/>
      <c r="F1113" s="94"/>
      <c r="G1113" s="112"/>
      <c r="H1113" s="177" t="str">
        <f t="shared" si="1499"/>
        <v>AIC</v>
      </c>
      <c r="I1113" s="177" t="str">
        <f t="shared" si="1507"/>
        <v/>
      </c>
      <c r="J1113" s="177" t="str">
        <f t="shared" si="1508"/>
        <v/>
      </c>
      <c r="K1113" s="177" t="str">
        <f t="shared" si="1509"/>
        <v/>
      </c>
      <c r="L1113" s="177" t="str">
        <f t="shared" si="1458"/>
        <v>NO</v>
      </c>
      <c r="M1113" s="177" t="str">
        <f t="shared" si="1459"/>
        <v>NO</v>
      </c>
      <c r="N1113" s="177" t="str">
        <f t="shared" si="1460"/>
        <v/>
      </c>
      <c r="O1113"/>
      <c r="P1113" s="95">
        <v>-65000000</v>
      </c>
      <c r="Q1113" s="95">
        <v>-57000000</v>
      </c>
      <c r="R1113" s="95">
        <v>-83000000</v>
      </c>
      <c r="S1113" s="95">
        <v>-64000000</v>
      </c>
      <c r="T1113" s="95">
        <v>-101000000</v>
      </c>
      <c r="U1113" s="95">
        <v>-91000000</v>
      </c>
      <c r="V1113" s="95">
        <v>-63000000</v>
      </c>
      <c r="W1113" s="95">
        <v>-82000000</v>
      </c>
      <c r="X1113" s="95">
        <v>-10000000</v>
      </c>
      <c r="Y1113" s="95">
        <v>-11000000</v>
      </c>
      <c r="Z1113" s="95">
        <v>-7000000</v>
      </c>
      <c r="AA1113" s="95">
        <v>-21000000</v>
      </c>
      <c r="AB1113" s="95">
        <v>-25000000</v>
      </c>
      <c r="AC1113" s="95"/>
      <c r="AD1113" s="95"/>
      <c r="AE1113" s="95">
        <f t="shared" si="1468"/>
        <v>-52916666.666666664</v>
      </c>
      <c r="AF1113" s="102"/>
      <c r="AG1113" s="101"/>
      <c r="AH1113" s="99">
        <f>AE1113</f>
        <v>-52916666.666666664</v>
      </c>
      <c r="AI1113" s="99"/>
      <c r="AJ1113" s="99"/>
      <c r="AK1113" s="100"/>
      <c r="AL1113" s="99">
        <f t="shared" si="1510"/>
        <v>0</v>
      </c>
      <c r="AM1113" s="98"/>
      <c r="AN1113" s="99"/>
      <c r="AO1113" s="247">
        <f t="shared" si="1511"/>
        <v>0</v>
      </c>
      <c r="AP1113" s="232"/>
      <c r="AQ1113" s="86">
        <f t="shared" si="1461"/>
        <v>-25000000</v>
      </c>
      <c r="AR1113" s="99">
        <f>AQ1113</f>
        <v>-25000000</v>
      </c>
      <c r="AS1113" s="99"/>
      <c r="AT1113" s="99"/>
      <c r="AU1113" s="100"/>
      <c r="AV1113" s="99">
        <f t="shared" si="1512"/>
        <v>0</v>
      </c>
      <c r="AW1113" s="98"/>
      <c r="AX1113" s="99"/>
      <c r="AY1113" s="98">
        <f t="shared" si="1513"/>
        <v>0</v>
      </c>
      <c r="AZ1113" s="470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</row>
    <row r="1114" spans="1:83" s="11" customFormat="1" ht="12" customHeight="1">
      <c r="A1114" s="336">
        <v>23108393</v>
      </c>
      <c r="B1114" s="337" t="str">
        <f t="shared" si="1456"/>
        <v>23108393</v>
      </c>
      <c r="C1114" s="325" t="s">
        <v>1510</v>
      </c>
      <c r="D1114" s="326" t="str">
        <f t="shared" si="1464"/>
        <v>AIC</v>
      </c>
      <c r="E1114" s="326"/>
      <c r="F1114" s="354">
        <v>43190</v>
      </c>
      <c r="G1114" s="326"/>
      <c r="H1114" s="327" t="str">
        <f t="shared" si="1499"/>
        <v>AIC</v>
      </c>
      <c r="I1114" s="327" t="str">
        <f t="shared" si="1507"/>
        <v/>
      </c>
      <c r="J1114" s="327" t="str">
        <f t="shared" si="1508"/>
        <v/>
      </c>
      <c r="K1114" s="327" t="str">
        <f t="shared" si="1509"/>
        <v/>
      </c>
      <c r="L1114" s="327" t="str">
        <f t="shared" ref="L1114" si="1518">IF(VALUE(AM1114),"W/C",IF(ISBLANK(AM1114),"NO","W/C"))</f>
        <v>NO</v>
      </c>
      <c r="M1114" s="327" t="str">
        <f t="shared" ref="M1114" si="1519">IF(VALUE(AN1114),"W/C",IF(ISBLANK(AN1114),"NO","W/C"))</f>
        <v>NO</v>
      </c>
      <c r="N1114" s="327" t="str">
        <f t="shared" ref="N1114" si="1520">IF(OR(CONCATENATE(L1114,M1114)="NOW/C",CONCATENATE(L1114,M1114)="W/CNO"),"W/C","")</f>
        <v/>
      </c>
      <c r="O1114" s="445"/>
      <c r="P1114" s="328">
        <v>-87847000</v>
      </c>
      <c r="Q1114" s="328">
        <v>-111000000</v>
      </c>
      <c r="R1114" s="328">
        <v>-125000000</v>
      </c>
      <c r="S1114" s="328">
        <v>-128000000</v>
      </c>
      <c r="T1114" s="328">
        <v>-131000000</v>
      </c>
      <c r="U1114" s="328">
        <v>-151000000</v>
      </c>
      <c r="V1114" s="328">
        <v>-177000000</v>
      </c>
      <c r="W1114" s="328">
        <v>-149900000</v>
      </c>
      <c r="X1114" s="328">
        <v>-70000000</v>
      </c>
      <c r="Y1114" s="328">
        <v>-10000000</v>
      </c>
      <c r="Z1114" s="328">
        <v>-20000000</v>
      </c>
      <c r="AA1114" s="328">
        <v>-35000000</v>
      </c>
      <c r="AB1114" s="328">
        <v>-56000000</v>
      </c>
      <c r="AC1114" s="328"/>
      <c r="AD1114" s="328"/>
      <c r="AE1114" s="328">
        <f t="shared" si="1468"/>
        <v>-98318625</v>
      </c>
      <c r="AF1114" s="377"/>
      <c r="AG1114" s="329"/>
      <c r="AH1114" s="330">
        <f>AE1114</f>
        <v>-98318625</v>
      </c>
      <c r="AI1114" s="330"/>
      <c r="AJ1114" s="330"/>
      <c r="AK1114" s="331"/>
      <c r="AL1114" s="330">
        <f t="shared" si="1510"/>
        <v>0</v>
      </c>
      <c r="AM1114" s="332"/>
      <c r="AN1114" s="330"/>
      <c r="AO1114" s="333"/>
      <c r="AP1114" s="232"/>
      <c r="AQ1114" s="334">
        <f t="shared" si="1461"/>
        <v>-56000000</v>
      </c>
      <c r="AR1114" s="330">
        <f>AQ1114</f>
        <v>-56000000</v>
      </c>
      <c r="AS1114" s="330"/>
      <c r="AT1114" s="330"/>
      <c r="AU1114" s="331"/>
      <c r="AV1114" s="330">
        <f t="shared" si="1512"/>
        <v>0</v>
      </c>
      <c r="AW1114" s="332"/>
      <c r="AX1114" s="330"/>
      <c r="AY1114" s="332">
        <f t="shared" si="1513"/>
        <v>0</v>
      </c>
      <c r="AZ1114" s="470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</row>
    <row r="1115" spans="1:83" s="11" customFormat="1" ht="12" customHeight="1">
      <c r="A1115" s="161">
        <v>23200011</v>
      </c>
      <c r="B1115" s="108" t="str">
        <f t="shared" si="1456"/>
        <v>23200011</v>
      </c>
      <c r="C1115" s="94" t="s">
        <v>616</v>
      </c>
      <c r="D1115" s="112" t="str">
        <f t="shared" si="1464"/>
        <v>W/C</v>
      </c>
      <c r="E1115" s="112"/>
      <c r="F1115" s="94"/>
      <c r="G1115" s="112"/>
      <c r="H1115" s="177" t="str">
        <f t="shared" si="1499"/>
        <v/>
      </c>
      <c r="I1115" s="177" t="str">
        <f t="shared" si="1507"/>
        <v/>
      </c>
      <c r="J1115" s="177" t="str">
        <f t="shared" si="1508"/>
        <v/>
      </c>
      <c r="K1115" s="177" t="str">
        <f t="shared" si="1509"/>
        <v/>
      </c>
      <c r="L1115" s="177" t="str">
        <f t="shared" si="1458"/>
        <v>NO</v>
      </c>
      <c r="M1115" s="177" t="str">
        <f t="shared" si="1459"/>
        <v>W/C</v>
      </c>
      <c r="N1115" s="177" t="str">
        <f t="shared" si="1460"/>
        <v>W/C</v>
      </c>
      <c r="O1115"/>
      <c r="P1115" s="95">
        <v>-7956102.8600000003</v>
      </c>
      <c r="Q1115" s="95">
        <v>-5552371.7800000003</v>
      </c>
      <c r="R1115" s="95">
        <v>-7733823.7199999997</v>
      </c>
      <c r="S1115" s="95">
        <v>-7330263.1299999999</v>
      </c>
      <c r="T1115" s="95">
        <v>-3747247.14</v>
      </c>
      <c r="U1115" s="95">
        <v>-4505299.45</v>
      </c>
      <c r="V1115" s="95">
        <v>-6301707.71</v>
      </c>
      <c r="W1115" s="95">
        <v>-10850010.960000001</v>
      </c>
      <c r="X1115" s="95">
        <v>-9132063.0700000003</v>
      </c>
      <c r="Y1115" s="95">
        <v>-7662113.4100000001</v>
      </c>
      <c r="Z1115" s="95">
        <v>-5162565.3499999996</v>
      </c>
      <c r="AA1115" s="95">
        <v>-8964175.8699999992</v>
      </c>
      <c r="AB1115" s="95">
        <v>-10313954.65</v>
      </c>
      <c r="AC1115" s="95"/>
      <c r="AD1115" s="95"/>
      <c r="AE1115" s="95">
        <f t="shared" si="1468"/>
        <v>-7173055.8620833335</v>
      </c>
      <c r="AF1115" s="102"/>
      <c r="AG1115" s="101"/>
      <c r="AH1115" s="99"/>
      <c r="AI1115" s="99"/>
      <c r="AJ1115" s="99"/>
      <c r="AK1115" s="100"/>
      <c r="AL1115" s="99">
        <f t="shared" si="1510"/>
        <v>0</v>
      </c>
      <c r="AM1115" s="98"/>
      <c r="AN1115" s="99">
        <f t="shared" ref="AN1115:AN1136" si="1521">AE1115</f>
        <v>-7173055.8620833335</v>
      </c>
      <c r="AO1115" s="247">
        <f t="shared" si="1511"/>
        <v>-7173055.8620833335</v>
      </c>
      <c r="AP1115" s="232"/>
      <c r="AQ1115" s="86">
        <f t="shared" si="1461"/>
        <v>-10313954.65</v>
      </c>
      <c r="AR1115" s="99"/>
      <c r="AS1115" s="99"/>
      <c r="AT1115" s="99"/>
      <c r="AU1115" s="100"/>
      <c r="AV1115" s="99">
        <f t="shared" si="1512"/>
        <v>0</v>
      </c>
      <c r="AW1115" s="98"/>
      <c r="AX1115" s="99">
        <f>AQ1115</f>
        <v>-10313954.65</v>
      </c>
      <c r="AY1115" s="98">
        <f t="shared" si="1513"/>
        <v>-10313954.65</v>
      </c>
      <c r="AZ1115" s="470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</row>
    <row r="1116" spans="1:83" s="11" customFormat="1" ht="12" customHeight="1">
      <c r="A1116" s="161">
        <v>23200031</v>
      </c>
      <c r="B1116" s="108" t="str">
        <f t="shared" si="1456"/>
        <v>23200031</v>
      </c>
      <c r="C1116" s="94" t="s">
        <v>159</v>
      </c>
      <c r="D1116" s="112" t="str">
        <f t="shared" si="1464"/>
        <v>W/C</v>
      </c>
      <c r="E1116" s="112"/>
      <c r="F1116" s="94"/>
      <c r="G1116" s="112"/>
      <c r="H1116" s="177" t="str">
        <f t="shared" si="1499"/>
        <v/>
      </c>
      <c r="I1116" s="177" t="str">
        <f t="shared" si="1507"/>
        <v/>
      </c>
      <c r="J1116" s="177" t="str">
        <f t="shared" si="1508"/>
        <v/>
      </c>
      <c r="K1116" s="177" t="str">
        <f t="shared" si="1509"/>
        <v/>
      </c>
      <c r="L1116" s="177" t="str">
        <f t="shared" si="1458"/>
        <v>NO</v>
      </c>
      <c r="M1116" s="177" t="str">
        <f t="shared" si="1459"/>
        <v>W/C</v>
      </c>
      <c r="N1116" s="177" t="str">
        <f t="shared" si="1460"/>
        <v>W/C</v>
      </c>
      <c r="O1116"/>
      <c r="P1116" s="95">
        <v>-54209676.130000003</v>
      </c>
      <c r="Q1116" s="95">
        <v>-27102270</v>
      </c>
      <c r="R1116" s="95">
        <v>-34778136.359999999</v>
      </c>
      <c r="S1116" s="95">
        <v>-44696015.210000001</v>
      </c>
      <c r="T1116" s="95">
        <v>-17888738.199999999</v>
      </c>
      <c r="U1116" s="95">
        <v>-14529689.99</v>
      </c>
      <c r="V1116" s="95">
        <v>-13142935.960000001</v>
      </c>
      <c r="W1116" s="95">
        <v>-23373409.34</v>
      </c>
      <c r="X1116" s="95">
        <v>-24724082.559999999</v>
      </c>
      <c r="Y1116" s="95">
        <v>-22481208.579999998</v>
      </c>
      <c r="Z1116" s="95">
        <v>-19711366.300000001</v>
      </c>
      <c r="AA1116" s="95">
        <v>-15967358.640000001</v>
      </c>
      <c r="AB1116" s="95">
        <v>-24677982.469999999</v>
      </c>
      <c r="AC1116" s="95"/>
      <c r="AD1116" s="95"/>
      <c r="AE1116" s="95">
        <f t="shared" si="1468"/>
        <v>-24819920.036666665</v>
      </c>
      <c r="AF1116" s="102"/>
      <c r="AG1116" s="101"/>
      <c r="AH1116" s="99"/>
      <c r="AI1116" s="99"/>
      <c r="AJ1116" s="99"/>
      <c r="AK1116" s="100"/>
      <c r="AL1116" s="99">
        <f t="shared" si="1510"/>
        <v>0</v>
      </c>
      <c r="AM1116" s="98"/>
      <c r="AN1116" s="99">
        <f t="shared" si="1521"/>
        <v>-24819920.036666665</v>
      </c>
      <c r="AO1116" s="247">
        <f t="shared" si="1511"/>
        <v>-24819920.036666665</v>
      </c>
      <c r="AP1116" s="232"/>
      <c r="AQ1116" s="86">
        <f t="shared" si="1461"/>
        <v>-24677982.469999999</v>
      </c>
      <c r="AR1116" s="99"/>
      <c r="AS1116" s="99"/>
      <c r="AT1116" s="99"/>
      <c r="AU1116" s="100"/>
      <c r="AV1116" s="99">
        <f t="shared" si="1512"/>
        <v>0</v>
      </c>
      <c r="AW1116" s="98"/>
      <c r="AX1116" s="99">
        <f t="shared" ref="AX1116:AX1152" si="1522">AQ1116</f>
        <v>-24677982.469999999</v>
      </c>
      <c r="AY1116" s="98">
        <f t="shared" si="1513"/>
        <v>-24677982.469999999</v>
      </c>
      <c r="AZ1116" s="470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</row>
    <row r="1117" spans="1:83" s="11" customFormat="1" ht="12" customHeight="1">
      <c r="A1117" s="161">
        <v>23200033</v>
      </c>
      <c r="B1117" s="108" t="str">
        <f t="shared" si="1456"/>
        <v>23200033</v>
      </c>
      <c r="C1117" s="94" t="s">
        <v>788</v>
      </c>
      <c r="D1117" s="112" t="str">
        <f t="shared" si="1464"/>
        <v>W/C</v>
      </c>
      <c r="E1117" s="112"/>
      <c r="F1117" s="94"/>
      <c r="G1117" s="112"/>
      <c r="H1117" s="177" t="str">
        <f t="shared" si="1499"/>
        <v/>
      </c>
      <c r="I1117" s="177" t="str">
        <f t="shared" si="1507"/>
        <v/>
      </c>
      <c r="J1117" s="177" t="str">
        <f t="shared" si="1508"/>
        <v/>
      </c>
      <c r="K1117" s="177" t="str">
        <f t="shared" si="1509"/>
        <v/>
      </c>
      <c r="L1117" s="177" t="str">
        <f t="shared" si="1458"/>
        <v>NO</v>
      </c>
      <c r="M1117" s="177" t="str">
        <f t="shared" si="1459"/>
        <v>W/C</v>
      </c>
      <c r="N1117" s="177" t="str">
        <f t="shared" si="1460"/>
        <v>W/C</v>
      </c>
      <c r="O1117"/>
      <c r="P1117" s="95">
        <v>-773730.6</v>
      </c>
      <c r="Q1117" s="95">
        <v>-516323.52</v>
      </c>
      <c r="R1117" s="95">
        <v>-628467.23</v>
      </c>
      <c r="S1117" s="95">
        <v>-198322.46</v>
      </c>
      <c r="T1117" s="95">
        <v>-198322.46</v>
      </c>
      <c r="U1117" s="95">
        <v>-198322.46</v>
      </c>
      <c r="V1117" s="95">
        <v>-198322.46</v>
      </c>
      <c r="W1117" s="95">
        <v>-198322.46</v>
      </c>
      <c r="X1117" s="95">
        <v>-198322.46</v>
      </c>
      <c r="Y1117" s="95">
        <v>-198322.46</v>
      </c>
      <c r="Z1117" s="95">
        <v>-198322.46</v>
      </c>
      <c r="AA1117" s="95">
        <v>-198322.46</v>
      </c>
      <c r="AB1117" s="95">
        <v>-787465.41</v>
      </c>
      <c r="AC1117" s="95"/>
      <c r="AD1117" s="95"/>
      <c r="AE1117" s="95">
        <f t="shared" si="1468"/>
        <v>-309190.90791666665</v>
      </c>
      <c r="AF1117" s="102"/>
      <c r="AG1117" s="101"/>
      <c r="AH1117" s="99"/>
      <c r="AI1117" s="99"/>
      <c r="AJ1117" s="99"/>
      <c r="AK1117" s="100"/>
      <c r="AL1117" s="99">
        <f t="shared" si="1510"/>
        <v>0</v>
      </c>
      <c r="AM1117" s="98"/>
      <c r="AN1117" s="99">
        <f t="shared" si="1521"/>
        <v>-309190.90791666665</v>
      </c>
      <c r="AO1117" s="247">
        <f t="shared" si="1511"/>
        <v>-309190.90791666665</v>
      </c>
      <c r="AP1117" s="232"/>
      <c r="AQ1117" s="86">
        <f t="shared" si="1461"/>
        <v>-787465.41</v>
      </c>
      <c r="AR1117" s="99"/>
      <c r="AS1117" s="99"/>
      <c r="AT1117" s="99"/>
      <c r="AU1117" s="100"/>
      <c r="AV1117" s="99">
        <f t="shared" si="1512"/>
        <v>0</v>
      </c>
      <c r="AW1117" s="98"/>
      <c r="AX1117" s="99">
        <f t="shared" si="1522"/>
        <v>-787465.41</v>
      </c>
      <c r="AY1117" s="98">
        <f t="shared" si="1513"/>
        <v>-787465.41</v>
      </c>
      <c r="AZ1117" s="470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</row>
    <row r="1118" spans="1:83" s="11" customFormat="1" ht="12" customHeight="1">
      <c r="A1118" s="161">
        <v>23200041</v>
      </c>
      <c r="B1118" s="108" t="str">
        <f t="shared" si="1456"/>
        <v>23200041</v>
      </c>
      <c r="C1118" s="94" t="s">
        <v>299</v>
      </c>
      <c r="D1118" s="112" t="str">
        <f t="shared" si="1464"/>
        <v>W/C</v>
      </c>
      <c r="E1118" s="112"/>
      <c r="F1118" s="94"/>
      <c r="G1118" s="112"/>
      <c r="H1118" s="177" t="str">
        <f t="shared" si="1499"/>
        <v/>
      </c>
      <c r="I1118" s="177" t="str">
        <f t="shared" si="1507"/>
        <v/>
      </c>
      <c r="J1118" s="177" t="str">
        <f t="shared" si="1508"/>
        <v/>
      </c>
      <c r="K1118" s="177" t="str">
        <f t="shared" si="1509"/>
        <v/>
      </c>
      <c r="L1118" s="177" t="str">
        <f t="shared" si="1458"/>
        <v>NO</v>
      </c>
      <c r="M1118" s="177" t="str">
        <f t="shared" si="1459"/>
        <v>W/C</v>
      </c>
      <c r="N1118" s="177" t="str">
        <f t="shared" si="1460"/>
        <v>W/C</v>
      </c>
      <c r="O1118"/>
      <c r="P1118" s="95">
        <v>-9129260</v>
      </c>
      <c r="Q1118" s="95">
        <v>-9084750</v>
      </c>
      <c r="R1118" s="95">
        <v>-9147656</v>
      </c>
      <c r="S1118" s="95">
        <v>-9023403.1400000006</v>
      </c>
      <c r="T1118" s="95">
        <v>-9117911</v>
      </c>
      <c r="U1118" s="95">
        <v>-9105029</v>
      </c>
      <c r="V1118" s="95">
        <v>-9140039</v>
      </c>
      <c r="W1118" s="95">
        <v>-9119677</v>
      </c>
      <c r="X1118" s="95">
        <v>-9038599</v>
      </c>
      <c r="Y1118" s="95">
        <v>-9125968</v>
      </c>
      <c r="Z1118" s="95">
        <v>-9119589</v>
      </c>
      <c r="AA1118" s="95">
        <v>-9478756</v>
      </c>
      <c r="AB1118" s="95">
        <v>-9352428</v>
      </c>
      <c r="AC1118" s="95"/>
      <c r="AD1118" s="95"/>
      <c r="AE1118" s="95">
        <f t="shared" si="1468"/>
        <v>-9145185.0950000007</v>
      </c>
      <c r="AF1118" s="102"/>
      <c r="AG1118" s="102"/>
      <c r="AH1118" s="99"/>
      <c r="AI1118" s="99"/>
      <c r="AJ1118" s="99"/>
      <c r="AK1118" s="100"/>
      <c r="AL1118" s="99">
        <f t="shared" si="1510"/>
        <v>0</v>
      </c>
      <c r="AM1118" s="98"/>
      <c r="AN1118" s="99">
        <f t="shared" si="1521"/>
        <v>-9145185.0950000007</v>
      </c>
      <c r="AO1118" s="247">
        <f t="shared" si="1511"/>
        <v>-9145185.0950000007</v>
      </c>
      <c r="AP1118" s="232"/>
      <c r="AQ1118" s="86">
        <f t="shared" si="1461"/>
        <v>-9352428</v>
      </c>
      <c r="AR1118" s="99"/>
      <c r="AS1118" s="99"/>
      <c r="AT1118" s="99"/>
      <c r="AU1118" s="100"/>
      <c r="AV1118" s="99">
        <f t="shared" si="1512"/>
        <v>0</v>
      </c>
      <c r="AW1118" s="98"/>
      <c r="AX1118" s="99">
        <f t="shared" si="1522"/>
        <v>-9352428</v>
      </c>
      <c r="AY1118" s="98">
        <f t="shared" si="1513"/>
        <v>-9352428</v>
      </c>
      <c r="AZ1118" s="470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</row>
    <row r="1119" spans="1:83" s="11" customFormat="1" ht="12" customHeight="1">
      <c r="A1119" s="161">
        <v>23200051</v>
      </c>
      <c r="B1119" s="108" t="str">
        <f t="shared" si="1456"/>
        <v>23200051</v>
      </c>
      <c r="C1119" s="94" t="s">
        <v>300</v>
      </c>
      <c r="D1119" s="112" t="str">
        <f t="shared" si="1464"/>
        <v>W/C</v>
      </c>
      <c r="E1119" s="112"/>
      <c r="F1119" s="94"/>
      <c r="G1119" s="112"/>
      <c r="H1119" s="177" t="str">
        <f t="shared" ref="H1119:H1150" si="1523">IF(VALUE(AH1119),H$7,IF(ISBLANK(AH1119),"",H$7))</f>
        <v/>
      </c>
      <c r="I1119" s="177" t="str">
        <f t="shared" si="1507"/>
        <v/>
      </c>
      <c r="J1119" s="177" t="str">
        <f t="shared" si="1508"/>
        <v/>
      </c>
      <c r="K1119" s="177" t="str">
        <f t="shared" si="1509"/>
        <v/>
      </c>
      <c r="L1119" s="177" t="str">
        <f t="shared" si="1458"/>
        <v>NO</v>
      </c>
      <c r="M1119" s="177" t="str">
        <f t="shared" si="1459"/>
        <v>W/C</v>
      </c>
      <c r="N1119" s="177" t="str">
        <f t="shared" si="1460"/>
        <v>W/C</v>
      </c>
      <c r="O1119"/>
      <c r="P1119" s="95">
        <v>-16508104.699999999</v>
      </c>
      <c r="Q1119" s="95">
        <v>-16433588.369999999</v>
      </c>
      <c r="R1119" s="95">
        <v>-15099417.970000001</v>
      </c>
      <c r="S1119" s="95">
        <v>-16220996.279999999</v>
      </c>
      <c r="T1119" s="95">
        <v>-16522155.77</v>
      </c>
      <c r="U1119" s="95">
        <v>-16922198.530000001</v>
      </c>
      <c r="V1119" s="95">
        <v>-16564013.98</v>
      </c>
      <c r="W1119" s="95">
        <v>-17537600.600000001</v>
      </c>
      <c r="X1119" s="95">
        <v>-17482502.390000001</v>
      </c>
      <c r="Y1119" s="95">
        <v>-15967413.85</v>
      </c>
      <c r="Z1119" s="95">
        <v>-16285625.460000001</v>
      </c>
      <c r="AA1119" s="95">
        <v>-15800727.67</v>
      </c>
      <c r="AB1119" s="95">
        <v>-16440823.550000001</v>
      </c>
      <c r="AC1119" s="95"/>
      <c r="AD1119" s="95"/>
      <c r="AE1119" s="95">
        <f t="shared" si="1468"/>
        <v>-16442558.749583334</v>
      </c>
      <c r="AF1119" s="102"/>
      <c r="AG1119" s="102"/>
      <c r="AH1119" s="99"/>
      <c r="AI1119" s="99"/>
      <c r="AJ1119" s="99"/>
      <c r="AK1119" s="100"/>
      <c r="AL1119" s="99">
        <f t="shared" si="1510"/>
        <v>0</v>
      </c>
      <c r="AM1119" s="98"/>
      <c r="AN1119" s="99">
        <f t="shared" si="1521"/>
        <v>-16442558.749583334</v>
      </c>
      <c r="AO1119" s="247">
        <f t="shared" si="1511"/>
        <v>-16442558.749583334</v>
      </c>
      <c r="AP1119" s="232"/>
      <c r="AQ1119" s="86">
        <f t="shared" si="1461"/>
        <v>-16440823.550000001</v>
      </c>
      <c r="AR1119" s="99"/>
      <c r="AS1119" s="99"/>
      <c r="AT1119" s="99"/>
      <c r="AU1119" s="100"/>
      <c r="AV1119" s="99">
        <f t="shared" si="1512"/>
        <v>0</v>
      </c>
      <c r="AW1119" s="98"/>
      <c r="AX1119" s="99">
        <f t="shared" si="1522"/>
        <v>-16440823.550000001</v>
      </c>
      <c r="AY1119" s="98">
        <f t="shared" si="1513"/>
        <v>-16440823.550000001</v>
      </c>
      <c r="AZ1119" s="470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</row>
    <row r="1120" spans="1:83" s="11" customFormat="1" ht="12" customHeight="1">
      <c r="A1120" s="161">
        <v>23200061</v>
      </c>
      <c r="B1120" s="108" t="str">
        <f t="shared" si="1456"/>
        <v>23200061</v>
      </c>
      <c r="C1120" s="94" t="s">
        <v>129</v>
      </c>
      <c r="D1120" s="112" t="str">
        <f t="shared" si="1464"/>
        <v>W/C</v>
      </c>
      <c r="E1120" s="112"/>
      <c r="F1120" s="94"/>
      <c r="G1120" s="112"/>
      <c r="H1120" s="177" t="str">
        <f t="shared" si="1523"/>
        <v/>
      </c>
      <c r="I1120" s="177" t="str">
        <f t="shared" si="1507"/>
        <v/>
      </c>
      <c r="J1120" s="177" t="str">
        <f t="shared" si="1508"/>
        <v/>
      </c>
      <c r="K1120" s="177" t="str">
        <f t="shared" si="1509"/>
        <v/>
      </c>
      <c r="L1120" s="177" t="str">
        <f t="shared" si="1458"/>
        <v>NO</v>
      </c>
      <c r="M1120" s="177" t="str">
        <f t="shared" si="1459"/>
        <v>W/C</v>
      </c>
      <c r="N1120" s="177" t="str">
        <f t="shared" si="1460"/>
        <v>W/C</v>
      </c>
      <c r="O1120"/>
      <c r="P1120" s="95">
        <v>-35642962.630000003</v>
      </c>
      <c r="Q1120" s="95">
        <v>-17341016.739999998</v>
      </c>
      <c r="R1120" s="95">
        <v>-67816093.209999993</v>
      </c>
      <c r="S1120" s="95">
        <v>-98738917.409999996</v>
      </c>
      <c r="T1120" s="95">
        <v>-7501055.4500000002</v>
      </c>
      <c r="U1120" s="95">
        <v>-7261214.6100000003</v>
      </c>
      <c r="V1120" s="95">
        <v>-5316574.8099999996</v>
      </c>
      <c r="W1120" s="95">
        <v>-6089638.6900000004</v>
      </c>
      <c r="X1120" s="95">
        <v>-5609552.8600000003</v>
      </c>
      <c r="Y1120" s="95">
        <v>-5727095.2300000004</v>
      </c>
      <c r="Z1120" s="95">
        <v>-17395458.579999998</v>
      </c>
      <c r="AA1120" s="95">
        <v>-17885352.09</v>
      </c>
      <c r="AB1120" s="95">
        <v>-18692274.920000002</v>
      </c>
      <c r="AC1120" s="95"/>
      <c r="AD1120" s="95"/>
      <c r="AE1120" s="95">
        <f t="shared" si="1468"/>
        <v>-23654132.37125</v>
      </c>
      <c r="AF1120" s="102"/>
      <c r="AG1120" s="102"/>
      <c r="AH1120" s="99"/>
      <c r="AI1120" s="99"/>
      <c r="AJ1120" s="99"/>
      <c r="AK1120" s="100"/>
      <c r="AL1120" s="99">
        <f t="shared" si="1510"/>
        <v>0</v>
      </c>
      <c r="AM1120" s="98"/>
      <c r="AN1120" s="99">
        <f t="shared" si="1521"/>
        <v>-23654132.37125</v>
      </c>
      <c r="AO1120" s="247">
        <f t="shared" si="1511"/>
        <v>-23654132.37125</v>
      </c>
      <c r="AP1120" s="232"/>
      <c r="AQ1120" s="86">
        <f t="shared" si="1461"/>
        <v>-18692274.920000002</v>
      </c>
      <c r="AR1120" s="99"/>
      <c r="AS1120" s="99"/>
      <c r="AT1120" s="99"/>
      <c r="AU1120" s="100"/>
      <c r="AV1120" s="99">
        <f t="shared" si="1512"/>
        <v>0</v>
      </c>
      <c r="AW1120" s="98"/>
      <c r="AX1120" s="99">
        <f t="shared" si="1522"/>
        <v>-18692274.920000002</v>
      </c>
      <c r="AY1120" s="98">
        <f t="shared" si="1513"/>
        <v>-18692274.920000002</v>
      </c>
      <c r="AZ1120" s="47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</row>
    <row r="1121" spans="1:83 16357:16370" s="11" customFormat="1" ht="12" customHeight="1">
      <c r="A1121" s="161">
        <v>23200063</v>
      </c>
      <c r="B1121" s="108" t="str">
        <f t="shared" ref="B1121:B1191" si="1524">TEXT(A1121,"##")</f>
        <v>23200063</v>
      </c>
      <c r="C1121" s="94" t="s">
        <v>789</v>
      </c>
      <c r="D1121" s="112" t="str">
        <f t="shared" si="1464"/>
        <v>W/C</v>
      </c>
      <c r="E1121" s="112"/>
      <c r="F1121" s="94"/>
      <c r="G1121" s="112"/>
      <c r="H1121" s="177" t="str">
        <f t="shared" si="1523"/>
        <v/>
      </c>
      <c r="I1121" s="177" t="str">
        <f t="shared" si="1507"/>
        <v/>
      </c>
      <c r="J1121" s="177" t="str">
        <f t="shared" si="1508"/>
        <v/>
      </c>
      <c r="K1121" s="177" t="str">
        <f t="shared" si="1509"/>
        <v/>
      </c>
      <c r="L1121" s="177" t="str">
        <f t="shared" si="1458"/>
        <v>NO</v>
      </c>
      <c r="M1121" s="177" t="str">
        <f t="shared" si="1459"/>
        <v>W/C</v>
      </c>
      <c r="N1121" s="177" t="str">
        <f t="shared" si="1460"/>
        <v>W/C</v>
      </c>
      <c r="O1121"/>
      <c r="P1121" s="95">
        <v>-3978964.76</v>
      </c>
      <c r="Q1121" s="95">
        <v>-3402910.64</v>
      </c>
      <c r="R1121" s="95">
        <v>-3933311.94</v>
      </c>
      <c r="S1121" s="95">
        <v>0</v>
      </c>
      <c r="T1121" s="95">
        <v>0</v>
      </c>
      <c r="U1121" s="95">
        <v>0</v>
      </c>
      <c r="V1121" s="95">
        <v>-3596608.63</v>
      </c>
      <c r="W1121" s="95">
        <v>-3528059.1</v>
      </c>
      <c r="X1121" s="95">
        <v>0</v>
      </c>
      <c r="Y1121" s="95">
        <v>0</v>
      </c>
      <c r="Z1121" s="95">
        <v>-283059.20000000001</v>
      </c>
      <c r="AA1121" s="95">
        <v>0</v>
      </c>
      <c r="AB1121" s="95">
        <v>-3386270.49</v>
      </c>
      <c r="AC1121" s="95"/>
      <c r="AD1121" s="95"/>
      <c r="AE1121" s="95">
        <f t="shared" si="1468"/>
        <v>-1535547.2612499997</v>
      </c>
      <c r="AF1121" s="102"/>
      <c r="AG1121" s="101"/>
      <c r="AH1121" s="99"/>
      <c r="AI1121" s="99"/>
      <c r="AJ1121" s="99"/>
      <c r="AK1121" s="100"/>
      <c r="AL1121" s="99">
        <f t="shared" si="1510"/>
        <v>0</v>
      </c>
      <c r="AM1121" s="98"/>
      <c r="AN1121" s="99">
        <f t="shared" si="1521"/>
        <v>-1535547.2612499997</v>
      </c>
      <c r="AO1121" s="247">
        <f t="shared" si="1511"/>
        <v>-1535547.2612499997</v>
      </c>
      <c r="AP1121" s="232"/>
      <c r="AQ1121" s="86">
        <f t="shared" si="1461"/>
        <v>-3386270.49</v>
      </c>
      <c r="AR1121" s="99"/>
      <c r="AS1121" s="99"/>
      <c r="AT1121" s="99"/>
      <c r="AU1121" s="100"/>
      <c r="AV1121" s="99">
        <f t="shared" si="1512"/>
        <v>0</v>
      </c>
      <c r="AW1121" s="98"/>
      <c r="AX1121" s="99">
        <f t="shared" si="1522"/>
        <v>-3386270.49</v>
      </c>
      <c r="AY1121" s="98">
        <f t="shared" si="1513"/>
        <v>-3386270.49</v>
      </c>
      <c r="AZ1121" s="470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</row>
    <row r="1122" spans="1:83 16357:16370" s="11" customFormat="1" ht="12" customHeight="1">
      <c r="A1122" s="161">
        <v>23200071</v>
      </c>
      <c r="B1122" s="108" t="str">
        <f t="shared" si="1524"/>
        <v>23200071</v>
      </c>
      <c r="C1122" s="94" t="s">
        <v>649</v>
      </c>
      <c r="D1122" s="112" t="str">
        <f t="shared" si="1464"/>
        <v>W/C</v>
      </c>
      <c r="E1122" s="112"/>
      <c r="F1122" s="94"/>
      <c r="G1122" s="112"/>
      <c r="H1122" s="177" t="str">
        <f t="shared" si="1523"/>
        <v/>
      </c>
      <c r="I1122" s="177" t="str">
        <f t="shared" si="1507"/>
        <v/>
      </c>
      <c r="J1122" s="177" t="str">
        <f t="shared" si="1508"/>
        <v/>
      </c>
      <c r="K1122" s="177" t="str">
        <f t="shared" si="1509"/>
        <v/>
      </c>
      <c r="L1122" s="177" t="str">
        <f t="shared" si="1458"/>
        <v>NO</v>
      </c>
      <c r="M1122" s="177" t="str">
        <f t="shared" si="1459"/>
        <v>W/C</v>
      </c>
      <c r="N1122" s="177" t="str">
        <f t="shared" si="1460"/>
        <v>W/C</v>
      </c>
      <c r="O1122"/>
      <c r="P1122" s="95">
        <v>-2285329.02</v>
      </c>
      <c r="Q1122" s="95">
        <v>-2531519.38</v>
      </c>
      <c r="R1122" s="95">
        <v>-976457.62</v>
      </c>
      <c r="S1122" s="95">
        <v>-1126329.73</v>
      </c>
      <c r="T1122" s="95">
        <v>-2928799.16</v>
      </c>
      <c r="U1122" s="95">
        <v>-2917784.39</v>
      </c>
      <c r="V1122" s="95">
        <v>-1842035.68</v>
      </c>
      <c r="W1122" s="95">
        <v>-1460444.29</v>
      </c>
      <c r="X1122" s="95">
        <v>-1569150.03</v>
      </c>
      <c r="Y1122" s="95">
        <v>-1363724.28</v>
      </c>
      <c r="Z1122" s="95">
        <v>-1934377.13</v>
      </c>
      <c r="AA1122" s="95">
        <v>-1353955.57</v>
      </c>
      <c r="AB1122" s="95">
        <v>-1766567.12</v>
      </c>
      <c r="AC1122" s="95"/>
      <c r="AD1122" s="95"/>
      <c r="AE1122" s="95">
        <f t="shared" si="1468"/>
        <v>-1835877.1108333331</v>
      </c>
      <c r="AF1122" s="102"/>
      <c r="AG1122" s="102"/>
      <c r="AH1122" s="99"/>
      <c r="AI1122" s="99"/>
      <c r="AJ1122" s="99"/>
      <c r="AK1122" s="100"/>
      <c r="AL1122" s="99">
        <f t="shared" si="1510"/>
        <v>0</v>
      </c>
      <c r="AM1122" s="98"/>
      <c r="AN1122" s="99">
        <f t="shared" si="1521"/>
        <v>-1835877.1108333331</v>
      </c>
      <c r="AO1122" s="247">
        <f t="shared" si="1511"/>
        <v>-1835877.1108333331</v>
      </c>
      <c r="AP1122" s="232"/>
      <c r="AQ1122" s="86">
        <f t="shared" si="1461"/>
        <v>-1766567.12</v>
      </c>
      <c r="AR1122" s="99"/>
      <c r="AS1122" s="99"/>
      <c r="AT1122" s="99"/>
      <c r="AU1122" s="100"/>
      <c r="AV1122" s="99">
        <f t="shared" si="1512"/>
        <v>0</v>
      </c>
      <c r="AW1122" s="98"/>
      <c r="AX1122" s="99">
        <f t="shared" si="1522"/>
        <v>-1766567.12</v>
      </c>
      <c r="AY1122" s="98">
        <f t="shared" si="1513"/>
        <v>-1766567.12</v>
      </c>
      <c r="AZ1122" s="470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</row>
    <row r="1123" spans="1:83 16357:16370" s="11" customFormat="1" ht="12" customHeight="1">
      <c r="A1123" s="161">
        <v>23200081</v>
      </c>
      <c r="B1123" s="108" t="str">
        <f t="shared" si="1524"/>
        <v>23200081</v>
      </c>
      <c r="C1123" s="94" t="s">
        <v>650</v>
      </c>
      <c r="D1123" s="112" t="str">
        <f t="shared" si="1464"/>
        <v>W/C</v>
      </c>
      <c r="E1123" s="112"/>
      <c r="F1123" s="94"/>
      <c r="G1123" s="112"/>
      <c r="H1123" s="177" t="str">
        <f t="shared" si="1523"/>
        <v/>
      </c>
      <c r="I1123" s="177" t="str">
        <f t="shared" si="1507"/>
        <v/>
      </c>
      <c r="J1123" s="177" t="str">
        <f t="shared" si="1508"/>
        <v/>
      </c>
      <c r="K1123" s="177" t="str">
        <f t="shared" si="1509"/>
        <v/>
      </c>
      <c r="L1123" s="177" t="str">
        <f t="shared" si="1458"/>
        <v>NO</v>
      </c>
      <c r="M1123" s="177" t="str">
        <f t="shared" si="1459"/>
        <v>W/C</v>
      </c>
      <c r="N1123" s="177" t="str">
        <f t="shared" si="1460"/>
        <v>W/C</v>
      </c>
      <c r="O1123"/>
      <c r="P1123" s="95">
        <v>-6916464.4800000004</v>
      </c>
      <c r="Q1123" s="95">
        <v>-6994712.2300000004</v>
      </c>
      <c r="R1123" s="95">
        <v>-4419209.45</v>
      </c>
      <c r="S1123" s="95">
        <v>-5852303.8300000001</v>
      </c>
      <c r="T1123" s="95">
        <v>-5022920.67</v>
      </c>
      <c r="U1123" s="95">
        <v>-4535189.3899999997</v>
      </c>
      <c r="V1123" s="95">
        <v>-4633193.68</v>
      </c>
      <c r="W1123" s="95">
        <v>-5206833.9800000004</v>
      </c>
      <c r="X1123" s="95">
        <v>-5230150.1900000004</v>
      </c>
      <c r="Y1123" s="95">
        <v>-5176526.01</v>
      </c>
      <c r="Z1123" s="95">
        <v>-4785801.6100000003</v>
      </c>
      <c r="AA1123" s="95">
        <v>-5112939.5</v>
      </c>
      <c r="AB1123" s="95">
        <v>-6052231.9199999999</v>
      </c>
      <c r="AC1123" s="95"/>
      <c r="AD1123" s="95"/>
      <c r="AE1123" s="95">
        <f t="shared" si="1468"/>
        <v>-5287844.0616666665</v>
      </c>
      <c r="AF1123" s="102"/>
      <c r="AG1123" s="102"/>
      <c r="AH1123" s="99"/>
      <c r="AI1123" s="99"/>
      <c r="AJ1123" s="99"/>
      <c r="AK1123" s="100"/>
      <c r="AL1123" s="99">
        <f t="shared" si="1510"/>
        <v>0</v>
      </c>
      <c r="AM1123" s="98"/>
      <c r="AN1123" s="99">
        <f t="shared" si="1521"/>
        <v>-5287844.0616666665</v>
      </c>
      <c r="AO1123" s="247">
        <f t="shared" si="1511"/>
        <v>-5287844.0616666665</v>
      </c>
      <c r="AP1123" s="232"/>
      <c r="AQ1123" s="86">
        <f t="shared" si="1461"/>
        <v>-6052231.9199999999</v>
      </c>
      <c r="AR1123" s="99"/>
      <c r="AS1123" s="99"/>
      <c r="AT1123" s="99"/>
      <c r="AU1123" s="100"/>
      <c r="AV1123" s="99">
        <f t="shared" si="1512"/>
        <v>0</v>
      </c>
      <c r="AW1123" s="98"/>
      <c r="AX1123" s="99">
        <f t="shared" si="1522"/>
        <v>-6052231.9199999999</v>
      </c>
      <c r="AY1123" s="98">
        <f t="shared" si="1513"/>
        <v>-6052231.9199999999</v>
      </c>
      <c r="AZ1123" s="470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</row>
    <row r="1124" spans="1:83 16357:16370" s="11" customFormat="1" ht="12" customHeight="1">
      <c r="A1124" s="161">
        <v>23200101</v>
      </c>
      <c r="B1124" s="108" t="str">
        <f t="shared" si="1524"/>
        <v>23200101</v>
      </c>
      <c r="C1124" s="94" t="s">
        <v>294</v>
      </c>
      <c r="D1124" s="112" t="str">
        <f t="shared" si="1464"/>
        <v>W/C</v>
      </c>
      <c r="E1124" s="112"/>
      <c r="F1124" s="94"/>
      <c r="G1124" s="112"/>
      <c r="H1124" s="177" t="str">
        <f t="shared" si="1523"/>
        <v/>
      </c>
      <c r="I1124" s="177" t="str">
        <f t="shared" si="1507"/>
        <v/>
      </c>
      <c r="J1124" s="177" t="str">
        <f t="shared" si="1508"/>
        <v/>
      </c>
      <c r="K1124" s="177" t="str">
        <f t="shared" si="1509"/>
        <v/>
      </c>
      <c r="L1124" s="177" t="str">
        <f t="shared" si="1458"/>
        <v>NO</v>
      </c>
      <c r="M1124" s="177" t="str">
        <f t="shared" si="1459"/>
        <v>W/C</v>
      </c>
      <c r="N1124" s="177" t="str">
        <f t="shared" si="1460"/>
        <v>W/C</v>
      </c>
      <c r="O1124"/>
      <c r="P1124" s="95">
        <v>-1924094</v>
      </c>
      <c r="Q1124" s="95">
        <v>-439230.01</v>
      </c>
      <c r="R1124" s="95">
        <v>0</v>
      </c>
      <c r="S1124" s="95">
        <v>-715100.22</v>
      </c>
      <c r="T1124" s="95">
        <v>-85276</v>
      </c>
      <c r="U1124" s="95">
        <v>-777592.69</v>
      </c>
      <c r="V1124" s="95">
        <v>-50608</v>
      </c>
      <c r="W1124" s="95">
        <v>-4107325.5</v>
      </c>
      <c r="X1124" s="95">
        <v>-43160</v>
      </c>
      <c r="Y1124" s="95">
        <v>-1001026.71</v>
      </c>
      <c r="Z1124" s="95">
        <v>-707681.25</v>
      </c>
      <c r="AA1124" s="95">
        <v>-1946330</v>
      </c>
      <c r="AB1124" s="95">
        <v>-1583272.24</v>
      </c>
      <c r="AC1124" s="95"/>
      <c r="AD1124" s="95"/>
      <c r="AE1124" s="95">
        <f t="shared" si="1468"/>
        <v>-968917.79166666663</v>
      </c>
      <c r="AF1124" s="102"/>
      <c r="AG1124" s="101"/>
      <c r="AH1124" s="99"/>
      <c r="AI1124" s="99"/>
      <c r="AJ1124" s="99"/>
      <c r="AK1124" s="100"/>
      <c r="AL1124" s="99">
        <f t="shared" si="1510"/>
        <v>0</v>
      </c>
      <c r="AM1124" s="98"/>
      <c r="AN1124" s="99">
        <f t="shared" si="1521"/>
        <v>-968917.79166666663</v>
      </c>
      <c r="AO1124" s="247">
        <f t="shared" si="1511"/>
        <v>-968917.79166666663</v>
      </c>
      <c r="AP1124" s="232"/>
      <c r="AQ1124" s="86">
        <f t="shared" si="1461"/>
        <v>-1583272.24</v>
      </c>
      <c r="AR1124" s="99"/>
      <c r="AS1124" s="99"/>
      <c r="AT1124" s="99"/>
      <c r="AU1124" s="100"/>
      <c r="AV1124" s="99">
        <f t="shared" si="1512"/>
        <v>0</v>
      </c>
      <c r="AW1124" s="98"/>
      <c r="AX1124" s="99">
        <f t="shared" si="1522"/>
        <v>-1583272.24</v>
      </c>
      <c r="AY1124" s="98">
        <f t="shared" si="1513"/>
        <v>-1583272.24</v>
      </c>
      <c r="AZ1124" s="470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</row>
    <row r="1125" spans="1:83 16357:16370" s="11" customFormat="1" ht="12" customHeight="1">
      <c r="A1125" s="161">
        <v>23200103</v>
      </c>
      <c r="B1125" s="108" t="str">
        <f t="shared" si="1524"/>
        <v>23200103</v>
      </c>
      <c r="C1125" s="94" t="s">
        <v>71</v>
      </c>
      <c r="D1125" s="112" t="str">
        <f t="shared" si="1464"/>
        <v>W/C</v>
      </c>
      <c r="E1125" s="112"/>
      <c r="F1125" s="94"/>
      <c r="G1125" s="112"/>
      <c r="H1125" s="177" t="str">
        <f t="shared" si="1523"/>
        <v/>
      </c>
      <c r="I1125" s="177" t="str">
        <f t="shared" si="1507"/>
        <v/>
      </c>
      <c r="J1125" s="177" t="str">
        <f t="shared" si="1508"/>
        <v/>
      </c>
      <c r="K1125" s="177" t="str">
        <f t="shared" si="1509"/>
        <v/>
      </c>
      <c r="L1125" s="177" t="str">
        <f t="shared" si="1458"/>
        <v>NO</v>
      </c>
      <c r="M1125" s="177" t="str">
        <f t="shared" si="1459"/>
        <v>W/C</v>
      </c>
      <c r="N1125" s="177" t="str">
        <f t="shared" si="1460"/>
        <v>W/C</v>
      </c>
      <c r="O1125"/>
      <c r="P1125" s="95">
        <v>-82773.570000000007</v>
      </c>
      <c r="Q1125" s="95">
        <v>-133484.12</v>
      </c>
      <c r="R1125" s="95">
        <v>-100219.51</v>
      </c>
      <c r="S1125" s="95">
        <v>-189861.34</v>
      </c>
      <c r="T1125" s="95">
        <v>-184068.95</v>
      </c>
      <c r="U1125" s="95">
        <v>-167718.73000000001</v>
      </c>
      <c r="V1125" s="95">
        <v>-164091</v>
      </c>
      <c r="W1125" s="95">
        <v>-158873.31</v>
      </c>
      <c r="X1125" s="95">
        <v>-79245.440000000002</v>
      </c>
      <c r="Y1125" s="95">
        <v>-82822.22</v>
      </c>
      <c r="Z1125" s="95">
        <v>-96420.78</v>
      </c>
      <c r="AA1125" s="95">
        <v>-97971.99</v>
      </c>
      <c r="AB1125" s="95">
        <v>-121440.46</v>
      </c>
      <c r="AC1125" s="95"/>
      <c r="AD1125" s="95"/>
      <c r="AE1125" s="95">
        <f t="shared" si="1468"/>
        <v>-129740.36708333332</v>
      </c>
      <c r="AF1125" s="102"/>
      <c r="AG1125" s="101"/>
      <c r="AH1125" s="99"/>
      <c r="AI1125" s="99"/>
      <c r="AJ1125" s="99"/>
      <c r="AK1125" s="100"/>
      <c r="AL1125" s="99">
        <f t="shared" si="1510"/>
        <v>0</v>
      </c>
      <c r="AM1125" s="98"/>
      <c r="AN1125" s="99">
        <f t="shared" si="1521"/>
        <v>-129740.36708333332</v>
      </c>
      <c r="AO1125" s="247">
        <f t="shared" si="1511"/>
        <v>-129740.36708333332</v>
      </c>
      <c r="AP1125" s="232"/>
      <c r="AQ1125" s="86">
        <f t="shared" si="1461"/>
        <v>-121440.46</v>
      </c>
      <c r="AR1125" s="99"/>
      <c r="AS1125" s="99"/>
      <c r="AT1125" s="99"/>
      <c r="AU1125" s="100"/>
      <c r="AV1125" s="99">
        <f t="shared" si="1512"/>
        <v>0</v>
      </c>
      <c r="AW1125" s="98"/>
      <c r="AX1125" s="99">
        <f t="shared" si="1522"/>
        <v>-121440.46</v>
      </c>
      <c r="AY1125" s="98">
        <f t="shared" si="1513"/>
        <v>-121440.46</v>
      </c>
      <c r="AZ1125" s="470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</row>
    <row r="1126" spans="1:83 16357:16370" s="11" customFormat="1" ht="12" customHeight="1">
      <c r="A1126" s="161">
        <v>23200111</v>
      </c>
      <c r="B1126" s="108" t="str">
        <f t="shared" si="1524"/>
        <v>23200111</v>
      </c>
      <c r="C1126" s="94" t="s">
        <v>651</v>
      </c>
      <c r="D1126" s="112" t="str">
        <f t="shared" si="1464"/>
        <v>W/C</v>
      </c>
      <c r="E1126" s="112"/>
      <c r="F1126" s="94"/>
      <c r="G1126" s="112"/>
      <c r="H1126" s="177" t="str">
        <f t="shared" si="1523"/>
        <v/>
      </c>
      <c r="I1126" s="177" t="str">
        <f t="shared" si="1507"/>
        <v/>
      </c>
      <c r="J1126" s="177" t="str">
        <f t="shared" si="1508"/>
        <v/>
      </c>
      <c r="K1126" s="177" t="str">
        <f t="shared" si="1509"/>
        <v/>
      </c>
      <c r="L1126" s="177" t="str">
        <f t="shared" si="1458"/>
        <v>NO</v>
      </c>
      <c r="M1126" s="177" t="str">
        <f t="shared" si="1459"/>
        <v>W/C</v>
      </c>
      <c r="N1126" s="177" t="str">
        <f t="shared" si="1460"/>
        <v>W/C</v>
      </c>
      <c r="O1126"/>
      <c r="P1126" s="95">
        <v>-240823.86</v>
      </c>
      <c r="Q1126" s="95">
        <v>-227580.44</v>
      </c>
      <c r="R1126" s="95">
        <v>-262835.65999999997</v>
      </c>
      <c r="S1126" s="95">
        <v>-234724.29</v>
      </c>
      <c r="T1126" s="95">
        <v>-253112.21</v>
      </c>
      <c r="U1126" s="95">
        <v>-290328.63</v>
      </c>
      <c r="V1126" s="95">
        <v>-217243.43</v>
      </c>
      <c r="W1126" s="95">
        <v>-291851.63</v>
      </c>
      <c r="X1126" s="95">
        <v>-350245.43</v>
      </c>
      <c r="Y1126" s="95">
        <v>-401223.41</v>
      </c>
      <c r="Z1126" s="95">
        <v>-433580.42</v>
      </c>
      <c r="AA1126" s="95">
        <v>-475958.01</v>
      </c>
      <c r="AB1126" s="95">
        <v>-228913.45</v>
      </c>
      <c r="AC1126" s="95"/>
      <c r="AD1126" s="95"/>
      <c r="AE1126" s="95">
        <f t="shared" si="1468"/>
        <v>-306129.35125000001</v>
      </c>
      <c r="AF1126" s="102"/>
      <c r="AG1126" s="102"/>
      <c r="AH1126" s="99"/>
      <c r="AI1126" s="99"/>
      <c r="AJ1126" s="99"/>
      <c r="AK1126" s="100"/>
      <c r="AL1126" s="99">
        <f t="shared" si="1510"/>
        <v>0</v>
      </c>
      <c r="AM1126" s="98"/>
      <c r="AN1126" s="99">
        <f t="shared" si="1521"/>
        <v>-306129.35125000001</v>
      </c>
      <c r="AO1126" s="247">
        <f t="shared" si="1511"/>
        <v>-306129.35125000001</v>
      </c>
      <c r="AP1126" s="232"/>
      <c r="AQ1126" s="86">
        <f t="shared" si="1461"/>
        <v>-228913.45</v>
      </c>
      <c r="AR1126" s="99"/>
      <c r="AS1126" s="99"/>
      <c r="AT1126" s="99"/>
      <c r="AU1126" s="100"/>
      <c r="AV1126" s="99">
        <f t="shared" si="1512"/>
        <v>0</v>
      </c>
      <c r="AW1126" s="98"/>
      <c r="AX1126" s="99">
        <f t="shared" si="1522"/>
        <v>-228913.45</v>
      </c>
      <c r="AY1126" s="98">
        <f t="shared" si="1513"/>
        <v>-228913.45</v>
      </c>
      <c r="AZ1126" s="470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</row>
    <row r="1127" spans="1:83 16357:16370" s="11" customFormat="1" ht="12" customHeight="1">
      <c r="A1127" s="167" t="s">
        <v>1593</v>
      </c>
      <c r="B1127" s="108" t="str">
        <f t="shared" si="1524"/>
        <v>23200113</v>
      </c>
      <c r="C1127" s="112" t="s">
        <v>1588</v>
      </c>
      <c r="D1127" s="112" t="str">
        <f t="shared" si="1464"/>
        <v>W/C</v>
      </c>
      <c r="E1127" s="94"/>
      <c r="F1127" s="112"/>
      <c r="G1127" s="177"/>
      <c r="H1127" s="177" t="str">
        <f t="shared" si="1523"/>
        <v/>
      </c>
      <c r="I1127" s="177" t="str">
        <f t="shared" si="1507"/>
        <v/>
      </c>
      <c r="J1127" s="177" t="str">
        <f t="shared" si="1508"/>
        <v/>
      </c>
      <c r="K1127" s="177" t="str">
        <f t="shared" si="1509"/>
        <v/>
      </c>
      <c r="L1127" s="177" t="str">
        <f t="shared" ref="L1127" si="1525">IF(VALUE(AM1127),"W/C",IF(ISBLANK(AM1127),"NO","W/C"))</f>
        <v>NO</v>
      </c>
      <c r="M1127" s="177" t="str">
        <f t="shared" ref="M1127" si="1526">IF(VALUE(AN1127),"W/C",IF(ISBLANK(AN1127),"NO","W/C"))</f>
        <v>W/C</v>
      </c>
      <c r="N1127" s="5" t="str">
        <f t="shared" ref="N1127" si="1527">IF(OR(CONCATENATE(L1127,M1127)="NOW/C",CONCATENATE(L1127,M1127)="W/CNO"),"W/C","")</f>
        <v>W/C</v>
      </c>
      <c r="O1127" s="95"/>
      <c r="P1127" s="98">
        <v>0</v>
      </c>
      <c r="Q1127" s="99">
        <v>0</v>
      </c>
      <c r="R1127" s="99">
        <v>0</v>
      </c>
      <c r="S1127" s="99">
        <v>0</v>
      </c>
      <c r="T1127" s="99">
        <v>0</v>
      </c>
      <c r="U1127" s="99">
        <v>0</v>
      </c>
      <c r="V1127" s="99">
        <v>0</v>
      </c>
      <c r="W1127" s="99">
        <v>0</v>
      </c>
      <c r="X1127" s="99">
        <v>0</v>
      </c>
      <c r="Y1127" s="99">
        <v>0</v>
      </c>
      <c r="Z1127" s="99">
        <v>0</v>
      </c>
      <c r="AA1127" s="99">
        <v>0</v>
      </c>
      <c r="AB1127" s="99">
        <v>0</v>
      </c>
      <c r="AC1127" s="99"/>
      <c r="AD1127" s="86"/>
      <c r="AE1127" s="99">
        <f t="shared" si="1468"/>
        <v>0</v>
      </c>
      <c r="AF1127" s="102"/>
      <c r="AG1127" s="102"/>
      <c r="AH1127" s="99"/>
      <c r="AI1127" s="99"/>
      <c r="AJ1127" s="99"/>
      <c r="AK1127" s="99"/>
      <c r="AL1127" s="245">
        <f t="shared" ref="AL1127" si="1528">SUM(AI1127:AK1127)</f>
        <v>0</v>
      </c>
      <c r="AN1127" s="290">
        <f t="shared" si="1521"/>
        <v>0</v>
      </c>
      <c r="AO1127" s="11">
        <f t="shared" ref="AO1127" si="1529">AM1127+AN1127</f>
        <v>0</v>
      </c>
      <c r="AP1127" s="232"/>
      <c r="AQ1127" s="11">
        <f t="shared" ref="AQ1127:AQ1194" si="1530">AB1127</f>
        <v>0</v>
      </c>
      <c r="AV1127" s="99">
        <f t="shared" si="1512"/>
        <v>0</v>
      </c>
      <c r="AX1127" s="11">
        <f t="shared" ref="AX1127" si="1531">AQ1127</f>
        <v>0</v>
      </c>
      <c r="AY1127" s="11">
        <f t="shared" ref="AY1127" si="1532">AW1127+AX1127</f>
        <v>0</v>
      </c>
      <c r="AZ1127" s="470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XEC1127" s="167"/>
      <c r="XED1127" s="94"/>
      <c r="XEE1127" s="112"/>
      <c r="XEF1127" s="112"/>
      <c r="XEG1127" s="94"/>
      <c r="XEH1127" s="112"/>
      <c r="XEI1127" s="177"/>
      <c r="XEJ1127" s="177"/>
      <c r="XEK1127" s="177"/>
      <c r="XEL1127" s="177"/>
      <c r="XEM1127" s="177"/>
      <c r="XEN1127" s="177"/>
      <c r="XEO1127" s="177"/>
      <c r="XEP1127" s="5"/>
    </row>
    <row r="1128" spans="1:83 16357:16370" s="11" customFormat="1" ht="12" customHeight="1">
      <c r="A1128" s="161">
        <v>23200121</v>
      </c>
      <c r="B1128" s="108" t="str">
        <f t="shared" si="1524"/>
        <v>23200121</v>
      </c>
      <c r="C1128" s="94" t="s">
        <v>568</v>
      </c>
      <c r="D1128" s="112" t="str">
        <f t="shared" si="1464"/>
        <v>W/C</v>
      </c>
      <c r="E1128" s="112"/>
      <c r="F1128" s="94"/>
      <c r="G1128" s="112"/>
      <c r="H1128" s="177" t="str">
        <f t="shared" si="1523"/>
        <v/>
      </c>
      <c r="I1128" s="177" t="str">
        <f t="shared" si="1507"/>
        <v/>
      </c>
      <c r="J1128" s="177" t="str">
        <f t="shared" si="1508"/>
        <v/>
      </c>
      <c r="K1128" s="177" t="str">
        <f t="shared" si="1509"/>
        <v/>
      </c>
      <c r="L1128" s="177" t="str">
        <f t="shared" si="1458"/>
        <v>NO</v>
      </c>
      <c r="M1128" s="177" t="str">
        <f t="shared" si="1459"/>
        <v>W/C</v>
      </c>
      <c r="N1128" s="177" t="str">
        <f t="shared" si="1460"/>
        <v>W/C</v>
      </c>
      <c r="O1128"/>
      <c r="P1128" s="95">
        <v>-323354.09000000003</v>
      </c>
      <c r="Q1128" s="95">
        <v>-107336.55</v>
      </c>
      <c r="R1128" s="95">
        <v>62397.02</v>
      </c>
      <c r="S1128" s="95">
        <v>-120640.85</v>
      </c>
      <c r="T1128" s="95">
        <v>-120640.85</v>
      </c>
      <c r="U1128" s="95">
        <v>-120640.85</v>
      </c>
      <c r="V1128" s="95">
        <v>-159711.26</v>
      </c>
      <c r="W1128" s="95">
        <v>-159711.26</v>
      </c>
      <c r="X1128" s="95">
        <v>-103521.79</v>
      </c>
      <c r="Y1128" s="95">
        <v>-217240.56</v>
      </c>
      <c r="Z1128" s="95">
        <v>-283049.78999999998</v>
      </c>
      <c r="AA1128" s="95">
        <v>-217240.56</v>
      </c>
      <c r="AB1128" s="95">
        <v>-302458.17</v>
      </c>
      <c r="AC1128" s="95"/>
      <c r="AD1128" s="95"/>
      <c r="AE1128" s="95">
        <f t="shared" si="1468"/>
        <v>-155020.28583333336</v>
      </c>
      <c r="AF1128" s="102"/>
      <c r="AG1128" s="102"/>
      <c r="AH1128" s="99"/>
      <c r="AI1128" s="99"/>
      <c r="AJ1128" s="99"/>
      <c r="AK1128" s="100"/>
      <c r="AL1128" s="99">
        <f t="shared" si="1510"/>
        <v>0</v>
      </c>
      <c r="AM1128" s="98"/>
      <c r="AN1128" s="99">
        <f t="shared" si="1521"/>
        <v>-155020.28583333336</v>
      </c>
      <c r="AO1128" s="247">
        <f t="shared" si="1511"/>
        <v>-155020.28583333336</v>
      </c>
      <c r="AP1128" s="232"/>
      <c r="AQ1128" s="86">
        <f t="shared" si="1530"/>
        <v>-302458.17</v>
      </c>
      <c r="AR1128" s="99"/>
      <c r="AS1128" s="99"/>
      <c r="AT1128" s="99"/>
      <c r="AU1128" s="100"/>
      <c r="AV1128" s="99">
        <f t="shared" si="1512"/>
        <v>0</v>
      </c>
      <c r="AW1128" s="98"/>
      <c r="AX1128" s="99">
        <f t="shared" si="1522"/>
        <v>-302458.17</v>
      </c>
      <c r="AY1128" s="98">
        <f t="shared" si="1513"/>
        <v>-302458.17</v>
      </c>
      <c r="AZ1128" s="470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</row>
    <row r="1129" spans="1:83 16357:16370" s="11" customFormat="1" ht="12" customHeight="1">
      <c r="A1129" s="161">
        <v>23200153</v>
      </c>
      <c r="B1129" s="108" t="str">
        <f t="shared" si="1524"/>
        <v>23200153</v>
      </c>
      <c r="C1129" s="94" t="s">
        <v>593</v>
      </c>
      <c r="D1129" s="112" t="str">
        <f t="shared" ref="D1129:D1193" si="1533">IF(CONCATENATE(H1129,I1129,J1129,K1129,N1129)= "ERBGRB","CRB",CONCATENATE(H1129,I1129,J1129,K1129,N1129))</f>
        <v>W/C</v>
      </c>
      <c r="E1129" s="112"/>
      <c r="F1129" s="94"/>
      <c r="G1129" s="112"/>
      <c r="H1129" s="177" t="str">
        <f t="shared" si="1523"/>
        <v/>
      </c>
      <c r="I1129" s="177" t="str">
        <f t="shared" si="1507"/>
        <v/>
      </c>
      <c r="J1129" s="177" t="str">
        <f t="shared" si="1508"/>
        <v/>
      </c>
      <c r="K1129" s="177" t="str">
        <f t="shared" si="1509"/>
        <v/>
      </c>
      <c r="L1129" s="177" t="str">
        <f t="shared" ref="L1129:L1199" si="1534">IF(VALUE(AM1129),"W/C",IF(ISBLANK(AM1129),"NO","W/C"))</f>
        <v>NO</v>
      </c>
      <c r="M1129" s="177" t="str">
        <f t="shared" ref="M1129:M1199" si="1535">IF(VALUE(AN1129),"W/C",IF(ISBLANK(AN1129),"NO","W/C"))</f>
        <v>W/C</v>
      </c>
      <c r="N1129" s="177" t="str">
        <f t="shared" ref="N1129:N1199" si="1536">IF(OR(CONCATENATE(L1129,M1129)="NOW/C",CONCATENATE(L1129,M1129)="W/CNO"),"W/C","")</f>
        <v>W/C</v>
      </c>
      <c r="O1129"/>
      <c r="P1129" s="95">
        <v>-9465</v>
      </c>
      <c r="Q1129" s="95">
        <v>-9991.14</v>
      </c>
      <c r="R1129" s="95">
        <v>-9371.01</v>
      </c>
      <c r="S1129" s="95">
        <v>0</v>
      </c>
      <c r="T1129" s="95">
        <v>0</v>
      </c>
      <c r="U1129" s="95">
        <v>0</v>
      </c>
      <c r="V1129" s="95">
        <v>-9492.14</v>
      </c>
      <c r="W1129" s="95">
        <v>-9169.93</v>
      </c>
      <c r="X1129" s="95">
        <v>0</v>
      </c>
      <c r="Y1129" s="95">
        <v>0</v>
      </c>
      <c r="Z1129" s="95">
        <v>0</v>
      </c>
      <c r="AA1129" s="95">
        <v>0</v>
      </c>
      <c r="AB1129" s="95">
        <v>-6514.24</v>
      </c>
      <c r="AC1129" s="95"/>
      <c r="AD1129" s="95"/>
      <c r="AE1129" s="95">
        <f t="shared" si="1468"/>
        <v>-3834.4866666666671</v>
      </c>
      <c r="AF1129" s="97"/>
      <c r="AG1129" s="96"/>
      <c r="AH1129" s="99"/>
      <c r="AI1129" s="99"/>
      <c r="AJ1129" s="99"/>
      <c r="AK1129" s="100"/>
      <c r="AL1129" s="99">
        <f t="shared" si="1510"/>
        <v>0</v>
      </c>
      <c r="AM1129" s="98"/>
      <c r="AN1129" s="99">
        <f t="shared" si="1521"/>
        <v>-3834.4866666666671</v>
      </c>
      <c r="AO1129" s="247">
        <f t="shared" si="1511"/>
        <v>-3834.4866666666671</v>
      </c>
      <c r="AP1129" s="232"/>
      <c r="AQ1129" s="86">
        <f t="shared" si="1530"/>
        <v>-6514.24</v>
      </c>
      <c r="AR1129" s="99"/>
      <c r="AS1129" s="99"/>
      <c r="AT1129" s="99"/>
      <c r="AU1129" s="100"/>
      <c r="AV1129" s="99">
        <f t="shared" si="1512"/>
        <v>0</v>
      </c>
      <c r="AW1129" s="98"/>
      <c r="AX1129" s="99">
        <f t="shared" si="1522"/>
        <v>-6514.24</v>
      </c>
      <c r="AY1129" s="98">
        <f t="shared" si="1513"/>
        <v>-6514.24</v>
      </c>
      <c r="AZ1129" s="470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</row>
    <row r="1130" spans="1:83 16357:16370" s="11" customFormat="1" ht="12" customHeight="1">
      <c r="A1130" s="493">
        <v>23200171</v>
      </c>
      <c r="B1130" s="494" t="str">
        <f t="shared" si="1524"/>
        <v>23200171</v>
      </c>
      <c r="C1130" s="479" t="s">
        <v>1717</v>
      </c>
      <c r="D1130" s="480" t="str">
        <f t="shared" si="1533"/>
        <v>W/C</v>
      </c>
      <c r="E1130" s="480"/>
      <c r="F1130" s="495">
        <v>43525</v>
      </c>
      <c r="G1130" s="480"/>
      <c r="H1130" s="482" t="str">
        <f t="shared" si="1523"/>
        <v/>
      </c>
      <c r="I1130" s="482" t="str">
        <f t="shared" ref="I1130:I1161" si="1537">IF(VALUE(AI1130),I$7,IF(ISBLANK(AI1130),"",I$7))</f>
        <v/>
      </c>
      <c r="J1130" s="482" t="str">
        <f t="shared" ref="J1130:J1161" si="1538">IF(VALUE(AJ1130),J$7,IF(ISBLANK(AJ1130),"",J$7))</f>
        <v/>
      </c>
      <c r="K1130" s="482" t="str">
        <f t="shared" ref="K1130:K1161" si="1539">IF(VALUE(AK1130),K$7,IF(ISBLANK(AK1130),"",K$7))</f>
        <v/>
      </c>
      <c r="L1130" s="482" t="str">
        <f t="shared" ref="L1130" si="1540">IF(VALUE(AM1130),"W/C",IF(ISBLANK(AM1130),"NO","W/C"))</f>
        <v>NO</v>
      </c>
      <c r="M1130" s="482" t="str">
        <f t="shared" ref="M1130" si="1541">IF(VALUE(AN1130),"W/C",IF(ISBLANK(AN1130),"NO","W/C"))</f>
        <v>W/C</v>
      </c>
      <c r="N1130" s="482" t="str">
        <f t="shared" ref="N1130" si="1542">IF(OR(CONCATENATE(L1130,M1130)="NOW/C",CONCATENATE(L1130,M1130)="W/CNO"),"W/C","")</f>
        <v>W/C</v>
      </c>
      <c r="O1130" s="483"/>
      <c r="P1130" s="484"/>
      <c r="Q1130" s="484"/>
      <c r="R1130" s="484"/>
      <c r="S1130" s="484">
        <v>29715.29</v>
      </c>
      <c r="T1130" s="484">
        <v>-190288</v>
      </c>
      <c r="U1130" s="484">
        <v>-178825.15</v>
      </c>
      <c r="V1130" s="484">
        <v>-313200.01</v>
      </c>
      <c r="W1130" s="484">
        <v>-354607.41</v>
      </c>
      <c r="X1130" s="484">
        <v>-330354.03999999998</v>
      </c>
      <c r="Y1130" s="484">
        <v>-259913.8</v>
      </c>
      <c r="Z1130" s="484">
        <v>-185445.69</v>
      </c>
      <c r="AA1130" s="484">
        <v>-83890.79</v>
      </c>
      <c r="AB1130" s="484">
        <v>23398.84</v>
      </c>
      <c r="AC1130" s="484"/>
      <c r="AD1130" s="484"/>
      <c r="AE1130" s="484">
        <f t="shared" ref="AE1130:AE1194" si="1543">(P1130+AB1130+SUM(Q1130:AA1130)*2)/24</f>
        <v>-154592.51500000001</v>
      </c>
      <c r="AF1130" s="533"/>
      <c r="AG1130" s="534"/>
      <c r="AH1130" s="487"/>
      <c r="AI1130" s="487"/>
      <c r="AJ1130" s="487"/>
      <c r="AK1130" s="488"/>
      <c r="AL1130" s="487">
        <f t="shared" si="1510"/>
        <v>0</v>
      </c>
      <c r="AM1130" s="489"/>
      <c r="AN1130" s="487">
        <f t="shared" ref="AN1130" si="1544">AE1130</f>
        <v>-154592.51500000001</v>
      </c>
      <c r="AO1130" s="490">
        <f t="shared" ref="AO1130" si="1545">AM1130+AN1130</f>
        <v>-154592.51500000001</v>
      </c>
      <c r="AP1130" s="232"/>
      <c r="AQ1130" s="491">
        <f t="shared" ref="AQ1130" si="1546">AB1130</f>
        <v>23398.84</v>
      </c>
      <c r="AR1130" s="487"/>
      <c r="AS1130" s="487"/>
      <c r="AT1130" s="487"/>
      <c r="AU1130" s="488"/>
      <c r="AV1130" s="487">
        <f t="shared" ref="AV1130" si="1547">SUM(AS1130:AU1130)</f>
        <v>0</v>
      </c>
      <c r="AW1130" s="489"/>
      <c r="AX1130" s="487">
        <f t="shared" ref="AX1130" si="1548">AQ1130</f>
        <v>23398.84</v>
      </c>
      <c r="AY1130" s="489">
        <f t="shared" ref="AY1130" si="1549">AW1130+AX1130</f>
        <v>23398.84</v>
      </c>
      <c r="AZ1130" s="47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</row>
    <row r="1131" spans="1:83 16357:16370" s="11" customFormat="1" ht="12" customHeight="1">
      <c r="A1131" s="161">
        <v>23200221</v>
      </c>
      <c r="B1131" s="108" t="str">
        <f t="shared" si="1524"/>
        <v>23200221</v>
      </c>
      <c r="C1131" s="94" t="s">
        <v>1185</v>
      </c>
      <c r="D1131" s="112" t="str">
        <f t="shared" si="1533"/>
        <v>W/C</v>
      </c>
      <c r="E1131" s="112"/>
      <c r="F1131" s="94"/>
      <c r="G1131" s="112"/>
      <c r="H1131" s="177" t="str">
        <f t="shared" si="1523"/>
        <v/>
      </c>
      <c r="I1131" s="177" t="str">
        <f t="shared" si="1537"/>
        <v/>
      </c>
      <c r="J1131" s="177" t="str">
        <f t="shared" si="1538"/>
        <v/>
      </c>
      <c r="K1131" s="177" t="str">
        <f t="shared" si="1539"/>
        <v/>
      </c>
      <c r="L1131" s="177" t="str">
        <f t="shared" si="1534"/>
        <v>NO</v>
      </c>
      <c r="M1131" s="177" t="str">
        <f t="shared" si="1535"/>
        <v>W/C</v>
      </c>
      <c r="N1131" s="177" t="str">
        <f t="shared" si="1536"/>
        <v>W/C</v>
      </c>
      <c r="O1131"/>
      <c r="P1131" s="95">
        <v>-793908.38</v>
      </c>
      <c r="Q1131" s="95">
        <v>-113934.79</v>
      </c>
      <c r="R1131" s="95">
        <v>-614866.73</v>
      </c>
      <c r="S1131" s="95">
        <v>-744091.13</v>
      </c>
      <c r="T1131" s="95">
        <v>-339423.33</v>
      </c>
      <c r="U1131" s="95">
        <v>-153579.32999999999</v>
      </c>
      <c r="V1131" s="95">
        <v>-141962.57</v>
      </c>
      <c r="W1131" s="95">
        <v>-701071.05</v>
      </c>
      <c r="X1131" s="95">
        <v>-653523.41</v>
      </c>
      <c r="Y1131" s="95">
        <v>-959787.92</v>
      </c>
      <c r="Z1131" s="95">
        <v>-207061.2</v>
      </c>
      <c r="AA1131" s="95">
        <v>-112471.28</v>
      </c>
      <c r="AB1131" s="95">
        <v>-13300.87</v>
      </c>
      <c r="AC1131" s="95"/>
      <c r="AD1131" s="95"/>
      <c r="AE1131" s="95">
        <f t="shared" si="1543"/>
        <v>-428781.44708333333</v>
      </c>
      <c r="AF1131" s="102"/>
      <c r="AG1131" s="101"/>
      <c r="AH1131" s="99"/>
      <c r="AI1131" s="99"/>
      <c r="AJ1131" s="99"/>
      <c r="AK1131" s="100"/>
      <c r="AL1131" s="99">
        <f t="shared" si="1510"/>
        <v>0</v>
      </c>
      <c r="AM1131" s="98"/>
      <c r="AN1131" s="99">
        <f t="shared" si="1521"/>
        <v>-428781.44708333333</v>
      </c>
      <c r="AO1131" s="247">
        <f t="shared" si="1511"/>
        <v>-428781.44708333333</v>
      </c>
      <c r="AP1131" s="232"/>
      <c r="AQ1131" s="86">
        <f t="shared" si="1530"/>
        <v>-13300.87</v>
      </c>
      <c r="AR1131" s="99"/>
      <c r="AS1131" s="99"/>
      <c r="AT1131" s="99"/>
      <c r="AU1131" s="100"/>
      <c r="AV1131" s="99">
        <f t="shared" si="1512"/>
        <v>0</v>
      </c>
      <c r="AW1131" s="98"/>
      <c r="AX1131" s="99">
        <f t="shared" si="1522"/>
        <v>-13300.87</v>
      </c>
      <c r="AY1131" s="98">
        <f t="shared" si="1513"/>
        <v>-13300.87</v>
      </c>
      <c r="AZ1131" s="470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</row>
    <row r="1132" spans="1:83 16357:16370" s="11" customFormat="1" ht="12" customHeight="1">
      <c r="A1132" s="161">
        <v>23200222</v>
      </c>
      <c r="B1132" s="108" t="str">
        <f t="shared" si="1524"/>
        <v>23200222</v>
      </c>
      <c r="C1132" s="94" t="s">
        <v>104</v>
      </c>
      <c r="D1132" s="112" t="str">
        <f t="shared" si="1533"/>
        <v>W/C</v>
      </c>
      <c r="E1132" s="112"/>
      <c r="F1132" s="94"/>
      <c r="G1132" s="112"/>
      <c r="H1132" s="177" t="str">
        <f t="shared" si="1523"/>
        <v/>
      </c>
      <c r="I1132" s="177" t="str">
        <f t="shared" si="1537"/>
        <v/>
      </c>
      <c r="J1132" s="177" t="str">
        <f t="shared" si="1538"/>
        <v/>
      </c>
      <c r="K1132" s="177" t="str">
        <f t="shared" si="1539"/>
        <v/>
      </c>
      <c r="L1132" s="177" t="str">
        <f t="shared" si="1534"/>
        <v>NO</v>
      </c>
      <c r="M1132" s="177" t="str">
        <f t="shared" si="1535"/>
        <v>W/C</v>
      </c>
      <c r="N1132" s="177" t="str">
        <f t="shared" si="1536"/>
        <v>W/C</v>
      </c>
      <c r="O1132"/>
      <c r="P1132" s="95">
        <v>-10916907.869999999</v>
      </c>
      <c r="Q1132" s="95">
        <v>-11495251.32</v>
      </c>
      <c r="R1132" s="95">
        <v>-9944238.8100000005</v>
      </c>
      <c r="S1132" s="95">
        <v>-11432151.33</v>
      </c>
      <c r="T1132" s="95">
        <v>-10301365.4</v>
      </c>
      <c r="U1132" s="95">
        <v>-10562009.49</v>
      </c>
      <c r="V1132" s="95">
        <v>-10273266.939999999</v>
      </c>
      <c r="W1132" s="95">
        <v>-10096218.859999999</v>
      </c>
      <c r="X1132" s="95">
        <v>-10103275.35</v>
      </c>
      <c r="Y1132" s="95">
        <v>-10091244.67</v>
      </c>
      <c r="Z1132" s="95">
        <v>-10313030.109999999</v>
      </c>
      <c r="AA1132" s="95">
        <v>-12355234.18</v>
      </c>
      <c r="AB1132" s="95">
        <v>-12649784.560000001</v>
      </c>
      <c r="AC1132" s="95"/>
      <c r="AD1132" s="95"/>
      <c r="AE1132" s="95">
        <f t="shared" si="1543"/>
        <v>-10729219.389583334</v>
      </c>
      <c r="AF1132" s="102"/>
      <c r="AG1132" s="101"/>
      <c r="AH1132" s="99"/>
      <c r="AI1132" s="99"/>
      <c r="AJ1132" s="99"/>
      <c r="AK1132" s="100"/>
      <c r="AL1132" s="99">
        <f t="shared" si="1510"/>
        <v>0</v>
      </c>
      <c r="AM1132" s="98"/>
      <c r="AN1132" s="99">
        <f t="shared" si="1521"/>
        <v>-10729219.389583334</v>
      </c>
      <c r="AO1132" s="247">
        <f t="shared" si="1511"/>
        <v>-10729219.389583334</v>
      </c>
      <c r="AP1132" s="232"/>
      <c r="AQ1132" s="86">
        <f t="shared" si="1530"/>
        <v>-12649784.560000001</v>
      </c>
      <c r="AR1132" s="99"/>
      <c r="AS1132" s="99"/>
      <c r="AT1132" s="99"/>
      <c r="AU1132" s="100"/>
      <c r="AV1132" s="99">
        <f t="shared" si="1512"/>
        <v>0</v>
      </c>
      <c r="AW1132" s="98"/>
      <c r="AX1132" s="99">
        <f t="shared" si="1522"/>
        <v>-12649784.560000001</v>
      </c>
      <c r="AY1132" s="98">
        <f t="shared" si="1513"/>
        <v>-12649784.560000001</v>
      </c>
      <c r="AZ1132" s="470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</row>
    <row r="1133" spans="1:83 16357:16370" s="11" customFormat="1" ht="12" customHeight="1">
      <c r="A1133" s="161">
        <v>23200242</v>
      </c>
      <c r="B1133" s="108" t="str">
        <f t="shared" si="1524"/>
        <v>23200242</v>
      </c>
      <c r="C1133" s="94" t="s">
        <v>594</v>
      </c>
      <c r="D1133" s="112" t="str">
        <f t="shared" si="1533"/>
        <v>W/C</v>
      </c>
      <c r="E1133" s="112"/>
      <c r="F1133" s="94"/>
      <c r="G1133" s="112"/>
      <c r="H1133" s="177" t="str">
        <f t="shared" si="1523"/>
        <v/>
      </c>
      <c r="I1133" s="177" t="str">
        <f t="shared" si="1537"/>
        <v/>
      </c>
      <c r="J1133" s="177" t="str">
        <f t="shared" si="1538"/>
        <v/>
      </c>
      <c r="K1133" s="177" t="str">
        <f t="shared" si="1539"/>
        <v/>
      </c>
      <c r="L1133" s="177" t="str">
        <f t="shared" si="1534"/>
        <v>NO</v>
      </c>
      <c r="M1133" s="177" t="str">
        <f t="shared" si="1535"/>
        <v>W/C</v>
      </c>
      <c r="N1133" s="177" t="str">
        <f t="shared" si="1536"/>
        <v>W/C</v>
      </c>
      <c r="O1133"/>
      <c r="P1133" s="95">
        <v>-83905654.530000001</v>
      </c>
      <c r="Q1133" s="95">
        <v>-49534368.829999998</v>
      </c>
      <c r="R1133" s="95">
        <v>-63926238.700000003</v>
      </c>
      <c r="S1133" s="95">
        <v>-98756333.530000001</v>
      </c>
      <c r="T1133" s="95">
        <v>-20114330.210000001</v>
      </c>
      <c r="U1133" s="95">
        <v>-16265778.869999999</v>
      </c>
      <c r="V1133" s="95">
        <v>-11689707.789999999</v>
      </c>
      <c r="W1133" s="95">
        <v>-11727925.619999999</v>
      </c>
      <c r="X1133" s="95">
        <v>-11303170.9</v>
      </c>
      <c r="Y1133" s="95">
        <v>-9555455.5800000001</v>
      </c>
      <c r="Z1133" s="95">
        <v>-19376633.370000001</v>
      </c>
      <c r="AA1133" s="95">
        <v>-38376938.490000002</v>
      </c>
      <c r="AB1133" s="95">
        <v>-60651448.630000003</v>
      </c>
      <c r="AC1133" s="95"/>
      <c r="AD1133" s="95"/>
      <c r="AE1133" s="95">
        <f t="shared" si="1543"/>
        <v>-35242119.455833331</v>
      </c>
      <c r="AF1133" s="102"/>
      <c r="AG1133" s="101"/>
      <c r="AH1133" s="99"/>
      <c r="AI1133" s="99"/>
      <c r="AJ1133" s="99"/>
      <c r="AK1133" s="100"/>
      <c r="AL1133" s="99">
        <f t="shared" si="1510"/>
        <v>0</v>
      </c>
      <c r="AM1133" s="98"/>
      <c r="AN1133" s="99">
        <f t="shared" si="1521"/>
        <v>-35242119.455833331</v>
      </c>
      <c r="AO1133" s="247">
        <f t="shared" si="1511"/>
        <v>-35242119.455833331</v>
      </c>
      <c r="AP1133" s="232"/>
      <c r="AQ1133" s="86">
        <f t="shared" si="1530"/>
        <v>-60651448.630000003</v>
      </c>
      <c r="AR1133" s="99"/>
      <c r="AS1133" s="99"/>
      <c r="AT1133" s="99"/>
      <c r="AU1133" s="100"/>
      <c r="AV1133" s="99">
        <f t="shared" si="1512"/>
        <v>0</v>
      </c>
      <c r="AW1133" s="98"/>
      <c r="AX1133" s="99">
        <f t="shared" si="1522"/>
        <v>-60651448.630000003</v>
      </c>
      <c r="AY1133" s="98">
        <f t="shared" si="1513"/>
        <v>-60651448.630000003</v>
      </c>
      <c r="AZ1133" s="470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</row>
    <row r="1134" spans="1:83 16357:16370" s="11" customFormat="1" ht="12" customHeight="1">
      <c r="A1134" s="161">
        <v>23200281</v>
      </c>
      <c r="B1134" s="108" t="str">
        <f t="shared" si="1524"/>
        <v>23200281</v>
      </c>
      <c r="C1134" s="94" t="s">
        <v>184</v>
      </c>
      <c r="D1134" s="112" t="str">
        <f t="shared" si="1533"/>
        <v>W/C</v>
      </c>
      <c r="E1134" s="112"/>
      <c r="F1134" s="94"/>
      <c r="G1134" s="112"/>
      <c r="H1134" s="177" t="str">
        <f t="shared" si="1523"/>
        <v/>
      </c>
      <c r="I1134" s="177" t="str">
        <f t="shared" si="1537"/>
        <v/>
      </c>
      <c r="J1134" s="177" t="str">
        <f t="shared" si="1538"/>
        <v/>
      </c>
      <c r="K1134" s="177" t="str">
        <f t="shared" si="1539"/>
        <v/>
      </c>
      <c r="L1134" s="177" t="str">
        <f t="shared" si="1534"/>
        <v>NO</v>
      </c>
      <c r="M1134" s="177" t="str">
        <f t="shared" si="1535"/>
        <v>W/C</v>
      </c>
      <c r="N1134" s="177" t="str">
        <f t="shared" si="1536"/>
        <v>W/C</v>
      </c>
      <c r="O1134"/>
      <c r="P1134" s="95">
        <v>-80.72</v>
      </c>
      <c r="Q1134" s="95">
        <v>-88.15</v>
      </c>
      <c r="R1134" s="95">
        <v>40.020000000000003</v>
      </c>
      <c r="S1134" s="95">
        <v>0</v>
      </c>
      <c r="T1134" s="95">
        <v>0</v>
      </c>
      <c r="U1134" s="95">
        <v>0</v>
      </c>
      <c r="V1134" s="95">
        <v>-91.26</v>
      </c>
      <c r="W1134" s="95">
        <v>-94.66</v>
      </c>
      <c r="X1134" s="95">
        <v>0</v>
      </c>
      <c r="Y1134" s="95">
        <v>0</v>
      </c>
      <c r="Z1134" s="95">
        <v>0</v>
      </c>
      <c r="AA1134" s="95">
        <v>0</v>
      </c>
      <c r="AB1134" s="95">
        <v>-54.23</v>
      </c>
      <c r="AC1134" s="95"/>
      <c r="AD1134" s="95"/>
      <c r="AE1134" s="95">
        <f t="shared" si="1543"/>
        <v>-25.127083333333331</v>
      </c>
      <c r="AF1134" s="102"/>
      <c r="AG1134" s="101"/>
      <c r="AH1134" s="99"/>
      <c r="AI1134" s="99"/>
      <c r="AJ1134" s="99"/>
      <c r="AK1134" s="100"/>
      <c r="AL1134" s="99">
        <f t="shared" si="1510"/>
        <v>0</v>
      </c>
      <c r="AM1134" s="98"/>
      <c r="AN1134" s="99">
        <f t="shared" si="1521"/>
        <v>-25.127083333333331</v>
      </c>
      <c r="AO1134" s="247">
        <f t="shared" si="1511"/>
        <v>-25.127083333333331</v>
      </c>
      <c r="AP1134" s="232"/>
      <c r="AQ1134" s="86">
        <f t="shared" si="1530"/>
        <v>-54.23</v>
      </c>
      <c r="AR1134" s="99"/>
      <c r="AS1134" s="99"/>
      <c r="AT1134" s="99"/>
      <c r="AU1134" s="100"/>
      <c r="AV1134" s="99">
        <f t="shared" si="1512"/>
        <v>0</v>
      </c>
      <c r="AW1134" s="98"/>
      <c r="AX1134" s="99">
        <f t="shared" si="1522"/>
        <v>-54.23</v>
      </c>
      <c r="AY1134" s="98">
        <f t="shared" si="1513"/>
        <v>-54.23</v>
      </c>
      <c r="AZ1134" s="470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</row>
    <row r="1135" spans="1:83 16357:16370" s="11" customFormat="1" ht="12" customHeight="1">
      <c r="A1135" s="161">
        <v>23200282</v>
      </c>
      <c r="B1135" s="108" t="str">
        <f t="shared" si="1524"/>
        <v>23200282</v>
      </c>
      <c r="C1135" s="94" t="s">
        <v>377</v>
      </c>
      <c r="D1135" s="112" t="str">
        <f t="shared" si="1533"/>
        <v>W/C</v>
      </c>
      <c r="E1135" s="112"/>
      <c r="F1135" s="94"/>
      <c r="G1135" s="112"/>
      <c r="H1135" s="177" t="str">
        <f t="shared" si="1523"/>
        <v/>
      </c>
      <c r="I1135" s="177" t="str">
        <f t="shared" si="1537"/>
        <v/>
      </c>
      <c r="J1135" s="177" t="str">
        <f t="shared" si="1538"/>
        <v/>
      </c>
      <c r="K1135" s="177" t="str">
        <f t="shared" si="1539"/>
        <v/>
      </c>
      <c r="L1135" s="177" t="str">
        <f t="shared" si="1534"/>
        <v>NO</v>
      </c>
      <c r="M1135" s="177" t="str">
        <f t="shared" si="1535"/>
        <v>W/C</v>
      </c>
      <c r="N1135" s="177" t="str">
        <f t="shared" si="1536"/>
        <v>W/C</v>
      </c>
      <c r="O1135"/>
      <c r="P1135" s="95">
        <v>-5220.67</v>
      </c>
      <c r="Q1135" s="95">
        <v>-5032.32</v>
      </c>
      <c r="R1135" s="95">
        <v>-5307.87</v>
      </c>
      <c r="S1135" s="95">
        <v>0</v>
      </c>
      <c r="T1135" s="95">
        <v>0</v>
      </c>
      <c r="U1135" s="95">
        <v>0</v>
      </c>
      <c r="V1135" s="95">
        <v>-5261.51</v>
      </c>
      <c r="W1135" s="95">
        <v>-5467.53</v>
      </c>
      <c r="X1135" s="95">
        <v>0</v>
      </c>
      <c r="Y1135" s="95">
        <v>0</v>
      </c>
      <c r="Z1135" s="95">
        <v>0</v>
      </c>
      <c r="AA1135" s="95">
        <v>0</v>
      </c>
      <c r="AB1135" s="95">
        <v>-5587.44</v>
      </c>
      <c r="AC1135" s="95"/>
      <c r="AD1135" s="95"/>
      <c r="AE1135" s="95">
        <f t="shared" si="1543"/>
        <v>-2206.1070833333333</v>
      </c>
      <c r="AF1135" s="102"/>
      <c r="AG1135" s="101"/>
      <c r="AH1135" s="99"/>
      <c r="AI1135" s="99"/>
      <c r="AJ1135" s="99"/>
      <c r="AK1135" s="100"/>
      <c r="AL1135" s="99">
        <f t="shared" si="1510"/>
        <v>0</v>
      </c>
      <c r="AM1135" s="98"/>
      <c r="AN1135" s="99">
        <f t="shared" si="1521"/>
        <v>-2206.1070833333333</v>
      </c>
      <c r="AO1135" s="247">
        <f t="shared" si="1511"/>
        <v>-2206.1070833333333</v>
      </c>
      <c r="AP1135" s="232"/>
      <c r="AQ1135" s="86">
        <f t="shared" si="1530"/>
        <v>-5587.44</v>
      </c>
      <c r="AR1135" s="99"/>
      <c r="AS1135" s="99"/>
      <c r="AT1135" s="99"/>
      <c r="AU1135" s="100"/>
      <c r="AV1135" s="99">
        <f t="shared" si="1512"/>
        <v>0</v>
      </c>
      <c r="AW1135" s="98"/>
      <c r="AX1135" s="99">
        <f t="shared" si="1522"/>
        <v>-5587.44</v>
      </c>
      <c r="AY1135" s="98">
        <f t="shared" si="1513"/>
        <v>-5587.44</v>
      </c>
      <c r="AZ1135" s="470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</row>
    <row r="1136" spans="1:83 16357:16370" s="11" customFormat="1" ht="12" customHeight="1">
      <c r="A1136" s="161">
        <v>23200333</v>
      </c>
      <c r="B1136" s="108" t="str">
        <f t="shared" si="1524"/>
        <v>23200333</v>
      </c>
      <c r="C1136" s="94" t="s">
        <v>378</v>
      </c>
      <c r="D1136" s="112" t="str">
        <f t="shared" si="1533"/>
        <v>W/C</v>
      </c>
      <c r="E1136" s="112"/>
      <c r="F1136" s="94"/>
      <c r="G1136" s="112"/>
      <c r="H1136" s="177" t="str">
        <f t="shared" si="1523"/>
        <v/>
      </c>
      <c r="I1136" s="177" t="str">
        <f t="shared" si="1537"/>
        <v/>
      </c>
      <c r="J1136" s="177" t="str">
        <f t="shared" si="1538"/>
        <v/>
      </c>
      <c r="K1136" s="177" t="str">
        <f t="shared" si="1539"/>
        <v/>
      </c>
      <c r="L1136" s="177" t="str">
        <f t="shared" si="1534"/>
        <v>NO</v>
      </c>
      <c r="M1136" s="177" t="str">
        <f t="shared" si="1535"/>
        <v>W/C</v>
      </c>
      <c r="N1136" s="177" t="str">
        <f t="shared" si="1536"/>
        <v>W/C</v>
      </c>
      <c r="O1136"/>
      <c r="P1136" s="95">
        <v>-13378929.73</v>
      </c>
      <c r="Q1136" s="95">
        <v>-14192769.4</v>
      </c>
      <c r="R1136" s="95">
        <v>-14693976.710000001</v>
      </c>
      <c r="S1136" s="95">
        <v>-15407877.060000001</v>
      </c>
      <c r="T1136" s="95">
        <v>-15242558.26</v>
      </c>
      <c r="U1136" s="95">
        <v>-15296255.57</v>
      </c>
      <c r="V1136" s="95">
        <v>-15450445.32</v>
      </c>
      <c r="W1136" s="95">
        <v>-14552602.949999999</v>
      </c>
      <c r="X1136" s="95">
        <v>-13692814.68</v>
      </c>
      <c r="Y1136" s="95">
        <v>-13812086.66</v>
      </c>
      <c r="Z1136" s="95">
        <v>-13969697.33</v>
      </c>
      <c r="AA1136" s="95">
        <v>-14394350.220000001</v>
      </c>
      <c r="AB1136" s="95">
        <v>-13673258.91</v>
      </c>
      <c r="AC1136" s="95"/>
      <c r="AD1136" s="95"/>
      <c r="AE1136" s="95">
        <f t="shared" si="1543"/>
        <v>-14519294.039999999</v>
      </c>
      <c r="AF1136" s="102"/>
      <c r="AG1136" s="101"/>
      <c r="AH1136" s="99"/>
      <c r="AI1136" s="99"/>
      <c r="AJ1136" s="99"/>
      <c r="AK1136" s="100"/>
      <c r="AL1136" s="99">
        <f t="shared" si="1510"/>
        <v>0</v>
      </c>
      <c r="AM1136" s="98"/>
      <c r="AN1136" s="99">
        <f t="shared" si="1521"/>
        <v>-14519294.039999999</v>
      </c>
      <c r="AO1136" s="247">
        <f t="shared" si="1511"/>
        <v>-14519294.039999999</v>
      </c>
      <c r="AP1136" s="232"/>
      <c r="AQ1136" s="86">
        <f t="shared" si="1530"/>
        <v>-13673258.91</v>
      </c>
      <c r="AR1136" s="99"/>
      <c r="AS1136" s="99"/>
      <c r="AT1136" s="99"/>
      <c r="AU1136" s="100"/>
      <c r="AV1136" s="99">
        <f t="shared" si="1512"/>
        <v>0</v>
      </c>
      <c r="AW1136" s="98"/>
      <c r="AX1136" s="99">
        <f t="shared" si="1522"/>
        <v>-13673258.91</v>
      </c>
      <c r="AY1136" s="98">
        <f t="shared" si="1513"/>
        <v>-13673258.91</v>
      </c>
      <c r="AZ1136" s="470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</row>
    <row r="1137" spans="1:83" s="11" customFormat="1" ht="12" customHeight="1">
      <c r="A1137" s="336">
        <v>23200481</v>
      </c>
      <c r="B1137" s="337" t="str">
        <f t="shared" si="1524"/>
        <v>23200481</v>
      </c>
      <c r="C1137" s="325" t="s">
        <v>1443</v>
      </c>
      <c r="D1137" s="326" t="str">
        <f t="shared" si="1533"/>
        <v>Non-Op</v>
      </c>
      <c r="E1137" s="326"/>
      <c r="F1137" s="339">
        <v>43070</v>
      </c>
      <c r="G1137" s="326"/>
      <c r="H1137" s="327" t="str">
        <f t="shared" si="1523"/>
        <v/>
      </c>
      <c r="I1137" s="327" t="str">
        <f t="shared" si="1537"/>
        <v/>
      </c>
      <c r="J1137" s="327" t="str">
        <f t="shared" si="1538"/>
        <v/>
      </c>
      <c r="K1137" s="327" t="str">
        <f t="shared" si="1539"/>
        <v>Non-Op</v>
      </c>
      <c r="L1137" s="327" t="str">
        <f t="shared" si="1534"/>
        <v>NO</v>
      </c>
      <c r="M1137" s="327" t="str">
        <f t="shared" si="1535"/>
        <v>NO</v>
      </c>
      <c r="N1137" s="327" t="str">
        <f t="shared" si="1536"/>
        <v/>
      </c>
      <c r="O1137" s="445"/>
      <c r="P1137" s="328">
        <v>-10000000</v>
      </c>
      <c r="Q1137" s="328">
        <v>-10000000</v>
      </c>
      <c r="R1137" s="328">
        <v>-10000000</v>
      </c>
      <c r="S1137" s="328">
        <v>-10000000</v>
      </c>
      <c r="T1137" s="328">
        <v>-10000000</v>
      </c>
      <c r="U1137" s="328">
        <v>-10000000</v>
      </c>
      <c r="V1137" s="328">
        <v>-10000000</v>
      </c>
      <c r="W1137" s="328">
        <v>-10000000</v>
      </c>
      <c r="X1137" s="328">
        <v>-10000000</v>
      </c>
      <c r="Y1137" s="328">
        <v>-10000000</v>
      </c>
      <c r="Z1137" s="328">
        <v>-10000000</v>
      </c>
      <c r="AA1137" s="328">
        <v>-10000000</v>
      </c>
      <c r="AB1137" s="328">
        <v>0</v>
      </c>
      <c r="AC1137" s="328"/>
      <c r="AD1137" s="328"/>
      <c r="AE1137" s="328">
        <f t="shared" si="1543"/>
        <v>-9583333.333333334</v>
      </c>
      <c r="AF1137" s="377"/>
      <c r="AG1137" s="329"/>
      <c r="AH1137" s="330"/>
      <c r="AI1137" s="330"/>
      <c r="AJ1137" s="330"/>
      <c r="AK1137" s="331">
        <f>AE1137</f>
        <v>-9583333.333333334</v>
      </c>
      <c r="AL1137" s="330">
        <f t="shared" si="1510"/>
        <v>-9583333.333333334</v>
      </c>
      <c r="AM1137" s="332"/>
      <c r="AN1137" s="330"/>
      <c r="AO1137" s="333">
        <f t="shared" si="1511"/>
        <v>0</v>
      </c>
      <c r="AP1137" s="232"/>
      <c r="AQ1137" s="334">
        <f t="shared" si="1530"/>
        <v>0</v>
      </c>
      <c r="AR1137" s="330"/>
      <c r="AS1137" s="330"/>
      <c r="AT1137" s="330"/>
      <c r="AU1137" s="331">
        <f>AQ1137</f>
        <v>0</v>
      </c>
      <c r="AV1137" s="330">
        <f t="shared" si="1512"/>
        <v>0</v>
      </c>
      <c r="AW1137" s="332"/>
      <c r="AX1137" s="330"/>
      <c r="AY1137" s="332">
        <f t="shared" si="1513"/>
        <v>0</v>
      </c>
      <c r="AZ1137" s="470" t="s">
        <v>1666</v>
      </c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</row>
    <row r="1138" spans="1:83" s="11" customFormat="1" ht="12" customHeight="1">
      <c r="A1138" s="161">
        <v>23200483</v>
      </c>
      <c r="B1138" s="108" t="str">
        <f t="shared" si="1524"/>
        <v>23200483</v>
      </c>
      <c r="C1138" s="94" t="s">
        <v>241</v>
      </c>
      <c r="D1138" s="112" t="str">
        <f t="shared" si="1533"/>
        <v>W/C</v>
      </c>
      <c r="E1138" s="112"/>
      <c r="F1138" s="94"/>
      <c r="G1138" s="112"/>
      <c r="H1138" s="177" t="str">
        <f t="shared" si="1523"/>
        <v/>
      </c>
      <c r="I1138" s="177" t="str">
        <f t="shared" si="1537"/>
        <v/>
      </c>
      <c r="J1138" s="177" t="str">
        <f t="shared" si="1538"/>
        <v/>
      </c>
      <c r="K1138" s="177" t="str">
        <f t="shared" si="1539"/>
        <v/>
      </c>
      <c r="L1138" s="177" t="str">
        <f t="shared" si="1534"/>
        <v>NO</v>
      </c>
      <c r="M1138" s="177" t="str">
        <f t="shared" si="1535"/>
        <v>W/C</v>
      </c>
      <c r="N1138" s="177" t="str">
        <f t="shared" si="1536"/>
        <v>W/C</v>
      </c>
      <c r="O1138"/>
      <c r="P1138" s="95">
        <v>-25026017.510000002</v>
      </c>
      <c r="Q1138" s="95">
        <v>-27295905.870000001</v>
      </c>
      <c r="R1138" s="95">
        <v>-29401361.739999998</v>
      </c>
      <c r="S1138" s="95">
        <v>-6873949.9699999997</v>
      </c>
      <c r="T1138" s="95">
        <v>-9136861.8699999992</v>
      </c>
      <c r="U1138" s="95">
        <v>-11586771.74</v>
      </c>
      <c r="V1138" s="95">
        <v>-14092486.789999999</v>
      </c>
      <c r="W1138" s="95">
        <v>-16754244.07</v>
      </c>
      <c r="X1138" s="95">
        <v>-18714671.84</v>
      </c>
      <c r="Y1138" s="95">
        <v>-18783560.84</v>
      </c>
      <c r="Z1138" s="95">
        <v>-19975254.239999998</v>
      </c>
      <c r="AA1138" s="95">
        <v>-18830461.100000001</v>
      </c>
      <c r="AB1138" s="95">
        <v>-23833017.100000001</v>
      </c>
      <c r="AC1138" s="95"/>
      <c r="AD1138" s="95"/>
      <c r="AE1138" s="95">
        <f t="shared" si="1543"/>
        <v>-17989587.28125</v>
      </c>
      <c r="AF1138" s="102"/>
      <c r="AG1138" s="101"/>
      <c r="AH1138" s="99"/>
      <c r="AI1138" s="99"/>
      <c r="AJ1138" s="99"/>
      <c r="AK1138" s="100"/>
      <c r="AL1138" s="99">
        <f t="shared" si="1510"/>
        <v>0</v>
      </c>
      <c r="AM1138" s="98"/>
      <c r="AN1138" s="99">
        <f t="shared" ref="AN1138:AN1152" si="1550">AE1138</f>
        <v>-17989587.28125</v>
      </c>
      <c r="AO1138" s="247">
        <f t="shared" si="1511"/>
        <v>-17989587.28125</v>
      </c>
      <c r="AP1138" s="232"/>
      <c r="AQ1138" s="86">
        <f t="shared" si="1530"/>
        <v>-23833017.100000001</v>
      </c>
      <c r="AR1138" s="99"/>
      <c r="AS1138" s="99"/>
      <c r="AT1138" s="99"/>
      <c r="AU1138" s="100"/>
      <c r="AV1138" s="99">
        <f t="shared" si="1512"/>
        <v>0</v>
      </c>
      <c r="AW1138" s="98"/>
      <c r="AX1138" s="99">
        <f t="shared" si="1522"/>
        <v>-23833017.100000001</v>
      </c>
      <c r="AY1138" s="98">
        <f t="shared" si="1513"/>
        <v>-23833017.100000001</v>
      </c>
      <c r="AZ1138" s="470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</row>
    <row r="1139" spans="1:83" s="11" customFormat="1" ht="12" customHeight="1">
      <c r="A1139" s="161">
        <v>23200493</v>
      </c>
      <c r="B1139" s="108" t="str">
        <f t="shared" si="1524"/>
        <v>23200493</v>
      </c>
      <c r="C1139" s="94" t="s">
        <v>1091</v>
      </c>
      <c r="D1139" s="112" t="str">
        <f t="shared" si="1533"/>
        <v>W/C</v>
      </c>
      <c r="E1139" s="112"/>
      <c r="F1139" s="94"/>
      <c r="G1139" s="112"/>
      <c r="H1139" s="177" t="str">
        <f t="shared" si="1523"/>
        <v/>
      </c>
      <c r="I1139" s="177" t="str">
        <f t="shared" si="1537"/>
        <v/>
      </c>
      <c r="J1139" s="177" t="str">
        <f t="shared" si="1538"/>
        <v/>
      </c>
      <c r="K1139" s="177" t="str">
        <f t="shared" si="1539"/>
        <v/>
      </c>
      <c r="L1139" s="177" t="str">
        <f t="shared" si="1534"/>
        <v>NO</v>
      </c>
      <c r="M1139" s="177" t="str">
        <f t="shared" si="1535"/>
        <v>W/C</v>
      </c>
      <c r="N1139" s="177" t="str">
        <f t="shared" si="1536"/>
        <v>W/C</v>
      </c>
      <c r="O1139"/>
      <c r="P1139" s="95">
        <v>-43643.83</v>
      </c>
      <c r="Q1139" s="95">
        <v>-45108.7</v>
      </c>
      <c r="R1139" s="95">
        <v>-18803.05</v>
      </c>
      <c r="S1139" s="95">
        <v>-33069.67</v>
      </c>
      <c r="T1139" s="95">
        <v>-66171.78</v>
      </c>
      <c r="U1139" s="95">
        <v>-47474.38</v>
      </c>
      <c r="V1139" s="95">
        <v>-36314.239999999998</v>
      </c>
      <c r="W1139" s="95">
        <v>-78177.399999999994</v>
      </c>
      <c r="X1139" s="95">
        <v>-29449.01</v>
      </c>
      <c r="Y1139" s="95">
        <v>-66068.350000000006</v>
      </c>
      <c r="Z1139" s="95">
        <v>-39266.269999999997</v>
      </c>
      <c r="AA1139" s="95">
        <v>-11207.41</v>
      </c>
      <c r="AB1139" s="95">
        <v>-81971.06</v>
      </c>
      <c r="AC1139" s="95"/>
      <c r="AD1139" s="95"/>
      <c r="AE1139" s="95">
        <f t="shared" si="1543"/>
        <v>-44493.142083333332</v>
      </c>
      <c r="AF1139" s="102"/>
      <c r="AG1139" s="101"/>
      <c r="AH1139" s="99"/>
      <c r="AI1139" s="99"/>
      <c r="AJ1139" s="99"/>
      <c r="AK1139" s="100"/>
      <c r="AL1139" s="99">
        <f t="shared" si="1510"/>
        <v>0</v>
      </c>
      <c r="AM1139" s="98"/>
      <c r="AN1139" s="99">
        <f t="shared" si="1550"/>
        <v>-44493.142083333332</v>
      </c>
      <c r="AO1139" s="247">
        <f t="shared" si="1511"/>
        <v>-44493.142083333332</v>
      </c>
      <c r="AP1139" s="232"/>
      <c r="AQ1139" s="86">
        <f t="shared" si="1530"/>
        <v>-81971.06</v>
      </c>
      <c r="AR1139" s="99"/>
      <c r="AS1139" s="99"/>
      <c r="AT1139" s="99"/>
      <c r="AU1139" s="100"/>
      <c r="AV1139" s="99">
        <f t="shared" si="1512"/>
        <v>0</v>
      </c>
      <c r="AW1139" s="98"/>
      <c r="AX1139" s="99">
        <f t="shared" si="1522"/>
        <v>-81971.06</v>
      </c>
      <c r="AY1139" s="98">
        <f t="shared" si="1513"/>
        <v>-81971.06</v>
      </c>
      <c r="AZ1139" s="470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</row>
    <row r="1140" spans="1:83" s="11" customFormat="1" ht="12" customHeight="1">
      <c r="A1140" s="161">
        <v>23200543</v>
      </c>
      <c r="B1140" s="108" t="str">
        <f t="shared" si="1524"/>
        <v>23200543</v>
      </c>
      <c r="C1140" s="94" t="s">
        <v>1262</v>
      </c>
      <c r="D1140" s="112" t="str">
        <f t="shared" si="1533"/>
        <v>W/C</v>
      </c>
      <c r="E1140" s="112"/>
      <c r="F1140" s="94"/>
      <c r="G1140" s="112"/>
      <c r="H1140" s="177" t="str">
        <f t="shared" si="1523"/>
        <v/>
      </c>
      <c r="I1140" s="177" t="str">
        <f t="shared" si="1537"/>
        <v/>
      </c>
      <c r="J1140" s="177" t="str">
        <f t="shared" si="1538"/>
        <v/>
      </c>
      <c r="K1140" s="177" t="str">
        <f t="shared" si="1539"/>
        <v/>
      </c>
      <c r="L1140" s="177" t="str">
        <f t="shared" si="1534"/>
        <v>NO</v>
      </c>
      <c r="M1140" s="177" t="str">
        <f t="shared" si="1535"/>
        <v>W/C</v>
      </c>
      <c r="N1140" s="177" t="str">
        <f t="shared" si="1536"/>
        <v>W/C</v>
      </c>
      <c r="O1140"/>
      <c r="P1140" s="95">
        <v>-125590000.67</v>
      </c>
      <c r="Q1140" s="95">
        <v>-111304281.76000001</v>
      </c>
      <c r="R1140" s="95">
        <v>-107285404.83</v>
      </c>
      <c r="S1140" s="95">
        <v>-102636990.16</v>
      </c>
      <c r="T1140" s="95">
        <v>-93036974.329999998</v>
      </c>
      <c r="U1140" s="95">
        <v>-91375294.170000002</v>
      </c>
      <c r="V1140" s="95">
        <v>-90121290.969999999</v>
      </c>
      <c r="W1140" s="95">
        <v>-77037299.290000007</v>
      </c>
      <c r="X1140" s="95">
        <v>-80026325.420000002</v>
      </c>
      <c r="Y1140" s="95">
        <v>-79225246.939999998</v>
      </c>
      <c r="Z1140" s="95">
        <v>-80000856.969999999</v>
      </c>
      <c r="AA1140" s="95">
        <v>-74099035.730000004</v>
      </c>
      <c r="AB1140" s="95">
        <v>-82474572.340000004</v>
      </c>
      <c r="AC1140" s="95"/>
      <c r="AD1140" s="95"/>
      <c r="AE1140" s="95">
        <f t="shared" si="1543"/>
        <v>-90848440.589583322</v>
      </c>
      <c r="AF1140" s="102"/>
      <c r="AG1140" s="101"/>
      <c r="AH1140" s="99"/>
      <c r="AI1140" s="99"/>
      <c r="AJ1140" s="99"/>
      <c r="AK1140" s="100"/>
      <c r="AL1140" s="99">
        <f t="shared" si="1510"/>
        <v>0</v>
      </c>
      <c r="AM1140" s="98"/>
      <c r="AN1140" s="99">
        <f t="shared" si="1550"/>
        <v>-90848440.589583322</v>
      </c>
      <c r="AO1140" s="247">
        <f t="shared" si="1511"/>
        <v>-90848440.589583322</v>
      </c>
      <c r="AP1140" s="232"/>
      <c r="AQ1140" s="86">
        <f t="shared" si="1530"/>
        <v>-82474572.340000004</v>
      </c>
      <c r="AR1140" s="99"/>
      <c r="AS1140" s="99"/>
      <c r="AT1140" s="99"/>
      <c r="AU1140" s="100"/>
      <c r="AV1140" s="99">
        <f t="shared" si="1512"/>
        <v>0</v>
      </c>
      <c r="AW1140" s="98"/>
      <c r="AX1140" s="99">
        <f t="shared" si="1522"/>
        <v>-82474572.340000004</v>
      </c>
      <c r="AY1140" s="98">
        <f t="shared" si="1513"/>
        <v>-82474572.340000004</v>
      </c>
      <c r="AZ1140" s="47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</row>
    <row r="1141" spans="1:83" s="11" customFormat="1" ht="12" customHeight="1">
      <c r="A1141" s="161">
        <v>23200643</v>
      </c>
      <c r="B1141" s="108" t="str">
        <f t="shared" si="1524"/>
        <v>23200643</v>
      </c>
      <c r="C1141" s="94" t="s">
        <v>234</v>
      </c>
      <c r="D1141" s="112" t="str">
        <f t="shared" si="1533"/>
        <v>W/C</v>
      </c>
      <c r="E1141" s="112"/>
      <c r="F1141" s="94"/>
      <c r="G1141" s="112"/>
      <c r="H1141" s="177" t="str">
        <f t="shared" si="1523"/>
        <v/>
      </c>
      <c r="I1141" s="177" t="str">
        <f t="shared" si="1537"/>
        <v/>
      </c>
      <c r="J1141" s="177" t="str">
        <f t="shared" si="1538"/>
        <v/>
      </c>
      <c r="K1141" s="177" t="str">
        <f t="shared" si="1539"/>
        <v/>
      </c>
      <c r="L1141" s="177" t="str">
        <f t="shared" si="1534"/>
        <v>NO</v>
      </c>
      <c r="M1141" s="177" t="str">
        <f t="shared" si="1535"/>
        <v>W/C</v>
      </c>
      <c r="N1141" s="177" t="str">
        <f t="shared" si="1536"/>
        <v>W/C</v>
      </c>
      <c r="O1141"/>
      <c r="P1141" s="95">
        <v>-8170923.8499999996</v>
      </c>
      <c r="Q1141" s="95">
        <v>-8427432.5999999996</v>
      </c>
      <c r="R1141" s="95">
        <v>-7425037.29</v>
      </c>
      <c r="S1141" s="95">
        <v>-8351127.4800000004</v>
      </c>
      <c r="T1141" s="95">
        <v>-8989504.7699999996</v>
      </c>
      <c r="U1141" s="95">
        <v>-10250720</v>
      </c>
      <c r="V1141" s="95">
        <v>-7471714.4699999997</v>
      </c>
      <c r="W1141" s="95">
        <v>-8636832.7699999996</v>
      </c>
      <c r="X1141" s="95">
        <v>-9024266.2799999993</v>
      </c>
      <c r="Y1141" s="95">
        <v>-8877564.3300000001</v>
      </c>
      <c r="Z1141" s="95">
        <v>-9788708.6099999994</v>
      </c>
      <c r="AA1141" s="95">
        <v>-9751608.8599999994</v>
      </c>
      <c r="AB1141" s="95">
        <v>-8638038.4199999999</v>
      </c>
      <c r="AC1141" s="95"/>
      <c r="AD1141" s="95"/>
      <c r="AE1141" s="95">
        <f t="shared" si="1543"/>
        <v>-8783249.8829166666</v>
      </c>
      <c r="AF1141" s="102"/>
      <c r="AG1141" s="101"/>
      <c r="AH1141" s="99"/>
      <c r="AI1141" s="99"/>
      <c r="AJ1141" s="99"/>
      <c r="AK1141" s="100"/>
      <c r="AL1141" s="99">
        <f t="shared" si="1510"/>
        <v>0</v>
      </c>
      <c r="AM1141" s="98"/>
      <c r="AN1141" s="99">
        <f t="shared" si="1550"/>
        <v>-8783249.8829166666</v>
      </c>
      <c r="AO1141" s="247">
        <f t="shared" si="1511"/>
        <v>-8783249.8829166666</v>
      </c>
      <c r="AP1141" s="232"/>
      <c r="AQ1141" s="86">
        <f t="shared" si="1530"/>
        <v>-8638038.4199999999</v>
      </c>
      <c r="AR1141" s="99"/>
      <c r="AS1141" s="99"/>
      <c r="AT1141" s="99"/>
      <c r="AU1141" s="100"/>
      <c r="AV1141" s="99">
        <f t="shared" si="1512"/>
        <v>0</v>
      </c>
      <c r="AW1141" s="98"/>
      <c r="AX1141" s="99">
        <f t="shared" si="1522"/>
        <v>-8638038.4199999999</v>
      </c>
      <c r="AY1141" s="98">
        <f t="shared" si="1513"/>
        <v>-8638038.4199999999</v>
      </c>
      <c r="AZ1141" s="470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</row>
    <row r="1142" spans="1:83" s="11" customFormat="1" ht="12" customHeight="1">
      <c r="A1142" s="161">
        <v>23200653</v>
      </c>
      <c r="B1142" s="108" t="str">
        <f t="shared" si="1524"/>
        <v>23200653</v>
      </c>
      <c r="C1142" s="94" t="s">
        <v>590</v>
      </c>
      <c r="D1142" s="112" t="str">
        <f t="shared" si="1533"/>
        <v>W/C</v>
      </c>
      <c r="E1142" s="112"/>
      <c r="F1142" s="94"/>
      <c r="G1142" s="112"/>
      <c r="H1142" s="177" t="str">
        <f t="shared" si="1523"/>
        <v/>
      </c>
      <c r="I1142" s="177" t="str">
        <f t="shared" si="1537"/>
        <v/>
      </c>
      <c r="J1142" s="177" t="str">
        <f t="shared" si="1538"/>
        <v/>
      </c>
      <c r="K1142" s="177" t="str">
        <f t="shared" si="1539"/>
        <v/>
      </c>
      <c r="L1142" s="177" t="str">
        <f t="shared" si="1534"/>
        <v>NO</v>
      </c>
      <c r="M1142" s="177" t="str">
        <f t="shared" si="1535"/>
        <v>W/C</v>
      </c>
      <c r="N1142" s="177" t="str">
        <f t="shared" si="1536"/>
        <v>W/C</v>
      </c>
      <c r="O1142"/>
      <c r="P1142" s="95">
        <v>-230423.69</v>
      </c>
      <c r="Q1142" s="95">
        <v>-1173830.94</v>
      </c>
      <c r="R1142" s="95">
        <v>-1217372.1599999999</v>
      </c>
      <c r="S1142" s="95">
        <v>-1536804.84</v>
      </c>
      <c r="T1142" s="95">
        <v>-2218481.61</v>
      </c>
      <c r="U1142" s="95">
        <v>-3354877.3</v>
      </c>
      <c r="V1142" s="95">
        <v>0</v>
      </c>
      <c r="W1142" s="95">
        <v>-843093.35</v>
      </c>
      <c r="X1142" s="95">
        <v>-1596773.02</v>
      </c>
      <c r="Y1142" s="95">
        <v>-2014349.31</v>
      </c>
      <c r="Z1142" s="95">
        <v>-3112357.6</v>
      </c>
      <c r="AA1142" s="95">
        <v>-3349095.64</v>
      </c>
      <c r="AB1142" s="95">
        <v>-561321.71</v>
      </c>
      <c r="AC1142" s="95"/>
      <c r="AD1142" s="95"/>
      <c r="AE1142" s="95">
        <f t="shared" si="1543"/>
        <v>-1734409.0391666666</v>
      </c>
      <c r="AF1142" s="102"/>
      <c r="AG1142" s="101"/>
      <c r="AH1142" s="99"/>
      <c r="AI1142" s="99"/>
      <c r="AJ1142" s="99"/>
      <c r="AK1142" s="100"/>
      <c r="AL1142" s="99">
        <f t="shared" si="1510"/>
        <v>0</v>
      </c>
      <c r="AM1142" s="98"/>
      <c r="AN1142" s="99">
        <f t="shared" si="1550"/>
        <v>-1734409.0391666666</v>
      </c>
      <c r="AO1142" s="247">
        <f t="shared" si="1511"/>
        <v>-1734409.0391666666</v>
      </c>
      <c r="AP1142" s="232"/>
      <c r="AQ1142" s="86">
        <f t="shared" si="1530"/>
        <v>-561321.71</v>
      </c>
      <c r="AR1142" s="99"/>
      <c r="AS1142" s="99"/>
      <c r="AT1142" s="99"/>
      <c r="AU1142" s="100"/>
      <c r="AV1142" s="99">
        <f t="shared" si="1512"/>
        <v>0</v>
      </c>
      <c r="AW1142" s="98"/>
      <c r="AX1142" s="99">
        <f t="shared" si="1522"/>
        <v>-561321.71</v>
      </c>
      <c r="AY1142" s="98">
        <f t="shared" si="1513"/>
        <v>-561321.71</v>
      </c>
      <c r="AZ1142" s="470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</row>
    <row r="1143" spans="1:83" s="11" customFormat="1" ht="12" customHeight="1">
      <c r="A1143" s="161">
        <v>23200683</v>
      </c>
      <c r="B1143" s="108" t="str">
        <f t="shared" si="1524"/>
        <v>23200683</v>
      </c>
      <c r="C1143" s="94" t="s">
        <v>625</v>
      </c>
      <c r="D1143" s="112" t="str">
        <f t="shared" si="1533"/>
        <v>W/C</v>
      </c>
      <c r="E1143" s="112"/>
      <c r="F1143" s="94"/>
      <c r="G1143" s="112"/>
      <c r="H1143" s="177" t="str">
        <f t="shared" si="1523"/>
        <v/>
      </c>
      <c r="I1143" s="177" t="str">
        <f t="shared" si="1537"/>
        <v/>
      </c>
      <c r="J1143" s="177" t="str">
        <f t="shared" si="1538"/>
        <v/>
      </c>
      <c r="K1143" s="177" t="str">
        <f t="shared" si="1539"/>
        <v/>
      </c>
      <c r="L1143" s="177" t="str">
        <f t="shared" si="1534"/>
        <v>NO</v>
      </c>
      <c r="M1143" s="177" t="str">
        <f t="shared" si="1535"/>
        <v>W/C</v>
      </c>
      <c r="N1143" s="177" t="str">
        <f t="shared" si="1536"/>
        <v>W/C</v>
      </c>
      <c r="O1143"/>
      <c r="P1143" s="95">
        <v>0</v>
      </c>
      <c r="Q1143" s="95">
        <v>0</v>
      </c>
      <c r="R1143" s="95">
        <v>0</v>
      </c>
      <c r="S1143" s="95">
        <v>0</v>
      </c>
      <c r="T1143" s="95">
        <v>0</v>
      </c>
      <c r="U1143" s="95">
        <v>0</v>
      </c>
      <c r="V1143" s="95">
        <v>0</v>
      </c>
      <c r="W1143" s="95">
        <v>0</v>
      </c>
      <c r="X1143" s="95">
        <v>0</v>
      </c>
      <c r="Y1143" s="95">
        <v>0</v>
      </c>
      <c r="Z1143" s="95">
        <v>0</v>
      </c>
      <c r="AA1143" s="95">
        <v>0</v>
      </c>
      <c r="AB1143" s="95">
        <v>0</v>
      </c>
      <c r="AC1143" s="95"/>
      <c r="AD1143" s="95"/>
      <c r="AE1143" s="95">
        <f t="shared" si="1543"/>
        <v>0</v>
      </c>
      <c r="AF1143" s="102"/>
      <c r="AG1143" s="101"/>
      <c r="AH1143" s="99"/>
      <c r="AI1143" s="99"/>
      <c r="AJ1143" s="99"/>
      <c r="AK1143" s="100"/>
      <c r="AL1143" s="99">
        <f t="shared" si="1510"/>
        <v>0</v>
      </c>
      <c r="AM1143" s="98"/>
      <c r="AN1143" s="99">
        <f t="shared" si="1550"/>
        <v>0</v>
      </c>
      <c r="AO1143" s="247">
        <f t="shared" si="1511"/>
        <v>0</v>
      </c>
      <c r="AP1143" s="232"/>
      <c r="AQ1143" s="86">
        <f t="shared" si="1530"/>
        <v>0</v>
      </c>
      <c r="AR1143" s="99"/>
      <c r="AS1143" s="99"/>
      <c r="AT1143" s="99"/>
      <c r="AU1143" s="100"/>
      <c r="AV1143" s="99">
        <f t="shared" si="1512"/>
        <v>0</v>
      </c>
      <c r="AW1143" s="98"/>
      <c r="AX1143" s="99">
        <f t="shared" si="1522"/>
        <v>0</v>
      </c>
      <c r="AY1143" s="98">
        <f t="shared" si="1513"/>
        <v>0</v>
      </c>
      <c r="AZ1143" s="470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</row>
    <row r="1144" spans="1:83" s="11" customFormat="1" ht="12" customHeight="1">
      <c r="A1144" s="161">
        <v>23200693</v>
      </c>
      <c r="B1144" s="108" t="str">
        <f t="shared" si="1524"/>
        <v>23200693</v>
      </c>
      <c r="C1144" s="94" t="s">
        <v>483</v>
      </c>
      <c r="D1144" s="112" t="str">
        <f t="shared" si="1533"/>
        <v>W/C</v>
      </c>
      <c r="E1144" s="112"/>
      <c r="F1144" s="94"/>
      <c r="G1144" s="112"/>
      <c r="H1144" s="177" t="str">
        <f t="shared" si="1523"/>
        <v/>
      </c>
      <c r="I1144" s="177" t="str">
        <f t="shared" si="1537"/>
        <v/>
      </c>
      <c r="J1144" s="177" t="str">
        <f t="shared" si="1538"/>
        <v/>
      </c>
      <c r="K1144" s="177" t="str">
        <f t="shared" si="1539"/>
        <v/>
      </c>
      <c r="L1144" s="177" t="str">
        <f t="shared" si="1534"/>
        <v>NO</v>
      </c>
      <c r="M1144" s="177" t="str">
        <f t="shared" si="1535"/>
        <v>W/C</v>
      </c>
      <c r="N1144" s="177" t="str">
        <f t="shared" si="1536"/>
        <v>W/C</v>
      </c>
      <c r="O1144"/>
      <c r="P1144" s="95">
        <v>-280722.89</v>
      </c>
      <c r="Q1144" s="95">
        <v>-242999.69</v>
      </c>
      <c r="R1144" s="95">
        <v>-286536.12</v>
      </c>
      <c r="S1144" s="95">
        <v>8.3699999999999992</v>
      </c>
      <c r="T1144" s="95">
        <v>-488.02</v>
      </c>
      <c r="U1144" s="95">
        <v>-186</v>
      </c>
      <c r="V1144" s="95">
        <v>-244299.89</v>
      </c>
      <c r="W1144" s="95">
        <v>-242835.66</v>
      </c>
      <c r="X1144" s="95">
        <v>-37.99</v>
      </c>
      <c r="Y1144" s="95">
        <v>-6.36</v>
      </c>
      <c r="Z1144" s="95">
        <v>-141.33000000000001</v>
      </c>
      <c r="AA1144" s="95">
        <v>-1248.7</v>
      </c>
      <c r="AB1144" s="95">
        <v>-242457.61</v>
      </c>
      <c r="AC1144" s="95"/>
      <c r="AD1144" s="95"/>
      <c r="AE1144" s="95">
        <f t="shared" si="1543"/>
        <v>-106696.80333333334</v>
      </c>
      <c r="AF1144" s="102"/>
      <c r="AG1144" s="101"/>
      <c r="AH1144" s="99"/>
      <c r="AI1144" s="99"/>
      <c r="AJ1144" s="99"/>
      <c r="AK1144" s="100"/>
      <c r="AL1144" s="99">
        <f t="shared" si="1510"/>
        <v>0</v>
      </c>
      <c r="AM1144" s="98"/>
      <c r="AN1144" s="99">
        <f t="shared" si="1550"/>
        <v>-106696.80333333334</v>
      </c>
      <c r="AO1144" s="247">
        <f t="shared" si="1511"/>
        <v>-106696.80333333334</v>
      </c>
      <c r="AP1144" s="232"/>
      <c r="AQ1144" s="86">
        <f t="shared" si="1530"/>
        <v>-242457.61</v>
      </c>
      <c r="AR1144" s="99"/>
      <c r="AS1144" s="99"/>
      <c r="AT1144" s="99"/>
      <c r="AU1144" s="100"/>
      <c r="AV1144" s="99">
        <f t="shared" si="1512"/>
        <v>0</v>
      </c>
      <c r="AW1144" s="98"/>
      <c r="AX1144" s="99">
        <f t="shared" si="1522"/>
        <v>-242457.61</v>
      </c>
      <c r="AY1144" s="98">
        <f t="shared" si="1513"/>
        <v>-242457.61</v>
      </c>
      <c r="AZ1144" s="470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</row>
    <row r="1145" spans="1:83" s="11" customFormat="1" ht="12" customHeight="1">
      <c r="A1145" s="161">
        <v>23200733</v>
      </c>
      <c r="B1145" s="108" t="str">
        <f t="shared" si="1524"/>
        <v>23200733</v>
      </c>
      <c r="C1145" s="94" t="s">
        <v>96</v>
      </c>
      <c r="D1145" s="112" t="str">
        <f t="shared" si="1533"/>
        <v>W/C</v>
      </c>
      <c r="E1145" s="112"/>
      <c r="F1145" s="94"/>
      <c r="G1145" s="112"/>
      <c r="H1145" s="177" t="str">
        <f t="shared" si="1523"/>
        <v/>
      </c>
      <c r="I1145" s="177" t="str">
        <f t="shared" si="1537"/>
        <v/>
      </c>
      <c r="J1145" s="177" t="str">
        <f t="shared" si="1538"/>
        <v/>
      </c>
      <c r="K1145" s="177" t="str">
        <f t="shared" si="1539"/>
        <v/>
      </c>
      <c r="L1145" s="177" t="str">
        <f t="shared" si="1534"/>
        <v>NO</v>
      </c>
      <c r="M1145" s="177" t="str">
        <f t="shared" si="1535"/>
        <v>W/C</v>
      </c>
      <c r="N1145" s="177" t="str">
        <f t="shared" si="1536"/>
        <v>W/C</v>
      </c>
      <c r="O1145"/>
      <c r="P1145" s="95">
        <v>-107914.75</v>
      </c>
      <c r="Q1145" s="95">
        <v>-152702.62</v>
      </c>
      <c r="R1145" s="95">
        <v>-138601.76</v>
      </c>
      <c r="S1145" s="95">
        <v>-132895.5</v>
      </c>
      <c r="T1145" s="95">
        <v>-127985.59</v>
      </c>
      <c r="U1145" s="95">
        <v>-30298.959999999999</v>
      </c>
      <c r="V1145" s="95">
        <v>-120006.3</v>
      </c>
      <c r="W1145" s="95">
        <v>392340.17</v>
      </c>
      <c r="X1145" s="95">
        <v>-133893.49</v>
      </c>
      <c r="Y1145" s="95">
        <v>-173607.15</v>
      </c>
      <c r="Z1145" s="95">
        <v>-194570.29</v>
      </c>
      <c r="AA1145" s="95">
        <v>-174627.93</v>
      </c>
      <c r="AB1145" s="95">
        <v>-84582.98</v>
      </c>
      <c r="AC1145" s="95"/>
      <c r="AD1145" s="95"/>
      <c r="AE1145" s="95">
        <f t="shared" si="1543"/>
        <v>-90258.190416666665</v>
      </c>
      <c r="AF1145" s="102"/>
      <c r="AG1145" s="101"/>
      <c r="AH1145" s="99"/>
      <c r="AI1145" s="99"/>
      <c r="AJ1145" s="99"/>
      <c r="AK1145" s="100"/>
      <c r="AL1145" s="99">
        <f t="shared" si="1510"/>
        <v>0</v>
      </c>
      <c r="AM1145" s="98"/>
      <c r="AN1145" s="99">
        <f t="shared" si="1550"/>
        <v>-90258.190416666665</v>
      </c>
      <c r="AO1145" s="247">
        <f t="shared" si="1511"/>
        <v>-90258.190416666665</v>
      </c>
      <c r="AP1145" s="232"/>
      <c r="AQ1145" s="86">
        <f t="shared" si="1530"/>
        <v>-84582.98</v>
      </c>
      <c r="AR1145" s="99"/>
      <c r="AS1145" s="99"/>
      <c r="AT1145" s="99"/>
      <c r="AU1145" s="100"/>
      <c r="AV1145" s="99">
        <f t="shared" si="1512"/>
        <v>0</v>
      </c>
      <c r="AW1145" s="98"/>
      <c r="AX1145" s="99">
        <f t="shared" si="1522"/>
        <v>-84582.98</v>
      </c>
      <c r="AY1145" s="98">
        <f t="shared" si="1513"/>
        <v>-84582.98</v>
      </c>
      <c r="AZ1145" s="470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</row>
    <row r="1146" spans="1:83" s="11" customFormat="1" ht="12" customHeight="1">
      <c r="A1146" s="161">
        <v>23200743</v>
      </c>
      <c r="B1146" s="108" t="str">
        <f t="shared" si="1524"/>
        <v>23200743</v>
      </c>
      <c r="C1146" s="112" t="s">
        <v>664</v>
      </c>
      <c r="D1146" s="112" t="str">
        <f t="shared" si="1533"/>
        <v>W/C</v>
      </c>
      <c r="E1146" s="112"/>
      <c r="F1146" s="112"/>
      <c r="G1146" s="112"/>
      <c r="H1146" s="177" t="str">
        <f t="shared" si="1523"/>
        <v/>
      </c>
      <c r="I1146" s="177" t="str">
        <f t="shared" si="1537"/>
        <v/>
      </c>
      <c r="J1146" s="177" t="str">
        <f t="shared" si="1538"/>
        <v/>
      </c>
      <c r="K1146" s="177" t="str">
        <f t="shared" si="1539"/>
        <v/>
      </c>
      <c r="L1146" s="177" t="str">
        <f t="shared" si="1534"/>
        <v>NO</v>
      </c>
      <c r="M1146" s="177" t="str">
        <f t="shared" si="1535"/>
        <v>W/C</v>
      </c>
      <c r="N1146" s="177" t="str">
        <f t="shared" si="1536"/>
        <v>W/C</v>
      </c>
      <c r="O1146"/>
      <c r="P1146" s="95">
        <v>-2742.95</v>
      </c>
      <c r="Q1146" s="95">
        <v>-2058.1999999999998</v>
      </c>
      <c r="R1146" s="95">
        <v>-1946.81</v>
      </c>
      <c r="S1146" s="95">
        <v>-1407.52</v>
      </c>
      <c r="T1146" s="95">
        <v>-1429.19</v>
      </c>
      <c r="U1146" s="95">
        <v>-1313.49</v>
      </c>
      <c r="V1146" s="95">
        <v>-1993.35</v>
      </c>
      <c r="W1146" s="95">
        <v>-804.73</v>
      </c>
      <c r="X1146" s="95">
        <v>-912.07</v>
      </c>
      <c r="Y1146" s="95">
        <v>-144382.70000000001</v>
      </c>
      <c r="Z1146" s="95">
        <v>-1019.5</v>
      </c>
      <c r="AA1146" s="95">
        <v>-495.22</v>
      </c>
      <c r="AB1146" s="95">
        <v>-828.59</v>
      </c>
      <c r="AC1146" s="95"/>
      <c r="AD1146" s="95"/>
      <c r="AE1146" s="95">
        <f t="shared" si="1543"/>
        <v>-13295.7125</v>
      </c>
      <c r="AF1146" s="102"/>
      <c r="AG1146" s="101"/>
      <c r="AH1146" s="99"/>
      <c r="AI1146" s="99"/>
      <c r="AJ1146" s="99"/>
      <c r="AK1146" s="100"/>
      <c r="AL1146" s="99">
        <f t="shared" si="1510"/>
        <v>0</v>
      </c>
      <c r="AM1146" s="98"/>
      <c r="AN1146" s="99">
        <f t="shared" si="1550"/>
        <v>-13295.7125</v>
      </c>
      <c r="AO1146" s="247">
        <f t="shared" si="1511"/>
        <v>-13295.7125</v>
      </c>
      <c r="AP1146" s="232"/>
      <c r="AQ1146" s="86">
        <f t="shared" si="1530"/>
        <v>-828.59</v>
      </c>
      <c r="AR1146" s="99"/>
      <c r="AS1146" s="99"/>
      <c r="AT1146" s="99"/>
      <c r="AU1146" s="100"/>
      <c r="AV1146" s="99">
        <f t="shared" si="1512"/>
        <v>0</v>
      </c>
      <c r="AW1146" s="98"/>
      <c r="AX1146" s="99">
        <f t="shared" si="1522"/>
        <v>-828.59</v>
      </c>
      <c r="AY1146" s="98">
        <f t="shared" si="1513"/>
        <v>-828.59</v>
      </c>
      <c r="AZ1146" s="470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</row>
    <row r="1147" spans="1:83" s="11" customFormat="1" ht="12" customHeight="1">
      <c r="A1147" s="161">
        <v>23200753</v>
      </c>
      <c r="B1147" s="108" t="str">
        <f t="shared" si="1524"/>
        <v>23200753</v>
      </c>
      <c r="C1147" s="112" t="s">
        <v>62</v>
      </c>
      <c r="D1147" s="112" t="str">
        <f t="shared" si="1533"/>
        <v>W/C</v>
      </c>
      <c r="E1147" s="112"/>
      <c r="F1147" s="112"/>
      <c r="G1147" s="112"/>
      <c r="H1147" s="177" t="str">
        <f t="shared" si="1523"/>
        <v/>
      </c>
      <c r="I1147" s="177" t="str">
        <f t="shared" si="1537"/>
        <v/>
      </c>
      <c r="J1147" s="177" t="str">
        <f t="shared" si="1538"/>
        <v/>
      </c>
      <c r="K1147" s="177" t="str">
        <f t="shared" si="1539"/>
        <v/>
      </c>
      <c r="L1147" s="177" t="str">
        <f t="shared" si="1534"/>
        <v>NO</v>
      </c>
      <c r="M1147" s="177" t="str">
        <f t="shared" si="1535"/>
        <v>W/C</v>
      </c>
      <c r="N1147" s="177" t="str">
        <f t="shared" si="1536"/>
        <v>W/C</v>
      </c>
      <c r="O1147"/>
      <c r="P1147" s="95">
        <v>772.92</v>
      </c>
      <c r="Q1147" s="95">
        <v>744.48</v>
      </c>
      <c r="R1147" s="95">
        <v>901.44</v>
      </c>
      <c r="S1147" s="95">
        <v>1002.39</v>
      </c>
      <c r="T1147" s="95">
        <v>979.76</v>
      </c>
      <c r="U1147" s="95">
        <v>1079.43</v>
      </c>
      <c r="V1147" s="95">
        <v>1013.06</v>
      </c>
      <c r="W1147" s="95">
        <v>2773.58</v>
      </c>
      <c r="X1147" s="95">
        <v>3077.43</v>
      </c>
      <c r="Y1147" s="95">
        <v>-9122.89</v>
      </c>
      <c r="Z1147" s="95">
        <v>3313.92</v>
      </c>
      <c r="AA1147" s="95">
        <v>3597.35</v>
      </c>
      <c r="AB1147" s="95">
        <v>3714.77</v>
      </c>
      <c r="AC1147" s="95"/>
      <c r="AD1147" s="95"/>
      <c r="AE1147" s="95">
        <f t="shared" si="1543"/>
        <v>966.98291666666671</v>
      </c>
      <c r="AF1147" s="102"/>
      <c r="AG1147" s="101"/>
      <c r="AH1147" s="99"/>
      <c r="AI1147" s="99"/>
      <c r="AJ1147" s="99"/>
      <c r="AK1147" s="100"/>
      <c r="AL1147" s="99">
        <f t="shared" si="1510"/>
        <v>0</v>
      </c>
      <c r="AM1147" s="98"/>
      <c r="AN1147" s="99">
        <f t="shared" si="1550"/>
        <v>966.98291666666671</v>
      </c>
      <c r="AO1147" s="247">
        <f t="shared" si="1511"/>
        <v>966.98291666666671</v>
      </c>
      <c r="AP1147" s="232"/>
      <c r="AQ1147" s="86">
        <f t="shared" si="1530"/>
        <v>3714.77</v>
      </c>
      <c r="AR1147" s="99"/>
      <c r="AS1147" s="99"/>
      <c r="AT1147" s="99"/>
      <c r="AU1147" s="100"/>
      <c r="AV1147" s="99">
        <f t="shared" si="1512"/>
        <v>0</v>
      </c>
      <c r="AW1147" s="98"/>
      <c r="AX1147" s="99">
        <f t="shared" si="1522"/>
        <v>3714.77</v>
      </c>
      <c r="AY1147" s="98">
        <f t="shared" si="1513"/>
        <v>3714.77</v>
      </c>
      <c r="AZ1147" s="470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</row>
    <row r="1148" spans="1:83" s="11" customFormat="1" ht="12" customHeight="1">
      <c r="A1148" s="161">
        <v>23200763</v>
      </c>
      <c r="B1148" s="108" t="str">
        <f t="shared" si="1524"/>
        <v>23200763</v>
      </c>
      <c r="C1148" s="112" t="s">
        <v>64</v>
      </c>
      <c r="D1148" s="112" t="str">
        <f t="shared" si="1533"/>
        <v>W/C</v>
      </c>
      <c r="E1148" s="112"/>
      <c r="F1148" s="112"/>
      <c r="G1148" s="112"/>
      <c r="H1148" s="177" t="str">
        <f t="shared" si="1523"/>
        <v/>
      </c>
      <c r="I1148" s="177" t="str">
        <f t="shared" si="1537"/>
        <v/>
      </c>
      <c r="J1148" s="177" t="str">
        <f t="shared" si="1538"/>
        <v/>
      </c>
      <c r="K1148" s="177" t="str">
        <f t="shared" si="1539"/>
        <v/>
      </c>
      <c r="L1148" s="177" t="str">
        <f t="shared" si="1534"/>
        <v>NO</v>
      </c>
      <c r="M1148" s="177" t="str">
        <f t="shared" si="1535"/>
        <v>W/C</v>
      </c>
      <c r="N1148" s="177" t="str">
        <f t="shared" si="1536"/>
        <v>W/C</v>
      </c>
      <c r="O1148"/>
      <c r="P1148" s="95">
        <v>13449.32</v>
      </c>
      <c r="Q1148" s="95">
        <v>14065.52</v>
      </c>
      <c r="R1148" s="95">
        <v>14147.27</v>
      </c>
      <c r="S1148" s="95">
        <v>11079.02</v>
      </c>
      <c r="T1148" s="95">
        <v>10999.48</v>
      </c>
      <c r="U1148" s="95">
        <v>10475.93</v>
      </c>
      <c r="V1148" s="95">
        <v>9402.44</v>
      </c>
      <c r="W1148" s="95">
        <v>9179.73</v>
      </c>
      <c r="X1148" s="95">
        <v>8910.2900000000009</v>
      </c>
      <c r="Y1148" s="95">
        <v>-117580.91</v>
      </c>
      <c r="Z1148" s="95">
        <v>8296.56</v>
      </c>
      <c r="AA1148" s="95">
        <v>7571.95</v>
      </c>
      <c r="AB1148" s="95">
        <v>7389.45</v>
      </c>
      <c r="AC1148" s="95"/>
      <c r="AD1148" s="95"/>
      <c r="AE1148" s="95">
        <f t="shared" si="1543"/>
        <v>-252.77791666666766</v>
      </c>
      <c r="AF1148" s="102"/>
      <c r="AG1148" s="101"/>
      <c r="AH1148" s="99"/>
      <c r="AI1148" s="99"/>
      <c r="AJ1148" s="99"/>
      <c r="AK1148" s="100"/>
      <c r="AL1148" s="99">
        <f t="shared" si="1510"/>
        <v>0</v>
      </c>
      <c r="AM1148" s="98"/>
      <c r="AN1148" s="99">
        <f t="shared" si="1550"/>
        <v>-252.77791666666766</v>
      </c>
      <c r="AO1148" s="247">
        <f t="shared" si="1511"/>
        <v>-252.77791666666766</v>
      </c>
      <c r="AP1148" s="232"/>
      <c r="AQ1148" s="86">
        <f t="shared" si="1530"/>
        <v>7389.45</v>
      </c>
      <c r="AR1148" s="99"/>
      <c r="AS1148" s="99"/>
      <c r="AT1148" s="99"/>
      <c r="AU1148" s="100"/>
      <c r="AV1148" s="99">
        <f t="shared" si="1512"/>
        <v>0</v>
      </c>
      <c r="AW1148" s="98"/>
      <c r="AX1148" s="99">
        <f t="shared" si="1522"/>
        <v>7389.45</v>
      </c>
      <c r="AY1148" s="98">
        <f t="shared" si="1513"/>
        <v>7389.45</v>
      </c>
      <c r="AZ1148" s="470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</row>
    <row r="1149" spans="1:83" s="11" customFormat="1" ht="12" customHeight="1">
      <c r="A1149" s="161">
        <v>23200773</v>
      </c>
      <c r="B1149" s="108" t="str">
        <f t="shared" si="1524"/>
        <v>23200773</v>
      </c>
      <c r="C1149" s="112" t="s">
        <v>400</v>
      </c>
      <c r="D1149" s="112" t="str">
        <f t="shared" si="1533"/>
        <v>W/C</v>
      </c>
      <c r="E1149" s="112"/>
      <c r="F1149" s="112"/>
      <c r="G1149" s="112"/>
      <c r="H1149" s="177" t="str">
        <f t="shared" si="1523"/>
        <v/>
      </c>
      <c r="I1149" s="177" t="str">
        <f t="shared" si="1537"/>
        <v/>
      </c>
      <c r="J1149" s="177" t="str">
        <f t="shared" si="1538"/>
        <v/>
      </c>
      <c r="K1149" s="177" t="str">
        <f t="shared" si="1539"/>
        <v/>
      </c>
      <c r="L1149" s="177" t="str">
        <f t="shared" si="1534"/>
        <v>NO</v>
      </c>
      <c r="M1149" s="177" t="str">
        <f t="shared" si="1535"/>
        <v>W/C</v>
      </c>
      <c r="N1149" s="177" t="str">
        <f t="shared" si="1536"/>
        <v>W/C</v>
      </c>
      <c r="O1149"/>
      <c r="P1149" s="95">
        <v>-855.9</v>
      </c>
      <c r="Q1149" s="95">
        <v>-1102.0999999999999</v>
      </c>
      <c r="R1149" s="95">
        <v>-1102.0999999999999</v>
      </c>
      <c r="S1149" s="95">
        <v>-1102.0999999999999</v>
      </c>
      <c r="T1149" s="95">
        <v>-1102.0999999999999</v>
      </c>
      <c r="U1149" s="95">
        <v>-1102.0999999999999</v>
      </c>
      <c r="V1149" s="95">
        <v>-1102.0999999999999</v>
      </c>
      <c r="W1149" s="95">
        <v>-1102.0999999999999</v>
      </c>
      <c r="X1149" s="95">
        <v>-1102.0999999999999</v>
      </c>
      <c r="Y1149" s="95">
        <v>-1102.0999999999999</v>
      </c>
      <c r="Z1149" s="95">
        <v>-1102.0999999999999</v>
      </c>
      <c r="AA1149" s="95">
        <v>-1102.0999999999999</v>
      </c>
      <c r="AB1149" s="95">
        <v>-1102.0999999999999</v>
      </c>
      <c r="AC1149" s="95"/>
      <c r="AD1149" s="95"/>
      <c r="AE1149" s="95">
        <f t="shared" si="1543"/>
        <v>-1091.8416666666669</v>
      </c>
      <c r="AF1149" s="102"/>
      <c r="AG1149" s="101"/>
      <c r="AH1149" s="99"/>
      <c r="AI1149" s="99"/>
      <c r="AJ1149" s="99"/>
      <c r="AK1149" s="100"/>
      <c r="AL1149" s="99">
        <f t="shared" si="1510"/>
        <v>0</v>
      </c>
      <c r="AM1149" s="98"/>
      <c r="AN1149" s="99">
        <f t="shared" si="1550"/>
        <v>-1091.8416666666669</v>
      </c>
      <c r="AO1149" s="247">
        <f t="shared" si="1511"/>
        <v>-1091.8416666666669</v>
      </c>
      <c r="AP1149" s="232"/>
      <c r="AQ1149" s="86">
        <f t="shared" si="1530"/>
        <v>-1102.0999999999999</v>
      </c>
      <c r="AR1149" s="99"/>
      <c r="AS1149" s="99"/>
      <c r="AT1149" s="99"/>
      <c r="AU1149" s="100"/>
      <c r="AV1149" s="99">
        <f t="shared" si="1512"/>
        <v>0</v>
      </c>
      <c r="AW1149" s="98"/>
      <c r="AX1149" s="99">
        <f t="shared" si="1522"/>
        <v>-1102.0999999999999</v>
      </c>
      <c r="AY1149" s="98">
        <f t="shared" si="1513"/>
        <v>-1102.0999999999999</v>
      </c>
      <c r="AZ1149" s="470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</row>
    <row r="1150" spans="1:83" s="11" customFormat="1" ht="12" customHeight="1">
      <c r="A1150" s="161">
        <v>23200813</v>
      </c>
      <c r="B1150" s="108" t="str">
        <f t="shared" si="1524"/>
        <v>23200813</v>
      </c>
      <c r="C1150" s="94" t="s">
        <v>1133</v>
      </c>
      <c r="D1150" s="112" t="str">
        <f t="shared" si="1533"/>
        <v>W/C</v>
      </c>
      <c r="E1150" s="112"/>
      <c r="F1150" s="94"/>
      <c r="G1150" s="112"/>
      <c r="H1150" s="177" t="str">
        <f t="shared" si="1523"/>
        <v/>
      </c>
      <c r="I1150" s="177" t="str">
        <f t="shared" si="1537"/>
        <v/>
      </c>
      <c r="J1150" s="177" t="str">
        <f t="shared" si="1538"/>
        <v/>
      </c>
      <c r="K1150" s="177" t="str">
        <f t="shared" si="1539"/>
        <v/>
      </c>
      <c r="L1150" s="177" t="str">
        <f t="shared" si="1534"/>
        <v>NO</v>
      </c>
      <c r="M1150" s="177" t="str">
        <f t="shared" si="1535"/>
        <v>W/C</v>
      </c>
      <c r="N1150" s="177" t="str">
        <f t="shared" si="1536"/>
        <v>W/C</v>
      </c>
      <c r="O1150"/>
      <c r="P1150" s="95">
        <v>-1688.82</v>
      </c>
      <c r="Q1150" s="95">
        <v>-2458.9</v>
      </c>
      <c r="R1150" s="95">
        <v>-2458.9</v>
      </c>
      <c r="S1150" s="95">
        <v>25381.53</v>
      </c>
      <c r="T1150" s="95">
        <v>-2458.9</v>
      </c>
      <c r="U1150" s="95">
        <v>-2458.9</v>
      </c>
      <c r="V1150" s="95">
        <v>-2458.9</v>
      </c>
      <c r="W1150" s="95">
        <v>-2458.9</v>
      </c>
      <c r="X1150" s="95">
        <v>-2458.9</v>
      </c>
      <c r="Y1150" s="95">
        <v>-2458.9</v>
      </c>
      <c r="Z1150" s="95">
        <v>-2458.9</v>
      </c>
      <c r="AA1150" s="95">
        <v>-2458.9</v>
      </c>
      <c r="AB1150" s="95">
        <v>-1258.9000000000001</v>
      </c>
      <c r="AC1150" s="95"/>
      <c r="AD1150" s="95"/>
      <c r="AE1150" s="95">
        <f t="shared" si="1543"/>
        <v>-56.777500000000032</v>
      </c>
      <c r="AF1150" s="102"/>
      <c r="AG1150" s="101"/>
      <c r="AH1150" s="99"/>
      <c r="AI1150" s="99"/>
      <c r="AJ1150" s="99"/>
      <c r="AK1150" s="100"/>
      <c r="AL1150" s="99">
        <f t="shared" si="1510"/>
        <v>0</v>
      </c>
      <c r="AM1150" s="98"/>
      <c r="AN1150" s="99">
        <f t="shared" si="1550"/>
        <v>-56.777500000000032</v>
      </c>
      <c r="AO1150" s="247">
        <f t="shared" si="1511"/>
        <v>-56.777500000000032</v>
      </c>
      <c r="AP1150" s="232"/>
      <c r="AQ1150" s="86">
        <f t="shared" si="1530"/>
        <v>-1258.9000000000001</v>
      </c>
      <c r="AR1150" s="99"/>
      <c r="AS1150" s="99"/>
      <c r="AT1150" s="99"/>
      <c r="AU1150" s="100"/>
      <c r="AV1150" s="99">
        <f t="shared" si="1512"/>
        <v>0</v>
      </c>
      <c r="AW1150" s="98"/>
      <c r="AX1150" s="99">
        <f t="shared" si="1522"/>
        <v>-1258.9000000000001</v>
      </c>
      <c r="AY1150" s="98">
        <f t="shared" si="1513"/>
        <v>-1258.9000000000001</v>
      </c>
      <c r="AZ1150" s="47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</row>
    <row r="1151" spans="1:83" s="11" customFormat="1" ht="12" customHeight="1">
      <c r="A1151" s="161">
        <v>23200823</v>
      </c>
      <c r="B1151" s="108" t="str">
        <f t="shared" si="1524"/>
        <v>23200823</v>
      </c>
      <c r="C1151" s="112" t="s">
        <v>1142</v>
      </c>
      <c r="D1151" s="112" t="str">
        <f t="shared" si="1533"/>
        <v>W/C</v>
      </c>
      <c r="E1151" s="112"/>
      <c r="F1151" s="112"/>
      <c r="G1151" s="112"/>
      <c r="H1151" s="177" t="str">
        <f t="shared" ref="H1151:H1183" si="1551">IF(VALUE(AH1151),H$7,IF(ISBLANK(AH1151),"",H$7))</f>
        <v/>
      </c>
      <c r="I1151" s="177" t="str">
        <f t="shared" si="1537"/>
        <v/>
      </c>
      <c r="J1151" s="177" t="str">
        <f t="shared" si="1538"/>
        <v/>
      </c>
      <c r="K1151" s="177" t="str">
        <f t="shared" si="1539"/>
        <v/>
      </c>
      <c r="L1151" s="177" t="str">
        <f t="shared" si="1534"/>
        <v>NO</v>
      </c>
      <c r="M1151" s="177" t="str">
        <f t="shared" si="1535"/>
        <v>W/C</v>
      </c>
      <c r="N1151" s="177" t="str">
        <f t="shared" si="1536"/>
        <v>W/C</v>
      </c>
      <c r="O1151"/>
      <c r="P1151" s="95">
        <v>-8279.68</v>
      </c>
      <c r="Q1151" s="95">
        <v>-8279.68</v>
      </c>
      <c r="R1151" s="95">
        <v>-8279.68</v>
      </c>
      <c r="S1151" s="95">
        <v>-8279.68</v>
      </c>
      <c r="T1151" s="95">
        <v>-8279.68</v>
      </c>
      <c r="U1151" s="95">
        <v>-8279.68</v>
      </c>
      <c r="V1151" s="95">
        <v>-8279.68</v>
      </c>
      <c r="W1151" s="95">
        <v>-8279.68</v>
      </c>
      <c r="X1151" s="95">
        <v>-8279.68</v>
      </c>
      <c r="Y1151" s="95">
        <v>-8279.68</v>
      </c>
      <c r="Z1151" s="95">
        <v>-8279.68</v>
      </c>
      <c r="AA1151" s="95">
        <v>-8279.68</v>
      </c>
      <c r="AB1151" s="95">
        <v>-8279.68</v>
      </c>
      <c r="AC1151" s="95"/>
      <c r="AD1151" s="95"/>
      <c r="AE1151" s="95">
        <f t="shared" si="1543"/>
        <v>-8279.6799999999985</v>
      </c>
      <c r="AF1151" s="102"/>
      <c r="AG1151" s="101"/>
      <c r="AH1151" s="99"/>
      <c r="AI1151" s="99"/>
      <c r="AJ1151" s="99"/>
      <c r="AK1151" s="100"/>
      <c r="AL1151" s="99">
        <f t="shared" si="1510"/>
        <v>0</v>
      </c>
      <c r="AM1151" s="98"/>
      <c r="AN1151" s="99">
        <f t="shared" si="1550"/>
        <v>-8279.6799999999985</v>
      </c>
      <c r="AO1151" s="247">
        <f t="shared" si="1511"/>
        <v>-8279.6799999999985</v>
      </c>
      <c r="AP1151" s="232"/>
      <c r="AQ1151" s="86">
        <f t="shared" si="1530"/>
        <v>-8279.68</v>
      </c>
      <c r="AR1151" s="99"/>
      <c r="AS1151" s="99"/>
      <c r="AT1151" s="99"/>
      <c r="AU1151" s="100"/>
      <c r="AV1151" s="99">
        <f t="shared" si="1512"/>
        <v>0</v>
      </c>
      <c r="AW1151" s="98"/>
      <c r="AX1151" s="99">
        <f t="shared" si="1522"/>
        <v>-8279.68</v>
      </c>
      <c r="AY1151" s="98">
        <f t="shared" si="1513"/>
        <v>-8279.68</v>
      </c>
      <c r="AZ1151" s="470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</row>
    <row r="1152" spans="1:83" s="11" customFormat="1" ht="12" customHeight="1">
      <c r="A1152" s="167">
        <v>23200833</v>
      </c>
      <c r="B1152" s="196" t="str">
        <f t="shared" si="1524"/>
        <v>23200833</v>
      </c>
      <c r="C1152" s="94" t="s">
        <v>1238</v>
      </c>
      <c r="D1152" s="112" t="str">
        <f t="shared" si="1533"/>
        <v>W/C</v>
      </c>
      <c r="E1152" s="112"/>
      <c r="F1152" s="94"/>
      <c r="G1152" s="112"/>
      <c r="H1152" s="177" t="str">
        <f t="shared" si="1551"/>
        <v/>
      </c>
      <c r="I1152" s="177" t="str">
        <f t="shared" si="1537"/>
        <v/>
      </c>
      <c r="J1152" s="177" t="str">
        <f t="shared" si="1538"/>
        <v/>
      </c>
      <c r="K1152" s="177" t="str">
        <f t="shared" si="1539"/>
        <v/>
      </c>
      <c r="L1152" s="177" t="str">
        <f t="shared" si="1534"/>
        <v>NO</v>
      </c>
      <c r="M1152" s="177" t="str">
        <f t="shared" si="1535"/>
        <v>W/C</v>
      </c>
      <c r="N1152" s="177" t="str">
        <f t="shared" si="1536"/>
        <v>W/C</v>
      </c>
      <c r="O1152" s="5"/>
      <c r="P1152" s="95">
        <v>2432.2800000000002</v>
      </c>
      <c r="Q1152" s="95">
        <v>2695.28</v>
      </c>
      <c r="R1152" s="95">
        <v>2729.28</v>
      </c>
      <c r="S1152" s="95">
        <v>2157.1</v>
      </c>
      <c r="T1152" s="95">
        <v>2351.42</v>
      </c>
      <c r="U1152" s="95">
        <v>2195.34</v>
      </c>
      <c r="V1152" s="95">
        <v>1621.26</v>
      </c>
      <c r="W1152" s="95">
        <v>2443.1799999999998</v>
      </c>
      <c r="X1152" s="95">
        <v>3489.36</v>
      </c>
      <c r="Y1152" s="95">
        <v>-39620.720000000001</v>
      </c>
      <c r="Z1152" s="95">
        <v>3285.2</v>
      </c>
      <c r="AA1152" s="95">
        <v>3756.12</v>
      </c>
      <c r="AB1152" s="95">
        <v>4011.04</v>
      </c>
      <c r="AC1152" s="95"/>
      <c r="AD1152" s="95"/>
      <c r="AE1152" s="95">
        <f t="shared" si="1543"/>
        <v>-806.29333333333341</v>
      </c>
      <c r="AF1152" s="102"/>
      <c r="AG1152" s="101"/>
      <c r="AH1152" s="99"/>
      <c r="AI1152" s="99"/>
      <c r="AJ1152" s="99"/>
      <c r="AK1152" s="100"/>
      <c r="AL1152" s="99">
        <f t="shared" si="1510"/>
        <v>0</v>
      </c>
      <c r="AM1152" s="98"/>
      <c r="AN1152" s="99">
        <f t="shared" si="1550"/>
        <v>-806.29333333333341</v>
      </c>
      <c r="AO1152" s="247">
        <f t="shared" si="1511"/>
        <v>-806.29333333333341</v>
      </c>
      <c r="AP1152" s="232"/>
      <c r="AQ1152" s="86">
        <f t="shared" si="1530"/>
        <v>4011.04</v>
      </c>
      <c r="AR1152" s="99"/>
      <c r="AS1152" s="99"/>
      <c r="AT1152" s="99"/>
      <c r="AU1152" s="100"/>
      <c r="AV1152" s="99">
        <f t="shared" si="1512"/>
        <v>0</v>
      </c>
      <c r="AW1152" s="98"/>
      <c r="AX1152" s="99">
        <f t="shared" si="1522"/>
        <v>4011.04</v>
      </c>
      <c r="AY1152" s="98">
        <f t="shared" si="1513"/>
        <v>4011.04</v>
      </c>
      <c r="AZ1152" s="470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</row>
    <row r="1153" spans="1:83" s="11" customFormat="1" ht="12" customHeight="1">
      <c r="A1153" s="505">
        <v>23200853</v>
      </c>
      <c r="B1153" s="507" t="str">
        <f t="shared" si="1524"/>
        <v>23200853</v>
      </c>
      <c r="C1153" s="479" t="s">
        <v>1704</v>
      </c>
      <c r="D1153" s="480" t="str">
        <f t="shared" si="1533"/>
        <v>W/C</v>
      </c>
      <c r="E1153" s="480"/>
      <c r="F1153" s="495">
        <v>43497</v>
      </c>
      <c r="G1153" s="480"/>
      <c r="H1153" s="482" t="str">
        <f t="shared" si="1551"/>
        <v/>
      </c>
      <c r="I1153" s="482" t="str">
        <f t="shared" si="1537"/>
        <v/>
      </c>
      <c r="J1153" s="482" t="str">
        <f t="shared" si="1538"/>
        <v/>
      </c>
      <c r="K1153" s="482" t="str">
        <f t="shared" si="1539"/>
        <v/>
      </c>
      <c r="L1153" s="482" t="str">
        <f t="shared" ref="L1153" si="1552">IF(VALUE(AM1153),"W/C",IF(ISBLANK(AM1153),"NO","W/C"))</f>
        <v>NO</v>
      </c>
      <c r="M1153" s="482" t="str">
        <f t="shared" ref="M1153" si="1553">IF(VALUE(AN1153),"W/C",IF(ISBLANK(AN1153),"NO","W/C"))</f>
        <v>W/C</v>
      </c>
      <c r="N1153" s="482" t="str">
        <f t="shared" ref="N1153" si="1554">IF(OR(CONCATENATE(L1153,M1153)="NOW/C",CONCATENATE(L1153,M1153)="W/CNO"),"W/C","")</f>
        <v>W/C</v>
      </c>
      <c r="O1153" s="483"/>
      <c r="P1153" s="484"/>
      <c r="Q1153" s="484"/>
      <c r="R1153" s="484">
        <v>-91545.91</v>
      </c>
      <c r="S1153" s="484">
        <v>-163607.51999999999</v>
      </c>
      <c r="T1153" s="484">
        <v>-202313.33</v>
      </c>
      <c r="U1153" s="484">
        <v>-240704.07</v>
      </c>
      <c r="V1153" s="484">
        <v>-284629</v>
      </c>
      <c r="W1153" s="484">
        <v>-41961.73</v>
      </c>
      <c r="X1153" s="484">
        <v>-76010.31</v>
      </c>
      <c r="Y1153" s="484">
        <v>-108049.98</v>
      </c>
      <c r="Z1153" s="484">
        <v>-29585.02</v>
      </c>
      <c r="AA1153" s="484">
        <v>-56101.65</v>
      </c>
      <c r="AB1153" s="484">
        <v>-86053.42</v>
      </c>
      <c r="AC1153" s="484"/>
      <c r="AD1153" s="484"/>
      <c r="AE1153" s="484">
        <f t="shared" si="1543"/>
        <v>-111461.26916666667</v>
      </c>
      <c r="AF1153" s="485"/>
      <c r="AG1153" s="496"/>
      <c r="AH1153" s="487"/>
      <c r="AI1153" s="487"/>
      <c r="AJ1153" s="487"/>
      <c r="AK1153" s="488"/>
      <c r="AL1153" s="487">
        <f t="shared" si="1510"/>
        <v>0</v>
      </c>
      <c r="AM1153" s="489"/>
      <c r="AN1153" s="487">
        <f t="shared" ref="AN1153" si="1555">AE1153</f>
        <v>-111461.26916666667</v>
      </c>
      <c r="AO1153" s="490">
        <f t="shared" ref="AO1153" si="1556">AM1153+AN1153</f>
        <v>-111461.26916666667</v>
      </c>
      <c r="AP1153" s="232"/>
      <c r="AQ1153" s="491">
        <f t="shared" ref="AQ1153" si="1557">AB1153</f>
        <v>-86053.42</v>
      </c>
      <c r="AR1153" s="487"/>
      <c r="AS1153" s="487"/>
      <c r="AT1153" s="487"/>
      <c r="AU1153" s="488"/>
      <c r="AV1153" s="487">
        <f t="shared" si="1512"/>
        <v>0</v>
      </c>
      <c r="AW1153" s="489"/>
      <c r="AX1153" s="487">
        <f t="shared" ref="AX1153" si="1558">AQ1153</f>
        <v>-86053.42</v>
      </c>
      <c r="AY1153" s="489">
        <f t="shared" ref="AY1153" si="1559">AW1153+AX1153</f>
        <v>-86053.42</v>
      </c>
      <c r="AZ1153" s="470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</row>
    <row r="1154" spans="1:83" s="11" customFormat="1" ht="12" customHeight="1">
      <c r="A1154" s="161">
        <v>23200873</v>
      </c>
      <c r="B1154" s="108" t="str">
        <f t="shared" si="1524"/>
        <v>23200873</v>
      </c>
      <c r="C1154" s="94" t="s">
        <v>1186</v>
      </c>
      <c r="D1154" s="112" t="str">
        <f t="shared" si="1533"/>
        <v>Non-Op</v>
      </c>
      <c r="E1154" s="112"/>
      <c r="F1154" s="94"/>
      <c r="G1154" s="112"/>
      <c r="H1154" s="177" t="str">
        <f t="shared" si="1551"/>
        <v/>
      </c>
      <c r="I1154" s="177" t="str">
        <f t="shared" si="1537"/>
        <v/>
      </c>
      <c r="J1154" s="177" t="str">
        <f t="shared" si="1538"/>
        <v/>
      </c>
      <c r="K1154" s="177" t="str">
        <f t="shared" si="1539"/>
        <v>Non-Op</v>
      </c>
      <c r="L1154" s="177" t="str">
        <f t="shared" si="1534"/>
        <v>NO</v>
      </c>
      <c r="M1154" s="177" t="str">
        <f t="shared" si="1535"/>
        <v>NO</v>
      </c>
      <c r="N1154" s="177" t="str">
        <f t="shared" si="1536"/>
        <v/>
      </c>
      <c r="O1154"/>
      <c r="P1154" s="95">
        <v>-6343260.0099999998</v>
      </c>
      <c r="Q1154" s="95">
        <v>-5475685.3300000001</v>
      </c>
      <c r="R1154" s="95">
        <v>-5756482.2599999998</v>
      </c>
      <c r="S1154" s="95">
        <v>-8070880.7199999997</v>
      </c>
      <c r="T1154" s="95">
        <v>-6768855.6399999997</v>
      </c>
      <c r="U1154" s="95">
        <v>-6744821.1299999999</v>
      </c>
      <c r="V1154" s="95">
        <v>-3347562.19</v>
      </c>
      <c r="W1154" s="95">
        <v>-2924514.21</v>
      </c>
      <c r="X1154" s="95">
        <v>-2744189.86</v>
      </c>
      <c r="Y1154" s="95">
        <v>-3644078.83</v>
      </c>
      <c r="Z1154" s="95">
        <v>-3130949.32</v>
      </c>
      <c r="AA1154" s="95">
        <v>-3130022.45</v>
      </c>
      <c r="AB1154" s="95">
        <v>-4065880.08</v>
      </c>
      <c r="AC1154" s="95"/>
      <c r="AD1154" s="95"/>
      <c r="AE1154" s="95">
        <f t="shared" si="1543"/>
        <v>-4745217.6654166663</v>
      </c>
      <c r="AF1154" s="102"/>
      <c r="AG1154" s="101"/>
      <c r="AH1154" s="99"/>
      <c r="AI1154" s="99"/>
      <c r="AJ1154" s="99"/>
      <c r="AK1154" s="100">
        <f>AE1154</f>
        <v>-4745217.6654166663</v>
      </c>
      <c r="AL1154" s="99">
        <f t="shared" si="1510"/>
        <v>-4745217.6654166663</v>
      </c>
      <c r="AM1154" s="98"/>
      <c r="AN1154" s="99"/>
      <c r="AO1154" s="247">
        <f t="shared" si="1511"/>
        <v>0</v>
      </c>
      <c r="AP1154" s="232"/>
      <c r="AQ1154" s="86">
        <f t="shared" si="1530"/>
        <v>-4065880.08</v>
      </c>
      <c r="AR1154" s="99"/>
      <c r="AS1154" s="99"/>
      <c r="AT1154" s="99"/>
      <c r="AU1154" s="100">
        <f>AQ1154</f>
        <v>-4065880.08</v>
      </c>
      <c r="AV1154" s="99">
        <f t="shared" si="1512"/>
        <v>-4065880.08</v>
      </c>
      <c r="AW1154" s="98"/>
      <c r="AX1154" s="99"/>
      <c r="AY1154" s="98">
        <f t="shared" si="1513"/>
        <v>0</v>
      </c>
      <c r="AZ1154" s="470" t="s">
        <v>1663</v>
      </c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</row>
    <row r="1155" spans="1:83" s="11" customFormat="1" ht="12" customHeight="1">
      <c r="A1155" s="167">
        <v>23200953</v>
      </c>
      <c r="B1155" s="196" t="str">
        <f t="shared" si="1524"/>
        <v>23200953</v>
      </c>
      <c r="C1155" s="94" t="s">
        <v>23</v>
      </c>
      <c r="D1155" s="112" t="str">
        <f t="shared" si="1533"/>
        <v>W/C</v>
      </c>
      <c r="E1155" s="112"/>
      <c r="F1155" s="94"/>
      <c r="G1155" s="112"/>
      <c r="H1155" s="177" t="str">
        <f t="shared" si="1551"/>
        <v/>
      </c>
      <c r="I1155" s="177" t="str">
        <f t="shared" si="1537"/>
        <v/>
      </c>
      <c r="J1155" s="177" t="str">
        <f t="shared" si="1538"/>
        <v/>
      </c>
      <c r="K1155" s="177" t="str">
        <f t="shared" si="1539"/>
        <v/>
      </c>
      <c r="L1155" s="177" t="str">
        <f t="shared" si="1534"/>
        <v>NO</v>
      </c>
      <c r="M1155" s="177" t="str">
        <f t="shared" si="1535"/>
        <v>W/C</v>
      </c>
      <c r="N1155" s="177" t="str">
        <f t="shared" si="1536"/>
        <v>W/C</v>
      </c>
      <c r="O1155" s="5"/>
      <c r="P1155" s="95">
        <v>405.04</v>
      </c>
      <c r="Q1155" s="95">
        <v>50</v>
      </c>
      <c r="R1155" s="95">
        <v>603.04</v>
      </c>
      <c r="S1155" s="95">
        <v>0.28999999999999998</v>
      </c>
      <c r="T1155" s="95">
        <v>26.38</v>
      </c>
      <c r="U1155" s="95">
        <v>0</v>
      </c>
      <c r="V1155" s="95">
        <v>16.52</v>
      </c>
      <c r="W1155" s="95">
        <v>1631.45</v>
      </c>
      <c r="X1155" s="95">
        <v>0</v>
      </c>
      <c r="Y1155" s="95">
        <v>11.17</v>
      </c>
      <c r="Z1155" s="95">
        <v>531.66999999999996</v>
      </c>
      <c r="AA1155" s="95">
        <v>416.38</v>
      </c>
      <c r="AB1155" s="95">
        <v>0</v>
      </c>
      <c r="AC1155" s="95"/>
      <c r="AD1155" s="95"/>
      <c r="AE1155" s="95">
        <f t="shared" si="1543"/>
        <v>290.78500000000003</v>
      </c>
      <c r="AF1155" s="102"/>
      <c r="AG1155" s="101"/>
      <c r="AH1155" s="99"/>
      <c r="AI1155" s="99"/>
      <c r="AJ1155" s="99"/>
      <c r="AK1155" s="100"/>
      <c r="AL1155" s="99">
        <f t="shared" si="1510"/>
        <v>0</v>
      </c>
      <c r="AM1155" s="98"/>
      <c r="AN1155" s="99">
        <f t="shared" ref="AN1155:AN1176" si="1560">AE1155</f>
        <v>290.78500000000003</v>
      </c>
      <c r="AO1155" s="247">
        <f t="shared" si="1511"/>
        <v>290.78500000000003</v>
      </c>
      <c r="AP1155" s="232"/>
      <c r="AQ1155" s="86">
        <f t="shared" si="1530"/>
        <v>0</v>
      </c>
      <c r="AR1155" s="99"/>
      <c r="AS1155" s="99"/>
      <c r="AT1155" s="99"/>
      <c r="AU1155" s="100"/>
      <c r="AV1155" s="99">
        <f t="shared" si="1512"/>
        <v>0</v>
      </c>
      <c r="AW1155" s="98"/>
      <c r="AX1155" s="99">
        <f>AQ1155</f>
        <v>0</v>
      </c>
      <c r="AY1155" s="98">
        <f t="shared" si="1513"/>
        <v>0</v>
      </c>
      <c r="AZ1155" s="470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</row>
    <row r="1156" spans="1:83" s="11" customFormat="1" ht="12" customHeight="1">
      <c r="A1156" s="161">
        <v>23201003</v>
      </c>
      <c r="B1156" s="108" t="str">
        <f t="shared" si="1524"/>
        <v>23201003</v>
      </c>
      <c r="C1156" s="94" t="s">
        <v>790</v>
      </c>
      <c r="D1156" s="112" t="str">
        <f t="shared" si="1533"/>
        <v>W/C</v>
      </c>
      <c r="E1156" s="112"/>
      <c r="F1156" s="94"/>
      <c r="G1156" s="112"/>
      <c r="H1156" s="177" t="str">
        <f t="shared" si="1551"/>
        <v/>
      </c>
      <c r="I1156" s="177" t="str">
        <f t="shared" si="1537"/>
        <v/>
      </c>
      <c r="J1156" s="177" t="str">
        <f t="shared" si="1538"/>
        <v/>
      </c>
      <c r="K1156" s="177" t="str">
        <f t="shared" si="1539"/>
        <v/>
      </c>
      <c r="L1156" s="177" t="str">
        <f t="shared" si="1534"/>
        <v>NO</v>
      </c>
      <c r="M1156" s="177" t="str">
        <f t="shared" si="1535"/>
        <v>W/C</v>
      </c>
      <c r="N1156" s="177" t="str">
        <f t="shared" si="1536"/>
        <v>W/C</v>
      </c>
      <c r="O1156"/>
      <c r="P1156" s="95">
        <v>-36573818.299999997</v>
      </c>
      <c r="Q1156" s="95">
        <v>-41197000.350000001</v>
      </c>
      <c r="R1156" s="95">
        <v>-49754856.469999999</v>
      </c>
      <c r="S1156" s="95">
        <v>-39777373.009999998</v>
      </c>
      <c r="T1156" s="95">
        <v>-40851183.960000001</v>
      </c>
      <c r="U1156" s="95">
        <v>-44046354.659999996</v>
      </c>
      <c r="V1156" s="95">
        <v>-35952325.43</v>
      </c>
      <c r="W1156" s="95">
        <v>-36267066.68</v>
      </c>
      <c r="X1156" s="95">
        <v>-39620128.100000001</v>
      </c>
      <c r="Y1156" s="95">
        <v>-39989829.289999999</v>
      </c>
      <c r="Z1156" s="95">
        <v>-45534693.009999998</v>
      </c>
      <c r="AA1156" s="95">
        <v>-31894849.550000001</v>
      </c>
      <c r="AB1156" s="95">
        <v>-11149675.550000001</v>
      </c>
      <c r="AC1156" s="95"/>
      <c r="AD1156" s="95"/>
      <c r="AE1156" s="95">
        <f t="shared" si="1543"/>
        <v>-39062283.952916674</v>
      </c>
      <c r="AF1156" s="102"/>
      <c r="AG1156" s="101"/>
      <c r="AH1156" s="99"/>
      <c r="AI1156" s="99"/>
      <c r="AJ1156" s="99"/>
      <c r="AK1156" s="100"/>
      <c r="AL1156" s="99">
        <f t="shared" si="1510"/>
        <v>0</v>
      </c>
      <c r="AM1156" s="98"/>
      <c r="AN1156" s="99">
        <f t="shared" si="1560"/>
        <v>-39062283.952916674</v>
      </c>
      <c r="AO1156" s="247">
        <f t="shared" si="1511"/>
        <v>-39062283.952916674</v>
      </c>
      <c r="AP1156" s="232"/>
      <c r="AQ1156" s="86">
        <f t="shared" si="1530"/>
        <v>-11149675.550000001</v>
      </c>
      <c r="AR1156" s="99"/>
      <c r="AS1156" s="99"/>
      <c r="AT1156" s="99"/>
      <c r="AU1156" s="100"/>
      <c r="AV1156" s="99">
        <f t="shared" si="1512"/>
        <v>0</v>
      </c>
      <c r="AW1156" s="98"/>
      <c r="AX1156" s="99">
        <f t="shared" ref="AX1156:AX1176" si="1561">AQ1156</f>
        <v>-11149675.550000001</v>
      </c>
      <c r="AY1156" s="98">
        <f t="shared" si="1513"/>
        <v>-11149675.550000001</v>
      </c>
      <c r="AZ1156" s="470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</row>
    <row r="1157" spans="1:83" s="11" customFormat="1" ht="12" customHeight="1">
      <c r="A1157" s="161">
        <v>23201013</v>
      </c>
      <c r="B1157" s="108" t="str">
        <f t="shared" si="1524"/>
        <v>23201013</v>
      </c>
      <c r="C1157" s="94" t="s">
        <v>509</v>
      </c>
      <c r="D1157" s="112" t="str">
        <f t="shared" si="1533"/>
        <v>W/C</v>
      </c>
      <c r="E1157" s="112"/>
      <c r="F1157" s="94"/>
      <c r="G1157" s="112"/>
      <c r="H1157" s="177" t="str">
        <f t="shared" si="1551"/>
        <v/>
      </c>
      <c r="I1157" s="177" t="str">
        <f t="shared" si="1537"/>
        <v/>
      </c>
      <c r="J1157" s="177" t="str">
        <f t="shared" si="1538"/>
        <v/>
      </c>
      <c r="K1157" s="177" t="str">
        <f t="shared" si="1539"/>
        <v/>
      </c>
      <c r="L1157" s="177" t="str">
        <f t="shared" si="1534"/>
        <v>NO</v>
      </c>
      <c r="M1157" s="177" t="str">
        <f t="shared" si="1535"/>
        <v>W/C</v>
      </c>
      <c r="N1157" s="177" t="str">
        <f t="shared" si="1536"/>
        <v>W/C</v>
      </c>
      <c r="O1157"/>
      <c r="P1157" s="95">
        <v>-16258488.9</v>
      </c>
      <c r="Q1157" s="95">
        <v>-22033207.079999998</v>
      </c>
      <c r="R1157" s="95">
        <v>-13854304.43</v>
      </c>
      <c r="S1157" s="95">
        <v>-14071348.99</v>
      </c>
      <c r="T1157" s="95">
        <v>-9906378.75</v>
      </c>
      <c r="U1157" s="95">
        <v>-3763841.54</v>
      </c>
      <c r="V1157" s="95">
        <v>-23283562.73</v>
      </c>
      <c r="W1157" s="95">
        <v>-20151227.829999998</v>
      </c>
      <c r="X1157" s="95">
        <v>-13463261.050000001</v>
      </c>
      <c r="Y1157" s="95">
        <v>-17944957.829999998</v>
      </c>
      <c r="Z1157" s="95">
        <v>-8776841.0299999993</v>
      </c>
      <c r="AA1157" s="95">
        <v>-9255239.8499999996</v>
      </c>
      <c r="AB1157" s="95">
        <v>-15777973.82</v>
      </c>
      <c r="AC1157" s="95"/>
      <c r="AD1157" s="95"/>
      <c r="AE1157" s="95">
        <f t="shared" si="1543"/>
        <v>-14376866.872499997</v>
      </c>
      <c r="AF1157" s="102"/>
      <c r="AG1157" s="101"/>
      <c r="AH1157" s="99"/>
      <c r="AI1157" s="99"/>
      <c r="AJ1157" s="99"/>
      <c r="AK1157" s="100"/>
      <c r="AL1157" s="99">
        <f t="shared" si="1510"/>
        <v>0</v>
      </c>
      <c r="AM1157" s="98"/>
      <c r="AN1157" s="99">
        <f t="shared" si="1560"/>
        <v>-14376866.872499997</v>
      </c>
      <c r="AO1157" s="247">
        <f t="shared" si="1511"/>
        <v>-14376866.872499997</v>
      </c>
      <c r="AP1157" s="232"/>
      <c r="AQ1157" s="86">
        <f t="shared" si="1530"/>
        <v>-15777973.82</v>
      </c>
      <c r="AR1157" s="99"/>
      <c r="AS1157" s="99"/>
      <c r="AT1157" s="99"/>
      <c r="AU1157" s="100"/>
      <c r="AV1157" s="99">
        <f t="shared" si="1512"/>
        <v>0</v>
      </c>
      <c r="AW1157" s="98"/>
      <c r="AX1157" s="99">
        <f t="shared" si="1561"/>
        <v>-15777973.82</v>
      </c>
      <c r="AY1157" s="98">
        <f t="shared" si="1513"/>
        <v>-15777973.82</v>
      </c>
      <c r="AZ1157" s="470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</row>
    <row r="1158" spans="1:83" s="11" customFormat="1" ht="12" customHeight="1">
      <c r="A1158" s="161">
        <v>23201033</v>
      </c>
      <c r="B1158" s="108" t="str">
        <f t="shared" si="1524"/>
        <v>23201033</v>
      </c>
      <c r="C1158" s="94" t="s">
        <v>380</v>
      </c>
      <c r="D1158" s="112" t="str">
        <f t="shared" si="1533"/>
        <v>W/C</v>
      </c>
      <c r="E1158" s="112"/>
      <c r="F1158" s="94"/>
      <c r="G1158" s="112"/>
      <c r="H1158" s="177" t="str">
        <f t="shared" si="1551"/>
        <v/>
      </c>
      <c r="I1158" s="177" t="str">
        <f t="shared" si="1537"/>
        <v/>
      </c>
      <c r="J1158" s="177" t="str">
        <f t="shared" si="1538"/>
        <v/>
      </c>
      <c r="K1158" s="177" t="str">
        <f t="shared" si="1539"/>
        <v/>
      </c>
      <c r="L1158" s="177" t="str">
        <f t="shared" si="1534"/>
        <v>NO</v>
      </c>
      <c r="M1158" s="177" t="str">
        <f t="shared" si="1535"/>
        <v>W/C</v>
      </c>
      <c r="N1158" s="177" t="str">
        <f t="shared" si="1536"/>
        <v>W/C</v>
      </c>
      <c r="O1158"/>
      <c r="P1158" s="95">
        <v>-176017.73</v>
      </c>
      <c r="Q1158" s="95">
        <v>-125296.79</v>
      </c>
      <c r="R1158" s="95">
        <v>-123328.2</v>
      </c>
      <c r="S1158" s="95">
        <v>-180478.42</v>
      </c>
      <c r="T1158" s="95">
        <v>-236934.77</v>
      </c>
      <c r="U1158" s="95">
        <v>-113272.13</v>
      </c>
      <c r="V1158" s="95">
        <v>-181046.54</v>
      </c>
      <c r="W1158" s="95">
        <v>-235653.2</v>
      </c>
      <c r="X1158" s="95">
        <v>-122063.62</v>
      </c>
      <c r="Y1158" s="95">
        <v>-177097.4</v>
      </c>
      <c r="Z1158" s="95">
        <v>-233633.18</v>
      </c>
      <c r="AA1158" s="95">
        <v>-113378.89</v>
      </c>
      <c r="AB1158" s="95">
        <v>-178090.91</v>
      </c>
      <c r="AC1158" s="95"/>
      <c r="AD1158" s="95"/>
      <c r="AE1158" s="95">
        <f t="shared" si="1543"/>
        <v>-168269.7883333333</v>
      </c>
      <c r="AF1158" s="102"/>
      <c r="AG1158" s="101"/>
      <c r="AH1158" s="99"/>
      <c r="AI1158" s="99"/>
      <c r="AJ1158" s="99"/>
      <c r="AK1158" s="100"/>
      <c r="AL1158" s="99">
        <f t="shared" si="1510"/>
        <v>0</v>
      </c>
      <c r="AM1158" s="98"/>
      <c r="AN1158" s="99">
        <f t="shared" si="1560"/>
        <v>-168269.7883333333</v>
      </c>
      <c r="AO1158" s="247">
        <f t="shared" si="1511"/>
        <v>-168269.7883333333</v>
      </c>
      <c r="AP1158" s="232"/>
      <c r="AQ1158" s="86">
        <f t="shared" si="1530"/>
        <v>-178090.91</v>
      </c>
      <c r="AR1158" s="99"/>
      <c r="AS1158" s="99"/>
      <c r="AT1158" s="99"/>
      <c r="AU1158" s="100"/>
      <c r="AV1158" s="99">
        <f t="shared" si="1512"/>
        <v>0</v>
      </c>
      <c r="AW1158" s="98"/>
      <c r="AX1158" s="99">
        <f t="shared" si="1561"/>
        <v>-178090.91</v>
      </c>
      <c r="AY1158" s="98">
        <f t="shared" si="1513"/>
        <v>-178090.91</v>
      </c>
      <c r="AZ1158" s="470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</row>
    <row r="1159" spans="1:83" s="11" customFormat="1" ht="12" customHeight="1">
      <c r="A1159" s="161">
        <v>23201043</v>
      </c>
      <c r="B1159" s="108" t="str">
        <f t="shared" si="1524"/>
        <v>23201043</v>
      </c>
      <c r="C1159" s="94" t="s">
        <v>779</v>
      </c>
      <c r="D1159" s="112" t="str">
        <f t="shared" si="1533"/>
        <v>W/C</v>
      </c>
      <c r="E1159" s="112"/>
      <c r="F1159" s="94"/>
      <c r="G1159" s="112"/>
      <c r="H1159" s="177" t="str">
        <f t="shared" si="1551"/>
        <v/>
      </c>
      <c r="I1159" s="177" t="str">
        <f t="shared" si="1537"/>
        <v/>
      </c>
      <c r="J1159" s="177" t="str">
        <f t="shared" si="1538"/>
        <v/>
      </c>
      <c r="K1159" s="177" t="str">
        <f t="shared" si="1539"/>
        <v/>
      </c>
      <c r="L1159" s="177" t="str">
        <f t="shared" si="1534"/>
        <v>NO</v>
      </c>
      <c r="M1159" s="177" t="str">
        <f t="shared" si="1535"/>
        <v>W/C</v>
      </c>
      <c r="N1159" s="177" t="str">
        <f t="shared" si="1536"/>
        <v>W/C</v>
      </c>
      <c r="O1159"/>
      <c r="P1159" s="95">
        <v>-227993.06</v>
      </c>
      <c r="Q1159" s="95">
        <v>-187546.72</v>
      </c>
      <c r="R1159" s="95">
        <v>-171767.91</v>
      </c>
      <c r="S1159" s="95">
        <v>-152728.16</v>
      </c>
      <c r="T1159" s="95">
        <v>-84521.71</v>
      </c>
      <c r="U1159" s="95">
        <v>-123885.6</v>
      </c>
      <c r="V1159" s="95">
        <v>-156555.98000000001</v>
      </c>
      <c r="W1159" s="95">
        <v>-161684.85999999999</v>
      </c>
      <c r="X1159" s="95">
        <v>-192766.71</v>
      </c>
      <c r="Y1159" s="95">
        <v>-202658.04</v>
      </c>
      <c r="Z1159" s="95">
        <v>-237163.35</v>
      </c>
      <c r="AA1159" s="95">
        <v>-251636.36</v>
      </c>
      <c r="AB1159" s="95">
        <v>-252603.51</v>
      </c>
      <c r="AC1159" s="95"/>
      <c r="AD1159" s="95"/>
      <c r="AE1159" s="95">
        <f t="shared" si="1543"/>
        <v>-180267.80708333335</v>
      </c>
      <c r="AF1159" s="102"/>
      <c r="AG1159" s="101"/>
      <c r="AH1159" s="99"/>
      <c r="AI1159" s="99"/>
      <c r="AJ1159" s="99"/>
      <c r="AK1159" s="100"/>
      <c r="AL1159" s="99">
        <f t="shared" si="1510"/>
        <v>0</v>
      </c>
      <c r="AM1159" s="98"/>
      <c r="AN1159" s="99">
        <f t="shared" si="1560"/>
        <v>-180267.80708333335</v>
      </c>
      <c r="AO1159" s="247">
        <f t="shared" si="1511"/>
        <v>-180267.80708333335</v>
      </c>
      <c r="AP1159" s="232"/>
      <c r="AQ1159" s="86">
        <f t="shared" si="1530"/>
        <v>-252603.51</v>
      </c>
      <c r="AR1159" s="99"/>
      <c r="AS1159" s="99"/>
      <c r="AT1159" s="99"/>
      <c r="AU1159" s="100"/>
      <c r="AV1159" s="99">
        <f t="shared" si="1512"/>
        <v>0</v>
      </c>
      <c r="AW1159" s="98"/>
      <c r="AX1159" s="99">
        <f t="shared" si="1561"/>
        <v>-252603.51</v>
      </c>
      <c r="AY1159" s="98">
        <f t="shared" si="1513"/>
        <v>-252603.51</v>
      </c>
      <c r="AZ1159" s="470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</row>
    <row r="1160" spans="1:83" s="11" customFormat="1" ht="12" customHeight="1">
      <c r="A1160" s="161">
        <v>23201053</v>
      </c>
      <c r="B1160" s="108" t="str">
        <f t="shared" si="1524"/>
        <v>23201053</v>
      </c>
      <c r="C1160" s="94" t="s">
        <v>780</v>
      </c>
      <c r="D1160" s="112" t="str">
        <f t="shared" si="1533"/>
        <v>W/C</v>
      </c>
      <c r="E1160" s="112"/>
      <c r="F1160" s="94"/>
      <c r="G1160" s="112"/>
      <c r="H1160" s="177" t="str">
        <f t="shared" si="1551"/>
        <v/>
      </c>
      <c r="I1160" s="177" t="str">
        <f t="shared" si="1537"/>
        <v/>
      </c>
      <c r="J1160" s="177" t="str">
        <f t="shared" si="1538"/>
        <v/>
      </c>
      <c r="K1160" s="177" t="str">
        <f t="shared" si="1539"/>
        <v/>
      </c>
      <c r="L1160" s="177" t="str">
        <f t="shared" si="1534"/>
        <v>NO</v>
      </c>
      <c r="M1160" s="177" t="str">
        <f t="shared" si="1535"/>
        <v>W/C</v>
      </c>
      <c r="N1160" s="177" t="str">
        <f t="shared" si="1536"/>
        <v>W/C</v>
      </c>
      <c r="O1160"/>
      <c r="P1160" s="95">
        <v>0</v>
      </c>
      <c r="Q1160" s="95">
        <v>0</v>
      </c>
      <c r="R1160" s="95">
        <v>0</v>
      </c>
      <c r="S1160" s="95">
        <v>0</v>
      </c>
      <c r="T1160" s="95">
        <v>0</v>
      </c>
      <c r="U1160" s="95">
        <v>0</v>
      </c>
      <c r="V1160" s="95">
        <v>0</v>
      </c>
      <c r="W1160" s="95">
        <v>0</v>
      </c>
      <c r="X1160" s="95">
        <v>0</v>
      </c>
      <c r="Y1160" s="95">
        <v>0</v>
      </c>
      <c r="Z1160" s="95">
        <v>0</v>
      </c>
      <c r="AA1160" s="95">
        <v>0</v>
      </c>
      <c r="AB1160" s="95">
        <v>0</v>
      </c>
      <c r="AC1160" s="95"/>
      <c r="AD1160" s="95"/>
      <c r="AE1160" s="95">
        <f t="shared" si="1543"/>
        <v>0</v>
      </c>
      <c r="AF1160" s="102"/>
      <c r="AG1160" s="101"/>
      <c r="AH1160" s="99"/>
      <c r="AI1160" s="99"/>
      <c r="AJ1160" s="99"/>
      <c r="AK1160" s="100"/>
      <c r="AL1160" s="99">
        <f t="shared" si="1510"/>
        <v>0</v>
      </c>
      <c r="AM1160" s="98"/>
      <c r="AN1160" s="99">
        <f t="shared" si="1560"/>
        <v>0</v>
      </c>
      <c r="AO1160" s="247">
        <f t="shared" si="1511"/>
        <v>0</v>
      </c>
      <c r="AP1160" s="232"/>
      <c r="AQ1160" s="86">
        <f t="shared" si="1530"/>
        <v>0</v>
      </c>
      <c r="AR1160" s="99"/>
      <c r="AS1160" s="99"/>
      <c r="AT1160" s="99"/>
      <c r="AU1160" s="100"/>
      <c r="AV1160" s="99">
        <f t="shared" si="1512"/>
        <v>0</v>
      </c>
      <c r="AW1160" s="98"/>
      <c r="AX1160" s="99">
        <f t="shared" si="1561"/>
        <v>0</v>
      </c>
      <c r="AY1160" s="98">
        <f t="shared" si="1513"/>
        <v>0</v>
      </c>
      <c r="AZ1160" s="47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</row>
    <row r="1161" spans="1:83" s="11" customFormat="1" ht="12" customHeight="1">
      <c r="A1161" s="161">
        <v>23201073</v>
      </c>
      <c r="B1161" s="108" t="str">
        <f t="shared" si="1524"/>
        <v>23201073</v>
      </c>
      <c r="C1161" s="94" t="s">
        <v>68</v>
      </c>
      <c r="D1161" s="112" t="str">
        <f t="shared" si="1533"/>
        <v>W/C</v>
      </c>
      <c r="E1161" s="112"/>
      <c r="F1161" s="94"/>
      <c r="G1161" s="112"/>
      <c r="H1161" s="177" t="str">
        <f t="shared" si="1551"/>
        <v/>
      </c>
      <c r="I1161" s="177" t="str">
        <f t="shared" si="1537"/>
        <v/>
      </c>
      <c r="J1161" s="177" t="str">
        <f t="shared" si="1538"/>
        <v/>
      </c>
      <c r="K1161" s="177" t="str">
        <f t="shared" si="1539"/>
        <v/>
      </c>
      <c r="L1161" s="177" t="str">
        <f t="shared" si="1534"/>
        <v>NO</v>
      </c>
      <c r="M1161" s="177" t="str">
        <f t="shared" si="1535"/>
        <v>W/C</v>
      </c>
      <c r="N1161" s="177" t="str">
        <f t="shared" si="1536"/>
        <v>W/C</v>
      </c>
      <c r="O1161"/>
      <c r="P1161" s="95">
        <v>-632675.21</v>
      </c>
      <c r="Q1161" s="95">
        <v>-526901.29</v>
      </c>
      <c r="R1161" s="95">
        <v>-639330.94999999995</v>
      </c>
      <c r="S1161" s="95">
        <v>14.89</v>
      </c>
      <c r="T1161" s="95">
        <v>-868.21</v>
      </c>
      <c r="U1161" s="95">
        <v>-31.56</v>
      </c>
      <c r="V1161" s="95">
        <v>-491822.36</v>
      </c>
      <c r="W1161" s="95">
        <v>-477825.06</v>
      </c>
      <c r="X1161" s="95">
        <v>-35.24</v>
      </c>
      <c r="Y1161" s="95">
        <v>-16.190000000000001</v>
      </c>
      <c r="Z1161" s="95">
        <v>-105.13</v>
      </c>
      <c r="AA1161" s="95">
        <v>-1579.47</v>
      </c>
      <c r="AB1161" s="95">
        <v>-552018.1</v>
      </c>
      <c r="AC1161" s="95"/>
      <c r="AD1161" s="95"/>
      <c r="AE1161" s="95">
        <f t="shared" si="1543"/>
        <v>-227570.60208333339</v>
      </c>
      <c r="AF1161" s="102"/>
      <c r="AG1161" s="101"/>
      <c r="AH1161" s="99"/>
      <c r="AI1161" s="99"/>
      <c r="AJ1161" s="99"/>
      <c r="AK1161" s="100"/>
      <c r="AL1161" s="99">
        <f t="shared" si="1510"/>
        <v>0</v>
      </c>
      <c r="AM1161" s="98"/>
      <c r="AN1161" s="99">
        <f t="shared" si="1560"/>
        <v>-227570.60208333339</v>
      </c>
      <c r="AO1161" s="247">
        <f t="shared" si="1511"/>
        <v>-227570.60208333339</v>
      </c>
      <c r="AP1161" s="232"/>
      <c r="AQ1161" s="86">
        <f t="shared" si="1530"/>
        <v>-552018.1</v>
      </c>
      <c r="AR1161" s="99"/>
      <c r="AS1161" s="99"/>
      <c r="AT1161" s="99"/>
      <c r="AU1161" s="100"/>
      <c r="AV1161" s="99">
        <f t="shared" si="1512"/>
        <v>0</v>
      </c>
      <c r="AW1161" s="98"/>
      <c r="AX1161" s="99">
        <f t="shared" si="1561"/>
        <v>-552018.1</v>
      </c>
      <c r="AY1161" s="98">
        <f t="shared" si="1513"/>
        <v>-552018.1</v>
      </c>
      <c r="AZ1161" s="470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</row>
    <row r="1162" spans="1:83" s="11" customFormat="1" ht="12" customHeight="1">
      <c r="A1162" s="161">
        <v>23201093</v>
      </c>
      <c r="B1162" s="108" t="str">
        <f t="shared" si="1524"/>
        <v>23201093</v>
      </c>
      <c r="C1162" s="94" t="s">
        <v>69</v>
      </c>
      <c r="D1162" s="112" t="str">
        <f t="shared" si="1533"/>
        <v>W/C</v>
      </c>
      <c r="E1162" s="112"/>
      <c r="F1162" s="94"/>
      <c r="G1162" s="112"/>
      <c r="H1162" s="177" t="str">
        <f t="shared" si="1551"/>
        <v/>
      </c>
      <c r="I1162" s="177" t="str">
        <f t="shared" ref="I1162:I1194" si="1562">IF(VALUE(AI1162),I$7,IF(ISBLANK(AI1162),"",I$7))</f>
        <v/>
      </c>
      <c r="J1162" s="177" t="str">
        <f t="shared" ref="J1162:J1194" si="1563">IF(VALUE(AJ1162),J$7,IF(ISBLANK(AJ1162),"",J$7))</f>
        <v/>
      </c>
      <c r="K1162" s="177" t="str">
        <f t="shared" ref="K1162:K1194" si="1564">IF(VALUE(AK1162),K$7,IF(ISBLANK(AK1162),"",K$7))</f>
        <v/>
      </c>
      <c r="L1162" s="177" t="str">
        <f t="shared" si="1534"/>
        <v>NO</v>
      </c>
      <c r="M1162" s="177" t="str">
        <f t="shared" si="1535"/>
        <v>W/C</v>
      </c>
      <c r="N1162" s="177" t="str">
        <f t="shared" si="1536"/>
        <v>W/C</v>
      </c>
      <c r="O1162"/>
      <c r="P1162" s="95">
        <v>-69360.45</v>
      </c>
      <c r="Q1162" s="95">
        <v>-69035.42</v>
      </c>
      <c r="R1162" s="95">
        <v>-67784.149999999994</v>
      </c>
      <c r="S1162" s="95">
        <v>0</v>
      </c>
      <c r="T1162" s="95">
        <v>0</v>
      </c>
      <c r="U1162" s="95">
        <v>0</v>
      </c>
      <c r="V1162" s="95">
        <v>-68993.460000000006</v>
      </c>
      <c r="W1162" s="95">
        <v>-68534.210000000006</v>
      </c>
      <c r="X1162" s="95">
        <v>0</v>
      </c>
      <c r="Y1162" s="95">
        <v>0</v>
      </c>
      <c r="Z1162" s="95">
        <v>0</v>
      </c>
      <c r="AA1162" s="95">
        <v>0</v>
      </c>
      <c r="AB1162" s="95">
        <v>-64979.38</v>
      </c>
      <c r="AC1162" s="95"/>
      <c r="AD1162" s="95"/>
      <c r="AE1162" s="95">
        <f t="shared" si="1543"/>
        <v>-28459.76291666667</v>
      </c>
      <c r="AF1162" s="102"/>
      <c r="AG1162" s="101"/>
      <c r="AH1162" s="99"/>
      <c r="AI1162" s="99"/>
      <c r="AJ1162" s="99"/>
      <c r="AK1162" s="100"/>
      <c r="AL1162" s="99">
        <f t="shared" si="1510"/>
        <v>0</v>
      </c>
      <c r="AM1162" s="98"/>
      <c r="AN1162" s="99">
        <f t="shared" si="1560"/>
        <v>-28459.76291666667</v>
      </c>
      <c r="AO1162" s="247">
        <f t="shared" si="1511"/>
        <v>-28459.76291666667</v>
      </c>
      <c r="AP1162" s="232"/>
      <c r="AQ1162" s="86">
        <f t="shared" si="1530"/>
        <v>-64979.38</v>
      </c>
      <c r="AR1162" s="99"/>
      <c r="AS1162" s="99"/>
      <c r="AT1162" s="99"/>
      <c r="AU1162" s="100"/>
      <c r="AV1162" s="99">
        <f t="shared" si="1512"/>
        <v>0</v>
      </c>
      <c r="AW1162" s="98"/>
      <c r="AX1162" s="99">
        <f t="shared" si="1561"/>
        <v>-64979.38</v>
      </c>
      <c r="AY1162" s="98">
        <f t="shared" si="1513"/>
        <v>-64979.38</v>
      </c>
      <c r="AZ1162" s="470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</row>
    <row r="1163" spans="1:83" s="11" customFormat="1" ht="12" customHeight="1">
      <c r="A1163" s="174">
        <v>23201113</v>
      </c>
      <c r="B1163" s="203" t="str">
        <f t="shared" si="1524"/>
        <v>23201113</v>
      </c>
      <c r="C1163" s="94" t="s">
        <v>210</v>
      </c>
      <c r="D1163" s="112" t="str">
        <f t="shared" si="1533"/>
        <v>W/C</v>
      </c>
      <c r="E1163" s="112"/>
      <c r="F1163" s="94"/>
      <c r="G1163" s="112"/>
      <c r="H1163" s="177" t="str">
        <f t="shared" si="1551"/>
        <v/>
      </c>
      <c r="I1163" s="177" t="str">
        <f t="shared" si="1562"/>
        <v/>
      </c>
      <c r="J1163" s="177" t="str">
        <f t="shared" si="1563"/>
        <v/>
      </c>
      <c r="K1163" s="177" t="str">
        <f t="shared" si="1564"/>
        <v/>
      </c>
      <c r="L1163" s="177" t="str">
        <f t="shared" si="1534"/>
        <v>NO</v>
      </c>
      <c r="M1163" s="177" t="str">
        <f t="shared" si="1535"/>
        <v>W/C</v>
      </c>
      <c r="N1163" s="177" t="str">
        <f t="shared" si="1536"/>
        <v>W/C</v>
      </c>
      <c r="O1163"/>
      <c r="P1163" s="95">
        <v>4096.22</v>
      </c>
      <c r="Q1163" s="95">
        <v>5543.78</v>
      </c>
      <c r="R1163" s="95">
        <v>10718.3</v>
      </c>
      <c r="S1163" s="95">
        <v>17450.95</v>
      </c>
      <c r="T1163" s="95">
        <v>21924.44</v>
      </c>
      <c r="U1163" s="95">
        <v>18032.61</v>
      </c>
      <c r="V1163" s="95">
        <v>17334.72</v>
      </c>
      <c r="W1163" s="95">
        <v>19353.240000000002</v>
      </c>
      <c r="X1163" s="95">
        <v>5890.38</v>
      </c>
      <c r="Y1163" s="95">
        <v>389.97</v>
      </c>
      <c r="Z1163" s="95">
        <v>202.36</v>
      </c>
      <c r="AA1163" s="95">
        <v>152.47999999999999</v>
      </c>
      <c r="AB1163" s="95">
        <v>26.79</v>
      </c>
      <c r="AC1163" s="95"/>
      <c r="AD1163" s="95"/>
      <c r="AE1163" s="95">
        <f t="shared" si="1543"/>
        <v>9921.2279166666685</v>
      </c>
      <c r="AF1163" s="102"/>
      <c r="AG1163" s="101"/>
      <c r="AH1163" s="99"/>
      <c r="AI1163" s="99"/>
      <c r="AJ1163" s="99"/>
      <c r="AK1163" s="100"/>
      <c r="AL1163" s="99">
        <f t="shared" si="1510"/>
        <v>0</v>
      </c>
      <c r="AM1163" s="98"/>
      <c r="AN1163" s="99">
        <f t="shared" si="1560"/>
        <v>9921.2279166666685</v>
      </c>
      <c r="AO1163" s="247">
        <f t="shared" si="1511"/>
        <v>9921.2279166666685</v>
      </c>
      <c r="AP1163" s="232"/>
      <c r="AQ1163" s="86">
        <f t="shared" si="1530"/>
        <v>26.79</v>
      </c>
      <c r="AR1163" s="99"/>
      <c r="AS1163" s="99"/>
      <c r="AT1163" s="99"/>
      <c r="AU1163" s="100"/>
      <c r="AV1163" s="99">
        <f t="shared" si="1512"/>
        <v>0</v>
      </c>
      <c r="AW1163" s="98"/>
      <c r="AX1163" s="99">
        <f t="shared" si="1561"/>
        <v>26.79</v>
      </c>
      <c r="AY1163" s="98">
        <f t="shared" si="1513"/>
        <v>26.79</v>
      </c>
      <c r="AZ1163" s="470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</row>
    <row r="1164" spans="1:83" s="11" customFormat="1" ht="12" customHeight="1">
      <c r="A1164" s="351">
        <v>23201121</v>
      </c>
      <c r="B1164" s="471" t="str">
        <f t="shared" si="1524"/>
        <v>23201121</v>
      </c>
      <c r="C1164" s="325" t="s">
        <v>1324</v>
      </c>
      <c r="D1164" s="326" t="str">
        <f t="shared" si="1533"/>
        <v>W/C</v>
      </c>
      <c r="E1164" s="326"/>
      <c r="F1164" s="339">
        <v>42872</v>
      </c>
      <c r="G1164" s="326"/>
      <c r="H1164" s="327" t="str">
        <f t="shared" si="1551"/>
        <v/>
      </c>
      <c r="I1164" s="327" t="str">
        <f t="shared" si="1562"/>
        <v/>
      </c>
      <c r="J1164" s="327" t="str">
        <f t="shared" si="1563"/>
        <v/>
      </c>
      <c r="K1164" s="327" t="str">
        <f t="shared" si="1564"/>
        <v/>
      </c>
      <c r="L1164" s="327" t="str">
        <f t="shared" si="1534"/>
        <v>NO</v>
      </c>
      <c r="M1164" s="327" t="str">
        <f t="shared" si="1535"/>
        <v>W/C</v>
      </c>
      <c r="N1164" s="327" t="str">
        <f t="shared" si="1536"/>
        <v>W/C</v>
      </c>
      <c r="O1164" s="445"/>
      <c r="P1164" s="328">
        <v>0</v>
      </c>
      <c r="Q1164" s="328">
        <v>0</v>
      </c>
      <c r="R1164" s="328">
        <v>0</v>
      </c>
      <c r="S1164" s="328">
        <v>0</v>
      </c>
      <c r="T1164" s="328">
        <v>0</v>
      </c>
      <c r="U1164" s="328">
        <v>0</v>
      </c>
      <c r="V1164" s="328">
        <v>0</v>
      </c>
      <c r="W1164" s="328">
        <v>0</v>
      </c>
      <c r="X1164" s="328">
        <v>0</v>
      </c>
      <c r="Y1164" s="328">
        <v>0</v>
      </c>
      <c r="Z1164" s="328">
        <v>0</v>
      </c>
      <c r="AA1164" s="328">
        <v>0</v>
      </c>
      <c r="AB1164" s="328">
        <v>0</v>
      </c>
      <c r="AC1164" s="328"/>
      <c r="AD1164" s="328"/>
      <c r="AE1164" s="328">
        <f t="shared" si="1543"/>
        <v>0</v>
      </c>
      <c r="AF1164" s="377"/>
      <c r="AG1164" s="329"/>
      <c r="AH1164" s="330"/>
      <c r="AI1164" s="330"/>
      <c r="AJ1164" s="330"/>
      <c r="AK1164" s="331"/>
      <c r="AL1164" s="330">
        <f t="shared" si="1510"/>
        <v>0</v>
      </c>
      <c r="AM1164" s="332"/>
      <c r="AN1164" s="330">
        <f t="shared" si="1560"/>
        <v>0</v>
      </c>
      <c r="AO1164" s="333">
        <f t="shared" si="1511"/>
        <v>0</v>
      </c>
      <c r="AP1164" s="232"/>
      <c r="AQ1164" s="334">
        <f t="shared" si="1530"/>
        <v>0</v>
      </c>
      <c r="AR1164" s="330"/>
      <c r="AS1164" s="330"/>
      <c r="AT1164" s="330"/>
      <c r="AU1164" s="331"/>
      <c r="AV1164" s="330">
        <f t="shared" si="1512"/>
        <v>0</v>
      </c>
      <c r="AW1164" s="332"/>
      <c r="AX1164" s="330">
        <f t="shared" si="1561"/>
        <v>0</v>
      </c>
      <c r="AY1164" s="332">
        <f t="shared" si="1513"/>
        <v>0</v>
      </c>
      <c r="AZ1164" s="470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</row>
    <row r="1165" spans="1:83" s="11" customFormat="1" ht="12" customHeight="1">
      <c r="A1165" s="161">
        <v>23201153</v>
      </c>
      <c r="B1165" s="108" t="str">
        <f t="shared" si="1524"/>
        <v>23201153</v>
      </c>
      <c r="C1165" s="94" t="s">
        <v>185</v>
      </c>
      <c r="D1165" s="112" t="str">
        <f t="shared" si="1533"/>
        <v>W/C</v>
      </c>
      <c r="E1165" s="112"/>
      <c r="F1165" s="94"/>
      <c r="G1165" s="112"/>
      <c r="H1165" s="177" t="str">
        <f t="shared" si="1551"/>
        <v/>
      </c>
      <c r="I1165" s="177" t="str">
        <f t="shared" si="1562"/>
        <v/>
      </c>
      <c r="J1165" s="177" t="str">
        <f t="shared" si="1563"/>
        <v/>
      </c>
      <c r="K1165" s="177" t="str">
        <f t="shared" si="1564"/>
        <v/>
      </c>
      <c r="L1165" s="177" t="str">
        <f t="shared" si="1534"/>
        <v>NO</v>
      </c>
      <c r="M1165" s="177" t="str">
        <f t="shared" si="1535"/>
        <v>W/C</v>
      </c>
      <c r="N1165" s="177" t="str">
        <f t="shared" si="1536"/>
        <v>W/C</v>
      </c>
      <c r="O1165"/>
      <c r="P1165" s="95">
        <v>-9522.18</v>
      </c>
      <c r="Q1165" s="95">
        <v>-11554.05</v>
      </c>
      <c r="R1165" s="95">
        <v>-9535.39</v>
      </c>
      <c r="S1165" s="95">
        <v>-10835.32</v>
      </c>
      <c r="T1165" s="95">
        <v>-8365.17</v>
      </c>
      <c r="U1165" s="95">
        <v>-8625.81</v>
      </c>
      <c r="V1165" s="95">
        <v>-13669.02</v>
      </c>
      <c r="W1165" s="95">
        <v>-7759.95</v>
      </c>
      <c r="X1165" s="95">
        <v>-6967.37</v>
      </c>
      <c r="Y1165" s="95">
        <v>-7857.25</v>
      </c>
      <c r="Z1165" s="95">
        <v>-8131.27</v>
      </c>
      <c r="AA1165" s="95">
        <v>-4357.5</v>
      </c>
      <c r="AB1165" s="95">
        <v>-19755.22</v>
      </c>
      <c r="AC1165" s="95"/>
      <c r="AD1165" s="95"/>
      <c r="AE1165" s="95">
        <f t="shared" si="1543"/>
        <v>-9358.0666666666657</v>
      </c>
      <c r="AF1165" s="102"/>
      <c r="AG1165" s="101"/>
      <c r="AH1165" s="99"/>
      <c r="AI1165" s="99"/>
      <c r="AJ1165" s="99"/>
      <c r="AK1165" s="100"/>
      <c r="AL1165" s="99">
        <f t="shared" si="1510"/>
        <v>0</v>
      </c>
      <c r="AM1165" s="98"/>
      <c r="AN1165" s="99">
        <f t="shared" si="1560"/>
        <v>-9358.0666666666657</v>
      </c>
      <c r="AO1165" s="247">
        <f t="shared" si="1511"/>
        <v>-9358.0666666666657</v>
      </c>
      <c r="AP1165" s="232"/>
      <c r="AQ1165" s="86">
        <f t="shared" si="1530"/>
        <v>-19755.22</v>
      </c>
      <c r="AR1165" s="99"/>
      <c r="AS1165" s="99"/>
      <c r="AT1165" s="99"/>
      <c r="AU1165" s="100"/>
      <c r="AV1165" s="99">
        <f t="shared" si="1512"/>
        <v>0</v>
      </c>
      <c r="AW1165" s="98"/>
      <c r="AX1165" s="99">
        <f t="shared" si="1561"/>
        <v>-19755.22</v>
      </c>
      <c r="AY1165" s="98">
        <f t="shared" si="1513"/>
        <v>-19755.22</v>
      </c>
      <c r="AZ1165" s="470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</row>
    <row r="1166" spans="1:83" s="11" customFormat="1" ht="12" customHeight="1">
      <c r="A1166" s="161">
        <v>23201163</v>
      </c>
      <c r="B1166" s="108" t="str">
        <f t="shared" si="1524"/>
        <v>23201163</v>
      </c>
      <c r="C1166" s="94" t="s">
        <v>298</v>
      </c>
      <c r="D1166" s="112" t="str">
        <f t="shared" si="1533"/>
        <v>W/C</v>
      </c>
      <c r="E1166" s="112"/>
      <c r="F1166" s="94"/>
      <c r="G1166" s="112"/>
      <c r="H1166" s="177" t="str">
        <f t="shared" si="1551"/>
        <v/>
      </c>
      <c r="I1166" s="177" t="str">
        <f t="shared" si="1562"/>
        <v/>
      </c>
      <c r="J1166" s="177" t="str">
        <f t="shared" si="1563"/>
        <v/>
      </c>
      <c r="K1166" s="177" t="str">
        <f t="shared" si="1564"/>
        <v/>
      </c>
      <c r="L1166" s="177" t="str">
        <f t="shared" si="1534"/>
        <v>NO</v>
      </c>
      <c r="M1166" s="177" t="str">
        <f t="shared" si="1535"/>
        <v>W/C</v>
      </c>
      <c r="N1166" s="177" t="str">
        <f t="shared" si="1536"/>
        <v>W/C</v>
      </c>
      <c r="O1166"/>
      <c r="P1166" s="95">
        <v>-52291.76</v>
      </c>
      <c r="Q1166" s="95">
        <v>-52235.55</v>
      </c>
      <c r="R1166" s="95">
        <v>-53716.85</v>
      </c>
      <c r="S1166" s="95">
        <v>-63960.32</v>
      </c>
      <c r="T1166" s="95">
        <v>-52579.69</v>
      </c>
      <c r="U1166" s="95">
        <v>-53162.26</v>
      </c>
      <c r="V1166" s="95">
        <v>-53150.65</v>
      </c>
      <c r="W1166" s="95">
        <v>-52539.8</v>
      </c>
      <c r="X1166" s="95">
        <v>-52407.82</v>
      </c>
      <c r="Y1166" s="95">
        <v>-51878.76</v>
      </c>
      <c r="Z1166" s="95">
        <v>-52499.89</v>
      </c>
      <c r="AA1166" s="95">
        <v>-51878.76</v>
      </c>
      <c r="AB1166" s="95">
        <v>-52275.02</v>
      </c>
      <c r="AC1166" s="95"/>
      <c r="AD1166" s="95"/>
      <c r="AE1166" s="95">
        <f t="shared" si="1543"/>
        <v>-53524.478333333333</v>
      </c>
      <c r="AF1166" s="102"/>
      <c r="AG1166" s="101"/>
      <c r="AH1166" s="99"/>
      <c r="AI1166" s="99"/>
      <c r="AJ1166" s="99"/>
      <c r="AK1166" s="100"/>
      <c r="AL1166" s="99">
        <f t="shared" si="1510"/>
        <v>0</v>
      </c>
      <c r="AM1166" s="98"/>
      <c r="AN1166" s="99">
        <f t="shared" si="1560"/>
        <v>-53524.478333333333</v>
      </c>
      <c r="AO1166" s="247">
        <f t="shared" si="1511"/>
        <v>-53524.478333333333</v>
      </c>
      <c r="AP1166" s="232"/>
      <c r="AQ1166" s="86">
        <f t="shared" si="1530"/>
        <v>-52275.02</v>
      </c>
      <c r="AR1166" s="99"/>
      <c r="AS1166" s="99"/>
      <c r="AT1166" s="99"/>
      <c r="AU1166" s="100"/>
      <c r="AV1166" s="99">
        <f t="shared" si="1512"/>
        <v>0</v>
      </c>
      <c r="AW1166" s="98"/>
      <c r="AX1166" s="99">
        <f t="shared" si="1561"/>
        <v>-52275.02</v>
      </c>
      <c r="AY1166" s="98">
        <f t="shared" si="1513"/>
        <v>-52275.02</v>
      </c>
      <c r="AZ1166" s="470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</row>
    <row r="1167" spans="1:83" s="11" customFormat="1" ht="12" customHeight="1">
      <c r="A1167" s="161">
        <v>23201173</v>
      </c>
      <c r="B1167" s="108" t="str">
        <f t="shared" si="1524"/>
        <v>23201173</v>
      </c>
      <c r="C1167" s="94" t="s">
        <v>181</v>
      </c>
      <c r="D1167" s="112" t="str">
        <f t="shared" si="1533"/>
        <v>W/C</v>
      </c>
      <c r="E1167" s="112"/>
      <c r="F1167" s="94"/>
      <c r="G1167" s="112"/>
      <c r="H1167" s="177" t="str">
        <f t="shared" si="1551"/>
        <v/>
      </c>
      <c r="I1167" s="177" t="str">
        <f t="shared" si="1562"/>
        <v/>
      </c>
      <c r="J1167" s="177" t="str">
        <f t="shared" si="1563"/>
        <v/>
      </c>
      <c r="K1167" s="177" t="str">
        <f t="shared" si="1564"/>
        <v/>
      </c>
      <c r="L1167" s="177" t="str">
        <f t="shared" si="1534"/>
        <v>NO</v>
      </c>
      <c r="M1167" s="177" t="str">
        <f t="shared" si="1535"/>
        <v>W/C</v>
      </c>
      <c r="N1167" s="177" t="str">
        <f t="shared" si="1536"/>
        <v>W/C</v>
      </c>
      <c r="O1167"/>
      <c r="P1167" s="95">
        <v>0</v>
      </c>
      <c r="Q1167" s="95">
        <v>-253119.81</v>
      </c>
      <c r="R1167" s="95">
        <v>-257362.74</v>
      </c>
      <c r="S1167" s="95">
        <v>0</v>
      </c>
      <c r="T1167" s="95">
        <v>-357416</v>
      </c>
      <c r="U1167" s="95">
        <v>-252393.69</v>
      </c>
      <c r="V1167" s="95">
        <v>0</v>
      </c>
      <c r="W1167" s="95">
        <v>-345193.16</v>
      </c>
      <c r="X1167" s="95">
        <v>-253364.74</v>
      </c>
      <c r="Y1167" s="95">
        <v>0</v>
      </c>
      <c r="Z1167" s="95">
        <v>-270579.71000000002</v>
      </c>
      <c r="AA1167" s="95">
        <v>-395828.6</v>
      </c>
      <c r="AB1167" s="95">
        <v>-923967.6</v>
      </c>
      <c r="AC1167" s="95"/>
      <c r="AD1167" s="95"/>
      <c r="AE1167" s="95">
        <f t="shared" si="1543"/>
        <v>-237270.18749999997</v>
      </c>
      <c r="AF1167" s="102"/>
      <c r="AG1167" s="101"/>
      <c r="AH1167" s="99"/>
      <c r="AI1167" s="99"/>
      <c r="AJ1167" s="99"/>
      <c r="AK1167" s="100"/>
      <c r="AL1167" s="99">
        <f t="shared" si="1510"/>
        <v>0</v>
      </c>
      <c r="AM1167" s="98"/>
      <c r="AN1167" s="99">
        <f t="shared" si="1560"/>
        <v>-237270.18749999997</v>
      </c>
      <c r="AO1167" s="247">
        <f t="shared" si="1511"/>
        <v>-237270.18749999997</v>
      </c>
      <c r="AP1167" s="232"/>
      <c r="AQ1167" s="86">
        <f t="shared" si="1530"/>
        <v>-923967.6</v>
      </c>
      <c r="AR1167" s="99"/>
      <c r="AS1167" s="99"/>
      <c r="AT1167" s="99"/>
      <c r="AU1167" s="100"/>
      <c r="AV1167" s="99">
        <f t="shared" si="1512"/>
        <v>0</v>
      </c>
      <c r="AW1167" s="98"/>
      <c r="AX1167" s="99">
        <f t="shared" si="1561"/>
        <v>-923967.6</v>
      </c>
      <c r="AY1167" s="98">
        <f t="shared" si="1513"/>
        <v>-923967.6</v>
      </c>
      <c r="AZ1167" s="470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</row>
    <row r="1168" spans="1:83" s="11" customFormat="1" ht="12" customHeight="1">
      <c r="A1168" s="161">
        <v>23201193</v>
      </c>
      <c r="B1168" s="108" t="str">
        <f t="shared" si="1524"/>
        <v>23201193</v>
      </c>
      <c r="C1168" s="94" t="s">
        <v>792</v>
      </c>
      <c r="D1168" s="112" t="str">
        <f t="shared" si="1533"/>
        <v>W/C</v>
      </c>
      <c r="E1168" s="112"/>
      <c r="F1168" s="94"/>
      <c r="G1168" s="112"/>
      <c r="H1168" s="177" t="str">
        <f t="shared" si="1551"/>
        <v/>
      </c>
      <c r="I1168" s="177" t="str">
        <f t="shared" si="1562"/>
        <v/>
      </c>
      <c r="J1168" s="177" t="str">
        <f t="shared" si="1563"/>
        <v/>
      </c>
      <c r="K1168" s="177" t="str">
        <f t="shared" si="1564"/>
        <v/>
      </c>
      <c r="L1168" s="177" t="str">
        <f t="shared" si="1534"/>
        <v>NO</v>
      </c>
      <c r="M1168" s="177" t="str">
        <f t="shared" si="1535"/>
        <v>W/C</v>
      </c>
      <c r="N1168" s="177" t="str">
        <f t="shared" si="1536"/>
        <v>W/C</v>
      </c>
      <c r="O1168"/>
      <c r="P1168" s="95">
        <v>-816355.79</v>
      </c>
      <c r="Q1168" s="95">
        <v>-934161.47</v>
      </c>
      <c r="R1168" s="95">
        <v>-1024720.88</v>
      </c>
      <c r="S1168" s="95">
        <v>-1141993.6599999999</v>
      </c>
      <c r="T1168" s="95">
        <v>-1256580.79</v>
      </c>
      <c r="U1168" s="95">
        <v>-1386912.02</v>
      </c>
      <c r="V1168" s="95">
        <v>-1479810.86</v>
      </c>
      <c r="W1168" s="95">
        <v>-1581662.38</v>
      </c>
      <c r="X1168" s="95">
        <v>-1674747.49</v>
      </c>
      <c r="Y1168" s="95">
        <v>-1764701.77</v>
      </c>
      <c r="Z1168" s="95">
        <v>-1864791.6</v>
      </c>
      <c r="AA1168" s="95">
        <v>-1944919.83</v>
      </c>
      <c r="AB1168" s="95">
        <v>-2053059.21</v>
      </c>
      <c r="AC1168" s="95"/>
      <c r="AD1168" s="95"/>
      <c r="AE1168" s="95">
        <f t="shared" si="1543"/>
        <v>-1457475.8541666667</v>
      </c>
      <c r="AF1168" s="102"/>
      <c r="AG1168" s="101"/>
      <c r="AH1168" s="99"/>
      <c r="AI1168" s="99"/>
      <c r="AJ1168" s="99"/>
      <c r="AK1168" s="100"/>
      <c r="AL1168" s="99">
        <f t="shared" si="1510"/>
        <v>0</v>
      </c>
      <c r="AM1168" s="98"/>
      <c r="AN1168" s="99">
        <f t="shared" si="1560"/>
        <v>-1457475.8541666667</v>
      </c>
      <c r="AO1168" s="247">
        <f t="shared" si="1511"/>
        <v>-1457475.8541666667</v>
      </c>
      <c r="AP1168" s="232"/>
      <c r="AQ1168" s="86">
        <f t="shared" si="1530"/>
        <v>-2053059.21</v>
      </c>
      <c r="AR1168" s="99"/>
      <c r="AS1168" s="99"/>
      <c r="AT1168" s="99"/>
      <c r="AU1168" s="100"/>
      <c r="AV1168" s="99">
        <f t="shared" si="1512"/>
        <v>0</v>
      </c>
      <c r="AW1168" s="98"/>
      <c r="AX1168" s="99">
        <f t="shared" si="1561"/>
        <v>-2053059.21</v>
      </c>
      <c r="AY1168" s="98">
        <f t="shared" si="1513"/>
        <v>-2053059.21</v>
      </c>
      <c r="AZ1168" s="470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</row>
    <row r="1169" spans="1:83" s="11" customFormat="1" ht="12" customHeight="1">
      <c r="A1169" s="161">
        <v>23201203</v>
      </c>
      <c r="B1169" s="108" t="str">
        <f t="shared" si="1524"/>
        <v>23201203</v>
      </c>
      <c r="C1169" s="94" t="s">
        <v>791</v>
      </c>
      <c r="D1169" s="112" t="str">
        <f t="shared" si="1533"/>
        <v>W/C</v>
      </c>
      <c r="E1169" s="112"/>
      <c r="F1169" s="94"/>
      <c r="G1169" s="112"/>
      <c r="H1169" s="177" t="str">
        <f t="shared" si="1551"/>
        <v/>
      </c>
      <c r="I1169" s="177" t="str">
        <f t="shared" si="1562"/>
        <v/>
      </c>
      <c r="J1169" s="177" t="str">
        <f t="shared" si="1563"/>
        <v/>
      </c>
      <c r="K1169" s="177" t="str">
        <f t="shared" si="1564"/>
        <v/>
      </c>
      <c r="L1169" s="177" t="str">
        <f t="shared" si="1534"/>
        <v>NO</v>
      </c>
      <c r="M1169" s="177" t="str">
        <f t="shared" si="1535"/>
        <v>W/C</v>
      </c>
      <c r="N1169" s="177" t="str">
        <f t="shared" si="1536"/>
        <v>W/C</v>
      </c>
      <c r="O1169"/>
      <c r="P1169" s="95">
        <v>-290.70999999999998</v>
      </c>
      <c r="Q1169" s="95">
        <v>-290.70999999999998</v>
      </c>
      <c r="R1169" s="95">
        <v>-448.77</v>
      </c>
      <c r="S1169" s="95">
        <v>-445.98</v>
      </c>
      <c r="T1169" s="95">
        <v>-88.44</v>
      </c>
      <c r="U1169" s="95">
        <v>-88.44</v>
      </c>
      <c r="V1169" s="95">
        <v>-187.82</v>
      </c>
      <c r="W1169" s="95">
        <v>-418.88</v>
      </c>
      <c r="X1169" s="95">
        <v>-88.44</v>
      </c>
      <c r="Y1169" s="95">
        <v>-132.94999999999999</v>
      </c>
      <c r="Z1169" s="95">
        <v>-88.44</v>
      </c>
      <c r="AA1169" s="95">
        <v>-445.9</v>
      </c>
      <c r="AB1169" s="95">
        <v>-88.44</v>
      </c>
      <c r="AC1169" s="95"/>
      <c r="AD1169" s="95"/>
      <c r="AE1169" s="95">
        <f t="shared" si="1543"/>
        <v>-242.86208333333332</v>
      </c>
      <c r="AF1169" s="102"/>
      <c r="AG1169" s="101"/>
      <c r="AH1169" s="99"/>
      <c r="AI1169" s="99"/>
      <c r="AJ1169" s="99"/>
      <c r="AK1169" s="100"/>
      <c r="AL1169" s="99">
        <f t="shared" ref="AL1169:AL1239" si="1565">SUM(AI1169:AK1169)</f>
        <v>0</v>
      </c>
      <c r="AM1169" s="98"/>
      <c r="AN1169" s="99">
        <f t="shared" si="1560"/>
        <v>-242.86208333333332</v>
      </c>
      <c r="AO1169" s="247">
        <f t="shared" ref="AO1169:AO1239" si="1566">AM1169+AN1169</f>
        <v>-242.86208333333332</v>
      </c>
      <c r="AP1169" s="232"/>
      <c r="AQ1169" s="86">
        <f t="shared" si="1530"/>
        <v>-88.44</v>
      </c>
      <c r="AR1169" s="99"/>
      <c r="AS1169" s="99"/>
      <c r="AT1169" s="99"/>
      <c r="AU1169" s="100"/>
      <c r="AV1169" s="99">
        <f t="shared" ref="AV1169:AV1239" si="1567">SUM(AS1169:AU1169)</f>
        <v>0</v>
      </c>
      <c r="AW1169" s="98"/>
      <c r="AX1169" s="99">
        <f t="shared" si="1561"/>
        <v>-88.44</v>
      </c>
      <c r="AY1169" s="98">
        <f t="shared" ref="AY1169:AY1239" si="1568">AW1169+AX1169</f>
        <v>-88.44</v>
      </c>
      <c r="AZ1169" s="470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</row>
    <row r="1170" spans="1:83" s="11" customFormat="1" ht="12" customHeight="1">
      <c r="A1170" s="161">
        <v>23201213</v>
      </c>
      <c r="B1170" s="108" t="str">
        <f t="shared" si="1524"/>
        <v>23201213</v>
      </c>
      <c r="C1170" s="94" t="s">
        <v>1134</v>
      </c>
      <c r="D1170" s="112" t="str">
        <f t="shared" si="1533"/>
        <v>W/C</v>
      </c>
      <c r="E1170" s="112"/>
      <c r="F1170" s="94"/>
      <c r="G1170" s="112"/>
      <c r="H1170" s="177" t="str">
        <f t="shared" si="1551"/>
        <v/>
      </c>
      <c r="I1170" s="177" t="str">
        <f t="shared" si="1562"/>
        <v/>
      </c>
      <c r="J1170" s="177" t="str">
        <f t="shared" si="1563"/>
        <v/>
      </c>
      <c r="K1170" s="177" t="str">
        <f t="shared" si="1564"/>
        <v/>
      </c>
      <c r="L1170" s="177" t="str">
        <f t="shared" si="1534"/>
        <v>NO</v>
      </c>
      <c r="M1170" s="177" t="str">
        <f t="shared" si="1535"/>
        <v>W/C</v>
      </c>
      <c r="N1170" s="177" t="str">
        <f t="shared" si="1536"/>
        <v>W/C</v>
      </c>
      <c r="O1170"/>
      <c r="P1170" s="95">
        <v>0</v>
      </c>
      <c r="Q1170" s="95">
        <v>0</v>
      </c>
      <c r="R1170" s="95">
        <v>0</v>
      </c>
      <c r="S1170" s="95">
        <v>1000</v>
      </c>
      <c r="T1170" s="95">
        <v>0</v>
      </c>
      <c r="U1170" s="95">
        <v>0</v>
      </c>
      <c r="V1170" s="95">
        <v>0</v>
      </c>
      <c r="W1170" s="95">
        <v>0</v>
      </c>
      <c r="X1170" s="95">
        <v>0</v>
      </c>
      <c r="Y1170" s="95">
        <v>0</v>
      </c>
      <c r="Z1170" s="95">
        <v>0</v>
      </c>
      <c r="AA1170" s="95">
        <v>0</v>
      </c>
      <c r="AB1170" s="95">
        <v>0</v>
      </c>
      <c r="AC1170" s="95"/>
      <c r="AD1170" s="95"/>
      <c r="AE1170" s="95">
        <f t="shared" si="1543"/>
        <v>83.333333333333329</v>
      </c>
      <c r="AF1170" s="102"/>
      <c r="AG1170" s="101"/>
      <c r="AH1170" s="99"/>
      <c r="AI1170" s="99"/>
      <c r="AJ1170" s="99"/>
      <c r="AK1170" s="100"/>
      <c r="AL1170" s="99">
        <f t="shared" si="1565"/>
        <v>0</v>
      </c>
      <c r="AM1170" s="98"/>
      <c r="AN1170" s="99">
        <f t="shared" si="1560"/>
        <v>83.333333333333329</v>
      </c>
      <c r="AO1170" s="247">
        <f t="shared" si="1566"/>
        <v>83.333333333333329</v>
      </c>
      <c r="AP1170" s="232"/>
      <c r="AQ1170" s="86">
        <f t="shared" si="1530"/>
        <v>0</v>
      </c>
      <c r="AR1170" s="99"/>
      <c r="AS1170" s="99"/>
      <c r="AT1170" s="99"/>
      <c r="AU1170" s="100"/>
      <c r="AV1170" s="99">
        <f t="shared" si="1567"/>
        <v>0</v>
      </c>
      <c r="AW1170" s="98"/>
      <c r="AX1170" s="99">
        <f t="shared" si="1561"/>
        <v>0</v>
      </c>
      <c r="AY1170" s="98">
        <f t="shared" si="1568"/>
        <v>0</v>
      </c>
      <c r="AZ1170" s="4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</row>
    <row r="1171" spans="1:83" s="11" customFormat="1" ht="12" customHeight="1">
      <c r="A1171" s="161">
        <v>23201251</v>
      </c>
      <c r="B1171" s="108" t="str">
        <f t="shared" si="1524"/>
        <v>23201251</v>
      </c>
      <c r="C1171" s="94" t="s">
        <v>920</v>
      </c>
      <c r="D1171" s="112" t="str">
        <f t="shared" si="1533"/>
        <v>W/C</v>
      </c>
      <c r="E1171" s="112"/>
      <c r="F1171" s="94"/>
      <c r="G1171" s="112"/>
      <c r="H1171" s="177" t="str">
        <f t="shared" si="1551"/>
        <v/>
      </c>
      <c r="I1171" s="177" t="str">
        <f t="shared" si="1562"/>
        <v/>
      </c>
      <c r="J1171" s="177" t="str">
        <f t="shared" si="1563"/>
        <v/>
      </c>
      <c r="K1171" s="177" t="str">
        <f t="shared" si="1564"/>
        <v/>
      </c>
      <c r="L1171" s="177" t="str">
        <f t="shared" si="1534"/>
        <v>NO</v>
      </c>
      <c r="M1171" s="177" t="str">
        <f t="shared" si="1535"/>
        <v>W/C</v>
      </c>
      <c r="N1171" s="177" t="str">
        <f t="shared" si="1536"/>
        <v>W/C</v>
      </c>
      <c r="O1171"/>
      <c r="P1171" s="95">
        <v>-467416</v>
      </c>
      <c r="Q1171" s="95">
        <v>0</v>
      </c>
      <c r="R1171" s="95">
        <v>0</v>
      </c>
      <c r="S1171" s="95">
        <v>-142724</v>
      </c>
      <c r="T1171" s="95">
        <v>-142724</v>
      </c>
      <c r="U1171" s="95">
        <v>-142724</v>
      </c>
      <c r="V1171" s="95">
        <v>-298094</v>
      </c>
      <c r="W1171" s="95">
        <v>-298094</v>
      </c>
      <c r="X1171" s="95">
        <v>-298094</v>
      </c>
      <c r="Y1171" s="95">
        <v>-439080</v>
      </c>
      <c r="Z1171" s="95">
        <v>-439080</v>
      </c>
      <c r="AA1171" s="95">
        <v>-439080</v>
      </c>
      <c r="AB1171" s="95">
        <v>-583318</v>
      </c>
      <c r="AC1171" s="95"/>
      <c r="AD1171" s="95"/>
      <c r="AE1171" s="95">
        <f t="shared" si="1543"/>
        <v>-263755.08333333331</v>
      </c>
      <c r="AF1171" s="102"/>
      <c r="AG1171" s="101"/>
      <c r="AH1171" s="99"/>
      <c r="AI1171" s="99"/>
      <c r="AJ1171" s="99"/>
      <c r="AK1171" s="100"/>
      <c r="AL1171" s="99">
        <f t="shared" si="1565"/>
        <v>0</v>
      </c>
      <c r="AM1171" s="98"/>
      <c r="AN1171" s="99">
        <f t="shared" si="1560"/>
        <v>-263755.08333333331</v>
      </c>
      <c r="AO1171" s="247">
        <f t="shared" si="1566"/>
        <v>-263755.08333333331</v>
      </c>
      <c r="AP1171" s="232"/>
      <c r="AQ1171" s="86">
        <f t="shared" si="1530"/>
        <v>-583318</v>
      </c>
      <c r="AR1171" s="99"/>
      <c r="AS1171" s="99"/>
      <c r="AT1171" s="99"/>
      <c r="AU1171" s="100"/>
      <c r="AV1171" s="99">
        <f t="shared" si="1567"/>
        <v>0</v>
      </c>
      <c r="AW1171" s="98"/>
      <c r="AX1171" s="99">
        <f t="shared" si="1561"/>
        <v>-583318</v>
      </c>
      <c r="AY1171" s="98">
        <f t="shared" si="1568"/>
        <v>-583318</v>
      </c>
      <c r="AZ1171" s="470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</row>
    <row r="1172" spans="1:83" s="11" customFormat="1" ht="12" customHeight="1">
      <c r="A1172" s="161">
        <v>23202173</v>
      </c>
      <c r="B1172" s="108" t="str">
        <f t="shared" si="1524"/>
        <v>23202173</v>
      </c>
      <c r="C1172" s="94" t="s">
        <v>150</v>
      </c>
      <c r="D1172" s="112" t="str">
        <f t="shared" si="1533"/>
        <v>W/C</v>
      </c>
      <c r="E1172" s="112"/>
      <c r="F1172" s="94"/>
      <c r="G1172" s="112"/>
      <c r="H1172" s="177" t="str">
        <f t="shared" si="1551"/>
        <v/>
      </c>
      <c r="I1172" s="177" t="str">
        <f t="shared" si="1562"/>
        <v/>
      </c>
      <c r="J1172" s="177" t="str">
        <f t="shared" si="1563"/>
        <v/>
      </c>
      <c r="K1172" s="177" t="str">
        <f t="shared" si="1564"/>
        <v/>
      </c>
      <c r="L1172" s="177" t="str">
        <f t="shared" si="1534"/>
        <v>NO</v>
      </c>
      <c r="M1172" s="177" t="str">
        <f t="shared" si="1535"/>
        <v>W/C</v>
      </c>
      <c r="N1172" s="177" t="str">
        <f t="shared" si="1536"/>
        <v>W/C</v>
      </c>
      <c r="O1172"/>
      <c r="P1172" s="95">
        <v>512.45000000000005</v>
      </c>
      <c r="Q1172" s="95">
        <v>546.9</v>
      </c>
      <c r="R1172" s="95">
        <v>581.35</v>
      </c>
      <c r="S1172" s="95">
        <v>615.79999999999995</v>
      </c>
      <c r="T1172" s="95">
        <v>650.25</v>
      </c>
      <c r="U1172" s="95">
        <v>684.7</v>
      </c>
      <c r="V1172" s="95">
        <v>719.15</v>
      </c>
      <c r="W1172" s="95">
        <v>743.05</v>
      </c>
      <c r="X1172" s="95">
        <v>777.5</v>
      </c>
      <c r="Y1172" s="95">
        <v>811.95</v>
      </c>
      <c r="Z1172" s="95">
        <v>846.4</v>
      </c>
      <c r="AA1172" s="95">
        <v>811.39</v>
      </c>
      <c r="AB1172" s="95">
        <v>785.93</v>
      </c>
      <c r="AC1172" s="95"/>
      <c r="AD1172" s="95"/>
      <c r="AE1172" s="95">
        <f t="shared" si="1543"/>
        <v>703.13583333333327</v>
      </c>
      <c r="AF1172" s="102"/>
      <c r="AG1172" s="101"/>
      <c r="AH1172" s="99"/>
      <c r="AI1172" s="99"/>
      <c r="AJ1172" s="99"/>
      <c r="AK1172" s="100"/>
      <c r="AL1172" s="99">
        <f t="shared" si="1565"/>
        <v>0</v>
      </c>
      <c r="AM1172" s="98"/>
      <c r="AN1172" s="99">
        <f t="shared" si="1560"/>
        <v>703.13583333333327</v>
      </c>
      <c r="AO1172" s="247">
        <f t="shared" si="1566"/>
        <v>703.13583333333327</v>
      </c>
      <c r="AP1172" s="232"/>
      <c r="AQ1172" s="86">
        <f t="shared" si="1530"/>
        <v>785.93</v>
      </c>
      <c r="AR1172" s="99"/>
      <c r="AS1172" s="99"/>
      <c r="AT1172" s="99"/>
      <c r="AU1172" s="100"/>
      <c r="AV1172" s="99">
        <f t="shared" si="1567"/>
        <v>0</v>
      </c>
      <c r="AW1172" s="98"/>
      <c r="AX1172" s="99">
        <f t="shared" si="1561"/>
        <v>785.93</v>
      </c>
      <c r="AY1172" s="98">
        <f t="shared" si="1568"/>
        <v>785.93</v>
      </c>
      <c r="AZ1172" s="470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</row>
    <row r="1173" spans="1:83" s="11" customFormat="1" ht="12" customHeight="1">
      <c r="A1173" s="161">
        <v>23202183</v>
      </c>
      <c r="B1173" s="108" t="str">
        <f t="shared" si="1524"/>
        <v>23202183</v>
      </c>
      <c r="C1173" s="94" t="s">
        <v>440</v>
      </c>
      <c r="D1173" s="112" t="str">
        <f t="shared" si="1533"/>
        <v>W/C</v>
      </c>
      <c r="E1173" s="112"/>
      <c r="F1173" s="94"/>
      <c r="G1173" s="112"/>
      <c r="H1173" s="177" t="str">
        <f t="shared" si="1551"/>
        <v/>
      </c>
      <c r="I1173" s="177" t="str">
        <f t="shared" si="1562"/>
        <v/>
      </c>
      <c r="J1173" s="177" t="str">
        <f t="shared" si="1563"/>
        <v/>
      </c>
      <c r="K1173" s="177" t="str">
        <f t="shared" si="1564"/>
        <v/>
      </c>
      <c r="L1173" s="177" t="str">
        <f t="shared" si="1534"/>
        <v>NO</v>
      </c>
      <c r="M1173" s="177" t="str">
        <f t="shared" si="1535"/>
        <v>W/C</v>
      </c>
      <c r="N1173" s="177" t="str">
        <f t="shared" si="1536"/>
        <v>W/C</v>
      </c>
      <c r="O1173"/>
      <c r="P1173" s="95">
        <v>-27769.48</v>
      </c>
      <c r="Q1173" s="95">
        <v>-85895.6</v>
      </c>
      <c r="R1173" s="95">
        <v>-162741.26999999999</v>
      </c>
      <c r="S1173" s="95">
        <v>-81412.53</v>
      </c>
      <c r="T1173" s="95">
        <v>-55612.76</v>
      </c>
      <c r="U1173" s="95">
        <v>-502</v>
      </c>
      <c r="V1173" s="95">
        <v>-124340.72</v>
      </c>
      <c r="W1173" s="95">
        <v>-4017.85</v>
      </c>
      <c r="X1173" s="95">
        <v>-39036.61</v>
      </c>
      <c r="Y1173" s="95">
        <v>-2078.54</v>
      </c>
      <c r="Z1173" s="95">
        <v>-118863.31</v>
      </c>
      <c r="AA1173" s="95">
        <v>-10840.81</v>
      </c>
      <c r="AB1173" s="95">
        <v>-13117.84</v>
      </c>
      <c r="AC1173" s="95"/>
      <c r="AD1173" s="95"/>
      <c r="AE1173" s="95">
        <f t="shared" si="1543"/>
        <v>-58815.471666666672</v>
      </c>
      <c r="AF1173" s="102"/>
      <c r="AG1173" s="101"/>
      <c r="AH1173" s="99"/>
      <c r="AI1173" s="99"/>
      <c r="AJ1173" s="99"/>
      <c r="AK1173" s="100"/>
      <c r="AL1173" s="99">
        <f t="shared" si="1565"/>
        <v>0</v>
      </c>
      <c r="AM1173" s="98"/>
      <c r="AN1173" s="99">
        <f t="shared" si="1560"/>
        <v>-58815.471666666672</v>
      </c>
      <c r="AO1173" s="247">
        <f t="shared" si="1566"/>
        <v>-58815.471666666672</v>
      </c>
      <c r="AP1173" s="232"/>
      <c r="AQ1173" s="86">
        <f t="shared" si="1530"/>
        <v>-13117.84</v>
      </c>
      <c r="AR1173" s="99"/>
      <c r="AS1173" s="99"/>
      <c r="AT1173" s="99"/>
      <c r="AU1173" s="100"/>
      <c r="AV1173" s="99">
        <f t="shared" si="1567"/>
        <v>0</v>
      </c>
      <c r="AW1173" s="98"/>
      <c r="AX1173" s="99">
        <f t="shared" si="1561"/>
        <v>-13117.84</v>
      </c>
      <c r="AY1173" s="98">
        <f t="shared" si="1568"/>
        <v>-13117.84</v>
      </c>
      <c r="AZ1173" s="470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</row>
    <row r="1174" spans="1:83" s="11" customFormat="1" ht="12" customHeight="1">
      <c r="A1174" s="161">
        <v>23202213</v>
      </c>
      <c r="B1174" s="108" t="str">
        <f t="shared" si="1524"/>
        <v>23202213</v>
      </c>
      <c r="C1174" s="94" t="s">
        <v>814</v>
      </c>
      <c r="D1174" s="112" t="str">
        <f t="shared" si="1533"/>
        <v>W/C</v>
      </c>
      <c r="E1174" s="112"/>
      <c r="F1174" s="94"/>
      <c r="G1174" s="112"/>
      <c r="H1174" s="177" t="str">
        <f t="shared" si="1551"/>
        <v/>
      </c>
      <c r="I1174" s="177" t="str">
        <f t="shared" si="1562"/>
        <v/>
      </c>
      <c r="J1174" s="177" t="str">
        <f t="shared" si="1563"/>
        <v/>
      </c>
      <c r="K1174" s="177" t="str">
        <f t="shared" si="1564"/>
        <v/>
      </c>
      <c r="L1174" s="177" t="str">
        <f t="shared" si="1534"/>
        <v>NO</v>
      </c>
      <c r="M1174" s="177" t="str">
        <f t="shared" si="1535"/>
        <v>W/C</v>
      </c>
      <c r="N1174" s="177" t="str">
        <f t="shared" si="1536"/>
        <v>W/C</v>
      </c>
      <c r="O1174"/>
      <c r="P1174" s="95">
        <v>-1525.26</v>
      </c>
      <c r="Q1174" s="95">
        <v>-1519.84</v>
      </c>
      <c r="R1174" s="95">
        <v>-1519.84</v>
      </c>
      <c r="S1174" s="95">
        <v>0</v>
      </c>
      <c r="T1174" s="95">
        <v>0</v>
      </c>
      <c r="U1174" s="95">
        <v>0</v>
      </c>
      <c r="V1174" s="95">
        <v>-5847.63</v>
      </c>
      <c r="W1174" s="95">
        <v>-1312.63</v>
      </c>
      <c r="X1174" s="95">
        <v>0</v>
      </c>
      <c r="Y1174" s="95">
        <v>0</v>
      </c>
      <c r="Z1174" s="95">
        <v>0</v>
      </c>
      <c r="AA1174" s="95">
        <v>0</v>
      </c>
      <c r="AB1174" s="95">
        <v>-1172.78</v>
      </c>
      <c r="AC1174" s="95"/>
      <c r="AD1174" s="95"/>
      <c r="AE1174" s="95">
        <f t="shared" si="1543"/>
        <v>-962.4133333333333</v>
      </c>
      <c r="AF1174" s="102"/>
      <c r="AG1174" s="101"/>
      <c r="AH1174" s="99"/>
      <c r="AI1174" s="99"/>
      <c r="AJ1174" s="99"/>
      <c r="AK1174" s="100"/>
      <c r="AL1174" s="99">
        <f t="shared" si="1565"/>
        <v>0</v>
      </c>
      <c r="AM1174" s="98"/>
      <c r="AN1174" s="99">
        <f t="shared" si="1560"/>
        <v>-962.4133333333333</v>
      </c>
      <c r="AO1174" s="247">
        <f t="shared" si="1566"/>
        <v>-962.4133333333333</v>
      </c>
      <c r="AP1174" s="232"/>
      <c r="AQ1174" s="86">
        <f t="shared" si="1530"/>
        <v>-1172.78</v>
      </c>
      <c r="AR1174" s="99"/>
      <c r="AS1174" s="99"/>
      <c r="AT1174" s="99"/>
      <c r="AU1174" s="100"/>
      <c r="AV1174" s="99">
        <f t="shared" si="1567"/>
        <v>0</v>
      </c>
      <c r="AW1174" s="98"/>
      <c r="AX1174" s="99">
        <f t="shared" si="1561"/>
        <v>-1172.78</v>
      </c>
      <c r="AY1174" s="98">
        <f t="shared" si="1568"/>
        <v>-1172.78</v>
      </c>
      <c r="AZ1174" s="470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</row>
    <row r="1175" spans="1:83" s="11" customFormat="1" ht="12" customHeight="1">
      <c r="A1175" s="161">
        <v>23202233</v>
      </c>
      <c r="B1175" s="108" t="str">
        <f t="shared" si="1524"/>
        <v>23202233</v>
      </c>
      <c r="C1175" s="94" t="s">
        <v>1183</v>
      </c>
      <c r="D1175" s="112" t="str">
        <f t="shared" si="1533"/>
        <v>W/C</v>
      </c>
      <c r="E1175" s="112"/>
      <c r="F1175" s="94"/>
      <c r="G1175" s="112"/>
      <c r="H1175" s="177" t="str">
        <f t="shared" si="1551"/>
        <v/>
      </c>
      <c r="I1175" s="177" t="str">
        <f t="shared" si="1562"/>
        <v/>
      </c>
      <c r="J1175" s="177" t="str">
        <f t="shared" si="1563"/>
        <v/>
      </c>
      <c r="K1175" s="177" t="str">
        <f t="shared" si="1564"/>
        <v/>
      </c>
      <c r="L1175" s="177" t="str">
        <f t="shared" si="1534"/>
        <v>NO</v>
      </c>
      <c r="M1175" s="177" t="str">
        <f t="shared" si="1535"/>
        <v>W/C</v>
      </c>
      <c r="N1175" s="177" t="str">
        <f t="shared" si="1536"/>
        <v>W/C</v>
      </c>
      <c r="O1175"/>
      <c r="P1175" s="95">
        <v>-1891461.84</v>
      </c>
      <c r="Q1175" s="95">
        <v>-1684801.28</v>
      </c>
      <c r="R1175" s="95">
        <v>-1164055.6599999999</v>
      </c>
      <c r="S1175" s="95">
        <v>-721447.53</v>
      </c>
      <c r="T1175" s="95">
        <v>-514658.94</v>
      </c>
      <c r="U1175" s="95">
        <v>-581908.14</v>
      </c>
      <c r="V1175" s="95">
        <v>-1091827.6000000001</v>
      </c>
      <c r="W1175" s="95">
        <v>-1590168.12</v>
      </c>
      <c r="X1175" s="95">
        <v>-1592593.93</v>
      </c>
      <c r="Y1175" s="95">
        <v>-1602172.35</v>
      </c>
      <c r="Z1175" s="95">
        <v>-2095926.68</v>
      </c>
      <c r="AA1175" s="95">
        <v>-2102140.39</v>
      </c>
      <c r="AB1175" s="95">
        <v>-1099081.7</v>
      </c>
      <c r="AC1175" s="95"/>
      <c r="AD1175" s="95"/>
      <c r="AE1175" s="95">
        <f t="shared" si="1543"/>
        <v>-1353081.0325</v>
      </c>
      <c r="AF1175" s="102"/>
      <c r="AG1175" s="101"/>
      <c r="AH1175" s="99"/>
      <c r="AI1175" s="99"/>
      <c r="AJ1175" s="99"/>
      <c r="AK1175" s="100"/>
      <c r="AL1175" s="99">
        <f t="shared" si="1565"/>
        <v>0</v>
      </c>
      <c r="AM1175" s="98"/>
      <c r="AN1175" s="99">
        <f t="shared" si="1560"/>
        <v>-1353081.0325</v>
      </c>
      <c r="AO1175" s="247">
        <f t="shared" si="1566"/>
        <v>-1353081.0325</v>
      </c>
      <c r="AP1175" s="232"/>
      <c r="AQ1175" s="86">
        <f t="shared" si="1530"/>
        <v>-1099081.7</v>
      </c>
      <c r="AR1175" s="99"/>
      <c r="AS1175" s="99"/>
      <c r="AT1175" s="99"/>
      <c r="AU1175" s="100"/>
      <c r="AV1175" s="99">
        <f t="shared" si="1567"/>
        <v>0</v>
      </c>
      <c r="AW1175" s="98"/>
      <c r="AX1175" s="99">
        <f t="shared" si="1561"/>
        <v>-1099081.7</v>
      </c>
      <c r="AY1175" s="98">
        <f t="shared" si="1568"/>
        <v>-1099081.7</v>
      </c>
      <c r="AZ1175" s="470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</row>
    <row r="1176" spans="1:83" s="11" customFormat="1" ht="12" customHeight="1">
      <c r="A1176" s="161">
        <v>23202353</v>
      </c>
      <c r="B1176" s="108" t="str">
        <f t="shared" si="1524"/>
        <v>23202353</v>
      </c>
      <c r="C1176" s="94" t="s">
        <v>1184</v>
      </c>
      <c r="D1176" s="112" t="str">
        <f t="shared" si="1533"/>
        <v>W/C</v>
      </c>
      <c r="E1176" s="112"/>
      <c r="F1176" s="94"/>
      <c r="G1176" s="112"/>
      <c r="H1176" s="177" t="str">
        <f t="shared" si="1551"/>
        <v/>
      </c>
      <c r="I1176" s="177" t="str">
        <f t="shared" si="1562"/>
        <v/>
      </c>
      <c r="J1176" s="177" t="str">
        <f t="shared" si="1563"/>
        <v/>
      </c>
      <c r="K1176" s="177" t="str">
        <f t="shared" si="1564"/>
        <v/>
      </c>
      <c r="L1176" s="177" t="str">
        <f t="shared" si="1534"/>
        <v>NO</v>
      </c>
      <c r="M1176" s="177" t="str">
        <f t="shared" si="1535"/>
        <v>W/C</v>
      </c>
      <c r="N1176" s="177" t="str">
        <f t="shared" si="1536"/>
        <v>W/C</v>
      </c>
      <c r="O1176"/>
      <c r="P1176" s="95">
        <v>-24336850.09</v>
      </c>
      <c r="Q1176" s="95">
        <v>-24721889.710000001</v>
      </c>
      <c r="R1176" s="95">
        <v>-21315317.050000001</v>
      </c>
      <c r="S1176" s="95">
        <v>-20821898.289999999</v>
      </c>
      <c r="T1176" s="95">
        <v>-21455789.780000001</v>
      </c>
      <c r="U1176" s="95">
        <v>-23381222.140000001</v>
      </c>
      <c r="V1176" s="95">
        <v>-25960643.27</v>
      </c>
      <c r="W1176" s="95">
        <v>-27010865.23</v>
      </c>
      <c r="X1176" s="95">
        <v>-28866342.100000001</v>
      </c>
      <c r="Y1176" s="95">
        <v>-28010896.530000001</v>
      </c>
      <c r="Z1176" s="95">
        <v>-28007399.57</v>
      </c>
      <c r="AA1176" s="95">
        <v>-31207452.52</v>
      </c>
      <c r="AB1176" s="95">
        <v>-26215152.16</v>
      </c>
      <c r="AC1176" s="95"/>
      <c r="AD1176" s="95"/>
      <c r="AE1176" s="95">
        <f t="shared" si="1543"/>
        <v>-25502976.442916665</v>
      </c>
      <c r="AF1176" s="102"/>
      <c r="AG1176" s="101"/>
      <c r="AH1176" s="99"/>
      <c r="AI1176" s="99"/>
      <c r="AJ1176" s="99"/>
      <c r="AK1176" s="100"/>
      <c r="AL1176" s="99">
        <f t="shared" si="1565"/>
        <v>0</v>
      </c>
      <c r="AM1176" s="98"/>
      <c r="AN1176" s="99">
        <f t="shared" si="1560"/>
        <v>-25502976.442916665</v>
      </c>
      <c r="AO1176" s="247">
        <f t="shared" si="1566"/>
        <v>-25502976.442916665</v>
      </c>
      <c r="AP1176" s="232"/>
      <c r="AQ1176" s="86">
        <f t="shared" si="1530"/>
        <v>-26215152.16</v>
      </c>
      <c r="AR1176" s="99"/>
      <c r="AS1176" s="99"/>
      <c r="AT1176" s="99"/>
      <c r="AU1176" s="100"/>
      <c r="AV1176" s="99">
        <f t="shared" si="1567"/>
        <v>0</v>
      </c>
      <c r="AW1176" s="98"/>
      <c r="AX1176" s="99">
        <f t="shared" si="1561"/>
        <v>-26215152.16</v>
      </c>
      <c r="AY1176" s="98">
        <f t="shared" si="1568"/>
        <v>-26215152.16</v>
      </c>
      <c r="AZ1176" s="470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</row>
    <row r="1177" spans="1:83" s="11" customFormat="1" ht="12" customHeight="1">
      <c r="A1177" s="493" t="s">
        <v>1854</v>
      </c>
      <c r="B1177" s="494" t="str">
        <f t="shared" si="1524"/>
        <v>23202393</v>
      </c>
      <c r="C1177" s="479" t="s">
        <v>1842</v>
      </c>
      <c r="D1177" s="480" t="str">
        <f t="shared" si="1533"/>
        <v>W/C</v>
      </c>
      <c r="E1177" s="480"/>
      <c r="F1177" s="495">
        <v>43816</v>
      </c>
      <c r="G1177" s="480"/>
      <c r="H1177" s="482" t="str">
        <f t="shared" ref="H1177" si="1569">IF(VALUE(AH1177),H$7,IF(ISBLANK(AH1177),"",H$7))</f>
        <v/>
      </c>
      <c r="I1177" s="482" t="str">
        <f t="shared" ref="I1177" si="1570">IF(VALUE(AI1177),I$7,IF(ISBLANK(AI1177),"",I$7))</f>
        <v/>
      </c>
      <c r="J1177" s="482" t="str">
        <f t="shared" ref="J1177" si="1571">IF(VALUE(AJ1177),J$7,IF(ISBLANK(AJ1177),"",J$7))</f>
        <v/>
      </c>
      <c r="K1177" s="482" t="str">
        <f t="shared" ref="K1177" si="1572">IF(VALUE(AK1177),K$7,IF(ISBLANK(AK1177),"",K$7))</f>
        <v/>
      </c>
      <c r="L1177" s="482" t="str">
        <f t="shared" ref="L1177" si="1573">IF(VALUE(AM1177),"W/C",IF(ISBLANK(AM1177),"NO","W/C"))</f>
        <v>NO</v>
      </c>
      <c r="M1177" s="482" t="str">
        <f t="shared" ref="M1177" si="1574">IF(VALUE(AN1177),"W/C",IF(ISBLANK(AN1177),"NO","W/C"))</f>
        <v>W/C</v>
      </c>
      <c r="N1177" s="482" t="str">
        <f t="shared" ref="N1177" si="1575">IF(OR(CONCATENATE(L1177,M1177)="NOW/C",CONCATENATE(L1177,M1177)="W/CNO"),"W/C","")</f>
        <v>W/C</v>
      </c>
      <c r="O1177" s="483"/>
      <c r="P1177" s="484"/>
      <c r="Q1177" s="484"/>
      <c r="R1177" s="484"/>
      <c r="S1177" s="484"/>
      <c r="T1177" s="484"/>
      <c r="U1177" s="484"/>
      <c r="V1177" s="484"/>
      <c r="W1177" s="484"/>
      <c r="X1177" s="484"/>
      <c r="Y1177" s="484"/>
      <c r="Z1177" s="484"/>
      <c r="AA1177" s="484"/>
      <c r="AB1177" s="484">
        <v>-1825888</v>
      </c>
      <c r="AC1177" s="484"/>
      <c r="AD1177" s="484"/>
      <c r="AE1177" s="484">
        <f t="shared" ref="AE1177" si="1576">(P1177+AB1177+SUM(Q1177:AA1177)*2)/24</f>
        <v>-76078.666666666672</v>
      </c>
      <c r="AF1177" s="485"/>
      <c r="AG1177" s="496"/>
      <c r="AH1177" s="487"/>
      <c r="AI1177" s="487"/>
      <c r="AJ1177" s="487"/>
      <c r="AK1177" s="488"/>
      <c r="AL1177" s="487">
        <f t="shared" si="1565"/>
        <v>0</v>
      </c>
      <c r="AM1177" s="489"/>
      <c r="AN1177" s="487">
        <f t="shared" ref="AN1177" si="1577">AE1177</f>
        <v>-76078.666666666672</v>
      </c>
      <c r="AO1177" s="490">
        <f t="shared" ref="AO1177" si="1578">AM1177+AN1177</f>
        <v>-76078.666666666672</v>
      </c>
      <c r="AP1177" s="232"/>
      <c r="AQ1177" s="491">
        <f t="shared" ref="AQ1177" si="1579">AB1177</f>
        <v>-1825888</v>
      </c>
      <c r="AR1177" s="487"/>
      <c r="AS1177" s="487"/>
      <c r="AT1177" s="487"/>
      <c r="AU1177" s="488"/>
      <c r="AV1177" s="487">
        <f t="shared" ref="AV1177" si="1580">SUM(AS1177:AU1177)</f>
        <v>0</v>
      </c>
      <c r="AW1177" s="489"/>
      <c r="AX1177" s="487">
        <f t="shared" ref="AX1177" si="1581">AQ1177</f>
        <v>-1825888</v>
      </c>
      <c r="AY1177" s="489">
        <f t="shared" ref="AY1177" si="1582">AW1177+AX1177</f>
        <v>-1825888</v>
      </c>
      <c r="AZ1177" s="470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</row>
    <row r="1178" spans="1:83" s="11" customFormat="1" ht="12" customHeight="1">
      <c r="A1178" s="493" t="s">
        <v>1659</v>
      </c>
      <c r="B1178" s="494" t="str">
        <f t="shared" si="1524"/>
        <v>23402502</v>
      </c>
      <c r="C1178" s="508" t="s">
        <v>1650</v>
      </c>
      <c r="D1178" s="480" t="str">
        <f t="shared" si="1533"/>
        <v>Non-Op</v>
      </c>
      <c r="E1178" s="480"/>
      <c r="F1178" s="495">
        <v>43451</v>
      </c>
      <c r="G1178" s="480"/>
      <c r="H1178" s="482" t="str">
        <f t="shared" si="1551"/>
        <v/>
      </c>
      <c r="I1178" s="482" t="str">
        <f t="shared" si="1562"/>
        <v/>
      </c>
      <c r="J1178" s="482" t="str">
        <f t="shared" si="1563"/>
        <v/>
      </c>
      <c r="K1178" s="482" t="str">
        <f t="shared" si="1564"/>
        <v>Non-Op</v>
      </c>
      <c r="L1178" s="482" t="str">
        <f t="shared" ref="L1178" si="1583">IF(VALUE(AM1178),"W/C",IF(ISBLANK(AM1178),"NO","W/C"))</f>
        <v>NO</v>
      </c>
      <c r="M1178" s="482" t="str">
        <f t="shared" ref="M1178" si="1584">IF(VALUE(AN1178),"W/C",IF(ISBLANK(AN1178),"NO","W/C"))</f>
        <v>NO</v>
      </c>
      <c r="N1178" s="482" t="str">
        <f t="shared" ref="N1178" si="1585">IF(OR(CONCATENATE(L1178,M1178)="NOW/C",CONCATENATE(L1178,M1178)="W/CNO"),"W/C","")</f>
        <v/>
      </c>
      <c r="O1178" s="483"/>
      <c r="P1178" s="484">
        <v>-113371.06</v>
      </c>
      <c r="Q1178" s="484">
        <v>-18810.240000000002</v>
      </c>
      <c r="R1178" s="484">
        <v>-86708.59</v>
      </c>
      <c r="S1178" s="484">
        <v>0</v>
      </c>
      <c r="T1178" s="484">
        <v>0</v>
      </c>
      <c r="U1178" s="484">
        <v>-500</v>
      </c>
      <c r="V1178" s="484">
        <v>0</v>
      </c>
      <c r="W1178" s="484">
        <v>-442.9</v>
      </c>
      <c r="X1178" s="484">
        <v>-1140</v>
      </c>
      <c r="Y1178" s="484">
        <v>-1140</v>
      </c>
      <c r="Z1178" s="484">
        <v>-701.23</v>
      </c>
      <c r="AA1178" s="484">
        <v>0</v>
      </c>
      <c r="AB1178" s="484">
        <v>0</v>
      </c>
      <c r="AC1178" s="484"/>
      <c r="AD1178" s="484"/>
      <c r="AE1178" s="484">
        <f t="shared" si="1543"/>
        <v>-13844.040833333333</v>
      </c>
      <c r="AF1178" s="485"/>
      <c r="AG1178" s="496"/>
      <c r="AH1178" s="487"/>
      <c r="AI1178" s="487"/>
      <c r="AJ1178" s="487"/>
      <c r="AK1178" s="488">
        <f>AE1178</f>
        <v>-13844.040833333333</v>
      </c>
      <c r="AL1178" s="487">
        <f t="shared" ref="AL1178" si="1586">SUM(AI1178:AK1178)</f>
        <v>-13844.040833333333</v>
      </c>
      <c r="AM1178" s="489"/>
      <c r="AN1178" s="487"/>
      <c r="AO1178" s="490">
        <f t="shared" si="1566"/>
        <v>0</v>
      </c>
      <c r="AP1178" s="232"/>
      <c r="AQ1178" s="491">
        <f t="shared" ref="AQ1178" si="1587">AB1178</f>
        <v>0</v>
      </c>
      <c r="AR1178" s="487"/>
      <c r="AS1178" s="487"/>
      <c r="AT1178" s="487"/>
      <c r="AU1178" s="488">
        <f>AQ1178</f>
        <v>0</v>
      </c>
      <c r="AV1178" s="487">
        <f t="shared" si="1567"/>
        <v>0</v>
      </c>
      <c r="AW1178" s="489"/>
      <c r="AX1178" s="487"/>
      <c r="AY1178" s="489">
        <f t="shared" si="1568"/>
        <v>0</v>
      </c>
      <c r="AZ1178" s="470" t="s">
        <v>1663</v>
      </c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</row>
    <row r="1179" spans="1:83" s="11" customFormat="1" ht="12" customHeight="1">
      <c r="A1179" s="493" t="s">
        <v>1594</v>
      </c>
      <c r="B1179" s="494" t="str">
        <f t="shared" si="1524"/>
        <v>23409470</v>
      </c>
      <c r="C1179" s="502" t="s">
        <v>1589</v>
      </c>
      <c r="D1179" s="480" t="str">
        <f t="shared" si="1533"/>
        <v>Non-Op</v>
      </c>
      <c r="E1179" s="480"/>
      <c r="F1179" s="495">
        <v>43298</v>
      </c>
      <c r="G1179" s="480"/>
      <c r="H1179" s="482" t="str">
        <f t="shared" si="1551"/>
        <v/>
      </c>
      <c r="I1179" s="482" t="str">
        <f t="shared" si="1562"/>
        <v/>
      </c>
      <c r="J1179" s="482" t="str">
        <f t="shared" si="1563"/>
        <v/>
      </c>
      <c r="K1179" s="482" t="str">
        <f t="shared" si="1564"/>
        <v>Non-Op</v>
      </c>
      <c r="L1179" s="482" t="str">
        <f t="shared" si="1534"/>
        <v>NO</v>
      </c>
      <c r="M1179" s="482" t="str">
        <f t="shared" si="1535"/>
        <v>NO</v>
      </c>
      <c r="N1179" s="482" t="str">
        <f t="shared" si="1536"/>
        <v/>
      </c>
      <c r="O1179" s="483"/>
      <c r="P1179" s="484">
        <v>-57308.33</v>
      </c>
      <c r="Q1179" s="484">
        <v>-57308.33</v>
      </c>
      <c r="R1179" s="484">
        <v>-57308.33</v>
      </c>
      <c r="S1179" s="484">
        <v>-57308.33</v>
      </c>
      <c r="T1179" s="484">
        <v>-57308.33</v>
      </c>
      <c r="U1179" s="484">
        <v>-57308.33</v>
      </c>
      <c r="V1179" s="484">
        <v>-57308.33</v>
      </c>
      <c r="W1179" s="484">
        <v>-57522.31</v>
      </c>
      <c r="X1179" s="484">
        <v>-57522.31</v>
      </c>
      <c r="Y1179" s="484">
        <v>-57522.31</v>
      </c>
      <c r="Z1179" s="484">
        <v>-355430.31</v>
      </c>
      <c r="AA1179" s="484">
        <v>-355430.31</v>
      </c>
      <c r="AB1179" s="484">
        <v>-355430.31</v>
      </c>
      <c r="AC1179" s="484"/>
      <c r="AD1179" s="484"/>
      <c r="AE1179" s="484">
        <f t="shared" si="1543"/>
        <v>-119470.57083333335</v>
      </c>
      <c r="AF1179" s="485"/>
      <c r="AG1179" s="496"/>
      <c r="AH1179" s="487"/>
      <c r="AI1179" s="487"/>
      <c r="AJ1179" s="487"/>
      <c r="AK1179" s="488">
        <f>AE1179</f>
        <v>-119470.57083333335</v>
      </c>
      <c r="AL1179" s="487">
        <f t="shared" ref="AL1179" si="1588">SUM(AI1179:AK1179)</f>
        <v>-119470.57083333335</v>
      </c>
      <c r="AM1179" s="489"/>
      <c r="AN1179" s="487"/>
      <c r="AO1179" s="490">
        <f t="shared" ref="AO1179" si="1589">AM1179+AN1179</f>
        <v>0</v>
      </c>
      <c r="AP1179" s="232"/>
      <c r="AQ1179" s="491">
        <f t="shared" si="1530"/>
        <v>-355430.31</v>
      </c>
      <c r="AR1179" s="487"/>
      <c r="AS1179" s="487"/>
      <c r="AT1179" s="487"/>
      <c r="AU1179" s="488">
        <f>AQ1179</f>
        <v>-355430.31</v>
      </c>
      <c r="AV1179" s="487">
        <f t="shared" ref="AV1179" si="1590">SUM(AS1179:AU1179)</f>
        <v>-355430.31</v>
      </c>
      <c r="AW1179" s="489"/>
      <c r="AX1179" s="487"/>
      <c r="AY1179" s="489">
        <f t="shared" ref="AY1179" si="1591">AW1179+AX1179</f>
        <v>0</v>
      </c>
      <c r="AZ1179" s="470" t="s">
        <v>1663</v>
      </c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</row>
    <row r="1180" spans="1:83" s="11" customFormat="1" ht="12" customHeight="1">
      <c r="A1180" s="493" t="s">
        <v>1595</v>
      </c>
      <c r="B1180" s="494" t="str">
        <f t="shared" si="1524"/>
        <v>23409500</v>
      </c>
      <c r="C1180" s="502" t="s">
        <v>1590</v>
      </c>
      <c r="D1180" s="480" t="str">
        <f t="shared" si="1533"/>
        <v>Non-Op</v>
      </c>
      <c r="E1180" s="480"/>
      <c r="F1180" s="495">
        <v>43298</v>
      </c>
      <c r="G1180" s="480"/>
      <c r="H1180" s="482" t="str">
        <f t="shared" si="1551"/>
        <v/>
      </c>
      <c r="I1180" s="482" t="str">
        <f t="shared" si="1562"/>
        <v/>
      </c>
      <c r="J1180" s="482" t="str">
        <f t="shared" si="1563"/>
        <v/>
      </c>
      <c r="K1180" s="482" t="str">
        <f t="shared" si="1564"/>
        <v>Non-Op</v>
      </c>
      <c r="L1180" s="482" t="str">
        <f t="shared" ref="L1180" si="1592">IF(VALUE(AM1180),"W/C",IF(ISBLANK(AM1180),"NO","W/C"))</f>
        <v>NO</v>
      </c>
      <c r="M1180" s="482" t="str">
        <f t="shared" ref="M1180" si="1593">IF(VALUE(AN1180),"W/C",IF(ISBLANK(AN1180),"NO","W/C"))</f>
        <v>NO</v>
      </c>
      <c r="N1180" s="482" t="str">
        <f t="shared" ref="N1180" si="1594">IF(OR(CONCATENATE(L1180,M1180)="NOW/C",CONCATENATE(L1180,M1180)="W/CNO"),"W/C","")</f>
        <v/>
      </c>
      <c r="O1180" s="483"/>
      <c r="P1180" s="484">
        <v>-12941.64</v>
      </c>
      <c r="Q1180" s="484">
        <v>-12941.64</v>
      </c>
      <c r="R1180" s="484">
        <v>-12941.64</v>
      </c>
      <c r="S1180" s="484">
        <v>-12941.64</v>
      </c>
      <c r="T1180" s="484">
        <v>-66591.64</v>
      </c>
      <c r="U1180" s="484">
        <v>-66591.64</v>
      </c>
      <c r="V1180" s="484">
        <v>-66591.64</v>
      </c>
      <c r="W1180" s="484">
        <v>-66591.64</v>
      </c>
      <c r="X1180" s="484">
        <v>-66591.64</v>
      </c>
      <c r="Y1180" s="484">
        <v>-66591.64</v>
      </c>
      <c r="Z1180" s="484">
        <v>-66591.64</v>
      </c>
      <c r="AA1180" s="484">
        <v>-66591.64</v>
      </c>
      <c r="AB1180" s="484">
        <v>-66591.64</v>
      </c>
      <c r="AC1180" s="484"/>
      <c r="AD1180" s="484"/>
      <c r="AE1180" s="484">
        <f t="shared" si="1543"/>
        <v>-50943.723333333335</v>
      </c>
      <c r="AF1180" s="485"/>
      <c r="AG1180" s="496"/>
      <c r="AH1180" s="487"/>
      <c r="AI1180" s="487"/>
      <c r="AJ1180" s="487"/>
      <c r="AK1180" s="488">
        <f>AE1180</f>
        <v>-50943.723333333335</v>
      </c>
      <c r="AL1180" s="487">
        <f t="shared" ref="AL1180" si="1595">SUM(AI1180:AK1180)</f>
        <v>-50943.723333333335</v>
      </c>
      <c r="AM1180" s="489"/>
      <c r="AN1180" s="487"/>
      <c r="AO1180" s="490">
        <f t="shared" ref="AO1180" si="1596">AM1180+AN1180</f>
        <v>0</v>
      </c>
      <c r="AP1180" s="232"/>
      <c r="AQ1180" s="491">
        <f t="shared" si="1530"/>
        <v>-66591.64</v>
      </c>
      <c r="AR1180" s="487"/>
      <c r="AS1180" s="487"/>
      <c r="AT1180" s="487"/>
      <c r="AU1180" s="488">
        <f>AQ1180</f>
        <v>-66591.64</v>
      </c>
      <c r="AV1180" s="487">
        <f t="shared" ref="AV1180" si="1597">SUM(AS1180:AU1180)</f>
        <v>-66591.64</v>
      </c>
      <c r="AW1180" s="489"/>
      <c r="AX1180" s="487"/>
      <c r="AY1180" s="489">
        <f t="shared" ref="AY1180" si="1598">AW1180+AX1180</f>
        <v>0</v>
      </c>
      <c r="AZ1180" s="470" t="s">
        <v>1663</v>
      </c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</row>
    <row r="1181" spans="1:83" s="11" customFormat="1" ht="12" customHeight="1">
      <c r="A1181" s="165">
        <v>23500003</v>
      </c>
      <c r="B1181" s="107" t="str">
        <f t="shared" si="1524"/>
        <v>23500003</v>
      </c>
      <c r="C1181" s="94" t="s">
        <v>944</v>
      </c>
      <c r="D1181" s="112" t="str">
        <f t="shared" si="1533"/>
        <v>CRB</v>
      </c>
      <c r="E1181" s="112"/>
      <c r="F1181" s="94"/>
      <c r="G1181" s="112"/>
      <c r="H1181" s="177" t="str">
        <f t="shared" si="1551"/>
        <v/>
      </c>
      <c r="I1181" s="177" t="str">
        <f t="shared" si="1562"/>
        <v>ERB</v>
      </c>
      <c r="J1181" s="177" t="str">
        <f t="shared" si="1563"/>
        <v>GRB</v>
      </c>
      <c r="K1181" s="177" t="str">
        <f t="shared" si="1564"/>
        <v/>
      </c>
      <c r="L1181" s="177" t="str">
        <f t="shared" si="1534"/>
        <v>NO</v>
      </c>
      <c r="M1181" s="177" t="str">
        <f t="shared" si="1535"/>
        <v>NO</v>
      </c>
      <c r="N1181" s="177" t="str">
        <f t="shared" si="1536"/>
        <v/>
      </c>
      <c r="O1181"/>
      <c r="P1181" s="95">
        <v>-39034010.25</v>
      </c>
      <c r="Q1181" s="95">
        <v>-38249848.579999998</v>
      </c>
      <c r="R1181" s="95">
        <v>-37596372.149999999</v>
      </c>
      <c r="S1181" s="95">
        <v>-36507328.539999999</v>
      </c>
      <c r="T1181" s="95">
        <v>-35487864.43</v>
      </c>
      <c r="U1181" s="95">
        <v>-34368800.07</v>
      </c>
      <c r="V1181" s="95">
        <v>-33332192.77</v>
      </c>
      <c r="W1181" s="95">
        <v>-32314160.98</v>
      </c>
      <c r="X1181" s="95">
        <v>-31263278.289999999</v>
      </c>
      <c r="Y1181" s="95">
        <v>-30488938.199999999</v>
      </c>
      <c r="Z1181" s="95">
        <v>-29524637.93</v>
      </c>
      <c r="AA1181" s="95">
        <v>-28642034.469999999</v>
      </c>
      <c r="AB1181" s="95">
        <v>-27531372.210000001</v>
      </c>
      <c r="AC1181" s="95"/>
      <c r="AD1181" s="95"/>
      <c r="AE1181" s="95">
        <f t="shared" si="1543"/>
        <v>-33421512.303333331</v>
      </c>
      <c r="AF1181" s="102" t="s">
        <v>958</v>
      </c>
      <c r="AG1181" s="101" t="s">
        <v>957</v>
      </c>
      <c r="AH1181" s="99"/>
      <c r="AI1181" s="99">
        <f>AE1181*C1533</f>
        <v>-22175173.413261663</v>
      </c>
      <c r="AJ1181" s="99">
        <f>AE1181*C1534</f>
        <v>-11246338.890071666</v>
      </c>
      <c r="AK1181" s="100"/>
      <c r="AL1181" s="99">
        <f t="shared" si="1565"/>
        <v>-33421512.303333327</v>
      </c>
      <c r="AM1181" s="98"/>
      <c r="AN1181" s="99"/>
      <c r="AO1181" s="247">
        <f t="shared" si="1566"/>
        <v>0</v>
      </c>
      <c r="AP1181" s="232"/>
      <c r="AQ1181" s="86">
        <f t="shared" si="1530"/>
        <v>-27531372.210000001</v>
      </c>
      <c r="AR1181" s="99"/>
      <c r="AS1181" s="99">
        <f>AQ1181*C1533</f>
        <v>-18267065.461335</v>
      </c>
      <c r="AT1181" s="99">
        <f>AQ1181*C1534</f>
        <v>-9264306.7486650012</v>
      </c>
      <c r="AU1181" s="100"/>
      <c r="AV1181" s="99">
        <f t="shared" si="1567"/>
        <v>-27531372.210000001</v>
      </c>
      <c r="AW1181" s="98"/>
      <c r="AX1181" s="99"/>
      <c r="AY1181" s="98">
        <f t="shared" si="1568"/>
        <v>0</v>
      </c>
      <c r="AZ1181" s="470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</row>
    <row r="1182" spans="1:83" s="11" customFormat="1" ht="12" customHeight="1">
      <c r="A1182" s="174">
        <v>23500011</v>
      </c>
      <c r="B1182" s="203" t="str">
        <f t="shared" si="1524"/>
        <v>23500011</v>
      </c>
      <c r="C1182" s="94" t="s">
        <v>357</v>
      </c>
      <c r="D1182" s="112" t="str">
        <f t="shared" si="1533"/>
        <v>ERB</v>
      </c>
      <c r="E1182" s="112"/>
      <c r="F1182" s="94"/>
      <c r="G1182" s="112"/>
      <c r="H1182" s="177" t="str">
        <f t="shared" si="1551"/>
        <v/>
      </c>
      <c r="I1182" s="177" t="str">
        <f t="shared" si="1562"/>
        <v>ERB</v>
      </c>
      <c r="J1182" s="177" t="str">
        <f t="shared" si="1563"/>
        <v/>
      </c>
      <c r="K1182" s="177" t="str">
        <f t="shared" si="1564"/>
        <v/>
      </c>
      <c r="L1182" s="177" t="str">
        <f t="shared" si="1534"/>
        <v>NO</v>
      </c>
      <c r="M1182" s="177" t="str">
        <f t="shared" si="1535"/>
        <v>NO</v>
      </c>
      <c r="N1182" s="177" t="str">
        <f t="shared" si="1536"/>
        <v/>
      </c>
      <c r="O1182"/>
      <c r="P1182" s="95">
        <v>-2995643.46</v>
      </c>
      <c r="Q1182" s="95">
        <v>-3179053.06</v>
      </c>
      <c r="R1182" s="95">
        <v>-2810232.78</v>
      </c>
      <c r="S1182" s="95">
        <v>-2740232.78</v>
      </c>
      <c r="T1182" s="95">
        <v>-2643891.11</v>
      </c>
      <c r="U1182" s="95">
        <v>-2630977.91</v>
      </c>
      <c r="V1182" s="95">
        <v>-2645977.91</v>
      </c>
      <c r="W1182" s="95">
        <v>-2770977.91</v>
      </c>
      <c r="X1182" s="95">
        <v>-2785977.91</v>
      </c>
      <c r="Y1182" s="95">
        <v>-2673767.44</v>
      </c>
      <c r="Z1182" s="95">
        <v>-4820931.6399999997</v>
      </c>
      <c r="AA1182" s="95">
        <v>-4820931.6399999997</v>
      </c>
      <c r="AB1182" s="95">
        <v>-4830931.6399999997</v>
      </c>
      <c r="AC1182" s="95"/>
      <c r="AD1182" s="95"/>
      <c r="AE1182" s="95">
        <f t="shared" si="1543"/>
        <v>-3203019.97</v>
      </c>
      <c r="AF1182" s="102">
        <v>28</v>
      </c>
      <c r="AG1182" s="101"/>
      <c r="AH1182" s="99"/>
      <c r="AI1182" s="99">
        <f>AE1182</f>
        <v>-3203019.97</v>
      </c>
      <c r="AJ1182" s="99"/>
      <c r="AK1182" s="100"/>
      <c r="AL1182" s="99">
        <f t="shared" si="1565"/>
        <v>-3203019.97</v>
      </c>
      <c r="AM1182" s="98"/>
      <c r="AN1182" s="99"/>
      <c r="AO1182" s="247">
        <f t="shared" si="1566"/>
        <v>0</v>
      </c>
      <c r="AP1182" s="232"/>
      <c r="AQ1182" s="86">
        <f t="shared" si="1530"/>
        <v>-4830931.6399999997</v>
      </c>
      <c r="AR1182" s="99"/>
      <c r="AS1182" s="99">
        <f>AQ1182</f>
        <v>-4830931.6399999997</v>
      </c>
      <c r="AT1182" s="99"/>
      <c r="AU1182" s="100"/>
      <c r="AV1182" s="99">
        <f t="shared" si="1567"/>
        <v>-4830931.6399999997</v>
      </c>
      <c r="AW1182" s="98"/>
      <c r="AX1182" s="99"/>
      <c r="AY1182" s="98">
        <f t="shared" si="1568"/>
        <v>0</v>
      </c>
      <c r="AZ1182" s="470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</row>
    <row r="1183" spans="1:83" s="11" customFormat="1" ht="12" customHeight="1">
      <c r="A1183" s="161">
        <v>23600021</v>
      </c>
      <c r="B1183" s="108" t="str">
        <f t="shared" si="1524"/>
        <v>23600021</v>
      </c>
      <c r="C1183" s="94" t="s">
        <v>840</v>
      </c>
      <c r="D1183" s="112" t="str">
        <f t="shared" si="1533"/>
        <v>W/C</v>
      </c>
      <c r="E1183" s="112"/>
      <c r="F1183" s="94"/>
      <c r="G1183" s="112"/>
      <c r="H1183" s="177" t="str">
        <f t="shared" si="1551"/>
        <v/>
      </c>
      <c r="I1183" s="177" t="str">
        <f t="shared" si="1562"/>
        <v/>
      </c>
      <c r="J1183" s="177" t="str">
        <f t="shared" si="1563"/>
        <v/>
      </c>
      <c r="K1183" s="177" t="str">
        <f t="shared" si="1564"/>
        <v/>
      </c>
      <c r="L1183" s="177" t="str">
        <f t="shared" si="1534"/>
        <v>NO</v>
      </c>
      <c r="M1183" s="177" t="str">
        <f t="shared" si="1535"/>
        <v>W/C</v>
      </c>
      <c r="N1183" s="177" t="str">
        <f t="shared" si="1536"/>
        <v>W/C</v>
      </c>
      <c r="O1183"/>
      <c r="P1183" s="95">
        <v>-5475377.0599999996</v>
      </c>
      <c r="Q1183" s="95">
        <v>-5705212.75</v>
      </c>
      <c r="R1183" s="95">
        <v>-5775169.0700000003</v>
      </c>
      <c r="S1183" s="95">
        <v>-5045662.5199999996</v>
      </c>
      <c r="T1183" s="95">
        <v>-4685990.3499999996</v>
      </c>
      <c r="U1183" s="95">
        <v>-4286014.8899999997</v>
      </c>
      <c r="V1183" s="95">
        <v>-4235446.1500000004</v>
      </c>
      <c r="W1183" s="95">
        <v>-4252727.79</v>
      </c>
      <c r="X1183" s="95">
        <v>-4726437.42</v>
      </c>
      <c r="Y1183" s="95">
        <v>-4517777.9800000004</v>
      </c>
      <c r="Z1183" s="95">
        <v>-5207138.1100000003</v>
      </c>
      <c r="AA1183" s="95">
        <v>-5751946.5099999998</v>
      </c>
      <c r="AB1183" s="95">
        <v>-6105635.1699999999</v>
      </c>
      <c r="AC1183" s="95"/>
      <c r="AD1183" s="95"/>
      <c r="AE1183" s="95">
        <f t="shared" si="1543"/>
        <v>-4998335.8045833334</v>
      </c>
      <c r="AF1183" s="102"/>
      <c r="AG1183" s="101"/>
      <c r="AH1183" s="99"/>
      <c r="AI1183" s="99"/>
      <c r="AJ1183" s="99"/>
      <c r="AK1183" s="100"/>
      <c r="AL1183" s="99">
        <f t="shared" si="1565"/>
        <v>0</v>
      </c>
      <c r="AM1183" s="98"/>
      <c r="AN1183" s="99">
        <f t="shared" ref="AN1183:AN1215" si="1599">AE1183</f>
        <v>-4998335.8045833334</v>
      </c>
      <c r="AO1183" s="247">
        <f t="shared" si="1566"/>
        <v>-4998335.8045833334</v>
      </c>
      <c r="AP1183" s="232"/>
      <c r="AQ1183" s="86">
        <f t="shared" si="1530"/>
        <v>-6105635.1699999999</v>
      </c>
      <c r="AR1183" s="99"/>
      <c r="AS1183" s="99"/>
      <c r="AT1183" s="99"/>
      <c r="AU1183" s="100"/>
      <c r="AV1183" s="99">
        <f t="shared" si="1567"/>
        <v>0</v>
      </c>
      <c r="AW1183" s="98"/>
      <c r="AX1183" s="99">
        <f>AQ1183</f>
        <v>-6105635.1699999999</v>
      </c>
      <c r="AY1183" s="98">
        <f t="shared" si="1568"/>
        <v>-6105635.1699999999</v>
      </c>
      <c r="AZ1183" s="470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</row>
    <row r="1184" spans="1:83" s="11" customFormat="1" ht="12" customHeight="1">
      <c r="A1184" s="161">
        <v>23600022</v>
      </c>
      <c r="B1184" s="108" t="str">
        <f t="shared" si="1524"/>
        <v>23600022</v>
      </c>
      <c r="C1184" s="94" t="s">
        <v>841</v>
      </c>
      <c r="D1184" s="112" t="str">
        <f t="shared" si="1533"/>
        <v>W/C</v>
      </c>
      <c r="E1184" s="112"/>
      <c r="F1184" s="94"/>
      <c r="G1184" s="112"/>
      <c r="H1184" s="177" t="str">
        <f t="shared" ref="H1184:H1220" si="1600">IF(VALUE(AH1184),H$7,IF(ISBLANK(AH1184),"",H$7))</f>
        <v/>
      </c>
      <c r="I1184" s="177" t="str">
        <f t="shared" si="1562"/>
        <v/>
      </c>
      <c r="J1184" s="177" t="str">
        <f t="shared" si="1563"/>
        <v/>
      </c>
      <c r="K1184" s="177" t="str">
        <f t="shared" si="1564"/>
        <v/>
      </c>
      <c r="L1184" s="177" t="str">
        <f t="shared" si="1534"/>
        <v>NO</v>
      </c>
      <c r="M1184" s="177" t="str">
        <f t="shared" si="1535"/>
        <v>W/C</v>
      </c>
      <c r="N1184" s="177" t="str">
        <f t="shared" si="1536"/>
        <v>W/C</v>
      </c>
      <c r="O1184"/>
      <c r="P1184" s="95">
        <v>-2318086.25</v>
      </c>
      <c r="Q1184" s="95">
        <v>-2433137.4900000002</v>
      </c>
      <c r="R1184" s="95">
        <v>-2570102.9</v>
      </c>
      <c r="S1184" s="95">
        <v>-1778690.53</v>
      </c>
      <c r="T1184" s="95">
        <v>-1569283.13</v>
      </c>
      <c r="U1184" s="95">
        <v>-1207380.03</v>
      </c>
      <c r="V1184" s="95">
        <v>-1002991.12</v>
      </c>
      <c r="W1184" s="95">
        <v>-882914.44</v>
      </c>
      <c r="X1184" s="95">
        <v>-898645.86</v>
      </c>
      <c r="Y1184" s="95">
        <v>-1095405.97</v>
      </c>
      <c r="Z1184" s="95">
        <v>-1810464.81</v>
      </c>
      <c r="AA1184" s="95">
        <v>-2485443.23</v>
      </c>
      <c r="AB1184" s="95">
        <v>-2581865.7799999998</v>
      </c>
      <c r="AC1184" s="95"/>
      <c r="AD1184" s="95"/>
      <c r="AE1184" s="95">
        <f t="shared" si="1543"/>
        <v>-1682036.29375</v>
      </c>
      <c r="AF1184" s="102"/>
      <c r="AG1184" s="101"/>
      <c r="AH1184" s="99"/>
      <c r="AI1184" s="99"/>
      <c r="AJ1184" s="99"/>
      <c r="AK1184" s="100"/>
      <c r="AL1184" s="99">
        <f t="shared" si="1565"/>
        <v>0</v>
      </c>
      <c r="AM1184" s="98"/>
      <c r="AN1184" s="99">
        <f t="shared" si="1599"/>
        <v>-1682036.29375</v>
      </c>
      <c r="AO1184" s="247">
        <f t="shared" si="1566"/>
        <v>-1682036.29375</v>
      </c>
      <c r="AP1184" s="232"/>
      <c r="AQ1184" s="86">
        <f t="shared" si="1530"/>
        <v>-2581865.7799999998</v>
      </c>
      <c r="AR1184" s="99"/>
      <c r="AS1184" s="99"/>
      <c r="AT1184" s="99"/>
      <c r="AU1184" s="100"/>
      <c r="AV1184" s="99">
        <f t="shared" si="1567"/>
        <v>0</v>
      </c>
      <c r="AW1184" s="98"/>
      <c r="AX1184" s="99">
        <f t="shared" ref="AX1184:AX1238" si="1601">AQ1184</f>
        <v>-2581865.7799999998</v>
      </c>
      <c r="AY1184" s="98">
        <f t="shared" si="1568"/>
        <v>-2581865.7799999998</v>
      </c>
      <c r="AZ1184" s="470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</row>
    <row r="1185" spans="1:83" s="11" customFormat="1" ht="12" customHeight="1">
      <c r="A1185" s="167">
        <v>23600033</v>
      </c>
      <c r="B1185" s="196" t="str">
        <f t="shared" si="1524"/>
        <v>23600033</v>
      </c>
      <c r="C1185" s="94" t="s">
        <v>658</v>
      </c>
      <c r="D1185" s="112" t="str">
        <f t="shared" si="1533"/>
        <v>W/C</v>
      </c>
      <c r="E1185" s="112"/>
      <c r="F1185" s="94"/>
      <c r="G1185" s="112"/>
      <c r="H1185" s="177" t="str">
        <f t="shared" si="1600"/>
        <v/>
      </c>
      <c r="I1185" s="177" t="str">
        <f t="shared" si="1562"/>
        <v/>
      </c>
      <c r="J1185" s="177" t="str">
        <f t="shared" si="1563"/>
        <v/>
      </c>
      <c r="K1185" s="177" t="str">
        <f t="shared" si="1564"/>
        <v/>
      </c>
      <c r="L1185" s="177" t="str">
        <f t="shared" si="1534"/>
        <v>NO</v>
      </c>
      <c r="M1185" s="177" t="str">
        <f t="shared" si="1535"/>
        <v>W/C</v>
      </c>
      <c r="N1185" s="177" t="str">
        <f t="shared" si="1536"/>
        <v>W/C</v>
      </c>
      <c r="O1185" s="5"/>
      <c r="P1185" s="95">
        <v>504096.95</v>
      </c>
      <c r="Q1185" s="95">
        <v>1977373.54</v>
      </c>
      <c r="R1185" s="95">
        <v>6695185.6399999997</v>
      </c>
      <c r="S1185" s="95">
        <v>1183086.52</v>
      </c>
      <c r="T1185" s="95">
        <v>3667591.35</v>
      </c>
      <c r="U1185" s="95">
        <v>592727.66</v>
      </c>
      <c r="V1185" s="95">
        <v>-1998404.35</v>
      </c>
      <c r="W1185" s="95">
        <v>-3874813.87</v>
      </c>
      <c r="X1185" s="95">
        <v>-6603717.0300000003</v>
      </c>
      <c r="Y1185" s="95">
        <v>-820063.86</v>
      </c>
      <c r="Z1185" s="95">
        <v>-2791647.87</v>
      </c>
      <c r="AA1185" s="95">
        <v>-239300.4</v>
      </c>
      <c r="AB1185" s="95">
        <v>712472.35</v>
      </c>
      <c r="AC1185" s="95"/>
      <c r="AD1185" s="95"/>
      <c r="AE1185" s="95">
        <f t="shared" si="1543"/>
        <v>-133641.50166666674</v>
      </c>
      <c r="AF1185" s="102"/>
      <c r="AG1185" s="101"/>
      <c r="AH1185" s="99"/>
      <c r="AI1185" s="99"/>
      <c r="AJ1185" s="99"/>
      <c r="AK1185" s="100"/>
      <c r="AL1185" s="99">
        <f t="shared" si="1565"/>
        <v>0</v>
      </c>
      <c r="AM1185" s="98"/>
      <c r="AN1185" s="99">
        <f t="shared" si="1599"/>
        <v>-133641.50166666674</v>
      </c>
      <c r="AO1185" s="247">
        <f t="shared" si="1566"/>
        <v>-133641.50166666674</v>
      </c>
      <c r="AP1185" s="232"/>
      <c r="AQ1185" s="86">
        <f t="shared" si="1530"/>
        <v>712472.35</v>
      </c>
      <c r="AR1185" s="99"/>
      <c r="AS1185" s="99"/>
      <c r="AT1185" s="99"/>
      <c r="AU1185" s="100"/>
      <c r="AV1185" s="99">
        <f t="shared" si="1567"/>
        <v>0</v>
      </c>
      <c r="AW1185" s="98"/>
      <c r="AX1185" s="99">
        <f t="shared" si="1601"/>
        <v>712472.35</v>
      </c>
      <c r="AY1185" s="98">
        <f t="shared" si="1568"/>
        <v>712472.35</v>
      </c>
      <c r="AZ1185" s="470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</row>
    <row r="1186" spans="1:83" s="11" customFormat="1" ht="12" customHeight="1">
      <c r="A1186" s="161">
        <v>23600063</v>
      </c>
      <c r="B1186" s="108" t="str">
        <f t="shared" si="1524"/>
        <v>23600063</v>
      </c>
      <c r="C1186" s="94" t="s">
        <v>348</v>
      </c>
      <c r="D1186" s="112" t="str">
        <f t="shared" si="1533"/>
        <v>W/C</v>
      </c>
      <c r="E1186" s="112"/>
      <c r="F1186" s="94"/>
      <c r="G1186" s="112"/>
      <c r="H1186" s="177" t="str">
        <f t="shared" si="1600"/>
        <v/>
      </c>
      <c r="I1186" s="177" t="str">
        <f t="shared" si="1562"/>
        <v/>
      </c>
      <c r="J1186" s="177" t="str">
        <f t="shared" si="1563"/>
        <v/>
      </c>
      <c r="K1186" s="177" t="str">
        <f t="shared" si="1564"/>
        <v/>
      </c>
      <c r="L1186" s="177" t="str">
        <f t="shared" si="1534"/>
        <v>NO</v>
      </c>
      <c r="M1186" s="177" t="str">
        <f t="shared" si="1535"/>
        <v>W/C</v>
      </c>
      <c r="N1186" s="177" t="str">
        <f t="shared" si="1536"/>
        <v>W/C</v>
      </c>
      <c r="O1186"/>
      <c r="P1186" s="95">
        <v>0</v>
      </c>
      <c r="Q1186" s="95">
        <v>0</v>
      </c>
      <c r="R1186" s="95">
        <v>0</v>
      </c>
      <c r="S1186" s="95">
        <v>0</v>
      </c>
      <c r="T1186" s="95">
        <v>0</v>
      </c>
      <c r="U1186" s="95">
        <v>0</v>
      </c>
      <c r="V1186" s="95">
        <v>0</v>
      </c>
      <c r="W1186" s="95">
        <v>0</v>
      </c>
      <c r="X1186" s="95">
        <v>0</v>
      </c>
      <c r="Y1186" s="95">
        <v>0</v>
      </c>
      <c r="Z1186" s="95">
        <v>0</v>
      </c>
      <c r="AA1186" s="95">
        <v>0</v>
      </c>
      <c r="AB1186" s="95">
        <v>0</v>
      </c>
      <c r="AC1186" s="95"/>
      <c r="AD1186" s="95"/>
      <c r="AE1186" s="95">
        <f t="shared" si="1543"/>
        <v>0</v>
      </c>
      <c r="AF1186" s="102"/>
      <c r="AG1186" s="101"/>
      <c r="AH1186" s="99"/>
      <c r="AI1186" s="99"/>
      <c r="AJ1186" s="99"/>
      <c r="AK1186" s="100"/>
      <c r="AL1186" s="99">
        <f t="shared" si="1565"/>
        <v>0</v>
      </c>
      <c r="AM1186" s="98"/>
      <c r="AN1186" s="99">
        <f t="shared" si="1599"/>
        <v>0</v>
      </c>
      <c r="AO1186" s="247">
        <f t="shared" si="1566"/>
        <v>0</v>
      </c>
      <c r="AP1186" s="232"/>
      <c r="AQ1186" s="86">
        <f t="shared" si="1530"/>
        <v>0</v>
      </c>
      <c r="AR1186" s="99"/>
      <c r="AS1186" s="99"/>
      <c r="AT1186" s="99"/>
      <c r="AU1186" s="100"/>
      <c r="AV1186" s="99">
        <f t="shared" si="1567"/>
        <v>0</v>
      </c>
      <c r="AW1186" s="98"/>
      <c r="AX1186" s="99">
        <f t="shared" si="1601"/>
        <v>0</v>
      </c>
      <c r="AY1186" s="98">
        <f t="shared" si="1568"/>
        <v>0</v>
      </c>
      <c r="AZ1186" s="470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</row>
    <row r="1187" spans="1:83" s="11" customFormat="1" ht="12" customHeight="1">
      <c r="A1187" s="161">
        <v>23600093</v>
      </c>
      <c r="B1187" s="108" t="str">
        <f t="shared" si="1524"/>
        <v>23600093</v>
      </c>
      <c r="C1187" s="94" t="s">
        <v>124</v>
      </c>
      <c r="D1187" s="112" t="str">
        <f t="shared" si="1533"/>
        <v>W/C</v>
      </c>
      <c r="E1187" s="112"/>
      <c r="F1187" s="94"/>
      <c r="G1187" s="112"/>
      <c r="H1187" s="177" t="str">
        <f t="shared" si="1600"/>
        <v/>
      </c>
      <c r="I1187" s="177" t="str">
        <f t="shared" si="1562"/>
        <v/>
      </c>
      <c r="J1187" s="177" t="str">
        <f t="shared" si="1563"/>
        <v/>
      </c>
      <c r="K1187" s="177" t="str">
        <f t="shared" si="1564"/>
        <v/>
      </c>
      <c r="L1187" s="177" t="str">
        <f t="shared" si="1534"/>
        <v>NO</v>
      </c>
      <c r="M1187" s="177" t="str">
        <f t="shared" si="1535"/>
        <v>W/C</v>
      </c>
      <c r="N1187" s="177" t="str">
        <f t="shared" si="1536"/>
        <v>W/C</v>
      </c>
      <c r="O1187"/>
      <c r="P1187" s="95">
        <v>-458957.28</v>
      </c>
      <c r="Q1187" s="95">
        <v>-388250.93</v>
      </c>
      <c r="R1187" s="95">
        <v>-459252.4</v>
      </c>
      <c r="S1187" s="95">
        <v>0</v>
      </c>
      <c r="T1187" s="95">
        <v>0</v>
      </c>
      <c r="U1187" s="95">
        <v>0</v>
      </c>
      <c r="V1187" s="95">
        <v>-372156.38</v>
      </c>
      <c r="W1187" s="95">
        <v>-345238.77</v>
      </c>
      <c r="X1187" s="95">
        <v>0</v>
      </c>
      <c r="Y1187" s="95">
        <v>0</v>
      </c>
      <c r="Z1187" s="95">
        <v>0</v>
      </c>
      <c r="AA1187" s="95">
        <v>0</v>
      </c>
      <c r="AB1187" s="95">
        <v>-386810.88</v>
      </c>
      <c r="AC1187" s="95"/>
      <c r="AD1187" s="95"/>
      <c r="AE1187" s="95">
        <f t="shared" si="1543"/>
        <v>-165648.54666666666</v>
      </c>
      <c r="AF1187" s="102"/>
      <c r="AG1187" s="101"/>
      <c r="AH1187" s="99"/>
      <c r="AI1187" s="99"/>
      <c r="AJ1187" s="99"/>
      <c r="AK1187" s="100"/>
      <c r="AL1187" s="99">
        <f t="shared" si="1565"/>
        <v>0</v>
      </c>
      <c r="AM1187" s="98"/>
      <c r="AN1187" s="99">
        <f t="shared" si="1599"/>
        <v>-165648.54666666666</v>
      </c>
      <c r="AO1187" s="247">
        <f t="shared" si="1566"/>
        <v>-165648.54666666666</v>
      </c>
      <c r="AP1187" s="232"/>
      <c r="AQ1187" s="86">
        <f t="shared" si="1530"/>
        <v>-386810.88</v>
      </c>
      <c r="AR1187" s="99"/>
      <c r="AS1187" s="99"/>
      <c r="AT1187" s="99"/>
      <c r="AU1187" s="100"/>
      <c r="AV1187" s="99">
        <f t="shared" si="1567"/>
        <v>0</v>
      </c>
      <c r="AW1187" s="98"/>
      <c r="AX1187" s="99">
        <f t="shared" si="1601"/>
        <v>-386810.88</v>
      </c>
      <c r="AY1187" s="98">
        <f t="shared" si="1568"/>
        <v>-386810.88</v>
      </c>
      <c r="AZ1187" s="470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</row>
    <row r="1188" spans="1:83" s="11" customFormat="1" ht="12" customHeight="1">
      <c r="A1188" s="168">
        <v>23600173</v>
      </c>
      <c r="B1188" s="112" t="str">
        <f t="shared" si="1524"/>
        <v>23600173</v>
      </c>
      <c r="C1188" s="94" t="s">
        <v>1152</v>
      </c>
      <c r="D1188" s="112" t="str">
        <f t="shared" si="1533"/>
        <v>W/C</v>
      </c>
      <c r="E1188" s="112"/>
      <c r="F1188" s="94"/>
      <c r="G1188" s="112"/>
      <c r="H1188" s="177" t="str">
        <f t="shared" si="1600"/>
        <v/>
      </c>
      <c r="I1188" s="177" t="str">
        <f t="shared" si="1562"/>
        <v/>
      </c>
      <c r="J1188" s="177" t="str">
        <f t="shared" si="1563"/>
        <v/>
      </c>
      <c r="K1188" s="177" t="str">
        <f t="shared" si="1564"/>
        <v/>
      </c>
      <c r="L1188" s="177" t="str">
        <f t="shared" si="1534"/>
        <v>NO</v>
      </c>
      <c r="M1188" s="177" t="str">
        <f t="shared" si="1535"/>
        <v>W/C</v>
      </c>
      <c r="N1188" s="177" t="str">
        <f t="shared" si="1536"/>
        <v>W/C</v>
      </c>
      <c r="O1188"/>
      <c r="P1188" s="95">
        <v>0</v>
      </c>
      <c r="Q1188" s="95">
        <v>0</v>
      </c>
      <c r="R1188" s="95">
        <v>0</v>
      </c>
      <c r="S1188" s="95">
        <v>0</v>
      </c>
      <c r="T1188" s="95">
        <v>0</v>
      </c>
      <c r="U1188" s="95">
        <v>0</v>
      </c>
      <c r="V1188" s="95">
        <v>0</v>
      </c>
      <c r="W1188" s="95">
        <v>0</v>
      </c>
      <c r="X1188" s="95">
        <v>0</v>
      </c>
      <c r="Y1188" s="95">
        <v>0</v>
      </c>
      <c r="Z1188" s="95">
        <v>0</v>
      </c>
      <c r="AA1188" s="95">
        <v>0</v>
      </c>
      <c r="AB1188" s="95">
        <v>0</v>
      </c>
      <c r="AC1188" s="95"/>
      <c r="AD1188" s="95"/>
      <c r="AE1188" s="95">
        <f t="shared" si="1543"/>
        <v>0</v>
      </c>
      <c r="AF1188" s="102"/>
      <c r="AG1188" s="101"/>
      <c r="AH1188" s="99"/>
      <c r="AI1188" s="99"/>
      <c r="AJ1188" s="99"/>
      <c r="AK1188" s="100"/>
      <c r="AL1188" s="99">
        <f t="shared" si="1565"/>
        <v>0</v>
      </c>
      <c r="AM1188" s="98"/>
      <c r="AN1188" s="99">
        <f t="shared" si="1599"/>
        <v>0</v>
      </c>
      <c r="AO1188" s="247">
        <f t="shared" si="1566"/>
        <v>0</v>
      </c>
      <c r="AP1188" s="232"/>
      <c r="AQ1188" s="86">
        <f t="shared" si="1530"/>
        <v>0</v>
      </c>
      <c r="AR1188" s="99"/>
      <c r="AS1188" s="99"/>
      <c r="AT1188" s="99"/>
      <c r="AU1188" s="100"/>
      <c r="AV1188" s="99">
        <f t="shared" si="1567"/>
        <v>0</v>
      </c>
      <c r="AW1188" s="98"/>
      <c r="AX1188" s="99">
        <f t="shared" si="1601"/>
        <v>0</v>
      </c>
      <c r="AY1188" s="98">
        <f t="shared" si="1568"/>
        <v>0</v>
      </c>
      <c r="AZ1188" s="470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</row>
    <row r="1189" spans="1:83" s="11" customFormat="1" ht="12" customHeight="1">
      <c r="A1189" s="161">
        <v>23600201</v>
      </c>
      <c r="B1189" s="108" t="str">
        <f t="shared" si="1524"/>
        <v>23600201</v>
      </c>
      <c r="C1189" s="94" t="s">
        <v>176</v>
      </c>
      <c r="D1189" s="112" t="str">
        <f t="shared" si="1533"/>
        <v>W/C</v>
      </c>
      <c r="E1189" s="112"/>
      <c r="F1189" s="94"/>
      <c r="G1189" s="112"/>
      <c r="H1189" s="177" t="str">
        <f t="shared" si="1600"/>
        <v/>
      </c>
      <c r="I1189" s="177" t="str">
        <f t="shared" si="1562"/>
        <v/>
      </c>
      <c r="J1189" s="177" t="str">
        <f t="shared" si="1563"/>
        <v/>
      </c>
      <c r="K1189" s="177" t="str">
        <f t="shared" si="1564"/>
        <v/>
      </c>
      <c r="L1189" s="177" t="str">
        <f t="shared" si="1534"/>
        <v>NO</v>
      </c>
      <c r="M1189" s="177" t="str">
        <f t="shared" si="1535"/>
        <v>W/C</v>
      </c>
      <c r="N1189" s="177" t="str">
        <f t="shared" si="1536"/>
        <v>W/C</v>
      </c>
      <c r="O1189"/>
      <c r="P1189" s="95">
        <v>-51433379.880000003</v>
      </c>
      <c r="Q1189" s="95">
        <v>-55947868.810000002</v>
      </c>
      <c r="R1189" s="95">
        <v>-60460498.68</v>
      </c>
      <c r="S1189" s="95">
        <v>-55136475.920000002</v>
      </c>
      <c r="T1189" s="95">
        <v>-37130977.399999999</v>
      </c>
      <c r="U1189" s="95">
        <v>-40958337.950000003</v>
      </c>
      <c r="V1189" s="95">
        <v>-43187041.140000001</v>
      </c>
      <c r="W1189" s="95">
        <v>-46747959.600000001</v>
      </c>
      <c r="X1189" s="95">
        <v>-49068419.200000003</v>
      </c>
      <c r="Y1189" s="95">
        <v>-30652745.98</v>
      </c>
      <c r="Z1189" s="95">
        <v>-34058606.68</v>
      </c>
      <c r="AA1189" s="95">
        <v>-37464467.670000002</v>
      </c>
      <c r="AB1189" s="95">
        <v>-40477729.950000003</v>
      </c>
      <c r="AC1189" s="95"/>
      <c r="AD1189" s="95"/>
      <c r="AE1189" s="95">
        <f t="shared" si="1543"/>
        <v>-44730746.162083343</v>
      </c>
      <c r="AF1189" s="102"/>
      <c r="AG1189" s="101"/>
      <c r="AH1189" s="99"/>
      <c r="AI1189" s="99"/>
      <c r="AJ1189" s="99"/>
      <c r="AK1189" s="100"/>
      <c r="AL1189" s="99">
        <f t="shared" si="1565"/>
        <v>0</v>
      </c>
      <c r="AM1189" s="98"/>
      <c r="AN1189" s="99">
        <f t="shared" si="1599"/>
        <v>-44730746.162083343</v>
      </c>
      <c r="AO1189" s="247">
        <f t="shared" si="1566"/>
        <v>-44730746.162083343</v>
      </c>
      <c r="AP1189" s="232"/>
      <c r="AQ1189" s="86">
        <f t="shared" si="1530"/>
        <v>-40477729.950000003</v>
      </c>
      <c r="AR1189" s="99"/>
      <c r="AS1189" s="99"/>
      <c r="AT1189" s="99"/>
      <c r="AU1189" s="100"/>
      <c r="AV1189" s="99">
        <f t="shared" si="1567"/>
        <v>0</v>
      </c>
      <c r="AW1189" s="98"/>
      <c r="AX1189" s="99">
        <f t="shared" si="1601"/>
        <v>-40477729.950000003</v>
      </c>
      <c r="AY1189" s="98">
        <f t="shared" si="1568"/>
        <v>-40477729.950000003</v>
      </c>
      <c r="AZ1189" s="470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</row>
    <row r="1190" spans="1:83" s="11" customFormat="1" ht="12" customHeight="1">
      <c r="A1190" s="161">
        <v>23600211</v>
      </c>
      <c r="B1190" s="108" t="str">
        <f t="shared" si="1524"/>
        <v>23600211</v>
      </c>
      <c r="C1190" s="94" t="s">
        <v>177</v>
      </c>
      <c r="D1190" s="112" t="str">
        <f t="shared" si="1533"/>
        <v>W/C</v>
      </c>
      <c r="E1190" s="112"/>
      <c r="F1190" s="94"/>
      <c r="G1190" s="112"/>
      <c r="H1190" s="177" t="str">
        <f t="shared" si="1600"/>
        <v/>
      </c>
      <c r="I1190" s="177" t="str">
        <f t="shared" si="1562"/>
        <v/>
      </c>
      <c r="J1190" s="177" t="str">
        <f t="shared" si="1563"/>
        <v/>
      </c>
      <c r="K1190" s="177" t="str">
        <f t="shared" si="1564"/>
        <v/>
      </c>
      <c r="L1190" s="177" t="str">
        <f t="shared" si="1534"/>
        <v>NO</v>
      </c>
      <c r="M1190" s="177" t="str">
        <f t="shared" si="1535"/>
        <v>W/C</v>
      </c>
      <c r="N1190" s="177" t="str">
        <f t="shared" si="1536"/>
        <v>W/C</v>
      </c>
      <c r="O1190"/>
      <c r="P1190" s="95">
        <v>-5820202.7400000002</v>
      </c>
      <c r="Q1190" s="95">
        <v>-6816535.7400000002</v>
      </c>
      <c r="R1190" s="95">
        <v>-7811143.2400000002</v>
      </c>
      <c r="S1190" s="95">
        <v>-8806551.5800000001</v>
      </c>
      <c r="T1190" s="95">
        <v>-9801509.0800000001</v>
      </c>
      <c r="U1190" s="95">
        <v>-4975113.25</v>
      </c>
      <c r="V1190" s="95">
        <v>-5222427.2300000004</v>
      </c>
      <c r="W1190" s="95">
        <v>-6257507.7300000004</v>
      </c>
      <c r="X1190" s="95">
        <v>-7151555.3899999997</v>
      </c>
      <c r="Y1190" s="95">
        <v>-8045531.8899999997</v>
      </c>
      <c r="Z1190" s="95">
        <v>-8939544.3900000006</v>
      </c>
      <c r="AA1190" s="95">
        <v>-4464201.0999999996</v>
      </c>
      <c r="AB1190" s="95">
        <v>-5418593.0999999996</v>
      </c>
      <c r="AC1190" s="95"/>
      <c r="AD1190" s="95"/>
      <c r="AE1190" s="95">
        <f t="shared" si="1543"/>
        <v>-6992584.8783333339</v>
      </c>
      <c r="AF1190" s="102"/>
      <c r="AG1190" s="101"/>
      <c r="AH1190" s="99"/>
      <c r="AI1190" s="99"/>
      <c r="AJ1190" s="99"/>
      <c r="AK1190" s="100"/>
      <c r="AL1190" s="99">
        <f t="shared" si="1565"/>
        <v>0</v>
      </c>
      <c r="AM1190" s="98"/>
      <c r="AN1190" s="99">
        <f t="shared" si="1599"/>
        <v>-6992584.8783333339</v>
      </c>
      <c r="AO1190" s="247">
        <f t="shared" si="1566"/>
        <v>-6992584.8783333339</v>
      </c>
      <c r="AP1190" s="232"/>
      <c r="AQ1190" s="86">
        <f t="shared" si="1530"/>
        <v>-5418593.0999999996</v>
      </c>
      <c r="AR1190" s="99"/>
      <c r="AS1190" s="99"/>
      <c r="AT1190" s="99"/>
      <c r="AU1190" s="100"/>
      <c r="AV1190" s="99">
        <f t="shared" si="1567"/>
        <v>0</v>
      </c>
      <c r="AW1190" s="98"/>
      <c r="AX1190" s="99">
        <f t="shared" si="1601"/>
        <v>-5418593.0999999996</v>
      </c>
      <c r="AY1190" s="98">
        <f t="shared" si="1568"/>
        <v>-5418593.0999999996</v>
      </c>
      <c r="AZ1190" s="47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</row>
    <row r="1191" spans="1:83" s="11" customFormat="1" ht="12" customHeight="1">
      <c r="A1191" s="161">
        <v>23600213</v>
      </c>
      <c r="B1191" s="108" t="str">
        <f t="shared" si="1524"/>
        <v>23600213</v>
      </c>
      <c r="C1191" s="94" t="s">
        <v>236</v>
      </c>
      <c r="D1191" s="112" t="str">
        <f t="shared" si="1533"/>
        <v>W/C</v>
      </c>
      <c r="E1191" s="112"/>
      <c r="F1191" s="94"/>
      <c r="G1191" s="112"/>
      <c r="H1191" s="177" t="str">
        <f t="shared" si="1600"/>
        <v/>
      </c>
      <c r="I1191" s="177" t="str">
        <f t="shared" si="1562"/>
        <v/>
      </c>
      <c r="J1191" s="177" t="str">
        <f t="shared" si="1563"/>
        <v/>
      </c>
      <c r="K1191" s="177" t="str">
        <f t="shared" si="1564"/>
        <v/>
      </c>
      <c r="L1191" s="177" t="str">
        <f t="shared" si="1534"/>
        <v>NO</v>
      </c>
      <c r="M1191" s="177" t="str">
        <f t="shared" si="1535"/>
        <v>W/C</v>
      </c>
      <c r="N1191" s="177" t="str">
        <f t="shared" si="1536"/>
        <v>W/C</v>
      </c>
      <c r="O1191"/>
      <c r="P1191" s="95">
        <v>-42022.2</v>
      </c>
      <c r="Q1191" s="95">
        <v>-137004.51999999999</v>
      </c>
      <c r="R1191" s="95">
        <v>-247038.89</v>
      </c>
      <c r="S1191" s="95">
        <v>-410771.57</v>
      </c>
      <c r="T1191" s="95">
        <v>-68829.48</v>
      </c>
      <c r="U1191" s="95">
        <v>-115595.94</v>
      </c>
      <c r="V1191" s="95">
        <v>-150325.76000000001</v>
      </c>
      <c r="W1191" s="95">
        <v>-21781.14</v>
      </c>
      <c r="X1191" s="95">
        <v>-31265.56</v>
      </c>
      <c r="Y1191" s="95">
        <v>-37726.980000000003</v>
      </c>
      <c r="Z1191" s="95">
        <v>-5207.37</v>
      </c>
      <c r="AA1191" s="95">
        <v>-9566.82</v>
      </c>
      <c r="AB1191" s="95">
        <v>-32362.87</v>
      </c>
      <c r="AC1191" s="95"/>
      <c r="AD1191" s="95"/>
      <c r="AE1191" s="95">
        <f t="shared" si="1543"/>
        <v>-106025.54708333332</v>
      </c>
      <c r="AF1191" s="102"/>
      <c r="AG1191" s="101"/>
      <c r="AH1191" s="99"/>
      <c r="AI1191" s="99"/>
      <c r="AJ1191" s="99"/>
      <c r="AK1191" s="100"/>
      <c r="AL1191" s="99">
        <f t="shared" si="1565"/>
        <v>0</v>
      </c>
      <c r="AM1191" s="98"/>
      <c r="AN1191" s="99">
        <f t="shared" si="1599"/>
        <v>-106025.54708333332</v>
      </c>
      <c r="AO1191" s="247">
        <f t="shared" si="1566"/>
        <v>-106025.54708333332</v>
      </c>
      <c r="AP1191" s="232"/>
      <c r="AQ1191" s="86">
        <f t="shared" si="1530"/>
        <v>-32362.87</v>
      </c>
      <c r="AR1191" s="99"/>
      <c r="AS1191" s="99"/>
      <c r="AT1191" s="99"/>
      <c r="AU1191" s="100"/>
      <c r="AV1191" s="99">
        <f t="shared" si="1567"/>
        <v>0</v>
      </c>
      <c r="AW1191" s="98"/>
      <c r="AX1191" s="99">
        <f t="shared" si="1601"/>
        <v>-32362.87</v>
      </c>
      <c r="AY1191" s="98">
        <f t="shared" si="1568"/>
        <v>-32362.87</v>
      </c>
      <c r="AZ1191" s="470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</row>
    <row r="1192" spans="1:83" s="11" customFormat="1" ht="12" customHeight="1">
      <c r="A1192" s="161">
        <v>23600221</v>
      </c>
      <c r="B1192" s="108" t="str">
        <f t="shared" ref="B1192:B1259" si="1602">TEXT(A1192,"##")</f>
        <v>23600221</v>
      </c>
      <c r="C1192" s="94" t="s">
        <v>258</v>
      </c>
      <c r="D1192" s="112" t="str">
        <f t="shared" si="1533"/>
        <v>W/C</v>
      </c>
      <c r="E1192" s="112"/>
      <c r="F1192" s="94"/>
      <c r="G1192" s="112"/>
      <c r="H1192" s="177" t="str">
        <f t="shared" si="1600"/>
        <v/>
      </c>
      <c r="I1192" s="177" t="str">
        <f t="shared" si="1562"/>
        <v/>
      </c>
      <c r="J1192" s="177" t="str">
        <f t="shared" si="1563"/>
        <v/>
      </c>
      <c r="K1192" s="177" t="str">
        <f t="shared" si="1564"/>
        <v/>
      </c>
      <c r="L1192" s="177" t="str">
        <f t="shared" si="1534"/>
        <v>NO</v>
      </c>
      <c r="M1192" s="177" t="str">
        <f t="shared" si="1535"/>
        <v>W/C</v>
      </c>
      <c r="N1192" s="177" t="str">
        <f t="shared" si="1536"/>
        <v>W/C</v>
      </c>
      <c r="O1192"/>
      <c r="P1192" s="95">
        <v>250756.99</v>
      </c>
      <c r="Q1192" s="95">
        <v>208962.99</v>
      </c>
      <c r="R1192" s="95">
        <v>167167.99</v>
      </c>
      <c r="S1192" s="95">
        <v>125373.99</v>
      </c>
      <c r="T1192" s="95">
        <v>83578.990000000005</v>
      </c>
      <c r="U1192" s="95">
        <v>41784.99</v>
      </c>
      <c r="V1192" s="95">
        <v>0</v>
      </c>
      <c r="W1192" s="95">
        <v>-42517</v>
      </c>
      <c r="X1192" s="95">
        <v>-85033</v>
      </c>
      <c r="Y1192" s="95">
        <v>-127549</v>
      </c>
      <c r="Z1192" s="95">
        <v>-170065</v>
      </c>
      <c r="AA1192" s="95">
        <v>297053.33</v>
      </c>
      <c r="AB1192" s="95">
        <v>254616.33</v>
      </c>
      <c r="AC1192" s="95"/>
      <c r="AD1192" s="95"/>
      <c r="AE1192" s="95">
        <f t="shared" si="1543"/>
        <v>62620.41166666666</v>
      </c>
      <c r="AF1192" s="102"/>
      <c r="AG1192" s="101"/>
      <c r="AH1192" s="99"/>
      <c r="AI1192" s="99"/>
      <c r="AJ1192" s="99"/>
      <c r="AK1192" s="100"/>
      <c r="AL1192" s="99">
        <f t="shared" si="1565"/>
        <v>0</v>
      </c>
      <c r="AM1192" s="98"/>
      <c r="AN1192" s="99">
        <f t="shared" si="1599"/>
        <v>62620.41166666666</v>
      </c>
      <c r="AO1192" s="247">
        <f t="shared" si="1566"/>
        <v>62620.41166666666</v>
      </c>
      <c r="AP1192" s="232"/>
      <c r="AQ1192" s="86">
        <f t="shared" si="1530"/>
        <v>254616.33</v>
      </c>
      <c r="AR1192" s="99"/>
      <c r="AS1192" s="99"/>
      <c r="AT1192" s="99"/>
      <c r="AU1192" s="100"/>
      <c r="AV1192" s="99">
        <f t="shared" si="1567"/>
        <v>0</v>
      </c>
      <c r="AW1192" s="98"/>
      <c r="AX1192" s="99">
        <f t="shared" si="1601"/>
        <v>254616.33</v>
      </c>
      <c r="AY1192" s="98">
        <f t="shared" si="1568"/>
        <v>254616.33</v>
      </c>
      <c r="AZ1192" s="470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</row>
    <row r="1193" spans="1:83" s="11" customFormat="1" ht="12" customHeight="1">
      <c r="A1193" s="345">
        <v>23600223</v>
      </c>
      <c r="B1193" s="358" t="str">
        <f t="shared" si="1602"/>
        <v>23600223</v>
      </c>
      <c r="C1193" s="325" t="s">
        <v>1323</v>
      </c>
      <c r="D1193" s="326" t="str">
        <f t="shared" si="1533"/>
        <v>W/C</v>
      </c>
      <c r="E1193" s="326"/>
      <c r="F1193" s="339">
        <v>42842</v>
      </c>
      <c r="G1193" s="326"/>
      <c r="H1193" s="327" t="str">
        <f t="shared" si="1600"/>
        <v/>
      </c>
      <c r="I1193" s="327" t="str">
        <f t="shared" si="1562"/>
        <v/>
      </c>
      <c r="J1193" s="327" t="str">
        <f t="shared" si="1563"/>
        <v/>
      </c>
      <c r="K1193" s="327" t="str">
        <f t="shared" si="1564"/>
        <v/>
      </c>
      <c r="L1193" s="327" t="str">
        <f t="shared" si="1534"/>
        <v>NO</v>
      </c>
      <c r="M1193" s="327" t="str">
        <f t="shared" si="1535"/>
        <v>W/C</v>
      </c>
      <c r="N1193" s="327" t="str">
        <f t="shared" si="1536"/>
        <v>W/C</v>
      </c>
      <c r="O1193" s="445"/>
      <c r="P1193" s="328">
        <v>-8677.48</v>
      </c>
      <c r="Q1193" s="328">
        <v>-8677.48</v>
      </c>
      <c r="R1193" s="328">
        <v>-8677.48</v>
      </c>
      <c r="S1193" s="328">
        <v>-10119.790000000001</v>
      </c>
      <c r="T1193" s="328">
        <v>-1442.31</v>
      </c>
      <c r="U1193" s="328">
        <v>-1442.31</v>
      </c>
      <c r="V1193" s="328">
        <v>-2876.09</v>
      </c>
      <c r="W1193" s="328">
        <v>-2876.09</v>
      </c>
      <c r="X1193" s="328">
        <v>-2876.09</v>
      </c>
      <c r="Y1193" s="328">
        <v>-4279.05</v>
      </c>
      <c r="Z1193" s="328">
        <v>-4301.92</v>
      </c>
      <c r="AA1193" s="328">
        <v>-4301.92</v>
      </c>
      <c r="AB1193" s="328">
        <v>-6286.72</v>
      </c>
      <c r="AC1193" s="328"/>
      <c r="AD1193" s="328"/>
      <c r="AE1193" s="328">
        <f t="shared" si="1543"/>
        <v>-4946.0524999999998</v>
      </c>
      <c r="AF1193" s="377"/>
      <c r="AG1193" s="329"/>
      <c r="AH1193" s="330"/>
      <c r="AI1193" s="330"/>
      <c r="AJ1193" s="330"/>
      <c r="AK1193" s="331"/>
      <c r="AL1193" s="330">
        <f t="shared" si="1565"/>
        <v>0</v>
      </c>
      <c r="AM1193" s="332"/>
      <c r="AN1193" s="330">
        <f t="shared" si="1599"/>
        <v>-4946.0524999999998</v>
      </c>
      <c r="AO1193" s="333">
        <f t="shared" si="1566"/>
        <v>-4946.0524999999998</v>
      </c>
      <c r="AP1193" s="232"/>
      <c r="AQ1193" s="334">
        <f t="shared" si="1530"/>
        <v>-6286.72</v>
      </c>
      <c r="AR1193" s="330"/>
      <c r="AS1193" s="330"/>
      <c r="AT1193" s="330"/>
      <c r="AU1193" s="331"/>
      <c r="AV1193" s="330">
        <f t="shared" si="1567"/>
        <v>0</v>
      </c>
      <c r="AW1193" s="332"/>
      <c r="AX1193" s="330">
        <f t="shared" si="1601"/>
        <v>-6286.72</v>
      </c>
      <c r="AY1193" s="332">
        <f t="shared" si="1568"/>
        <v>-6286.72</v>
      </c>
      <c r="AZ1193" s="470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</row>
    <row r="1194" spans="1:83" s="11" customFormat="1" ht="12" customHeight="1">
      <c r="A1194" s="161">
        <v>23600232</v>
      </c>
      <c r="B1194" s="108" t="str">
        <f t="shared" si="1602"/>
        <v>23600232</v>
      </c>
      <c r="C1194" s="94" t="s">
        <v>178</v>
      </c>
      <c r="D1194" s="112" t="str">
        <f t="shared" ref="D1194:D1257" si="1603">IF(CONCATENATE(H1194,I1194,J1194,K1194,N1194)= "ERBGRB","CRB",CONCATENATE(H1194,I1194,J1194,K1194,N1194))</f>
        <v>W/C</v>
      </c>
      <c r="E1194" s="112"/>
      <c r="F1194" s="94"/>
      <c r="G1194" s="112"/>
      <c r="H1194" s="177" t="str">
        <f t="shared" si="1600"/>
        <v/>
      </c>
      <c r="I1194" s="177" t="str">
        <f t="shared" si="1562"/>
        <v/>
      </c>
      <c r="J1194" s="177" t="str">
        <f t="shared" si="1563"/>
        <v/>
      </c>
      <c r="K1194" s="177" t="str">
        <f t="shared" si="1564"/>
        <v/>
      </c>
      <c r="L1194" s="177" t="str">
        <f t="shared" si="1534"/>
        <v>NO</v>
      </c>
      <c r="M1194" s="177" t="str">
        <f t="shared" si="1535"/>
        <v>W/C</v>
      </c>
      <c r="N1194" s="177" t="str">
        <f t="shared" si="1536"/>
        <v>W/C</v>
      </c>
      <c r="O1194"/>
      <c r="P1194" s="95">
        <v>-24218257.98</v>
      </c>
      <c r="Q1194" s="95">
        <v>-26438814.960000001</v>
      </c>
      <c r="R1194" s="95">
        <v>-28659373.09</v>
      </c>
      <c r="S1194" s="95">
        <v>-25674530.23</v>
      </c>
      <c r="T1194" s="95">
        <v>-17440547.809999999</v>
      </c>
      <c r="U1194" s="95">
        <v>-19282148.57</v>
      </c>
      <c r="V1194" s="95">
        <v>-19394939.57</v>
      </c>
      <c r="W1194" s="95">
        <v>-20948405.859999999</v>
      </c>
      <c r="X1194" s="95">
        <v>-20948113.48</v>
      </c>
      <c r="Y1194" s="95">
        <v>-12233217.84</v>
      </c>
      <c r="Z1194" s="95">
        <v>-13592464.289999999</v>
      </c>
      <c r="AA1194" s="95">
        <v>-14951711.09</v>
      </c>
      <c r="AB1194" s="95">
        <v>-16140515.73</v>
      </c>
      <c r="AC1194" s="95"/>
      <c r="AD1194" s="95"/>
      <c r="AE1194" s="95">
        <f t="shared" si="1543"/>
        <v>-19978637.803749997</v>
      </c>
      <c r="AF1194" s="102"/>
      <c r="AG1194" s="101"/>
      <c r="AH1194" s="99"/>
      <c r="AI1194" s="99"/>
      <c r="AJ1194" s="99"/>
      <c r="AK1194" s="100"/>
      <c r="AL1194" s="99">
        <f t="shared" si="1565"/>
        <v>0</v>
      </c>
      <c r="AM1194" s="98"/>
      <c r="AN1194" s="99">
        <f t="shared" si="1599"/>
        <v>-19978637.803749997</v>
      </c>
      <c r="AO1194" s="247">
        <f t="shared" si="1566"/>
        <v>-19978637.803749997</v>
      </c>
      <c r="AP1194" s="232"/>
      <c r="AQ1194" s="86">
        <f t="shared" si="1530"/>
        <v>-16140515.73</v>
      </c>
      <c r="AR1194" s="99"/>
      <c r="AS1194" s="99"/>
      <c r="AT1194" s="99"/>
      <c r="AU1194" s="100"/>
      <c r="AV1194" s="99">
        <f t="shared" si="1567"/>
        <v>0</v>
      </c>
      <c r="AW1194" s="98"/>
      <c r="AX1194" s="99">
        <f t="shared" si="1601"/>
        <v>-16140515.73</v>
      </c>
      <c r="AY1194" s="98">
        <f t="shared" si="1568"/>
        <v>-16140515.73</v>
      </c>
      <c r="AZ1194" s="470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</row>
    <row r="1195" spans="1:83" s="11" customFormat="1" ht="12" customHeight="1">
      <c r="A1195" s="493" t="s">
        <v>1729</v>
      </c>
      <c r="B1195" s="494" t="str">
        <f t="shared" si="1602"/>
        <v>23600242</v>
      </c>
      <c r="C1195" s="479" t="s">
        <v>1718</v>
      </c>
      <c r="D1195" s="480" t="str">
        <f t="shared" si="1603"/>
        <v>Non-Op</v>
      </c>
      <c r="E1195" s="480"/>
      <c r="F1195" s="495">
        <v>43541</v>
      </c>
      <c r="G1195" s="480"/>
      <c r="H1195" s="482" t="str">
        <f t="shared" si="1600"/>
        <v/>
      </c>
      <c r="I1195" s="482" t="str">
        <f t="shared" ref="I1195:I1220" si="1604">IF(VALUE(AI1195),I$7,IF(ISBLANK(AI1195),"",I$7))</f>
        <v/>
      </c>
      <c r="J1195" s="482" t="str">
        <f t="shared" ref="J1195:J1220" si="1605">IF(VALUE(AJ1195),J$7,IF(ISBLANK(AJ1195),"",J$7))</f>
        <v/>
      </c>
      <c r="K1195" s="482" t="str">
        <f t="shared" ref="K1195:K1220" si="1606">IF(VALUE(AK1195),K$7,IF(ISBLANK(AK1195),"",K$7))</f>
        <v>Non-Op</v>
      </c>
      <c r="L1195" s="482" t="str">
        <f t="shared" si="1534"/>
        <v>NO</v>
      </c>
      <c r="M1195" s="482" t="str">
        <f t="shared" si="1535"/>
        <v>NO</v>
      </c>
      <c r="N1195" s="482" t="str">
        <f t="shared" si="1536"/>
        <v/>
      </c>
      <c r="O1195" s="483"/>
      <c r="P1195" s="484"/>
      <c r="Q1195" s="484"/>
      <c r="R1195" s="484"/>
      <c r="S1195" s="484">
        <v>-1116274</v>
      </c>
      <c r="T1195" s="484">
        <v>-900224</v>
      </c>
      <c r="U1195" s="484">
        <v>-1016995</v>
      </c>
      <c r="V1195" s="484">
        <v>-1133766</v>
      </c>
      <c r="W1195" s="484">
        <v>-1250539</v>
      </c>
      <c r="X1195" s="484">
        <v>-1367310</v>
      </c>
      <c r="Y1195" s="484">
        <v>-1050945</v>
      </c>
      <c r="Z1195" s="484">
        <v>-1167717</v>
      </c>
      <c r="AA1195" s="484">
        <v>-1284488</v>
      </c>
      <c r="AB1195" s="484">
        <v>-1401260</v>
      </c>
      <c r="AC1195" s="484"/>
      <c r="AD1195" s="484"/>
      <c r="AE1195" s="484">
        <f t="shared" ref="AE1195:AE1260" si="1607">(P1195+AB1195+SUM(Q1195:AA1195)*2)/24</f>
        <v>-915740.66666666663</v>
      </c>
      <c r="AF1195" s="485"/>
      <c r="AG1195" s="496"/>
      <c r="AH1195" s="487"/>
      <c r="AI1195" s="487"/>
      <c r="AJ1195" s="487"/>
      <c r="AK1195" s="488">
        <f>AE1195</f>
        <v>-915740.66666666663</v>
      </c>
      <c r="AL1195" s="487">
        <f t="shared" ref="AL1195" si="1608">SUM(AI1195:AK1195)</f>
        <v>-915740.66666666663</v>
      </c>
      <c r="AM1195" s="489"/>
      <c r="AN1195" s="487"/>
      <c r="AO1195" s="490">
        <f t="shared" ref="AO1195" si="1609">AM1195+AN1195</f>
        <v>0</v>
      </c>
      <c r="AP1195" s="232"/>
      <c r="AQ1195" s="491">
        <f t="shared" ref="AQ1195" si="1610">AB1195</f>
        <v>-1401260</v>
      </c>
      <c r="AR1195" s="487"/>
      <c r="AS1195" s="487"/>
      <c r="AT1195" s="487"/>
      <c r="AU1195" s="488">
        <f>AQ1195</f>
        <v>-1401260</v>
      </c>
      <c r="AV1195" s="487">
        <f t="shared" si="1567"/>
        <v>-1401260</v>
      </c>
      <c r="AW1195" s="489"/>
      <c r="AX1195" s="487"/>
      <c r="AY1195" s="489">
        <f t="shared" ref="AY1195" si="1611">AW1195+AX1195</f>
        <v>0</v>
      </c>
      <c r="AZ1195" s="470" t="s">
        <v>1669</v>
      </c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</row>
    <row r="1196" spans="1:83" s="11" customFormat="1" ht="12" customHeight="1">
      <c r="A1196" s="161">
        <v>23600351</v>
      </c>
      <c r="B1196" s="108" t="str">
        <f t="shared" si="1602"/>
        <v>23600351</v>
      </c>
      <c r="C1196" s="94" t="s">
        <v>1263</v>
      </c>
      <c r="D1196" s="112" t="str">
        <f t="shared" si="1603"/>
        <v>W/C</v>
      </c>
      <c r="E1196" s="112"/>
      <c r="F1196" s="94"/>
      <c r="G1196" s="112"/>
      <c r="H1196" s="177" t="str">
        <f t="shared" si="1600"/>
        <v/>
      </c>
      <c r="I1196" s="177" t="str">
        <f t="shared" si="1604"/>
        <v/>
      </c>
      <c r="J1196" s="177" t="str">
        <f t="shared" si="1605"/>
        <v/>
      </c>
      <c r="K1196" s="177" t="str">
        <f t="shared" si="1606"/>
        <v/>
      </c>
      <c r="L1196" s="177" t="str">
        <f t="shared" si="1534"/>
        <v>NO</v>
      </c>
      <c r="M1196" s="177" t="str">
        <f t="shared" si="1535"/>
        <v>W/C</v>
      </c>
      <c r="N1196" s="177" t="str">
        <f t="shared" si="1536"/>
        <v>W/C</v>
      </c>
      <c r="O1196"/>
      <c r="P1196" s="95">
        <v>-11004879.07</v>
      </c>
      <c r="Q1196" s="95">
        <v>-7728333.6299999999</v>
      </c>
      <c r="R1196" s="95">
        <v>-10136793.24</v>
      </c>
      <c r="S1196" s="95">
        <v>-12001990.58</v>
      </c>
      <c r="T1196" s="95">
        <v>-6966773.2999999998</v>
      </c>
      <c r="U1196" s="95">
        <v>-7962402.0899999999</v>
      </c>
      <c r="V1196" s="95">
        <v>-9312140.7300000004</v>
      </c>
      <c r="W1196" s="95">
        <v>-5621676.9299999997</v>
      </c>
      <c r="X1196" s="95">
        <v>-7170063.0700000003</v>
      </c>
      <c r="Y1196" s="95">
        <v>-8739219.7400000002</v>
      </c>
      <c r="Z1196" s="95">
        <v>-6239616.4400000004</v>
      </c>
      <c r="AA1196" s="95">
        <v>-7996578.2300000004</v>
      </c>
      <c r="AB1196" s="95">
        <v>-11428242.029999999</v>
      </c>
      <c r="AC1196" s="95"/>
      <c r="AD1196" s="95"/>
      <c r="AE1196" s="95">
        <f t="shared" si="1607"/>
        <v>-8424345.7108333334</v>
      </c>
      <c r="AF1196" s="102"/>
      <c r="AG1196" s="101"/>
      <c r="AH1196" s="99"/>
      <c r="AI1196" s="99"/>
      <c r="AJ1196" s="99"/>
      <c r="AK1196" s="100"/>
      <c r="AL1196" s="99">
        <f t="shared" si="1565"/>
        <v>0</v>
      </c>
      <c r="AM1196" s="98"/>
      <c r="AN1196" s="99">
        <f t="shared" si="1599"/>
        <v>-8424345.7108333334</v>
      </c>
      <c r="AO1196" s="247">
        <f t="shared" si="1566"/>
        <v>-8424345.7108333334</v>
      </c>
      <c r="AP1196" s="232"/>
      <c r="AQ1196" s="86">
        <f t="shared" ref="AQ1196:AQ1261" si="1612">AB1196</f>
        <v>-11428242.029999999</v>
      </c>
      <c r="AR1196" s="99"/>
      <c r="AS1196" s="99"/>
      <c r="AT1196" s="99"/>
      <c r="AU1196" s="100"/>
      <c r="AV1196" s="99">
        <f t="shared" si="1567"/>
        <v>0</v>
      </c>
      <c r="AW1196" s="98"/>
      <c r="AX1196" s="99">
        <f t="shared" si="1601"/>
        <v>-11428242.029999999</v>
      </c>
      <c r="AY1196" s="98">
        <f t="shared" si="1568"/>
        <v>-11428242.029999999</v>
      </c>
      <c r="AZ1196" s="470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</row>
    <row r="1197" spans="1:83" s="11" customFormat="1" ht="12" customHeight="1">
      <c r="A1197" s="161">
        <v>23600391</v>
      </c>
      <c r="B1197" s="108" t="str">
        <f t="shared" si="1602"/>
        <v>23600391</v>
      </c>
      <c r="C1197" s="94" t="s">
        <v>468</v>
      </c>
      <c r="D1197" s="112" t="str">
        <f t="shared" si="1603"/>
        <v>W/C</v>
      </c>
      <c r="E1197" s="112"/>
      <c r="F1197" s="94"/>
      <c r="G1197" s="112"/>
      <c r="H1197" s="177" t="str">
        <f t="shared" si="1600"/>
        <v/>
      </c>
      <c r="I1197" s="177" t="str">
        <f t="shared" si="1604"/>
        <v/>
      </c>
      <c r="J1197" s="177" t="str">
        <f t="shared" si="1605"/>
        <v/>
      </c>
      <c r="K1197" s="177" t="str">
        <f t="shared" si="1606"/>
        <v/>
      </c>
      <c r="L1197" s="177" t="str">
        <f t="shared" si="1534"/>
        <v>NO</v>
      </c>
      <c r="M1197" s="177" t="str">
        <f t="shared" si="1535"/>
        <v>W/C</v>
      </c>
      <c r="N1197" s="177" t="str">
        <f t="shared" si="1536"/>
        <v>W/C</v>
      </c>
      <c r="O1197"/>
      <c r="P1197" s="95">
        <v>-382204.74</v>
      </c>
      <c r="Q1197" s="95">
        <v>-119445</v>
      </c>
      <c r="R1197" s="95">
        <v>-238890</v>
      </c>
      <c r="S1197" s="95">
        <v>-358335</v>
      </c>
      <c r="T1197" s="95">
        <v>-123160.61</v>
      </c>
      <c r="U1197" s="95">
        <v>-246321.61</v>
      </c>
      <c r="V1197" s="95">
        <v>-369482.61</v>
      </c>
      <c r="W1197" s="95">
        <v>-198125.66</v>
      </c>
      <c r="X1197" s="95">
        <v>-318197.65999999997</v>
      </c>
      <c r="Y1197" s="95">
        <v>-438269.66</v>
      </c>
      <c r="Z1197" s="95">
        <v>306218.11</v>
      </c>
      <c r="AA1197" s="95">
        <v>-302238</v>
      </c>
      <c r="AB1197" s="95">
        <v>-453357</v>
      </c>
      <c r="AC1197" s="95"/>
      <c r="AD1197" s="95"/>
      <c r="AE1197" s="95">
        <f t="shared" si="1607"/>
        <v>-235335.7141666667</v>
      </c>
      <c r="AF1197" s="102"/>
      <c r="AG1197" s="101"/>
      <c r="AH1197" s="99"/>
      <c r="AI1197" s="99"/>
      <c r="AJ1197" s="99"/>
      <c r="AK1197" s="100"/>
      <c r="AL1197" s="99">
        <f t="shared" si="1565"/>
        <v>0</v>
      </c>
      <c r="AM1197" s="98"/>
      <c r="AN1197" s="99">
        <f t="shared" si="1599"/>
        <v>-235335.7141666667</v>
      </c>
      <c r="AO1197" s="247">
        <f t="shared" si="1566"/>
        <v>-235335.7141666667</v>
      </c>
      <c r="AP1197" s="232"/>
      <c r="AQ1197" s="86">
        <f t="shared" si="1612"/>
        <v>-453357</v>
      </c>
      <c r="AR1197" s="99"/>
      <c r="AS1197" s="99"/>
      <c r="AT1197" s="99"/>
      <c r="AU1197" s="100"/>
      <c r="AV1197" s="99">
        <f t="shared" si="1567"/>
        <v>0</v>
      </c>
      <c r="AW1197" s="98"/>
      <c r="AX1197" s="99">
        <f t="shared" si="1601"/>
        <v>-453357</v>
      </c>
      <c r="AY1197" s="98">
        <f t="shared" si="1568"/>
        <v>-453357</v>
      </c>
      <c r="AZ1197" s="470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</row>
    <row r="1198" spans="1:83" s="11" customFormat="1" ht="12" customHeight="1">
      <c r="A1198" s="161">
        <v>23600421</v>
      </c>
      <c r="B1198" s="108" t="str">
        <f t="shared" si="1602"/>
        <v>23600421</v>
      </c>
      <c r="C1198" s="94" t="s">
        <v>540</v>
      </c>
      <c r="D1198" s="112" t="str">
        <f t="shared" si="1603"/>
        <v>W/C</v>
      </c>
      <c r="E1198" s="112"/>
      <c r="F1198" s="94"/>
      <c r="G1198" s="112"/>
      <c r="H1198" s="177" t="str">
        <f t="shared" si="1600"/>
        <v/>
      </c>
      <c r="I1198" s="177" t="str">
        <f t="shared" si="1604"/>
        <v/>
      </c>
      <c r="J1198" s="177" t="str">
        <f t="shared" si="1605"/>
        <v/>
      </c>
      <c r="K1198" s="177" t="str">
        <f t="shared" si="1606"/>
        <v/>
      </c>
      <c r="L1198" s="177" t="str">
        <f t="shared" si="1534"/>
        <v>NO</v>
      </c>
      <c r="M1198" s="177" t="str">
        <f t="shared" si="1535"/>
        <v>W/C</v>
      </c>
      <c r="N1198" s="177" t="str">
        <f t="shared" si="1536"/>
        <v>W/C</v>
      </c>
      <c r="O1198"/>
      <c r="P1198" s="95">
        <v>0</v>
      </c>
      <c r="Q1198" s="95">
        <v>0</v>
      </c>
      <c r="R1198" s="95">
        <v>0</v>
      </c>
      <c r="S1198" s="95">
        <v>0</v>
      </c>
      <c r="T1198" s="95">
        <v>0</v>
      </c>
      <c r="U1198" s="95">
        <v>0</v>
      </c>
      <c r="V1198" s="95">
        <v>0</v>
      </c>
      <c r="W1198" s="95">
        <v>0</v>
      </c>
      <c r="X1198" s="95">
        <v>0</v>
      </c>
      <c r="Y1198" s="95">
        <v>0</v>
      </c>
      <c r="Z1198" s="95">
        <v>0</v>
      </c>
      <c r="AA1198" s="95">
        <v>0</v>
      </c>
      <c r="AB1198" s="95">
        <v>0</v>
      </c>
      <c r="AC1198" s="95"/>
      <c r="AD1198" s="95"/>
      <c r="AE1198" s="95">
        <f t="shared" si="1607"/>
        <v>0</v>
      </c>
      <c r="AF1198" s="102"/>
      <c r="AG1198" s="101"/>
      <c r="AH1198" s="99"/>
      <c r="AI1198" s="99"/>
      <c r="AJ1198" s="99"/>
      <c r="AK1198" s="100"/>
      <c r="AL1198" s="99">
        <f t="shared" si="1565"/>
        <v>0</v>
      </c>
      <c r="AM1198" s="98"/>
      <c r="AN1198" s="99">
        <f t="shared" si="1599"/>
        <v>0</v>
      </c>
      <c r="AO1198" s="247">
        <f t="shared" si="1566"/>
        <v>0</v>
      </c>
      <c r="AP1198" s="232"/>
      <c r="AQ1198" s="86">
        <f t="shared" si="1612"/>
        <v>0</v>
      </c>
      <c r="AR1198" s="99"/>
      <c r="AS1198" s="99"/>
      <c r="AT1198" s="99"/>
      <c r="AU1198" s="100"/>
      <c r="AV1198" s="99">
        <f t="shared" si="1567"/>
        <v>0</v>
      </c>
      <c r="AW1198" s="98"/>
      <c r="AX1198" s="99">
        <f t="shared" si="1601"/>
        <v>0</v>
      </c>
      <c r="AY1198" s="98">
        <f t="shared" si="1568"/>
        <v>0</v>
      </c>
      <c r="AZ1198" s="470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</row>
    <row r="1199" spans="1:83" s="11" customFormat="1" ht="12" customHeight="1">
      <c r="A1199" s="161">
        <v>23600431</v>
      </c>
      <c r="B1199" s="108" t="str">
        <f t="shared" si="1602"/>
        <v>23600431</v>
      </c>
      <c r="C1199" s="94" t="s">
        <v>1105</v>
      </c>
      <c r="D1199" s="112" t="str">
        <f t="shared" si="1603"/>
        <v>W/C</v>
      </c>
      <c r="E1199" s="112"/>
      <c r="F1199" s="94"/>
      <c r="G1199" s="112"/>
      <c r="H1199" s="177" t="str">
        <f t="shared" si="1600"/>
        <v/>
      </c>
      <c r="I1199" s="177" t="str">
        <f t="shared" si="1604"/>
        <v/>
      </c>
      <c r="J1199" s="177" t="str">
        <f t="shared" si="1605"/>
        <v/>
      </c>
      <c r="K1199" s="177" t="str">
        <f t="shared" si="1606"/>
        <v/>
      </c>
      <c r="L1199" s="177" t="str">
        <f t="shared" si="1534"/>
        <v>NO</v>
      </c>
      <c r="M1199" s="177" t="str">
        <f t="shared" si="1535"/>
        <v>W/C</v>
      </c>
      <c r="N1199" s="177" t="str">
        <f t="shared" si="1536"/>
        <v>W/C</v>
      </c>
      <c r="O1199"/>
      <c r="P1199" s="95">
        <v>-62754.39</v>
      </c>
      <c r="Q1199" s="95">
        <v>-79749.990000000005</v>
      </c>
      <c r="R1199" s="95">
        <v>-96639.39</v>
      </c>
      <c r="S1199" s="95">
        <v>-114595.72</v>
      </c>
      <c r="T1199" s="95">
        <v>-61248.45</v>
      </c>
      <c r="U1199" s="95">
        <v>-70567.23</v>
      </c>
      <c r="V1199" s="95">
        <v>-48229.95</v>
      </c>
      <c r="W1199" s="95">
        <v>-38943.74</v>
      </c>
      <c r="X1199" s="95">
        <v>-40116.65</v>
      </c>
      <c r="Y1199" s="95">
        <v>-42044.56</v>
      </c>
      <c r="Z1199" s="95">
        <v>-55843.43</v>
      </c>
      <c r="AA1199" s="95">
        <v>-78189.259999999995</v>
      </c>
      <c r="AB1199" s="95">
        <v>68661.52</v>
      </c>
      <c r="AC1199" s="95"/>
      <c r="AD1199" s="95"/>
      <c r="AE1199" s="95">
        <f t="shared" si="1607"/>
        <v>-60267.900416666664</v>
      </c>
      <c r="AF1199" s="102"/>
      <c r="AG1199" s="101"/>
      <c r="AH1199" s="99"/>
      <c r="AI1199" s="99"/>
      <c r="AJ1199" s="99"/>
      <c r="AK1199" s="100"/>
      <c r="AL1199" s="99">
        <f t="shared" si="1565"/>
        <v>0</v>
      </c>
      <c r="AM1199" s="98"/>
      <c r="AN1199" s="99">
        <f t="shared" si="1599"/>
        <v>-60267.900416666664</v>
      </c>
      <c r="AO1199" s="247">
        <f t="shared" si="1566"/>
        <v>-60267.900416666664</v>
      </c>
      <c r="AP1199" s="232"/>
      <c r="AQ1199" s="86">
        <f t="shared" si="1612"/>
        <v>68661.52</v>
      </c>
      <c r="AR1199" s="99"/>
      <c r="AS1199" s="99"/>
      <c r="AT1199" s="99"/>
      <c r="AU1199" s="100"/>
      <c r="AV1199" s="99">
        <f t="shared" si="1567"/>
        <v>0</v>
      </c>
      <c r="AW1199" s="98"/>
      <c r="AX1199" s="99">
        <f t="shared" si="1601"/>
        <v>68661.52</v>
      </c>
      <c r="AY1199" s="98">
        <f t="shared" si="1568"/>
        <v>68661.52</v>
      </c>
      <c r="AZ1199" s="470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</row>
    <row r="1200" spans="1:83" s="11" customFormat="1" ht="12" customHeight="1">
      <c r="A1200" s="161">
        <v>23600451</v>
      </c>
      <c r="B1200" s="108" t="str">
        <f t="shared" si="1602"/>
        <v>23600451</v>
      </c>
      <c r="C1200" s="94" t="s">
        <v>469</v>
      </c>
      <c r="D1200" s="112" t="str">
        <f t="shared" si="1603"/>
        <v>W/C</v>
      </c>
      <c r="E1200" s="112"/>
      <c r="F1200" s="94"/>
      <c r="G1200" s="112"/>
      <c r="H1200" s="177" t="str">
        <f t="shared" si="1600"/>
        <v/>
      </c>
      <c r="I1200" s="177" t="str">
        <f t="shared" si="1604"/>
        <v/>
      </c>
      <c r="J1200" s="177" t="str">
        <f t="shared" si="1605"/>
        <v/>
      </c>
      <c r="K1200" s="177" t="str">
        <f t="shared" si="1606"/>
        <v/>
      </c>
      <c r="L1200" s="177" t="str">
        <f t="shared" ref="L1200:L1266" si="1613">IF(VALUE(AM1200),"W/C",IF(ISBLANK(AM1200),"NO","W/C"))</f>
        <v>NO</v>
      </c>
      <c r="M1200" s="177" t="str">
        <f t="shared" ref="M1200:M1266" si="1614">IF(VALUE(AN1200),"W/C",IF(ISBLANK(AN1200),"NO","W/C"))</f>
        <v>W/C</v>
      </c>
      <c r="N1200" s="177" t="str">
        <f t="shared" ref="N1200:N1266" si="1615">IF(OR(CONCATENATE(L1200,M1200)="NOW/C",CONCATENATE(L1200,M1200)="W/CNO"),"W/C","")</f>
        <v>W/C</v>
      </c>
      <c r="O1200" s="5"/>
      <c r="P1200" s="95">
        <v>0</v>
      </c>
      <c r="Q1200" s="95">
        <v>-87491.61</v>
      </c>
      <c r="R1200" s="95">
        <v>-103488.6</v>
      </c>
      <c r="S1200" s="95">
        <v>-167200.20000000001</v>
      </c>
      <c r="T1200" s="95">
        <v>47268.97</v>
      </c>
      <c r="U1200" s="95">
        <v>21600.38</v>
      </c>
      <c r="V1200" s="95">
        <v>76156.61</v>
      </c>
      <c r="W1200" s="95">
        <v>108910.38</v>
      </c>
      <c r="X1200" s="95">
        <v>104422.93</v>
      </c>
      <c r="Y1200" s="95">
        <v>165644.84</v>
      </c>
      <c r="Z1200" s="95">
        <v>140301.82999999999</v>
      </c>
      <c r="AA1200" s="95">
        <v>59041.48</v>
      </c>
      <c r="AB1200" s="95">
        <v>245814.45</v>
      </c>
      <c r="AC1200" s="95"/>
      <c r="AD1200" s="95"/>
      <c r="AE1200" s="95">
        <f t="shared" si="1607"/>
        <v>40672.852916666656</v>
      </c>
      <c r="AF1200" s="102"/>
      <c r="AG1200" s="101"/>
      <c r="AH1200" s="99"/>
      <c r="AI1200" s="99"/>
      <c r="AJ1200" s="99"/>
      <c r="AK1200" s="100"/>
      <c r="AL1200" s="99">
        <f t="shared" si="1565"/>
        <v>0</v>
      </c>
      <c r="AM1200" s="98"/>
      <c r="AN1200" s="99">
        <f t="shared" si="1599"/>
        <v>40672.852916666656</v>
      </c>
      <c r="AO1200" s="247">
        <f t="shared" si="1566"/>
        <v>40672.852916666656</v>
      </c>
      <c r="AP1200" s="232"/>
      <c r="AQ1200" s="86">
        <f t="shared" si="1612"/>
        <v>245814.45</v>
      </c>
      <c r="AR1200" s="99"/>
      <c r="AS1200" s="99"/>
      <c r="AT1200" s="99"/>
      <c r="AU1200" s="100"/>
      <c r="AV1200" s="99">
        <f t="shared" si="1567"/>
        <v>0</v>
      </c>
      <c r="AW1200" s="98"/>
      <c r="AX1200" s="99">
        <f t="shared" si="1601"/>
        <v>245814.45</v>
      </c>
      <c r="AY1200" s="98">
        <f t="shared" si="1568"/>
        <v>245814.45</v>
      </c>
      <c r="AZ1200" s="47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</row>
    <row r="1201" spans="1:83" s="11" customFormat="1" ht="12" customHeight="1">
      <c r="A1201" s="161">
        <v>23600471</v>
      </c>
      <c r="B1201" s="108" t="str">
        <f t="shared" si="1602"/>
        <v>23600471</v>
      </c>
      <c r="C1201" s="94" t="s">
        <v>1264</v>
      </c>
      <c r="D1201" s="112" t="str">
        <f t="shared" si="1603"/>
        <v>W/C</v>
      </c>
      <c r="E1201" s="112"/>
      <c r="F1201" s="94"/>
      <c r="G1201" s="112"/>
      <c r="H1201" s="177" t="str">
        <f t="shared" si="1600"/>
        <v/>
      </c>
      <c r="I1201" s="177" t="str">
        <f t="shared" si="1604"/>
        <v/>
      </c>
      <c r="J1201" s="177" t="str">
        <f t="shared" si="1605"/>
        <v/>
      </c>
      <c r="K1201" s="177" t="str">
        <f t="shared" si="1606"/>
        <v/>
      </c>
      <c r="L1201" s="177" t="str">
        <f t="shared" si="1613"/>
        <v>NO</v>
      </c>
      <c r="M1201" s="177" t="str">
        <f t="shared" si="1614"/>
        <v>W/C</v>
      </c>
      <c r="N1201" s="177" t="str">
        <f t="shared" si="1615"/>
        <v>W/C</v>
      </c>
      <c r="O1201"/>
      <c r="P1201" s="95">
        <v>-7004643.2599999998</v>
      </c>
      <c r="Q1201" s="95">
        <v>-7794237.25</v>
      </c>
      <c r="R1201" s="95">
        <v>-8354555.9000000004</v>
      </c>
      <c r="S1201" s="95">
        <v>-8571438.8000000007</v>
      </c>
      <c r="T1201" s="95">
        <v>-6896479.9900000002</v>
      </c>
      <c r="U1201" s="95">
        <v>-6165444.9000000004</v>
      </c>
      <c r="V1201" s="95">
        <v>-5791003.6799999997</v>
      </c>
      <c r="W1201" s="95">
        <v>-5713881.2199999997</v>
      </c>
      <c r="X1201" s="95">
        <v>-5773034.2599999998</v>
      </c>
      <c r="Y1201" s="95">
        <v>-5818060.5700000003</v>
      </c>
      <c r="Z1201" s="95">
        <v>-1295050.43</v>
      </c>
      <c r="AA1201" s="95">
        <v>7951056.5300000003</v>
      </c>
      <c r="AB1201" s="95">
        <v>-3235070.83</v>
      </c>
      <c r="AC1201" s="95"/>
      <c r="AD1201" s="95"/>
      <c r="AE1201" s="95">
        <f t="shared" si="1607"/>
        <v>-4945165.6262499997</v>
      </c>
      <c r="AF1201" s="102"/>
      <c r="AG1201" s="101"/>
      <c r="AH1201" s="99"/>
      <c r="AI1201" s="99"/>
      <c r="AJ1201" s="99"/>
      <c r="AK1201" s="100"/>
      <c r="AL1201" s="99">
        <f t="shared" si="1565"/>
        <v>0</v>
      </c>
      <c r="AM1201" s="98"/>
      <c r="AN1201" s="99">
        <f t="shared" si="1599"/>
        <v>-4945165.6262499997</v>
      </c>
      <c r="AO1201" s="247">
        <f t="shared" si="1566"/>
        <v>-4945165.6262499997</v>
      </c>
      <c r="AP1201" s="232"/>
      <c r="AQ1201" s="86">
        <f t="shared" si="1612"/>
        <v>-3235070.83</v>
      </c>
      <c r="AR1201" s="99"/>
      <c r="AS1201" s="99"/>
      <c r="AT1201" s="99"/>
      <c r="AU1201" s="100"/>
      <c r="AV1201" s="99">
        <f t="shared" si="1567"/>
        <v>0</v>
      </c>
      <c r="AW1201" s="98"/>
      <c r="AX1201" s="99">
        <f t="shared" si="1601"/>
        <v>-3235070.83</v>
      </c>
      <c r="AY1201" s="98">
        <f t="shared" si="1568"/>
        <v>-3235070.83</v>
      </c>
      <c r="AZ1201" s="470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</row>
    <row r="1202" spans="1:83" s="11" customFormat="1" ht="12" customHeight="1">
      <c r="A1202" s="161">
        <v>23600552</v>
      </c>
      <c r="B1202" s="108" t="str">
        <f t="shared" si="1602"/>
        <v>23600552</v>
      </c>
      <c r="C1202" s="94" t="s">
        <v>1265</v>
      </c>
      <c r="D1202" s="112" t="str">
        <f t="shared" si="1603"/>
        <v>W/C</v>
      </c>
      <c r="E1202" s="112"/>
      <c r="F1202" s="94"/>
      <c r="G1202" s="112"/>
      <c r="H1202" s="177" t="str">
        <f t="shared" si="1600"/>
        <v/>
      </c>
      <c r="I1202" s="177" t="str">
        <f t="shared" si="1604"/>
        <v/>
      </c>
      <c r="J1202" s="177" t="str">
        <f t="shared" si="1605"/>
        <v/>
      </c>
      <c r="K1202" s="177" t="str">
        <f t="shared" si="1606"/>
        <v/>
      </c>
      <c r="L1202" s="177" t="str">
        <f t="shared" si="1613"/>
        <v>NO</v>
      </c>
      <c r="M1202" s="177" t="str">
        <f t="shared" si="1614"/>
        <v>W/C</v>
      </c>
      <c r="N1202" s="177" t="str">
        <f t="shared" si="1615"/>
        <v>W/C</v>
      </c>
      <c r="O1202"/>
      <c r="P1202" s="95">
        <v>-3932042.44</v>
      </c>
      <c r="Q1202" s="95">
        <v>-4125328.52</v>
      </c>
      <c r="R1202" s="95">
        <v>-4613446.26</v>
      </c>
      <c r="S1202" s="95">
        <v>-4732706.13</v>
      </c>
      <c r="T1202" s="95">
        <v>-2838778.18</v>
      </c>
      <c r="U1202" s="95">
        <v>-2144648.39</v>
      </c>
      <c r="V1202" s="95">
        <v>-1579283.47</v>
      </c>
      <c r="W1202" s="95">
        <v>-1454104.34</v>
      </c>
      <c r="X1202" s="95">
        <v>-1291952.97</v>
      </c>
      <c r="Y1202" s="95">
        <v>-1308605.81</v>
      </c>
      <c r="Z1202" s="95">
        <v>-1784246.01</v>
      </c>
      <c r="AA1202" s="95">
        <v>-3224807.01</v>
      </c>
      <c r="AB1202" s="95">
        <v>-4886862.5</v>
      </c>
      <c r="AC1202" s="95"/>
      <c r="AD1202" s="95"/>
      <c r="AE1202" s="95">
        <f t="shared" si="1607"/>
        <v>-2792279.9633333329</v>
      </c>
      <c r="AF1202" s="102"/>
      <c r="AG1202" s="101"/>
      <c r="AH1202" s="99"/>
      <c r="AI1202" s="99"/>
      <c r="AJ1202" s="99"/>
      <c r="AK1202" s="100"/>
      <c r="AL1202" s="99">
        <f t="shared" si="1565"/>
        <v>0</v>
      </c>
      <c r="AM1202" s="98"/>
      <c r="AN1202" s="99">
        <f t="shared" si="1599"/>
        <v>-2792279.9633333329</v>
      </c>
      <c r="AO1202" s="247">
        <f t="shared" si="1566"/>
        <v>-2792279.9633333329</v>
      </c>
      <c r="AP1202" s="232"/>
      <c r="AQ1202" s="86">
        <f t="shared" si="1612"/>
        <v>-4886862.5</v>
      </c>
      <c r="AR1202" s="99"/>
      <c r="AS1202" s="99"/>
      <c r="AT1202" s="99"/>
      <c r="AU1202" s="100"/>
      <c r="AV1202" s="99">
        <f t="shared" si="1567"/>
        <v>0</v>
      </c>
      <c r="AW1202" s="98"/>
      <c r="AX1202" s="99">
        <f t="shared" si="1601"/>
        <v>-4886862.5</v>
      </c>
      <c r="AY1202" s="98">
        <f t="shared" si="1568"/>
        <v>-4886862.5</v>
      </c>
      <c r="AZ1202" s="470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</row>
    <row r="1203" spans="1:83" s="11" customFormat="1" ht="12" customHeight="1">
      <c r="A1203" s="161">
        <v>23600602</v>
      </c>
      <c r="B1203" s="108" t="str">
        <f t="shared" si="1602"/>
        <v>23600602</v>
      </c>
      <c r="C1203" s="94" t="s">
        <v>1266</v>
      </c>
      <c r="D1203" s="112" t="str">
        <f t="shared" si="1603"/>
        <v>W/C</v>
      </c>
      <c r="E1203" s="112"/>
      <c r="F1203" s="94"/>
      <c r="G1203" s="112"/>
      <c r="H1203" s="177" t="str">
        <f t="shared" si="1600"/>
        <v/>
      </c>
      <c r="I1203" s="177" t="str">
        <f t="shared" si="1604"/>
        <v/>
      </c>
      <c r="J1203" s="177" t="str">
        <f t="shared" si="1605"/>
        <v/>
      </c>
      <c r="K1203" s="177" t="str">
        <f t="shared" si="1606"/>
        <v/>
      </c>
      <c r="L1203" s="177" t="str">
        <f t="shared" si="1613"/>
        <v>NO</v>
      </c>
      <c r="M1203" s="177" t="str">
        <f t="shared" si="1614"/>
        <v>W/C</v>
      </c>
      <c r="N1203" s="177" t="str">
        <f t="shared" si="1615"/>
        <v>W/C</v>
      </c>
      <c r="O1203"/>
      <c r="P1203" s="95">
        <v>-5297354.9400000004</v>
      </c>
      <c r="Q1203" s="95">
        <v>-4740121.28</v>
      </c>
      <c r="R1203" s="95">
        <v>-6130735.25</v>
      </c>
      <c r="S1203" s="95">
        <v>-6811540.2999999998</v>
      </c>
      <c r="T1203" s="95">
        <v>-3505403.11</v>
      </c>
      <c r="U1203" s="95">
        <v>-3157453.25</v>
      </c>
      <c r="V1203" s="95">
        <v>-2946303.67</v>
      </c>
      <c r="W1203" s="95">
        <v>-1642567.59</v>
      </c>
      <c r="X1203" s="95">
        <v>-1794984.97</v>
      </c>
      <c r="Y1203" s="95">
        <v>-2062299.35</v>
      </c>
      <c r="Z1203" s="95">
        <v>-2546377.92</v>
      </c>
      <c r="AA1203" s="95">
        <v>-4120959.69</v>
      </c>
      <c r="AB1203" s="95">
        <v>-6706105.1799999997</v>
      </c>
      <c r="AC1203" s="95"/>
      <c r="AD1203" s="95"/>
      <c r="AE1203" s="95">
        <f t="shared" si="1607"/>
        <v>-3788373.0366666666</v>
      </c>
      <c r="AF1203" s="102"/>
      <c r="AG1203" s="101"/>
      <c r="AH1203" s="99"/>
      <c r="AI1203" s="99"/>
      <c r="AJ1203" s="99"/>
      <c r="AK1203" s="100"/>
      <c r="AL1203" s="99">
        <f t="shared" si="1565"/>
        <v>0</v>
      </c>
      <c r="AM1203" s="98"/>
      <c r="AN1203" s="99">
        <f t="shared" si="1599"/>
        <v>-3788373.0366666666</v>
      </c>
      <c r="AO1203" s="247">
        <f t="shared" si="1566"/>
        <v>-3788373.0366666666</v>
      </c>
      <c r="AP1203" s="232"/>
      <c r="AQ1203" s="86">
        <f t="shared" si="1612"/>
        <v>-6706105.1799999997</v>
      </c>
      <c r="AR1203" s="99"/>
      <c r="AS1203" s="99"/>
      <c r="AT1203" s="99"/>
      <c r="AU1203" s="100"/>
      <c r="AV1203" s="99">
        <f t="shared" si="1567"/>
        <v>0</v>
      </c>
      <c r="AW1203" s="98"/>
      <c r="AX1203" s="99">
        <f t="shared" si="1601"/>
        <v>-6706105.1799999997</v>
      </c>
      <c r="AY1203" s="98">
        <f t="shared" si="1568"/>
        <v>-6706105.1799999997</v>
      </c>
      <c r="AZ1203" s="470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</row>
    <row r="1204" spans="1:83" s="11" customFormat="1" ht="12" customHeight="1">
      <c r="A1204" s="161">
        <v>23601003</v>
      </c>
      <c r="B1204" s="108" t="str">
        <f t="shared" si="1602"/>
        <v>23601003</v>
      </c>
      <c r="C1204" s="94" t="s">
        <v>603</v>
      </c>
      <c r="D1204" s="112" t="str">
        <f t="shared" si="1603"/>
        <v>W/C</v>
      </c>
      <c r="E1204" s="112"/>
      <c r="F1204" s="94"/>
      <c r="G1204" s="112"/>
      <c r="H1204" s="177" t="str">
        <f t="shared" si="1600"/>
        <v/>
      </c>
      <c r="I1204" s="177" t="str">
        <f t="shared" si="1604"/>
        <v/>
      </c>
      <c r="J1204" s="177" t="str">
        <f t="shared" si="1605"/>
        <v/>
      </c>
      <c r="K1204" s="177" t="str">
        <f t="shared" si="1606"/>
        <v/>
      </c>
      <c r="L1204" s="177" t="str">
        <f t="shared" si="1613"/>
        <v>NO</v>
      </c>
      <c r="M1204" s="177" t="str">
        <f t="shared" si="1614"/>
        <v>W/C</v>
      </c>
      <c r="N1204" s="177" t="str">
        <f t="shared" si="1615"/>
        <v>W/C</v>
      </c>
      <c r="O1204"/>
      <c r="P1204" s="95">
        <v>-528726.38</v>
      </c>
      <c r="Q1204" s="95">
        <v>-466693.03</v>
      </c>
      <c r="R1204" s="95">
        <v>-487981.55</v>
      </c>
      <c r="S1204" s="95">
        <v>-541752.81999999995</v>
      </c>
      <c r="T1204" s="95">
        <v>-534544.19999999995</v>
      </c>
      <c r="U1204" s="95">
        <v>-628336.6</v>
      </c>
      <c r="V1204" s="95">
        <v>-479706.96</v>
      </c>
      <c r="W1204" s="95">
        <v>-591751.72</v>
      </c>
      <c r="X1204" s="95">
        <v>-870320.14</v>
      </c>
      <c r="Y1204" s="95">
        <v>-777610.62</v>
      </c>
      <c r="Z1204" s="95">
        <v>-749008.23</v>
      </c>
      <c r="AA1204" s="95">
        <v>-681832.13</v>
      </c>
      <c r="AB1204" s="95">
        <v>-786652.71</v>
      </c>
      <c r="AC1204" s="95"/>
      <c r="AD1204" s="95"/>
      <c r="AE1204" s="95">
        <f t="shared" si="1607"/>
        <v>-622268.96208333329</v>
      </c>
      <c r="AF1204" s="102"/>
      <c r="AG1204" s="101"/>
      <c r="AH1204" s="99"/>
      <c r="AI1204" s="99"/>
      <c r="AJ1204" s="99"/>
      <c r="AK1204" s="100"/>
      <c r="AL1204" s="99">
        <f t="shared" si="1565"/>
        <v>0</v>
      </c>
      <c r="AM1204" s="98"/>
      <c r="AN1204" s="99">
        <f t="shared" si="1599"/>
        <v>-622268.96208333329</v>
      </c>
      <c r="AO1204" s="247">
        <f t="shared" si="1566"/>
        <v>-622268.96208333329</v>
      </c>
      <c r="AP1204" s="232"/>
      <c r="AQ1204" s="86">
        <f t="shared" si="1612"/>
        <v>-786652.71</v>
      </c>
      <c r="AR1204" s="99"/>
      <c r="AS1204" s="99"/>
      <c r="AT1204" s="99"/>
      <c r="AU1204" s="100"/>
      <c r="AV1204" s="99">
        <f t="shared" si="1567"/>
        <v>0</v>
      </c>
      <c r="AW1204" s="98"/>
      <c r="AX1204" s="99">
        <f t="shared" si="1601"/>
        <v>-786652.71</v>
      </c>
      <c r="AY1204" s="98">
        <f t="shared" si="1568"/>
        <v>-786652.71</v>
      </c>
      <c r="AZ1204" s="470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</row>
    <row r="1205" spans="1:83" s="11" customFormat="1" ht="12" customHeight="1">
      <c r="A1205" s="161">
        <v>23601013</v>
      </c>
      <c r="B1205" s="108" t="str">
        <f t="shared" si="1602"/>
        <v>23601013</v>
      </c>
      <c r="C1205" s="94" t="s">
        <v>842</v>
      </c>
      <c r="D1205" s="112" t="str">
        <f t="shared" si="1603"/>
        <v>W/C</v>
      </c>
      <c r="E1205" s="112"/>
      <c r="F1205" s="94"/>
      <c r="G1205" s="112"/>
      <c r="H1205" s="177" t="str">
        <f t="shared" si="1600"/>
        <v/>
      </c>
      <c r="I1205" s="177" t="str">
        <f t="shared" si="1604"/>
        <v/>
      </c>
      <c r="J1205" s="177" t="str">
        <f t="shared" si="1605"/>
        <v/>
      </c>
      <c r="K1205" s="177" t="str">
        <f t="shared" si="1606"/>
        <v/>
      </c>
      <c r="L1205" s="177" t="str">
        <f t="shared" si="1613"/>
        <v>NO</v>
      </c>
      <c r="M1205" s="177" t="str">
        <f t="shared" si="1614"/>
        <v>W/C</v>
      </c>
      <c r="N1205" s="177" t="str">
        <f t="shared" si="1615"/>
        <v>W/C</v>
      </c>
      <c r="O1205"/>
      <c r="P1205" s="95">
        <v>-92117.55</v>
      </c>
      <c r="Q1205" s="95">
        <v>-135417.57999999999</v>
      </c>
      <c r="R1205" s="95">
        <v>-95277.43</v>
      </c>
      <c r="S1205" s="95">
        <v>-158908.73000000001</v>
      </c>
      <c r="T1205" s="95">
        <v>-115953.26</v>
      </c>
      <c r="U1205" s="95">
        <v>-70365.440000000002</v>
      </c>
      <c r="V1205" s="95">
        <v>-142836.69</v>
      </c>
      <c r="W1205" s="95">
        <v>-114335.39</v>
      </c>
      <c r="X1205" s="95">
        <v>-71241.87</v>
      </c>
      <c r="Y1205" s="95">
        <v>-133998.41</v>
      </c>
      <c r="Z1205" s="95">
        <v>-159144.42000000001</v>
      </c>
      <c r="AA1205" s="95">
        <v>-86280.36</v>
      </c>
      <c r="AB1205" s="95">
        <v>-169261.95</v>
      </c>
      <c r="AC1205" s="95"/>
      <c r="AD1205" s="95"/>
      <c r="AE1205" s="95">
        <f t="shared" si="1607"/>
        <v>-117870.77750000001</v>
      </c>
      <c r="AF1205" s="102"/>
      <c r="AG1205" s="101"/>
      <c r="AH1205" s="99"/>
      <c r="AI1205" s="99"/>
      <c r="AJ1205" s="99"/>
      <c r="AK1205" s="100"/>
      <c r="AL1205" s="99">
        <f t="shared" si="1565"/>
        <v>0</v>
      </c>
      <c r="AM1205" s="98"/>
      <c r="AN1205" s="99">
        <f t="shared" si="1599"/>
        <v>-117870.77750000001</v>
      </c>
      <c r="AO1205" s="247">
        <f t="shared" si="1566"/>
        <v>-117870.77750000001</v>
      </c>
      <c r="AP1205" s="232"/>
      <c r="AQ1205" s="86">
        <f t="shared" si="1612"/>
        <v>-169261.95</v>
      </c>
      <c r="AR1205" s="99"/>
      <c r="AS1205" s="99"/>
      <c r="AT1205" s="99"/>
      <c r="AU1205" s="100"/>
      <c r="AV1205" s="99">
        <f t="shared" si="1567"/>
        <v>0</v>
      </c>
      <c r="AW1205" s="98"/>
      <c r="AX1205" s="99">
        <f t="shared" si="1601"/>
        <v>-169261.95</v>
      </c>
      <c r="AY1205" s="98">
        <f t="shared" si="1568"/>
        <v>-169261.95</v>
      </c>
      <c r="AZ1205" s="470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</row>
    <row r="1206" spans="1:83" s="11" customFormat="1" ht="12" customHeight="1">
      <c r="A1206" s="161">
        <v>23601023</v>
      </c>
      <c r="B1206" s="108" t="str">
        <f t="shared" si="1602"/>
        <v>23601023</v>
      </c>
      <c r="C1206" s="94" t="s">
        <v>250</v>
      </c>
      <c r="D1206" s="112" t="str">
        <f t="shared" si="1603"/>
        <v>W/C</v>
      </c>
      <c r="E1206" s="112"/>
      <c r="F1206" s="94"/>
      <c r="G1206" s="112"/>
      <c r="H1206" s="177" t="str">
        <f t="shared" si="1600"/>
        <v/>
      </c>
      <c r="I1206" s="177" t="str">
        <f t="shared" si="1604"/>
        <v/>
      </c>
      <c r="J1206" s="177" t="str">
        <f t="shared" si="1605"/>
        <v/>
      </c>
      <c r="K1206" s="177" t="str">
        <f t="shared" si="1606"/>
        <v/>
      </c>
      <c r="L1206" s="177" t="str">
        <f t="shared" si="1613"/>
        <v>NO</v>
      </c>
      <c r="M1206" s="177" t="str">
        <f t="shared" si="1614"/>
        <v>W/C</v>
      </c>
      <c r="N1206" s="177" t="str">
        <f t="shared" si="1615"/>
        <v>W/C</v>
      </c>
      <c r="O1206"/>
      <c r="P1206" s="95">
        <v>-35459.620000000003</v>
      </c>
      <c r="Q1206" s="95">
        <v>-33827.11</v>
      </c>
      <c r="R1206" s="95">
        <v>-1903.19</v>
      </c>
      <c r="S1206" s="95">
        <v>-7442.37</v>
      </c>
      <c r="T1206" s="95">
        <v>-3671.23</v>
      </c>
      <c r="U1206" s="95">
        <v>-12806.77</v>
      </c>
      <c r="V1206" s="95">
        <v>-19801.59</v>
      </c>
      <c r="W1206" s="95">
        <v>-11702.43</v>
      </c>
      <c r="X1206" s="95">
        <v>-9722.1200000000008</v>
      </c>
      <c r="Y1206" s="95">
        <v>-4000</v>
      </c>
      <c r="Z1206" s="95">
        <v>-2711.75</v>
      </c>
      <c r="AA1206" s="95">
        <v>-5460.66</v>
      </c>
      <c r="AB1206" s="95">
        <v>-644964.06999999995</v>
      </c>
      <c r="AC1206" s="95"/>
      <c r="AD1206" s="95"/>
      <c r="AE1206" s="95">
        <f t="shared" si="1607"/>
        <v>-37771.75541666666</v>
      </c>
      <c r="AF1206" s="102"/>
      <c r="AG1206" s="101"/>
      <c r="AH1206" s="99"/>
      <c r="AI1206" s="99"/>
      <c r="AJ1206" s="99"/>
      <c r="AK1206" s="100"/>
      <c r="AL1206" s="99">
        <f t="shared" si="1565"/>
        <v>0</v>
      </c>
      <c r="AM1206" s="98"/>
      <c r="AN1206" s="99">
        <f t="shared" si="1599"/>
        <v>-37771.75541666666</v>
      </c>
      <c r="AO1206" s="247">
        <f t="shared" si="1566"/>
        <v>-37771.75541666666</v>
      </c>
      <c r="AP1206" s="232"/>
      <c r="AQ1206" s="86">
        <f t="shared" si="1612"/>
        <v>-644964.06999999995</v>
      </c>
      <c r="AR1206" s="99"/>
      <c r="AS1206" s="99"/>
      <c r="AT1206" s="99"/>
      <c r="AU1206" s="100"/>
      <c r="AV1206" s="99">
        <f t="shared" si="1567"/>
        <v>0</v>
      </c>
      <c r="AW1206" s="98"/>
      <c r="AX1206" s="99">
        <f t="shared" si="1601"/>
        <v>-644964.06999999995</v>
      </c>
      <c r="AY1206" s="98">
        <f t="shared" si="1568"/>
        <v>-644964.06999999995</v>
      </c>
      <c r="AZ1206" s="470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</row>
    <row r="1207" spans="1:83" s="11" customFormat="1" ht="12" customHeight="1">
      <c r="A1207" s="161">
        <v>23601043</v>
      </c>
      <c r="B1207" s="108" t="str">
        <f t="shared" si="1602"/>
        <v>23601043</v>
      </c>
      <c r="C1207" s="94" t="s">
        <v>631</v>
      </c>
      <c r="D1207" s="112" t="str">
        <f t="shared" si="1603"/>
        <v>W/C</v>
      </c>
      <c r="E1207" s="112"/>
      <c r="F1207" s="94"/>
      <c r="G1207" s="112"/>
      <c r="H1207" s="177" t="str">
        <f t="shared" si="1600"/>
        <v/>
      </c>
      <c r="I1207" s="177" t="str">
        <f t="shared" si="1604"/>
        <v/>
      </c>
      <c r="J1207" s="177" t="str">
        <f t="shared" si="1605"/>
        <v/>
      </c>
      <c r="K1207" s="177" t="str">
        <f t="shared" si="1606"/>
        <v/>
      </c>
      <c r="L1207" s="177" t="str">
        <f t="shared" si="1613"/>
        <v>NO</v>
      </c>
      <c r="M1207" s="177" t="str">
        <f t="shared" si="1614"/>
        <v>W/C</v>
      </c>
      <c r="N1207" s="177" t="str">
        <f t="shared" si="1615"/>
        <v>W/C</v>
      </c>
      <c r="O1207"/>
      <c r="P1207" s="95">
        <v>-33719.440000000002</v>
      </c>
      <c r="Q1207" s="95">
        <v>-127794.24000000001</v>
      </c>
      <c r="R1207" s="95">
        <v>-134272.06</v>
      </c>
      <c r="S1207" s="95">
        <v>-137149.39000000001</v>
      </c>
      <c r="T1207" s="95">
        <v>-1026.19</v>
      </c>
      <c r="U1207" s="95">
        <v>-1965.62</v>
      </c>
      <c r="V1207" s="95">
        <v>-3363.36</v>
      </c>
      <c r="W1207" s="95">
        <v>-1464.96</v>
      </c>
      <c r="X1207" s="95">
        <v>-2115.58</v>
      </c>
      <c r="Y1207" s="95">
        <v>-2974.64</v>
      </c>
      <c r="Z1207" s="95">
        <v>-1169.5</v>
      </c>
      <c r="AA1207" s="95">
        <v>-2396.7800000000002</v>
      </c>
      <c r="AB1207" s="95">
        <v>-31535.24</v>
      </c>
      <c r="AC1207" s="95"/>
      <c r="AD1207" s="95"/>
      <c r="AE1207" s="95">
        <f t="shared" si="1607"/>
        <v>-37359.971666666672</v>
      </c>
      <c r="AF1207" s="102"/>
      <c r="AG1207" s="101"/>
      <c r="AH1207" s="99"/>
      <c r="AI1207" s="99"/>
      <c r="AJ1207" s="99"/>
      <c r="AK1207" s="100"/>
      <c r="AL1207" s="99">
        <f t="shared" si="1565"/>
        <v>0</v>
      </c>
      <c r="AM1207" s="98"/>
      <c r="AN1207" s="99">
        <f t="shared" si="1599"/>
        <v>-37359.971666666672</v>
      </c>
      <c r="AO1207" s="247">
        <f t="shared" si="1566"/>
        <v>-37359.971666666672</v>
      </c>
      <c r="AP1207" s="232"/>
      <c r="AQ1207" s="86">
        <f t="shared" si="1612"/>
        <v>-31535.24</v>
      </c>
      <c r="AR1207" s="99"/>
      <c r="AS1207" s="99"/>
      <c r="AT1207" s="99"/>
      <c r="AU1207" s="100"/>
      <c r="AV1207" s="99">
        <f t="shared" si="1567"/>
        <v>0</v>
      </c>
      <c r="AW1207" s="98"/>
      <c r="AX1207" s="99">
        <f t="shared" si="1601"/>
        <v>-31535.24</v>
      </c>
      <c r="AY1207" s="98">
        <f t="shared" si="1568"/>
        <v>-31535.24</v>
      </c>
      <c r="AZ1207" s="470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</row>
    <row r="1208" spans="1:83" s="11" customFormat="1" ht="12" customHeight="1">
      <c r="A1208" s="161">
        <v>23700363</v>
      </c>
      <c r="B1208" s="108" t="str">
        <f t="shared" si="1602"/>
        <v>23700363</v>
      </c>
      <c r="C1208" s="94" t="s">
        <v>595</v>
      </c>
      <c r="D1208" s="112" t="str">
        <f t="shared" si="1603"/>
        <v>W/C</v>
      </c>
      <c r="E1208" s="112"/>
      <c r="F1208" s="94"/>
      <c r="G1208" s="112"/>
      <c r="H1208" s="177" t="str">
        <f t="shared" si="1600"/>
        <v/>
      </c>
      <c r="I1208" s="177" t="str">
        <f t="shared" si="1604"/>
        <v/>
      </c>
      <c r="J1208" s="177" t="str">
        <f t="shared" si="1605"/>
        <v/>
      </c>
      <c r="K1208" s="177" t="str">
        <f t="shared" si="1606"/>
        <v/>
      </c>
      <c r="L1208" s="177" t="str">
        <f t="shared" si="1613"/>
        <v>NO</v>
      </c>
      <c r="M1208" s="177" t="str">
        <f t="shared" si="1614"/>
        <v>W/C</v>
      </c>
      <c r="N1208" s="177" t="str">
        <f t="shared" si="1615"/>
        <v>W/C</v>
      </c>
      <c r="O1208"/>
      <c r="P1208" s="95">
        <v>-44687.5</v>
      </c>
      <c r="Q1208" s="95">
        <v>-134062.5</v>
      </c>
      <c r="R1208" s="95">
        <v>-223437.5</v>
      </c>
      <c r="S1208" s="95">
        <v>-312812.5</v>
      </c>
      <c r="T1208" s="95">
        <v>-402187.5</v>
      </c>
      <c r="U1208" s="95">
        <v>-491562.5</v>
      </c>
      <c r="V1208" s="95">
        <v>-44687.5</v>
      </c>
      <c r="W1208" s="95">
        <v>-134062.5</v>
      </c>
      <c r="X1208" s="95">
        <v>-223437.5</v>
      </c>
      <c r="Y1208" s="95">
        <v>-312812.5</v>
      </c>
      <c r="Z1208" s="95">
        <v>-402187.5</v>
      </c>
      <c r="AA1208" s="95">
        <v>-491562.5</v>
      </c>
      <c r="AB1208" s="95">
        <v>-44687.5</v>
      </c>
      <c r="AC1208" s="95"/>
      <c r="AD1208" s="95"/>
      <c r="AE1208" s="95">
        <f t="shared" si="1607"/>
        <v>-268125</v>
      </c>
      <c r="AF1208" s="102"/>
      <c r="AG1208" s="101"/>
      <c r="AH1208" s="99"/>
      <c r="AI1208" s="99"/>
      <c r="AJ1208" s="99"/>
      <c r="AK1208" s="100"/>
      <c r="AL1208" s="99">
        <f t="shared" si="1565"/>
        <v>0</v>
      </c>
      <c r="AM1208" s="98"/>
      <c r="AN1208" s="99">
        <f t="shared" si="1599"/>
        <v>-268125</v>
      </c>
      <c r="AO1208" s="247">
        <f t="shared" si="1566"/>
        <v>-268125</v>
      </c>
      <c r="AP1208" s="232"/>
      <c r="AQ1208" s="86">
        <f t="shared" si="1612"/>
        <v>-44687.5</v>
      </c>
      <c r="AR1208" s="99"/>
      <c r="AS1208" s="99"/>
      <c r="AT1208" s="99"/>
      <c r="AU1208" s="100"/>
      <c r="AV1208" s="99">
        <f t="shared" si="1567"/>
        <v>0</v>
      </c>
      <c r="AW1208" s="98"/>
      <c r="AX1208" s="99">
        <f t="shared" si="1601"/>
        <v>-44687.5</v>
      </c>
      <c r="AY1208" s="98">
        <f t="shared" si="1568"/>
        <v>-44687.5</v>
      </c>
      <c r="AZ1208" s="470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</row>
    <row r="1209" spans="1:83" s="11" customFormat="1" ht="12" customHeight="1">
      <c r="A1209" s="161">
        <v>23700383</v>
      </c>
      <c r="B1209" s="108" t="str">
        <f t="shared" si="1602"/>
        <v>23700383</v>
      </c>
      <c r="C1209" s="94" t="s">
        <v>88</v>
      </c>
      <c r="D1209" s="112" t="str">
        <f t="shared" si="1603"/>
        <v>W/C</v>
      </c>
      <c r="E1209" s="112"/>
      <c r="F1209" s="94"/>
      <c r="G1209" s="112"/>
      <c r="H1209" s="177" t="str">
        <f t="shared" si="1600"/>
        <v/>
      </c>
      <c r="I1209" s="177" t="str">
        <f t="shared" si="1604"/>
        <v/>
      </c>
      <c r="J1209" s="177" t="str">
        <f t="shared" si="1605"/>
        <v/>
      </c>
      <c r="K1209" s="177" t="str">
        <f t="shared" si="1606"/>
        <v/>
      </c>
      <c r="L1209" s="177" t="str">
        <f t="shared" si="1613"/>
        <v>NO</v>
      </c>
      <c r="M1209" s="177" t="str">
        <f t="shared" si="1614"/>
        <v>W/C</v>
      </c>
      <c r="N1209" s="177" t="str">
        <f t="shared" si="1615"/>
        <v>W/C</v>
      </c>
      <c r="O1209"/>
      <c r="P1209" s="95">
        <v>-6000</v>
      </c>
      <c r="Q1209" s="95">
        <v>-18000</v>
      </c>
      <c r="R1209" s="95">
        <v>-30000</v>
      </c>
      <c r="S1209" s="95">
        <v>-42000</v>
      </c>
      <c r="T1209" s="95">
        <v>-54000</v>
      </c>
      <c r="U1209" s="95">
        <v>-66000</v>
      </c>
      <c r="V1209" s="95">
        <v>-6000</v>
      </c>
      <c r="W1209" s="95">
        <v>-18000</v>
      </c>
      <c r="X1209" s="95">
        <v>-30000</v>
      </c>
      <c r="Y1209" s="95">
        <v>-42000</v>
      </c>
      <c r="Z1209" s="95">
        <v>-54000</v>
      </c>
      <c r="AA1209" s="95">
        <v>-66000</v>
      </c>
      <c r="AB1209" s="95">
        <v>-6000</v>
      </c>
      <c r="AC1209" s="95"/>
      <c r="AD1209" s="95"/>
      <c r="AE1209" s="95">
        <f t="shared" si="1607"/>
        <v>-36000</v>
      </c>
      <c r="AF1209" s="102"/>
      <c r="AG1209" s="101"/>
      <c r="AH1209" s="99"/>
      <c r="AI1209" s="99"/>
      <c r="AJ1209" s="99"/>
      <c r="AK1209" s="100"/>
      <c r="AL1209" s="99">
        <f t="shared" si="1565"/>
        <v>0</v>
      </c>
      <c r="AM1209" s="98"/>
      <c r="AN1209" s="99">
        <f t="shared" si="1599"/>
        <v>-36000</v>
      </c>
      <c r="AO1209" s="247">
        <f t="shared" si="1566"/>
        <v>-36000</v>
      </c>
      <c r="AP1209" s="232"/>
      <c r="AQ1209" s="86">
        <f t="shared" si="1612"/>
        <v>-6000</v>
      </c>
      <c r="AR1209" s="99"/>
      <c r="AS1209" s="99"/>
      <c r="AT1209" s="99"/>
      <c r="AU1209" s="100"/>
      <c r="AV1209" s="99">
        <f t="shared" si="1567"/>
        <v>0</v>
      </c>
      <c r="AW1209" s="98"/>
      <c r="AX1209" s="99">
        <f t="shared" si="1601"/>
        <v>-6000</v>
      </c>
      <c r="AY1209" s="98">
        <f t="shared" si="1568"/>
        <v>-6000</v>
      </c>
      <c r="AZ1209" s="470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</row>
    <row r="1210" spans="1:83" s="11" customFormat="1" ht="12" customHeight="1">
      <c r="A1210" s="161">
        <v>23700713</v>
      </c>
      <c r="B1210" s="108" t="str">
        <f t="shared" si="1602"/>
        <v>23700713</v>
      </c>
      <c r="C1210" s="94" t="s">
        <v>413</v>
      </c>
      <c r="D1210" s="112" t="str">
        <f t="shared" si="1603"/>
        <v>W/C</v>
      </c>
      <c r="E1210" s="112"/>
      <c r="F1210" s="94"/>
      <c r="G1210" s="112"/>
      <c r="H1210" s="177" t="str">
        <f t="shared" si="1600"/>
        <v/>
      </c>
      <c r="I1210" s="177" t="str">
        <f t="shared" si="1604"/>
        <v/>
      </c>
      <c r="J1210" s="177" t="str">
        <f t="shared" si="1605"/>
        <v/>
      </c>
      <c r="K1210" s="177" t="str">
        <f t="shared" si="1606"/>
        <v/>
      </c>
      <c r="L1210" s="177" t="str">
        <f t="shared" si="1613"/>
        <v>NO</v>
      </c>
      <c r="M1210" s="177" t="str">
        <f t="shared" si="1614"/>
        <v>W/C</v>
      </c>
      <c r="N1210" s="177" t="str">
        <f t="shared" si="1615"/>
        <v>W/C</v>
      </c>
      <c r="O1210"/>
      <c r="P1210" s="95">
        <v>0</v>
      </c>
      <c r="Q1210" s="95">
        <v>0</v>
      </c>
      <c r="R1210" s="95">
        <v>0</v>
      </c>
      <c r="S1210" s="95">
        <v>0</v>
      </c>
      <c r="T1210" s="95">
        <v>0</v>
      </c>
      <c r="U1210" s="95">
        <v>0</v>
      </c>
      <c r="V1210" s="95">
        <v>0</v>
      </c>
      <c r="W1210" s="95">
        <v>0</v>
      </c>
      <c r="X1210" s="95">
        <v>0</v>
      </c>
      <c r="Y1210" s="95">
        <v>0</v>
      </c>
      <c r="Z1210" s="95">
        <v>0</v>
      </c>
      <c r="AA1210" s="95">
        <v>0</v>
      </c>
      <c r="AB1210" s="95">
        <v>0</v>
      </c>
      <c r="AC1210" s="95"/>
      <c r="AD1210" s="95"/>
      <c r="AE1210" s="95">
        <f t="shared" si="1607"/>
        <v>0</v>
      </c>
      <c r="AF1210" s="102"/>
      <c r="AG1210" s="101"/>
      <c r="AH1210" s="99"/>
      <c r="AI1210" s="99"/>
      <c r="AJ1210" s="99"/>
      <c r="AK1210" s="100"/>
      <c r="AL1210" s="99">
        <f t="shared" si="1565"/>
        <v>0</v>
      </c>
      <c r="AM1210" s="98"/>
      <c r="AN1210" s="99">
        <f t="shared" si="1599"/>
        <v>0</v>
      </c>
      <c r="AO1210" s="247">
        <f t="shared" si="1566"/>
        <v>0</v>
      </c>
      <c r="AP1210" s="232"/>
      <c r="AQ1210" s="86">
        <f t="shared" si="1612"/>
        <v>0</v>
      </c>
      <c r="AR1210" s="99"/>
      <c r="AS1210" s="99"/>
      <c r="AT1210" s="99"/>
      <c r="AU1210" s="100"/>
      <c r="AV1210" s="99">
        <f t="shared" si="1567"/>
        <v>0</v>
      </c>
      <c r="AW1210" s="98"/>
      <c r="AX1210" s="99">
        <f t="shared" si="1601"/>
        <v>0</v>
      </c>
      <c r="AY1210" s="98">
        <f t="shared" si="1568"/>
        <v>0</v>
      </c>
      <c r="AZ1210" s="47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</row>
    <row r="1211" spans="1:83" s="11" customFormat="1" ht="12" customHeight="1">
      <c r="A1211" s="161">
        <v>23700813</v>
      </c>
      <c r="B1211" s="108" t="str">
        <f t="shared" si="1602"/>
        <v>23700813</v>
      </c>
      <c r="C1211" s="94" t="s">
        <v>144</v>
      </c>
      <c r="D1211" s="112" t="str">
        <f t="shared" si="1603"/>
        <v>W/C</v>
      </c>
      <c r="E1211" s="112"/>
      <c r="F1211" s="94"/>
      <c r="G1211" s="112"/>
      <c r="H1211" s="177" t="str">
        <f t="shared" si="1600"/>
        <v/>
      </c>
      <c r="I1211" s="177" t="str">
        <f t="shared" si="1604"/>
        <v/>
      </c>
      <c r="J1211" s="177" t="str">
        <f t="shared" si="1605"/>
        <v/>
      </c>
      <c r="K1211" s="177" t="str">
        <f t="shared" si="1606"/>
        <v/>
      </c>
      <c r="L1211" s="177" t="str">
        <f t="shared" si="1613"/>
        <v>NO</v>
      </c>
      <c r="M1211" s="177" t="str">
        <f t="shared" si="1614"/>
        <v>W/C</v>
      </c>
      <c r="N1211" s="177" t="str">
        <f t="shared" si="1615"/>
        <v>W/C</v>
      </c>
      <c r="O1211"/>
      <c r="P1211" s="95">
        <v>-1458333</v>
      </c>
      <c r="Q1211" s="95">
        <v>-2041666.33</v>
      </c>
      <c r="R1211" s="95">
        <v>-2624999.66</v>
      </c>
      <c r="S1211" s="95">
        <v>-3208332.99</v>
      </c>
      <c r="T1211" s="95">
        <v>-291666.32</v>
      </c>
      <c r="U1211" s="95">
        <v>-874999.65</v>
      </c>
      <c r="V1211" s="95">
        <v>-1458332.98</v>
      </c>
      <c r="W1211" s="95">
        <v>-2041666.31</v>
      </c>
      <c r="X1211" s="95">
        <v>-2624999.64</v>
      </c>
      <c r="Y1211" s="95">
        <v>-3208332.97</v>
      </c>
      <c r="Z1211" s="95">
        <v>-291666.3</v>
      </c>
      <c r="AA1211" s="95">
        <v>-874999.63</v>
      </c>
      <c r="AB1211" s="95">
        <v>-1458332.96</v>
      </c>
      <c r="AC1211" s="95"/>
      <c r="AD1211" s="95"/>
      <c r="AE1211" s="95">
        <f t="shared" si="1607"/>
        <v>-1749999.6466666667</v>
      </c>
      <c r="AF1211" s="102"/>
      <c r="AG1211" s="101"/>
      <c r="AH1211" s="99"/>
      <c r="AI1211" s="99"/>
      <c r="AJ1211" s="99"/>
      <c r="AK1211" s="100"/>
      <c r="AL1211" s="99">
        <f t="shared" si="1565"/>
        <v>0</v>
      </c>
      <c r="AM1211" s="98"/>
      <c r="AN1211" s="99">
        <f t="shared" si="1599"/>
        <v>-1749999.6466666667</v>
      </c>
      <c r="AO1211" s="247">
        <f t="shared" si="1566"/>
        <v>-1749999.6466666667</v>
      </c>
      <c r="AP1211" s="232"/>
      <c r="AQ1211" s="86">
        <f t="shared" si="1612"/>
        <v>-1458332.96</v>
      </c>
      <c r="AR1211" s="99"/>
      <c r="AS1211" s="99"/>
      <c r="AT1211" s="99"/>
      <c r="AU1211" s="100"/>
      <c r="AV1211" s="99">
        <f t="shared" si="1567"/>
        <v>0</v>
      </c>
      <c r="AW1211" s="98"/>
      <c r="AX1211" s="99">
        <f t="shared" si="1601"/>
        <v>-1458332.96</v>
      </c>
      <c r="AY1211" s="98">
        <f t="shared" si="1568"/>
        <v>-1458332.96</v>
      </c>
      <c r="AZ1211" s="470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</row>
    <row r="1212" spans="1:83" s="11" customFormat="1" ht="12" customHeight="1">
      <c r="A1212" s="161">
        <v>23700823</v>
      </c>
      <c r="B1212" s="108" t="str">
        <f t="shared" si="1602"/>
        <v>23700823</v>
      </c>
      <c r="C1212" s="94" t="s">
        <v>1267</v>
      </c>
      <c r="D1212" s="112" t="str">
        <f t="shared" si="1603"/>
        <v>W/C</v>
      </c>
      <c r="E1212" s="112"/>
      <c r="F1212" s="94"/>
      <c r="G1212" s="112"/>
      <c r="H1212" s="177" t="str">
        <f t="shared" si="1600"/>
        <v/>
      </c>
      <c r="I1212" s="177" t="str">
        <f t="shared" si="1604"/>
        <v/>
      </c>
      <c r="J1212" s="177" t="str">
        <f t="shared" si="1605"/>
        <v/>
      </c>
      <c r="K1212" s="177" t="str">
        <f t="shared" si="1606"/>
        <v/>
      </c>
      <c r="L1212" s="177" t="str">
        <f t="shared" si="1613"/>
        <v>NO</v>
      </c>
      <c r="M1212" s="177" t="str">
        <f t="shared" si="1614"/>
        <v>W/C</v>
      </c>
      <c r="N1212" s="177" t="str">
        <f t="shared" si="1615"/>
        <v>W/C</v>
      </c>
      <c r="O1212"/>
      <c r="P1212" s="95">
        <v>0</v>
      </c>
      <c r="Q1212" s="95">
        <v>0</v>
      </c>
      <c r="R1212" s="95">
        <v>0</v>
      </c>
      <c r="S1212" s="95">
        <v>0</v>
      </c>
      <c r="T1212" s="95">
        <v>0</v>
      </c>
      <c r="U1212" s="95">
        <v>0</v>
      </c>
      <c r="V1212" s="95">
        <v>0</v>
      </c>
      <c r="W1212" s="95">
        <v>0</v>
      </c>
      <c r="X1212" s="95">
        <v>0</v>
      </c>
      <c r="Y1212" s="95">
        <v>0</v>
      </c>
      <c r="Z1212" s="95">
        <v>0</v>
      </c>
      <c r="AA1212" s="95">
        <v>0</v>
      </c>
      <c r="AB1212" s="95">
        <v>0</v>
      </c>
      <c r="AC1212" s="95"/>
      <c r="AD1212" s="95"/>
      <c r="AE1212" s="95">
        <f t="shared" si="1607"/>
        <v>0</v>
      </c>
      <c r="AF1212" s="102"/>
      <c r="AG1212" s="101"/>
      <c r="AH1212" s="99"/>
      <c r="AI1212" s="99"/>
      <c r="AJ1212" s="99"/>
      <c r="AK1212" s="100"/>
      <c r="AL1212" s="99">
        <f t="shared" si="1565"/>
        <v>0</v>
      </c>
      <c r="AM1212" s="98"/>
      <c r="AN1212" s="99">
        <f t="shared" si="1599"/>
        <v>0</v>
      </c>
      <c r="AO1212" s="247">
        <f t="shared" si="1566"/>
        <v>0</v>
      </c>
      <c r="AP1212" s="232"/>
      <c r="AQ1212" s="86">
        <f t="shared" si="1612"/>
        <v>0</v>
      </c>
      <c r="AR1212" s="99"/>
      <c r="AS1212" s="99"/>
      <c r="AT1212" s="99"/>
      <c r="AU1212" s="100"/>
      <c r="AV1212" s="99">
        <f t="shared" si="1567"/>
        <v>0</v>
      </c>
      <c r="AW1212" s="98"/>
      <c r="AX1212" s="99">
        <f t="shared" si="1601"/>
        <v>0</v>
      </c>
      <c r="AY1212" s="98">
        <f t="shared" si="1568"/>
        <v>0</v>
      </c>
      <c r="AZ1212" s="470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</row>
    <row r="1213" spans="1:83" s="11" customFormat="1" ht="12" customHeight="1">
      <c r="A1213" s="161">
        <v>23700841</v>
      </c>
      <c r="B1213" s="108" t="str">
        <f t="shared" si="1602"/>
        <v>23700841</v>
      </c>
      <c r="C1213" s="94" t="s">
        <v>445</v>
      </c>
      <c r="D1213" s="112" t="str">
        <f t="shared" si="1603"/>
        <v>W/C</v>
      </c>
      <c r="E1213" s="112"/>
      <c r="F1213" s="94"/>
      <c r="G1213" s="112"/>
      <c r="H1213" s="177" t="str">
        <f t="shared" si="1600"/>
        <v/>
      </c>
      <c r="I1213" s="177" t="str">
        <f t="shared" si="1604"/>
        <v/>
      </c>
      <c r="J1213" s="177" t="str">
        <f t="shared" si="1605"/>
        <v/>
      </c>
      <c r="K1213" s="177" t="str">
        <f t="shared" si="1606"/>
        <v/>
      </c>
      <c r="L1213" s="177" t="str">
        <f t="shared" si="1613"/>
        <v>NO</v>
      </c>
      <c r="M1213" s="177" t="str">
        <f t="shared" si="1614"/>
        <v>W/C</v>
      </c>
      <c r="N1213" s="177" t="str">
        <f t="shared" si="1615"/>
        <v>W/C</v>
      </c>
      <c r="O1213"/>
      <c r="P1213" s="95">
        <v>-458709.33</v>
      </c>
      <c r="Q1213" s="95">
        <v>-458709.33</v>
      </c>
      <c r="R1213" s="95">
        <v>-349157.23</v>
      </c>
      <c r="S1213" s="95">
        <v>-391111.34</v>
      </c>
      <c r="T1213" s="95">
        <v>-358244.28</v>
      </c>
      <c r="U1213" s="95">
        <v>-337487.6</v>
      </c>
      <c r="V1213" s="95">
        <v>-382293.26</v>
      </c>
      <c r="W1213" s="95">
        <v>-380801.56</v>
      </c>
      <c r="X1213" s="95">
        <v>-376956.34</v>
      </c>
      <c r="Y1213" s="95">
        <v>-340518.09</v>
      </c>
      <c r="Z1213" s="95">
        <v>-339048.8</v>
      </c>
      <c r="AA1213" s="95">
        <v>-339048.8</v>
      </c>
      <c r="AB1213" s="95">
        <v>-404326.64</v>
      </c>
      <c r="AC1213" s="95"/>
      <c r="AD1213" s="95"/>
      <c r="AE1213" s="95">
        <f t="shared" si="1607"/>
        <v>-373741.21791666659</v>
      </c>
      <c r="AF1213" s="102"/>
      <c r="AG1213" s="101"/>
      <c r="AH1213" s="99"/>
      <c r="AI1213" s="99"/>
      <c r="AJ1213" s="99"/>
      <c r="AK1213" s="100"/>
      <c r="AL1213" s="99">
        <f t="shared" si="1565"/>
        <v>0</v>
      </c>
      <c r="AM1213" s="98"/>
      <c r="AN1213" s="99">
        <f t="shared" si="1599"/>
        <v>-373741.21791666659</v>
      </c>
      <c r="AO1213" s="247">
        <f t="shared" si="1566"/>
        <v>-373741.21791666659</v>
      </c>
      <c r="AP1213" s="232"/>
      <c r="AQ1213" s="86">
        <f t="shared" si="1612"/>
        <v>-404326.64</v>
      </c>
      <c r="AR1213" s="99"/>
      <c r="AS1213" s="99"/>
      <c r="AT1213" s="99"/>
      <c r="AU1213" s="100"/>
      <c r="AV1213" s="99">
        <f t="shared" si="1567"/>
        <v>0</v>
      </c>
      <c r="AW1213" s="98"/>
      <c r="AX1213" s="99">
        <f t="shared" si="1601"/>
        <v>-404326.64</v>
      </c>
      <c r="AY1213" s="98">
        <f t="shared" si="1568"/>
        <v>-404326.64</v>
      </c>
      <c r="AZ1213" s="470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</row>
    <row r="1214" spans="1:83" s="11" customFormat="1" ht="12" customHeight="1">
      <c r="A1214" s="161">
        <v>23700873</v>
      </c>
      <c r="B1214" s="108" t="str">
        <f t="shared" si="1602"/>
        <v>23700873</v>
      </c>
      <c r="C1214" s="94" t="s">
        <v>1268</v>
      </c>
      <c r="D1214" s="112" t="str">
        <f t="shared" si="1603"/>
        <v>W/C</v>
      </c>
      <c r="E1214" s="112"/>
      <c r="F1214" s="94"/>
      <c r="G1214" s="112"/>
      <c r="H1214" s="177" t="str">
        <f t="shared" si="1600"/>
        <v/>
      </c>
      <c r="I1214" s="177" t="str">
        <f t="shared" si="1604"/>
        <v/>
      </c>
      <c r="J1214" s="177" t="str">
        <f t="shared" si="1605"/>
        <v/>
      </c>
      <c r="K1214" s="177" t="str">
        <f t="shared" si="1606"/>
        <v/>
      </c>
      <c r="L1214" s="177" t="str">
        <f t="shared" si="1613"/>
        <v>NO</v>
      </c>
      <c r="M1214" s="177" t="str">
        <f t="shared" si="1614"/>
        <v>W/C</v>
      </c>
      <c r="N1214" s="177" t="str">
        <f t="shared" si="1615"/>
        <v>W/C</v>
      </c>
      <c r="O1214"/>
      <c r="P1214" s="95">
        <v>-6142500</v>
      </c>
      <c r="Q1214" s="95">
        <v>-7897500</v>
      </c>
      <c r="R1214" s="95">
        <v>-9652500</v>
      </c>
      <c r="S1214" s="95">
        <v>-877500</v>
      </c>
      <c r="T1214" s="95">
        <v>-2632500</v>
      </c>
      <c r="U1214" s="95">
        <v>-4387500</v>
      </c>
      <c r="V1214" s="95">
        <v>-6142500</v>
      </c>
      <c r="W1214" s="95">
        <v>-7897500</v>
      </c>
      <c r="X1214" s="95">
        <v>-9652500</v>
      </c>
      <c r="Y1214" s="95">
        <v>-877500</v>
      </c>
      <c r="Z1214" s="95">
        <v>-2632500</v>
      </c>
      <c r="AA1214" s="95">
        <v>-4387500</v>
      </c>
      <c r="AB1214" s="95">
        <v>-6142500</v>
      </c>
      <c r="AC1214" s="95"/>
      <c r="AD1214" s="95"/>
      <c r="AE1214" s="95">
        <f t="shared" si="1607"/>
        <v>-5265000</v>
      </c>
      <c r="AF1214" s="102"/>
      <c r="AG1214" s="101"/>
      <c r="AH1214" s="99"/>
      <c r="AI1214" s="99"/>
      <c r="AJ1214" s="99"/>
      <c r="AK1214" s="100"/>
      <c r="AL1214" s="99">
        <f t="shared" si="1565"/>
        <v>0</v>
      </c>
      <c r="AM1214" s="98"/>
      <c r="AN1214" s="99">
        <f t="shared" si="1599"/>
        <v>-5265000</v>
      </c>
      <c r="AO1214" s="247">
        <f t="shared" si="1566"/>
        <v>-5265000</v>
      </c>
      <c r="AP1214" s="232"/>
      <c r="AQ1214" s="86">
        <f t="shared" si="1612"/>
        <v>-6142500</v>
      </c>
      <c r="AR1214" s="99"/>
      <c r="AS1214" s="99"/>
      <c r="AT1214" s="99"/>
      <c r="AU1214" s="100"/>
      <c r="AV1214" s="99">
        <f t="shared" si="1567"/>
        <v>0</v>
      </c>
      <c r="AW1214" s="98"/>
      <c r="AX1214" s="99">
        <f t="shared" si="1601"/>
        <v>-6142500</v>
      </c>
      <c r="AY1214" s="98">
        <f t="shared" si="1568"/>
        <v>-6142500</v>
      </c>
      <c r="AZ1214" s="470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</row>
    <row r="1215" spans="1:83" s="11" customFormat="1" ht="12" customHeight="1">
      <c r="A1215" s="161">
        <v>23700963</v>
      </c>
      <c r="B1215" s="108" t="str">
        <f t="shared" si="1602"/>
        <v>23700963</v>
      </c>
      <c r="C1215" s="94" t="s">
        <v>674</v>
      </c>
      <c r="D1215" s="112" t="str">
        <f t="shared" si="1603"/>
        <v>W/C</v>
      </c>
      <c r="E1215" s="112"/>
      <c r="F1215" s="94"/>
      <c r="G1215" s="112"/>
      <c r="H1215" s="177" t="str">
        <f t="shared" si="1600"/>
        <v/>
      </c>
      <c r="I1215" s="177" t="str">
        <f t="shared" si="1604"/>
        <v/>
      </c>
      <c r="J1215" s="177" t="str">
        <f t="shared" si="1605"/>
        <v/>
      </c>
      <c r="K1215" s="177" t="str">
        <f t="shared" si="1606"/>
        <v/>
      </c>
      <c r="L1215" s="177" t="str">
        <f t="shared" si="1613"/>
        <v>NO</v>
      </c>
      <c r="M1215" s="177" t="str">
        <f t="shared" si="1614"/>
        <v>W/C</v>
      </c>
      <c r="N1215" s="177" t="str">
        <f t="shared" si="1615"/>
        <v>W/C</v>
      </c>
      <c r="O1215"/>
      <c r="P1215" s="95">
        <v>-1180368.5</v>
      </c>
      <c r="Q1215" s="95">
        <v>-2322660.17</v>
      </c>
      <c r="R1215" s="95">
        <v>-3464951.84</v>
      </c>
      <c r="S1215" s="95">
        <v>-4607243.51</v>
      </c>
      <c r="T1215" s="95">
        <v>-5749535.1799999997</v>
      </c>
      <c r="U1215" s="95">
        <v>-6891826.8499999996</v>
      </c>
      <c r="V1215" s="95">
        <v>-1180368.52</v>
      </c>
      <c r="W1215" s="95">
        <v>-2322660.19</v>
      </c>
      <c r="X1215" s="95">
        <v>-3464951.86</v>
      </c>
      <c r="Y1215" s="95">
        <v>-4607243.53</v>
      </c>
      <c r="Z1215" s="95">
        <v>-5749535.2000000002</v>
      </c>
      <c r="AA1215" s="95">
        <v>-6891826.8700000001</v>
      </c>
      <c r="AB1215" s="95">
        <v>-1180368.54</v>
      </c>
      <c r="AC1215" s="95"/>
      <c r="AD1215" s="95"/>
      <c r="AE1215" s="95">
        <f t="shared" si="1607"/>
        <v>-4036097.686666667</v>
      </c>
      <c r="AF1215" s="102"/>
      <c r="AG1215" s="101"/>
      <c r="AH1215" s="99"/>
      <c r="AI1215" s="99"/>
      <c r="AJ1215" s="99"/>
      <c r="AK1215" s="100"/>
      <c r="AL1215" s="99">
        <f t="shared" si="1565"/>
        <v>0</v>
      </c>
      <c r="AM1215" s="98"/>
      <c r="AN1215" s="99">
        <f t="shared" si="1599"/>
        <v>-4036097.686666667</v>
      </c>
      <c r="AO1215" s="247">
        <f t="shared" si="1566"/>
        <v>-4036097.686666667</v>
      </c>
      <c r="AP1215" s="232"/>
      <c r="AQ1215" s="86">
        <f t="shared" si="1612"/>
        <v>-1180368.54</v>
      </c>
      <c r="AR1215" s="99"/>
      <c r="AS1215" s="99"/>
      <c r="AT1215" s="99"/>
      <c r="AU1215" s="100"/>
      <c r="AV1215" s="99">
        <f t="shared" si="1567"/>
        <v>0</v>
      </c>
      <c r="AW1215" s="98"/>
      <c r="AX1215" s="99">
        <f t="shared" si="1601"/>
        <v>-1180368.54</v>
      </c>
      <c r="AY1215" s="98">
        <f t="shared" si="1568"/>
        <v>-1180368.54</v>
      </c>
      <c r="AZ1215" s="470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</row>
    <row r="1216" spans="1:83" s="11" customFormat="1" ht="12" customHeight="1">
      <c r="A1216" s="162">
        <v>23701013</v>
      </c>
      <c r="B1216" s="193" t="str">
        <f t="shared" si="1602"/>
        <v>23701013</v>
      </c>
      <c r="C1216" s="135" t="s">
        <v>371</v>
      </c>
      <c r="D1216" s="112" t="str">
        <f t="shared" si="1603"/>
        <v>W/C</v>
      </c>
      <c r="E1216" s="112"/>
      <c r="F1216" s="135"/>
      <c r="G1216" s="112"/>
      <c r="H1216" s="177" t="str">
        <f t="shared" si="1600"/>
        <v/>
      </c>
      <c r="I1216" s="177" t="str">
        <f t="shared" si="1604"/>
        <v/>
      </c>
      <c r="J1216" s="177" t="str">
        <f t="shared" si="1605"/>
        <v/>
      </c>
      <c r="K1216" s="177" t="str">
        <f t="shared" si="1606"/>
        <v/>
      </c>
      <c r="L1216" s="177" t="str">
        <f t="shared" si="1613"/>
        <v>NO</v>
      </c>
      <c r="M1216" s="177" t="str">
        <f t="shared" si="1614"/>
        <v>W/C</v>
      </c>
      <c r="N1216" s="177" t="str">
        <f t="shared" si="1615"/>
        <v>W/C</v>
      </c>
      <c r="O1216"/>
      <c r="P1216" s="95">
        <v>0</v>
      </c>
      <c r="Q1216" s="95">
        <v>0</v>
      </c>
      <c r="R1216" s="95">
        <v>0</v>
      </c>
      <c r="S1216" s="95">
        <v>0</v>
      </c>
      <c r="T1216" s="95">
        <v>0</v>
      </c>
      <c r="U1216" s="95">
        <v>0</v>
      </c>
      <c r="V1216" s="95">
        <v>0</v>
      </c>
      <c r="W1216" s="95">
        <v>0</v>
      </c>
      <c r="X1216" s="95">
        <v>0</v>
      </c>
      <c r="Y1216" s="95">
        <v>0</v>
      </c>
      <c r="Z1216" s="95">
        <v>0</v>
      </c>
      <c r="AA1216" s="95">
        <v>0</v>
      </c>
      <c r="AB1216" s="95">
        <v>0</v>
      </c>
      <c r="AC1216" s="95"/>
      <c r="AD1216" s="95"/>
      <c r="AE1216" s="95">
        <f t="shared" si="1607"/>
        <v>0</v>
      </c>
      <c r="AF1216" s="102"/>
      <c r="AG1216" s="101"/>
      <c r="AH1216" s="99"/>
      <c r="AI1216" s="99"/>
      <c r="AJ1216" s="99"/>
      <c r="AK1216" s="100"/>
      <c r="AL1216" s="99">
        <f t="shared" si="1565"/>
        <v>0</v>
      </c>
      <c r="AM1216" s="98"/>
      <c r="AN1216" s="99">
        <f t="shared" ref="AN1216:AN1238" si="1616">AE1216</f>
        <v>0</v>
      </c>
      <c r="AO1216" s="247">
        <f t="shared" si="1566"/>
        <v>0</v>
      </c>
      <c r="AP1216" s="232"/>
      <c r="AQ1216" s="86">
        <f t="shared" si="1612"/>
        <v>0</v>
      </c>
      <c r="AR1216" s="99"/>
      <c r="AS1216" s="99"/>
      <c r="AT1216" s="99"/>
      <c r="AU1216" s="100"/>
      <c r="AV1216" s="99">
        <f t="shared" si="1567"/>
        <v>0</v>
      </c>
      <c r="AW1216" s="98"/>
      <c r="AX1216" s="99">
        <f t="shared" si="1601"/>
        <v>0</v>
      </c>
      <c r="AY1216" s="98">
        <f t="shared" si="1568"/>
        <v>0</v>
      </c>
      <c r="AZ1216" s="470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</row>
    <row r="1217" spans="1:83" s="11" customFormat="1" ht="12" customHeight="1">
      <c r="A1217" s="162">
        <v>23701023</v>
      </c>
      <c r="B1217" s="193" t="str">
        <f t="shared" si="1602"/>
        <v>23701023</v>
      </c>
      <c r="C1217" s="135" t="s">
        <v>372</v>
      </c>
      <c r="D1217" s="112" t="str">
        <f t="shared" si="1603"/>
        <v>W/C</v>
      </c>
      <c r="E1217" s="112"/>
      <c r="F1217" s="135"/>
      <c r="G1217" s="112"/>
      <c r="H1217" s="177" t="str">
        <f t="shared" si="1600"/>
        <v/>
      </c>
      <c r="I1217" s="177" t="str">
        <f t="shared" si="1604"/>
        <v/>
      </c>
      <c r="J1217" s="177" t="str">
        <f t="shared" si="1605"/>
        <v/>
      </c>
      <c r="K1217" s="177" t="str">
        <f t="shared" si="1606"/>
        <v/>
      </c>
      <c r="L1217" s="177" t="str">
        <f t="shared" si="1613"/>
        <v>NO</v>
      </c>
      <c r="M1217" s="177" t="str">
        <f t="shared" si="1614"/>
        <v>W/C</v>
      </c>
      <c r="N1217" s="177" t="str">
        <f t="shared" si="1615"/>
        <v>W/C</v>
      </c>
      <c r="O1217"/>
      <c r="P1217" s="95">
        <v>-746470.99</v>
      </c>
      <c r="Q1217" s="95">
        <v>-2147304.3199999998</v>
      </c>
      <c r="R1217" s="95">
        <v>-3548137.65</v>
      </c>
      <c r="S1217" s="95">
        <v>-4948970.9800000004</v>
      </c>
      <c r="T1217" s="95">
        <v>-6349804.3099999996</v>
      </c>
      <c r="U1217" s="95">
        <v>-7750637.6399999997</v>
      </c>
      <c r="V1217" s="95">
        <v>-746470.97</v>
      </c>
      <c r="W1217" s="95">
        <v>-2147304.2999999998</v>
      </c>
      <c r="X1217" s="95">
        <v>-3548137.63</v>
      </c>
      <c r="Y1217" s="95">
        <v>-4948970.96</v>
      </c>
      <c r="Z1217" s="95">
        <v>-6349804.29</v>
      </c>
      <c r="AA1217" s="95">
        <v>-7750637.6200000001</v>
      </c>
      <c r="AB1217" s="95">
        <v>-746470.95</v>
      </c>
      <c r="AC1217" s="95"/>
      <c r="AD1217" s="95"/>
      <c r="AE1217" s="95">
        <f t="shared" si="1607"/>
        <v>-4248554.3033333328</v>
      </c>
      <c r="AF1217" s="102"/>
      <c r="AG1217" s="101"/>
      <c r="AH1217" s="99"/>
      <c r="AI1217" s="99"/>
      <c r="AJ1217" s="99"/>
      <c r="AK1217" s="100"/>
      <c r="AL1217" s="99">
        <f t="shared" si="1565"/>
        <v>0</v>
      </c>
      <c r="AM1217" s="98"/>
      <c r="AN1217" s="99">
        <f t="shared" si="1616"/>
        <v>-4248554.3033333328</v>
      </c>
      <c r="AO1217" s="247">
        <f t="shared" si="1566"/>
        <v>-4248554.3033333328</v>
      </c>
      <c r="AP1217" s="232"/>
      <c r="AQ1217" s="86">
        <f t="shared" si="1612"/>
        <v>-746470.95</v>
      </c>
      <c r="AR1217" s="99"/>
      <c r="AS1217" s="99"/>
      <c r="AT1217" s="99"/>
      <c r="AU1217" s="100"/>
      <c r="AV1217" s="99">
        <f t="shared" si="1567"/>
        <v>0</v>
      </c>
      <c r="AW1217" s="98"/>
      <c r="AX1217" s="99">
        <f t="shared" si="1601"/>
        <v>-746470.95</v>
      </c>
      <c r="AY1217" s="98">
        <f t="shared" si="1568"/>
        <v>-746470.95</v>
      </c>
      <c r="AZ1217" s="470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</row>
    <row r="1218" spans="1:83" s="11" customFormat="1" ht="12" customHeight="1">
      <c r="A1218" s="162">
        <v>23701033</v>
      </c>
      <c r="B1218" s="193" t="str">
        <f t="shared" si="1602"/>
        <v>23701033</v>
      </c>
      <c r="C1218" s="138" t="s">
        <v>1269</v>
      </c>
      <c r="D1218" s="112" t="str">
        <f t="shared" si="1603"/>
        <v>W/C</v>
      </c>
      <c r="E1218" s="112"/>
      <c r="F1218" s="138"/>
      <c r="G1218" s="112"/>
      <c r="H1218" s="177" t="str">
        <f t="shared" si="1600"/>
        <v/>
      </c>
      <c r="I1218" s="177" t="str">
        <f t="shared" si="1604"/>
        <v/>
      </c>
      <c r="J1218" s="177" t="str">
        <f t="shared" si="1605"/>
        <v/>
      </c>
      <c r="K1218" s="177" t="str">
        <f t="shared" si="1606"/>
        <v/>
      </c>
      <c r="L1218" s="177" t="str">
        <f t="shared" si="1613"/>
        <v>NO</v>
      </c>
      <c r="M1218" s="177" t="str">
        <f t="shared" si="1614"/>
        <v>W/C</v>
      </c>
      <c r="N1218" s="177" t="str">
        <f t="shared" si="1615"/>
        <v>W/C</v>
      </c>
      <c r="O1218"/>
      <c r="P1218" s="95">
        <v>-5542033.3300000001</v>
      </c>
      <c r="Q1218" s="95">
        <v>-7110533.3300000001</v>
      </c>
      <c r="R1218" s="95">
        <v>-8679033.3300000001</v>
      </c>
      <c r="S1218" s="95">
        <v>-836533.33</v>
      </c>
      <c r="T1218" s="95">
        <v>-2405033.33</v>
      </c>
      <c r="U1218" s="95">
        <v>-3973533.33</v>
      </c>
      <c r="V1218" s="95">
        <v>-5542033.3300000001</v>
      </c>
      <c r="W1218" s="95">
        <v>-7110533.3300000001</v>
      </c>
      <c r="X1218" s="95">
        <v>-8679033.3300000001</v>
      </c>
      <c r="Y1218" s="95">
        <v>-836533.33</v>
      </c>
      <c r="Z1218" s="95">
        <v>-2405033.33</v>
      </c>
      <c r="AA1218" s="95">
        <v>-3973533.33</v>
      </c>
      <c r="AB1218" s="95">
        <v>-5542033.3300000001</v>
      </c>
      <c r="AC1218" s="95"/>
      <c r="AD1218" s="95"/>
      <c r="AE1218" s="95">
        <f t="shared" si="1607"/>
        <v>-4757783.3299999991</v>
      </c>
      <c r="AF1218" s="102"/>
      <c r="AG1218" s="101"/>
      <c r="AH1218" s="99"/>
      <c r="AI1218" s="99"/>
      <c r="AJ1218" s="99"/>
      <c r="AK1218" s="100"/>
      <c r="AL1218" s="99">
        <f t="shared" si="1565"/>
        <v>0</v>
      </c>
      <c r="AM1218" s="98"/>
      <c r="AN1218" s="99">
        <f t="shared" si="1616"/>
        <v>-4757783.3299999991</v>
      </c>
      <c r="AO1218" s="247">
        <f t="shared" si="1566"/>
        <v>-4757783.3299999991</v>
      </c>
      <c r="AP1218" s="232"/>
      <c r="AQ1218" s="86">
        <f t="shared" si="1612"/>
        <v>-5542033.3300000001</v>
      </c>
      <c r="AR1218" s="99"/>
      <c r="AS1218" s="99"/>
      <c r="AT1218" s="99"/>
      <c r="AU1218" s="100"/>
      <c r="AV1218" s="99">
        <f t="shared" si="1567"/>
        <v>0</v>
      </c>
      <c r="AW1218" s="98"/>
      <c r="AX1218" s="99">
        <f t="shared" si="1601"/>
        <v>-5542033.3300000001</v>
      </c>
      <c r="AY1218" s="98">
        <f t="shared" si="1568"/>
        <v>-5542033.3300000001</v>
      </c>
      <c r="AZ1218" s="470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</row>
    <row r="1219" spans="1:83" s="11" customFormat="1" ht="12" customHeight="1">
      <c r="A1219" s="175">
        <v>23701053</v>
      </c>
      <c r="B1219" s="204" t="str">
        <f t="shared" si="1602"/>
        <v>23701053</v>
      </c>
      <c r="C1219" s="113" t="s">
        <v>662</v>
      </c>
      <c r="D1219" s="112" t="str">
        <f t="shared" si="1603"/>
        <v>W/C</v>
      </c>
      <c r="E1219" s="112"/>
      <c r="F1219" s="110"/>
      <c r="G1219" s="112"/>
      <c r="H1219" s="177" t="str">
        <f t="shared" si="1600"/>
        <v/>
      </c>
      <c r="I1219" s="177" t="str">
        <f t="shared" si="1604"/>
        <v/>
      </c>
      <c r="J1219" s="177" t="str">
        <f t="shared" si="1605"/>
        <v/>
      </c>
      <c r="K1219" s="177" t="str">
        <f t="shared" si="1606"/>
        <v/>
      </c>
      <c r="L1219" s="177" t="str">
        <f t="shared" si="1613"/>
        <v>NO</v>
      </c>
      <c r="M1219" s="177" t="str">
        <f t="shared" si="1614"/>
        <v>W/C</v>
      </c>
      <c r="N1219" s="177" t="str">
        <f t="shared" si="1615"/>
        <v>W/C</v>
      </c>
      <c r="O1219"/>
      <c r="P1219" s="95">
        <v>0</v>
      </c>
      <c r="Q1219" s="95">
        <v>0</v>
      </c>
      <c r="R1219" s="95">
        <v>0</v>
      </c>
      <c r="S1219" s="95">
        <v>0</v>
      </c>
      <c r="T1219" s="95">
        <v>0</v>
      </c>
      <c r="U1219" s="95">
        <v>0</v>
      </c>
      <c r="V1219" s="95">
        <v>0</v>
      </c>
      <c r="W1219" s="95">
        <v>0</v>
      </c>
      <c r="X1219" s="95">
        <v>0</v>
      </c>
      <c r="Y1219" s="95">
        <v>0</v>
      </c>
      <c r="Z1219" s="95">
        <v>0</v>
      </c>
      <c r="AA1219" s="95">
        <v>0</v>
      </c>
      <c r="AB1219" s="95">
        <v>0</v>
      </c>
      <c r="AC1219" s="95"/>
      <c r="AD1219" s="95"/>
      <c r="AE1219" s="95">
        <f t="shared" si="1607"/>
        <v>0</v>
      </c>
      <c r="AF1219" s="102"/>
      <c r="AG1219" s="101"/>
      <c r="AH1219" s="99"/>
      <c r="AI1219" s="99"/>
      <c r="AJ1219" s="99"/>
      <c r="AK1219" s="100"/>
      <c r="AL1219" s="99">
        <f t="shared" si="1565"/>
        <v>0</v>
      </c>
      <c r="AM1219" s="98"/>
      <c r="AN1219" s="99">
        <f t="shared" si="1616"/>
        <v>0</v>
      </c>
      <c r="AO1219" s="247">
        <f t="shared" si="1566"/>
        <v>0</v>
      </c>
      <c r="AP1219" s="232"/>
      <c r="AQ1219" s="86">
        <f t="shared" si="1612"/>
        <v>0</v>
      </c>
      <c r="AR1219" s="99"/>
      <c r="AS1219" s="99"/>
      <c r="AT1219" s="99"/>
      <c r="AU1219" s="100"/>
      <c r="AV1219" s="99">
        <f t="shared" si="1567"/>
        <v>0</v>
      </c>
      <c r="AW1219" s="98"/>
      <c r="AX1219" s="99">
        <f t="shared" si="1601"/>
        <v>0</v>
      </c>
      <c r="AY1219" s="98">
        <f t="shared" si="1568"/>
        <v>0</v>
      </c>
      <c r="AZ1219" s="470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</row>
    <row r="1220" spans="1:83" s="11" customFormat="1" ht="12" customHeight="1">
      <c r="A1220" s="161">
        <v>23701063</v>
      </c>
      <c r="B1220" s="108" t="str">
        <f t="shared" si="1602"/>
        <v>23701063</v>
      </c>
      <c r="C1220" s="94" t="s">
        <v>781</v>
      </c>
      <c r="D1220" s="112" t="str">
        <f t="shared" si="1603"/>
        <v>W/C</v>
      </c>
      <c r="E1220" s="112"/>
      <c r="F1220" s="94"/>
      <c r="G1220" s="112"/>
      <c r="H1220" s="177" t="str">
        <f t="shared" si="1600"/>
        <v/>
      </c>
      <c r="I1220" s="177" t="str">
        <f t="shared" si="1604"/>
        <v/>
      </c>
      <c r="J1220" s="177" t="str">
        <f t="shared" si="1605"/>
        <v/>
      </c>
      <c r="K1220" s="177" t="str">
        <f t="shared" si="1606"/>
        <v/>
      </c>
      <c r="L1220" s="177" t="str">
        <f t="shared" si="1613"/>
        <v>NO</v>
      </c>
      <c r="M1220" s="177" t="str">
        <f t="shared" si="1614"/>
        <v>W/C</v>
      </c>
      <c r="N1220" s="177" t="str">
        <f t="shared" si="1615"/>
        <v>W/C</v>
      </c>
      <c r="O1220"/>
      <c r="P1220" s="95">
        <v>-8795.4</v>
      </c>
      <c r="Q1220" s="95">
        <v>-131915.4</v>
      </c>
      <c r="R1220" s="95">
        <v>-235549.29</v>
      </c>
      <c r="S1220" s="95">
        <v>-16447.07</v>
      </c>
      <c r="T1220" s="95">
        <v>-128188.57</v>
      </c>
      <c r="U1220" s="95">
        <v>-251308.57</v>
      </c>
      <c r="V1220" s="95">
        <v>-16568.68</v>
      </c>
      <c r="W1220" s="95">
        <v>-131895.87</v>
      </c>
      <c r="X1220" s="95">
        <v>-254889.87</v>
      </c>
      <c r="Y1220" s="95">
        <v>-8361.31</v>
      </c>
      <c r="Z1220" s="95">
        <v>-124106</v>
      </c>
      <c r="AA1220" s="95">
        <v>-243133</v>
      </c>
      <c r="AB1220" s="95">
        <v>-8349.2199999999993</v>
      </c>
      <c r="AC1220" s="95"/>
      <c r="AD1220" s="95"/>
      <c r="AE1220" s="95">
        <f t="shared" si="1607"/>
        <v>-129244.66166666668</v>
      </c>
      <c r="AF1220" s="102"/>
      <c r="AG1220" s="101"/>
      <c r="AH1220" s="99"/>
      <c r="AI1220" s="99"/>
      <c r="AJ1220" s="99"/>
      <c r="AK1220" s="100"/>
      <c r="AL1220" s="99">
        <f t="shared" si="1565"/>
        <v>0</v>
      </c>
      <c r="AM1220" s="98"/>
      <c r="AN1220" s="99">
        <f t="shared" si="1616"/>
        <v>-129244.66166666668</v>
      </c>
      <c r="AO1220" s="247">
        <f t="shared" si="1566"/>
        <v>-129244.66166666668</v>
      </c>
      <c r="AP1220" s="232"/>
      <c r="AQ1220" s="86">
        <f t="shared" si="1612"/>
        <v>-8349.2199999999993</v>
      </c>
      <c r="AR1220" s="99"/>
      <c r="AS1220" s="99"/>
      <c r="AT1220" s="99"/>
      <c r="AU1220" s="100"/>
      <c r="AV1220" s="99">
        <f t="shared" si="1567"/>
        <v>0</v>
      </c>
      <c r="AW1220" s="98"/>
      <c r="AX1220" s="99">
        <f t="shared" si="1601"/>
        <v>-8349.2199999999993</v>
      </c>
      <c r="AY1220" s="98">
        <f t="shared" si="1568"/>
        <v>-8349.2199999999993</v>
      </c>
      <c r="AZ1220" s="47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</row>
    <row r="1221" spans="1:83" s="11" customFormat="1" ht="12" customHeight="1">
      <c r="A1221" s="336" t="s">
        <v>1580</v>
      </c>
      <c r="B1221" s="358" t="str">
        <f t="shared" si="1602"/>
        <v>23701103</v>
      </c>
      <c r="C1221" s="325" t="s">
        <v>1573</v>
      </c>
      <c r="D1221" s="326" t="str">
        <f t="shared" si="1603"/>
        <v>W/C</v>
      </c>
      <c r="E1221" s="326"/>
      <c r="F1221" s="339">
        <v>43268</v>
      </c>
      <c r="G1221" s="326"/>
      <c r="H1221" s="327"/>
      <c r="I1221" s="327"/>
      <c r="J1221" s="327"/>
      <c r="K1221" s="327"/>
      <c r="L1221" s="327" t="str">
        <f t="shared" ref="L1221" si="1617">IF(VALUE(AM1221),"W/C",IF(ISBLANK(AM1221),"NO","W/C"))</f>
        <v>NO</v>
      </c>
      <c r="M1221" s="327" t="str">
        <f t="shared" ref="M1221" si="1618">IF(VALUE(AN1221),"W/C",IF(ISBLANK(AN1221),"NO","W/C"))</f>
        <v>W/C</v>
      </c>
      <c r="N1221" s="327" t="str">
        <f t="shared" ref="N1221" si="1619">IF(OR(CONCATENATE(L1221,M1221)="NOW/C",CONCATENATE(L1221,M1221)="W/CNO"),"W/C","")</f>
        <v>W/C</v>
      </c>
      <c r="O1221" s="445"/>
      <c r="P1221" s="328">
        <v>-1055750</v>
      </c>
      <c r="Q1221" s="328">
        <v>-3167250</v>
      </c>
      <c r="R1221" s="328">
        <v>-5278750</v>
      </c>
      <c r="S1221" s="328">
        <v>-7390250</v>
      </c>
      <c r="T1221" s="328">
        <v>-9501750</v>
      </c>
      <c r="U1221" s="328">
        <v>-11613250</v>
      </c>
      <c r="V1221" s="328">
        <v>-1055750</v>
      </c>
      <c r="W1221" s="328">
        <v>-3167250</v>
      </c>
      <c r="X1221" s="328">
        <v>-5278750</v>
      </c>
      <c r="Y1221" s="328">
        <v>-7390250</v>
      </c>
      <c r="Z1221" s="328">
        <v>-9501750</v>
      </c>
      <c r="AA1221" s="328">
        <v>-11613250</v>
      </c>
      <c r="AB1221" s="328">
        <v>-1055750</v>
      </c>
      <c r="AC1221" s="328"/>
      <c r="AD1221" s="328"/>
      <c r="AE1221" s="328">
        <f t="shared" si="1607"/>
        <v>-6334500</v>
      </c>
      <c r="AF1221" s="377"/>
      <c r="AG1221" s="396"/>
      <c r="AH1221" s="330"/>
      <c r="AI1221" s="330"/>
      <c r="AJ1221" s="330"/>
      <c r="AK1221" s="331"/>
      <c r="AL1221" s="330">
        <f t="shared" si="1565"/>
        <v>0</v>
      </c>
      <c r="AM1221" s="332"/>
      <c r="AN1221" s="330">
        <f t="shared" si="1616"/>
        <v>-6334500</v>
      </c>
      <c r="AO1221" s="333">
        <f t="shared" ref="AO1221" si="1620">AM1221+AN1221</f>
        <v>-6334500</v>
      </c>
      <c r="AP1221" s="232"/>
      <c r="AQ1221" s="334">
        <f t="shared" si="1612"/>
        <v>-1055750</v>
      </c>
      <c r="AR1221" s="330"/>
      <c r="AS1221" s="330"/>
      <c r="AT1221" s="330"/>
      <c r="AU1221" s="331"/>
      <c r="AV1221" s="330">
        <f t="shared" ref="AV1221" si="1621">SUM(AS1221:AU1221)</f>
        <v>0</v>
      </c>
      <c r="AW1221" s="332"/>
      <c r="AX1221" s="330">
        <f t="shared" ref="AX1221" si="1622">AQ1221</f>
        <v>-1055750</v>
      </c>
      <c r="AY1221" s="332">
        <f t="shared" ref="AY1221" si="1623">AW1221+AX1221</f>
        <v>-1055750</v>
      </c>
      <c r="AZ1221" s="470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</row>
    <row r="1222" spans="1:83" s="11" customFormat="1" ht="12" customHeight="1">
      <c r="A1222" s="161">
        <v>23701113</v>
      </c>
      <c r="B1222" s="108" t="str">
        <f t="shared" si="1602"/>
        <v>23701113</v>
      </c>
      <c r="C1222" s="94" t="s">
        <v>1270</v>
      </c>
      <c r="D1222" s="112" t="str">
        <f t="shared" si="1603"/>
        <v>W/C</v>
      </c>
      <c r="E1222" s="112"/>
      <c r="F1222" s="94"/>
      <c r="G1222" s="112"/>
      <c r="H1222" s="177" t="str">
        <f t="shared" ref="H1222:H1255" si="1624">IF(VALUE(AH1222),H$7,IF(ISBLANK(AH1222),"",H$7))</f>
        <v/>
      </c>
      <c r="I1222" s="177" t="str">
        <f t="shared" ref="I1222:I1255" si="1625">IF(VALUE(AI1222),I$7,IF(ISBLANK(AI1222),"",I$7))</f>
        <v/>
      </c>
      <c r="J1222" s="177" t="str">
        <f t="shared" ref="J1222:J1255" si="1626">IF(VALUE(AJ1222),J$7,IF(ISBLANK(AJ1222),"",J$7))</f>
        <v/>
      </c>
      <c r="K1222" s="177" t="str">
        <f t="shared" ref="K1222:K1255" si="1627">IF(VALUE(AK1222),K$7,IF(ISBLANK(AK1222),"",K$7))</f>
        <v/>
      </c>
      <c r="L1222" s="177" t="str">
        <f t="shared" si="1613"/>
        <v>NO</v>
      </c>
      <c r="M1222" s="177" t="str">
        <f t="shared" si="1614"/>
        <v>W/C</v>
      </c>
      <c r="N1222" s="177" t="str">
        <f t="shared" si="1615"/>
        <v>W/C</v>
      </c>
      <c r="O1222"/>
      <c r="P1222" s="95">
        <v>-5037375</v>
      </c>
      <c r="Q1222" s="95">
        <v>-6716500</v>
      </c>
      <c r="R1222" s="95">
        <v>-8395625</v>
      </c>
      <c r="S1222" s="95">
        <v>-10074750</v>
      </c>
      <c r="T1222" s="95">
        <v>-1679125</v>
      </c>
      <c r="U1222" s="95">
        <v>-3358250</v>
      </c>
      <c r="V1222" s="95">
        <v>-5037375</v>
      </c>
      <c r="W1222" s="95">
        <v>-6716500</v>
      </c>
      <c r="X1222" s="95">
        <v>-8395625</v>
      </c>
      <c r="Y1222" s="95">
        <v>-10074750</v>
      </c>
      <c r="Z1222" s="95">
        <v>-1679125</v>
      </c>
      <c r="AA1222" s="95">
        <v>-3358250</v>
      </c>
      <c r="AB1222" s="95">
        <v>-5037375</v>
      </c>
      <c r="AC1222" s="95"/>
      <c r="AD1222" s="95"/>
      <c r="AE1222" s="95">
        <f t="shared" si="1607"/>
        <v>-5876937.5</v>
      </c>
      <c r="AF1222" s="102"/>
      <c r="AG1222" s="101"/>
      <c r="AH1222" s="99"/>
      <c r="AI1222" s="99"/>
      <c r="AJ1222" s="99"/>
      <c r="AK1222" s="100"/>
      <c r="AL1222" s="99">
        <f t="shared" si="1565"/>
        <v>0</v>
      </c>
      <c r="AM1222" s="98"/>
      <c r="AN1222" s="99">
        <f t="shared" si="1616"/>
        <v>-5876937.5</v>
      </c>
      <c r="AO1222" s="247">
        <f t="shared" si="1566"/>
        <v>-5876937.5</v>
      </c>
      <c r="AP1222" s="232"/>
      <c r="AQ1222" s="86">
        <f t="shared" si="1612"/>
        <v>-5037375</v>
      </c>
      <c r="AR1222" s="99"/>
      <c r="AS1222" s="99"/>
      <c r="AT1222" s="99"/>
      <c r="AU1222" s="100"/>
      <c r="AV1222" s="99">
        <f t="shared" si="1567"/>
        <v>0</v>
      </c>
      <c r="AW1222" s="98"/>
      <c r="AX1222" s="99">
        <f t="shared" si="1601"/>
        <v>-5037375</v>
      </c>
      <c r="AY1222" s="98">
        <f t="shared" si="1568"/>
        <v>-5037375</v>
      </c>
      <c r="AZ1222" s="470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</row>
    <row r="1223" spans="1:83" s="11" customFormat="1" ht="12" customHeight="1">
      <c r="A1223" s="161">
        <v>23701123</v>
      </c>
      <c r="B1223" s="108" t="str">
        <f t="shared" si="1602"/>
        <v>23701123</v>
      </c>
      <c r="C1223" s="94" t="s">
        <v>1377</v>
      </c>
      <c r="D1223" s="112" t="str">
        <f t="shared" si="1603"/>
        <v>W/C</v>
      </c>
      <c r="E1223" s="112"/>
      <c r="F1223" s="94"/>
      <c r="G1223" s="112"/>
      <c r="H1223" s="177" t="str">
        <f t="shared" si="1624"/>
        <v/>
      </c>
      <c r="I1223" s="177" t="str">
        <f t="shared" si="1625"/>
        <v/>
      </c>
      <c r="J1223" s="177" t="str">
        <f t="shared" si="1626"/>
        <v/>
      </c>
      <c r="K1223" s="177" t="str">
        <f t="shared" si="1627"/>
        <v/>
      </c>
      <c r="L1223" s="177" t="str">
        <f t="shared" si="1613"/>
        <v>NO</v>
      </c>
      <c r="M1223" s="177" t="str">
        <f t="shared" si="1614"/>
        <v>W/C</v>
      </c>
      <c r="N1223" s="177" t="str">
        <f t="shared" si="1615"/>
        <v>W/C</v>
      </c>
      <c r="O1223"/>
      <c r="P1223" s="95">
        <v>-5597809.2800000003</v>
      </c>
      <c r="Q1223" s="95">
        <v>-7167288.4500000002</v>
      </c>
      <c r="R1223" s="95">
        <v>-8736767.6199999992</v>
      </c>
      <c r="S1223" s="95">
        <v>-889371.79</v>
      </c>
      <c r="T1223" s="95">
        <v>-2458850.96</v>
      </c>
      <c r="U1223" s="95">
        <v>-4028330.13</v>
      </c>
      <c r="V1223" s="95">
        <v>-5597809.2999999998</v>
      </c>
      <c r="W1223" s="95">
        <v>-7167288.4699999997</v>
      </c>
      <c r="X1223" s="95">
        <v>-8736767.6400000006</v>
      </c>
      <c r="Y1223" s="95">
        <v>-889371.81</v>
      </c>
      <c r="Z1223" s="95">
        <v>-2458850.98</v>
      </c>
      <c r="AA1223" s="95">
        <v>-4028330.15</v>
      </c>
      <c r="AB1223" s="95">
        <v>-5597809.3200000003</v>
      </c>
      <c r="AC1223" s="95"/>
      <c r="AD1223" s="95"/>
      <c r="AE1223" s="95">
        <f t="shared" si="1607"/>
        <v>-4813069.7166666659</v>
      </c>
      <c r="AF1223" s="102"/>
      <c r="AG1223" s="101"/>
      <c r="AH1223" s="99"/>
      <c r="AI1223" s="99"/>
      <c r="AJ1223" s="99"/>
      <c r="AK1223" s="100"/>
      <c r="AL1223" s="99">
        <f t="shared" si="1565"/>
        <v>0</v>
      </c>
      <c r="AM1223" s="98"/>
      <c r="AN1223" s="99">
        <f t="shared" si="1616"/>
        <v>-4813069.7166666659</v>
      </c>
      <c r="AO1223" s="247">
        <f t="shared" si="1566"/>
        <v>-4813069.7166666659</v>
      </c>
      <c r="AP1223" s="232"/>
      <c r="AQ1223" s="86">
        <f t="shared" si="1612"/>
        <v>-5597809.3200000003</v>
      </c>
      <c r="AR1223" s="99"/>
      <c r="AS1223" s="99"/>
      <c r="AT1223" s="99"/>
      <c r="AU1223" s="100"/>
      <c r="AV1223" s="99">
        <f t="shared" si="1567"/>
        <v>0</v>
      </c>
      <c r="AW1223" s="98"/>
      <c r="AX1223" s="99">
        <f t="shared" si="1601"/>
        <v>-5597809.3200000003</v>
      </c>
      <c r="AY1223" s="98">
        <f t="shared" si="1568"/>
        <v>-5597809.3200000003</v>
      </c>
      <c r="AZ1223" s="470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</row>
    <row r="1224" spans="1:83" s="11" customFormat="1" ht="12" customHeight="1">
      <c r="A1224" s="161">
        <v>23701133</v>
      </c>
      <c r="B1224" s="108" t="str">
        <f t="shared" si="1602"/>
        <v>23701133</v>
      </c>
      <c r="C1224" s="94" t="s">
        <v>716</v>
      </c>
      <c r="D1224" s="112" t="str">
        <f t="shared" si="1603"/>
        <v>W/C</v>
      </c>
      <c r="E1224" s="112"/>
      <c r="F1224" s="94"/>
      <c r="G1224" s="112"/>
      <c r="H1224" s="177" t="str">
        <f t="shared" si="1624"/>
        <v/>
      </c>
      <c r="I1224" s="177" t="str">
        <f t="shared" si="1625"/>
        <v/>
      </c>
      <c r="J1224" s="177" t="str">
        <f t="shared" si="1626"/>
        <v/>
      </c>
      <c r="K1224" s="177" t="str">
        <f t="shared" si="1627"/>
        <v/>
      </c>
      <c r="L1224" s="177" t="str">
        <f t="shared" si="1613"/>
        <v>NO</v>
      </c>
      <c r="M1224" s="177" t="str">
        <f t="shared" si="1614"/>
        <v>W/C</v>
      </c>
      <c r="N1224" s="177" t="str">
        <f t="shared" si="1615"/>
        <v>W/C</v>
      </c>
      <c r="O1224"/>
      <c r="P1224" s="95">
        <v>-6644610.7599999998</v>
      </c>
      <c r="Q1224" s="95">
        <v>-640444.09</v>
      </c>
      <c r="R1224" s="95">
        <v>-1841277.42</v>
      </c>
      <c r="S1224" s="95">
        <v>-3042110.75</v>
      </c>
      <c r="T1224" s="95">
        <v>-4242944.08</v>
      </c>
      <c r="U1224" s="95">
        <v>-5443777.4100000001</v>
      </c>
      <c r="V1224" s="95">
        <v>-6644610.7400000002</v>
      </c>
      <c r="W1224" s="95">
        <v>-640444.06999999995</v>
      </c>
      <c r="X1224" s="95">
        <v>-1841277.4</v>
      </c>
      <c r="Y1224" s="95">
        <v>-3042110.73</v>
      </c>
      <c r="Z1224" s="95">
        <v>-4242944.0599999996</v>
      </c>
      <c r="AA1224" s="95">
        <v>-5443777.3899999997</v>
      </c>
      <c r="AB1224" s="95">
        <v>-6644610.7199999997</v>
      </c>
      <c r="AC1224" s="95"/>
      <c r="AD1224" s="95"/>
      <c r="AE1224" s="95">
        <f t="shared" si="1607"/>
        <v>-3642527.4066666667</v>
      </c>
      <c r="AF1224" s="102"/>
      <c r="AG1224" s="101"/>
      <c r="AH1224" s="99"/>
      <c r="AI1224" s="99"/>
      <c r="AJ1224" s="99"/>
      <c r="AK1224" s="100"/>
      <c r="AL1224" s="99">
        <f t="shared" si="1565"/>
        <v>0</v>
      </c>
      <c r="AM1224" s="98"/>
      <c r="AN1224" s="99">
        <f t="shared" si="1616"/>
        <v>-3642527.4066666667</v>
      </c>
      <c r="AO1224" s="247">
        <f t="shared" si="1566"/>
        <v>-3642527.4066666667</v>
      </c>
      <c r="AP1224" s="232"/>
      <c r="AQ1224" s="86">
        <f t="shared" si="1612"/>
        <v>-6644610.7199999997</v>
      </c>
      <c r="AR1224" s="99"/>
      <c r="AS1224" s="99"/>
      <c r="AT1224" s="99"/>
      <c r="AU1224" s="100"/>
      <c r="AV1224" s="99">
        <f t="shared" si="1567"/>
        <v>0</v>
      </c>
      <c r="AW1224" s="98"/>
      <c r="AX1224" s="99">
        <f t="shared" si="1601"/>
        <v>-6644610.7199999997</v>
      </c>
      <c r="AY1224" s="98">
        <f t="shared" si="1568"/>
        <v>-6644610.7199999997</v>
      </c>
      <c r="AZ1224" s="470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</row>
    <row r="1225" spans="1:83" s="11" customFormat="1" ht="12" customHeight="1">
      <c r="A1225" s="161">
        <v>23701143</v>
      </c>
      <c r="B1225" s="108" t="str">
        <f t="shared" si="1602"/>
        <v>23701143</v>
      </c>
      <c r="C1225" s="94" t="s">
        <v>1378</v>
      </c>
      <c r="D1225" s="112" t="str">
        <f t="shared" si="1603"/>
        <v>W/C</v>
      </c>
      <c r="E1225" s="112"/>
      <c r="F1225" s="94"/>
      <c r="G1225" s="112"/>
      <c r="H1225" s="177" t="str">
        <f t="shared" si="1624"/>
        <v/>
      </c>
      <c r="I1225" s="177" t="str">
        <f t="shared" si="1625"/>
        <v/>
      </c>
      <c r="J1225" s="177" t="str">
        <f t="shared" si="1626"/>
        <v/>
      </c>
      <c r="K1225" s="177" t="str">
        <f t="shared" si="1627"/>
        <v/>
      </c>
      <c r="L1225" s="177" t="str">
        <f t="shared" si="1613"/>
        <v>NO</v>
      </c>
      <c r="M1225" s="177" t="str">
        <f t="shared" si="1614"/>
        <v>W/C</v>
      </c>
      <c r="N1225" s="177" t="str">
        <f t="shared" si="1615"/>
        <v>W/C</v>
      </c>
      <c r="O1225"/>
      <c r="P1225" s="95">
        <v>-3617716.66</v>
      </c>
      <c r="Q1225" s="95">
        <v>-5027216.66</v>
      </c>
      <c r="R1225" s="95">
        <v>-6436716.6600000001</v>
      </c>
      <c r="S1225" s="95">
        <v>-7846216.6600000001</v>
      </c>
      <c r="T1225" s="95">
        <v>-798716.66</v>
      </c>
      <c r="U1225" s="95">
        <v>-2208216.66</v>
      </c>
      <c r="V1225" s="95">
        <v>-3617716.66</v>
      </c>
      <c r="W1225" s="95">
        <v>-5027216.66</v>
      </c>
      <c r="X1225" s="95">
        <v>-6436716.6600000001</v>
      </c>
      <c r="Y1225" s="95">
        <v>-7846216.6600000001</v>
      </c>
      <c r="Z1225" s="95">
        <v>-798716.66</v>
      </c>
      <c r="AA1225" s="95">
        <v>-2208216.66</v>
      </c>
      <c r="AB1225" s="95">
        <v>-3617716.66</v>
      </c>
      <c r="AC1225" s="95"/>
      <c r="AD1225" s="95"/>
      <c r="AE1225" s="95">
        <f t="shared" si="1607"/>
        <v>-4322466.6599999992</v>
      </c>
      <c r="AF1225" s="102"/>
      <c r="AG1225" s="101"/>
      <c r="AH1225" s="99"/>
      <c r="AI1225" s="99"/>
      <c r="AJ1225" s="99"/>
      <c r="AK1225" s="100"/>
      <c r="AL1225" s="99">
        <f t="shared" si="1565"/>
        <v>0</v>
      </c>
      <c r="AM1225" s="98"/>
      <c r="AN1225" s="99">
        <f t="shared" si="1616"/>
        <v>-4322466.6599999992</v>
      </c>
      <c r="AO1225" s="247">
        <f t="shared" si="1566"/>
        <v>-4322466.6599999992</v>
      </c>
      <c r="AP1225" s="232"/>
      <c r="AQ1225" s="86">
        <f t="shared" si="1612"/>
        <v>-3617716.66</v>
      </c>
      <c r="AR1225" s="99"/>
      <c r="AS1225" s="99"/>
      <c r="AT1225" s="99"/>
      <c r="AU1225" s="100"/>
      <c r="AV1225" s="99">
        <f t="shared" si="1567"/>
        <v>0</v>
      </c>
      <c r="AW1225" s="98"/>
      <c r="AX1225" s="99">
        <f t="shared" si="1601"/>
        <v>-3617716.66</v>
      </c>
      <c r="AY1225" s="98">
        <f t="shared" si="1568"/>
        <v>-3617716.66</v>
      </c>
      <c r="AZ1225" s="470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</row>
    <row r="1226" spans="1:83" s="11" customFormat="1" ht="12" customHeight="1">
      <c r="A1226" s="161">
        <v>23701153</v>
      </c>
      <c r="B1226" s="108" t="str">
        <f t="shared" si="1602"/>
        <v>23701153</v>
      </c>
      <c r="C1226" s="94" t="s">
        <v>802</v>
      </c>
      <c r="D1226" s="112" t="str">
        <f t="shared" si="1603"/>
        <v>W/C</v>
      </c>
      <c r="E1226" s="112"/>
      <c r="F1226" s="94"/>
      <c r="G1226" s="112"/>
      <c r="H1226" s="177" t="str">
        <f t="shared" si="1624"/>
        <v/>
      </c>
      <c r="I1226" s="177" t="str">
        <f t="shared" si="1625"/>
        <v/>
      </c>
      <c r="J1226" s="177" t="str">
        <f t="shared" si="1626"/>
        <v/>
      </c>
      <c r="K1226" s="177" t="str">
        <f t="shared" si="1627"/>
        <v/>
      </c>
      <c r="L1226" s="177" t="str">
        <f t="shared" si="1613"/>
        <v>NO</v>
      </c>
      <c r="M1226" s="177" t="str">
        <f t="shared" si="1614"/>
        <v>W/C</v>
      </c>
      <c r="N1226" s="177" t="str">
        <f t="shared" si="1615"/>
        <v>W/C</v>
      </c>
      <c r="O1226"/>
      <c r="P1226" s="95">
        <v>-1416416.67</v>
      </c>
      <c r="Q1226" s="95">
        <v>-2340166.67</v>
      </c>
      <c r="R1226" s="95">
        <v>-3263916.67</v>
      </c>
      <c r="S1226" s="95">
        <v>-4187666.67</v>
      </c>
      <c r="T1226" s="95">
        <v>-5111416.67</v>
      </c>
      <c r="U1226" s="95">
        <v>-492666.67</v>
      </c>
      <c r="V1226" s="95">
        <v>-1416416.67</v>
      </c>
      <c r="W1226" s="95">
        <v>-2340166.67</v>
      </c>
      <c r="X1226" s="95">
        <v>-3263916.67</v>
      </c>
      <c r="Y1226" s="95">
        <v>-4187666.67</v>
      </c>
      <c r="Z1226" s="95">
        <v>-5111416.67</v>
      </c>
      <c r="AA1226" s="95">
        <v>-492666.67</v>
      </c>
      <c r="AB1226" s="95">
        <v>-1416416.67</v>
      </c>
      <c r="AC1226" s="95"/>
      <c r="AD1226" s="95"/>
      <c r="AE1226" s="95">
        <f t="shared" si="1607"/>
        <v>-2802041.6700000004</v>
      </c>
      <c r="AF1226" s="102"/>
      <c r="AG1226" s="101"/>
      <c r="AH1226" s="99"/>
      <c r="AI1226" s="99"/>
      <c r="AJ1226" s="99"/>
      <c r="AK1226" s="100"/>
      <c r="AL1226" s="99">
        <f t="shared" si="1565"/>
        <v>0</v>
      </c>
      <c r="AM1226" s="98"/>
      <c r="AN1226" s="99">
        <f t="shared" si="1616"/>
        <v>-2802041.6700000004</v>
      </c>
      <c r="AO1226" s="247">
        <f t="shared" si="1566"/>
        <v>-2802041.6700000004</v>
      </c>
      <c r="AP1226" s="232"/>
      <c r="AQ1226" s="86">
        <f t="shared" si="1612"/>
        <v>-1416416.67</v>
      </c>
      <c r="AR1226" s="99"/>
      <c r="AS1226" s="99"/>
      <c r="AT1226" s="99"/>
      <c r="AU1226" s="100"/>
      <c r="AV1226" s="99">
        <f t="shared" si="1567"/>
        <v>0</v>
      </c>
      <c r="AW1226" s="98"/>
      <c r="AX1226" s="99">
        <f t="shared" si="1601"/>
        <v>-1416416.67</v>
      </c>
      <c r="AY1226" s="98">
        <f t="shared" si="1568"/>
        <v>-1416416.67</v>
      </c>
      <c r="AZ1226" s="470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</row>
    <row r="1227" spans="1:83" s="11" customFormat="1" ht="12" customHeight="1">
      <c r="A1227" s="161">
        <v>23701163</v>
      </c>
      <c r="B1227" s="108" t="str">
        <f t="shared" si="1602"/>
        <v>23701163</v>
      </c>
      <c r="C1227" s="94" t="s">
        <v>803</v>
      </c>
      <c r="D1227" s="112" t="str">
        <f t="shared" si="1603"/>
        <v>W/C</v>
      </c>
      <c r="E1227" s="112"/>
      <c r="F1227" s="94"/>
      <c r="G1227" s="112"/>
      <c r="H1227" s="177" t="str">
        <f t="shared" si="1624"/>
        <v/>
      </c>
      <c r="I1227" s="177" t="str">
        <f t="shared" si="1625"/>
        <v/>
      </c>
      <c r="J1227" s="177" t="str">
        <f t="shared" si="1626"/>
        <v/>
      </c>
      <c r="K1227" s="177" t="str">
        <f t="shared" si="1627"/>
        <v/>
      </c>
      <c r="L1227" s="177" t="str">
        <f t="shared" si="1613"/>
        <v>NO</v>
      </c>
      <c r="M1227" s="177" t="str">
        <f t="shared" si="1614"/>
        <v>W/C</v>
      </c>
      <c r="N1227" s="177" t="str">
        <f t="shared" si="1615"/>
        <v>W/C</v>
      </c>
      <c r="O1227"/>
      <c r="P1227" s="95">
        <v>-270250</v>
      </c>
      <c r="Q1227" s="95">
        <v>-446500</v>
      </c>
      <c r="R1227" s="95">
        <v>-622750</v>
      </c>
      <c r="S1227" s="95">
        <v>-799000</v>
      </c>
      <c r="T1227" s="95">
        <v>-975250</v>
      </c>
      <c r="U1227" s="95">
        <v>-94000</v>
      </c>
      <c r="V1227" s="95">
        <v>-270250</v>
      </c>
      <c r="W1227" s="95">
        <v>-446500</v>
      </c>
      <c r="X1227" s="95">
        <v>-622750</v>
      </c>
      <c r="Y1227" s="95">
        <v>-799000</v>
      </c>
      <c r="Z1227" s="95">
        <v>-975250</v>
      </c>
      <c r="AA1227" s="95">
        <v>-94000</v>
      </c>
      <c r="AB1227" s="95">
        <v>-270250</v>
      </c>
      <c r="AC1227" s="95"/>
      <c r="AD1227" s="95"/>
      <c r="AE1227" s="95">
        <f t="shared" si="1607"/>
        <v>-534625</v>
      </c>
      <c r="AF1227" s="102"/>
      <c r="AG1227" s="101"/>
      <c r="AH1227" s="99"/>
      <c r="AI1227" s="99"/>
      <c r="AJ1227" s="99"/>
      <c r="AK1227" s="100"/>
      <c r="AL1227" s="99">
        <f t="shared" si="1565"/>
        <v>0</v>
      </c>
      <c r="AM1227" s="98"/>
      <c r="AN1227" s="99">
        <f t="shared" si="1616"/>
        <v>-534625</v>
      </c>
      <c r="AO1227" s="247">
        <f t="shared" si="1566"/>
        <v>-534625</v>
      </c>
      <c r="AP1227" s="232"/>
      <c r="AQ1227" s="86">
        <f t="shared" si="1612"/>
        <v>-270250</v>
      </c>
      <c r="AR1227" s="99"/>
      <c r="AS1227" s="99"/>
      <c r="AT1227" s="99"/>
      <c r="AU1227" s="100"/>
      <c r="AV1227" s="99">
        <f t="shared" si="1567"/>
        <v>0</v>
      </c>
      <c r="AW1227" s="98"/>
      <c r="AX1227" s="99">
        <f t="shared" si="1601"/>
        <v>-270250</v>
      </c>
      <c r="AY1227" s="98">
        <f t="shared" si="1568"/>
        <v>-270250</v>
      </c>
      <c r="AZ1227" s="470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</row>
    <row r="1228" spans="1:83" s="11" customFormat="1" ht="12" customHeight="1">
      <c r="A1228" s="161">
        <v>23701173</v>
      </c>
      <c r="B1228" s="108" t="str">
        <f t="shared" si="1602"/>
        <v>23701173</v>
      </c>
      <c r="C1228" s="94" t="s">
        <v>951</v>
      </c>
      <c r="D1228" s="112" t="str">
        <f t="shared" si="1603"/>
        <v>W/C</v>
      </c>
      <c r="E1228" s="112"/>
      <c r="F1228" s="94"/>
      <c r="G1228" s="112"/>
      <c r="H1228" s="177" t="str">
        <f t="shared" si="1624"/>
        <v/>
      </c>
      <c r="I1228" s="177" t="str">
        <f t="shared" si="1625"/>
        <v/>
      </c>
      <c r="J1228" s="177" t="str">
        <f t="shared" si="1626"/>
        <v/>
      </c>
      <c r="K1228" s="177" t="str">
        <f t="shared" si="1627"/>
        <v/>
      </c>
      <c r="L1228" s="177" t="str">
        <f t="shared" si="1613"/>
        <v>NO</v>
      </c>
      <c r="M1228" s="177" t="str">
        <f t="shared" si="1614"/>
        <v>W/C</v>
      </c>
      <c r="N1228" s="177" t="str">
        <f t="shared" si="1615"/>
        <v>W/C</v>
      </c>
      <c r="O1228"/>
      <c r="P1228" s="95">
        <v>-511843.78</v>
      </c>
      <c r="Q1228" s="95">
        <v>-95145.31</v>
      </c>
      <c r="R1228" s="95">
        <v>-169970.91</v>
      </c>
      <c r="S1228" s="95">
        <v>-237375.71</v>
      </c>
      <c r="T1228" s="95">
        <v>-296176.44</v>
      </c>
      <c r="U1228" s="95">
        <v>-347559.51</v>
      </c>
      <c r="V1228" s="95">
        <v>-393264.13</v>
      </c>
      <c r="W1228" s="95">
        <v>-429660.11</v>
      </c>
      <c r="X1228" s="95">
        <v>-466687.69</v>
      </c>
      <c r="Y1228" s="95">
        <v>-502466.17</v>
      </c>
      <c r="Z1228" s="95">
        <v>-530054.88</v>
      </c>
      <c r="AA1228" s="95">
        <v>-550317.13</v>
      </c>
      <c r="AB1228" s="95">
        <v>-578126</v>
      </c>
      <c r="AC1228" s="95"/>
      <c r="AD1228" s="95"/>
      <c r="AE1228" s="95">
        <f t="shared" si="1607"/>
        <v>-380305.23999999993</v>
      </c>
      <c r="AF1228" s="102"/>
      <c r="AG1228" s="101"/>
      <c r="AH1228" s="99"/>
      <c r="AI1228" s="99"/>
      <c r="AJ1228" s="99"/>
      <c r="AK1228" s="100"/>
      <c r="AL1228" s="99">
        <f t="shared" si="1565"/>
        <v>0</v>
      </c>
      <c r="AM1228" s="98"/>
      <c r="AN1228" s="99">
        <f t="shared" si="1616"/>
        <v>-380305.23999999993</v>
      </c>
      <c r="AO1228" s="247">
        <f t="shared" si="1566"/>
        <v>-380305.23999999993</v>
      </c>
      <c r="AP1228" s="232"/>
      <c r="AQ1228" s="86">
        <f t="shared" si="1612"/>
        <v>-578126</v>
      </c>
      <c r="AR1228" s="99"/>
      <c r="AS1228" s="99"/>
      <c r="AT1228" s="99"/>
      <c r="AU1228" s="100"/>
      <c r="AV1228" s="99">
        <f t="shared" si="1567"/>
        <v>0</v>
      </c>
      <c r="AW1228" s="98"/>
      <c r="AX1228" s="99">
        <f t="shared" si="1601"/>
        <v>-578126</v>
      </c>
      <c r="AY1228" s="98">
        <f t="shared" si="1568"/>
        <v>-578126</v>
      </c>
      <c r="AZ1228" s="470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</row>
    <row r="1229" spans="1:83" s="11" customFormat="1" ht="12" customHeight="1">
      <c r="A1229" s="161">
        <v>23701183</v>
      </c>
      <c r="B1229" s="108" t="str">
        <f t="shared" si="1602"/>
        <v>23701183</v>
      </c>
      <c r="C1229" s="94" t="s">
        <v>972</v>
      </c>
      <c r="D1229" s="112" t="str">
        <f t="shared" si="1603"/>
        <v>W/C</v>
      </c>
      <c r="E1229" s="112"/>
      <c r="F1229" s="94"/>
      <c r="G1229" s="112"/>
      <c r="H1229" s="177" t="str">
        <f t="shared" si="1624"/>
        <v/>
      </c>
      <c r="I1229" s="177" t="str">
        <f t="shared" si="1625"/>
        <v/>
      </c>
      <c r="J1229" s="177" t="str">
        <f t="shared" si="1626"/>
        <v/>
      </c>
      <c r="K1229" s="177" t="str">
        <f t="shared" si="1627"/>
        <v/>
      </c>
      <c r="L1229" s="177" t="str">
        <f t="shared" si="1613"/>
        <v>NO</v>
      </c>
      <c r="M1229" s="177" t="str">
        <f t="shared" si="1614"/>
        <v>W/C</v>
      </c>
      <c r="N1229" s="177" t="str">
        <f t="shared" si="1615"/>
        <v>W/C</v>
      </c>
      <c r="O1229"/>
      <c r="P1229" s="95">
        <v>-1814979.83</v>
      </c>
      <c r="Q1229" s="95">
        <v>-2264974.83</v>
      </c>
      <c r="R1229" s="95">
        <v>-2714969.83</v>
      </c>
      <c r="S1229" s="95">
        <v>-464994.83</v>
      </c>
      <c r="T1229" s="95">
        <v>-914989.83</v>
      </c>
      <c r="U1229" s="95">
        <v>-1364984.83</v>
      </c>
      <c r="V1229" s="95">
        <v>-1814979.83</v>
      </c>
      <c r="W1229" s="95">
        <v>-2264974.83</v>
      </c>
      <c r="X1229" s="95">
        <v>-2714969.83</v>
      </c>
      <c r="Y1229" s="95">
        <v>-464994.83</v>
      </c>
      <c r="Z1229" s="95">
        <v>-914989.83</v>
      </c>
      <c r="AA1229" s="95">
        <v>-1364984.83</v>
      </c>
      <c r="AB1229" s="95">
        <v>-1814979.83</v>
      </c>
      <c r="AC1229" s="95"/>
      <c r="AD1229" s="95"/>
      <c r="AE1229" s="95">
        <f t="shared" si="1607"/>
        <v>-1589982.33</v>
      </c>
      <c r="AF1229" s="102"/>
      <c r="AG1229" s="101"/>
      <c r="AH1229" s="99"/>
      <c r="AI1229" s="99"/>
      <c r="AJ1229" s="99"/>
      <c r="AK1229" s="100"/>
      <c r="AL1229" s="99">
        <f t="shared" si="1565"/>
        <v>0</v>
      </c>
      <c r="AM1229" s="98"/>
      <c r="AN1229" s="99">
        <f t="shared" si="1616"/>
        <v>-1589982.33</v>
      </c>
      <c r="AO1229" s="247">
        <f t="shared" si="1566"/>
        <v>-1589982.33</v>
      </c>
      <c r="AP1229" s="232"/>
      <c r="AQ1229" s="86">
        <f t="shared" si="1612"/>
        <v>-1814979.83</v>
      </c>
      <c r="AR1229" s="99"/>
      <c r="AS1229" s="99"/>
      <c r="AT1229" s="99"/>
      <c r="AU1229" s="100"/>
      <c r="AV1229" s="99">
        <f t="shared" si="1567"/>
        <v>0</v>
      </c>
      <c r="AW1229" s="98"/>
      <c r="AX1229" s="99">
        <f t="shared" si="1601"/>
        <v>-1814979.83</v>
      </c>
      <c r="AY1229" s="98">
        <f t="shared" si="1568"/>
        <v>-1814979.83</v>
      </c>
      <c r="AZ1229" s="470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</row>
    <row r="1230" spans="1:83" s="11" customFormat="1" ht="12" customHeight="1">
      <c r="A1230" s="161">
        <v>23701193</v>
      </c>
      <c r="B1230" s="108" t="str">
        <f t="shared" si="1602"/>
        <v>23701193</v>
      </c>
      <c r="C1230" s="94" t="s">
        <v>974</v>
      </c>
      <c r="D1230" s="112" t="str">
        <f t="shared" si="1603"/>
        <v>W/C</v>
      </c>
      <c r="E1230" s="112"/>
      <c r="F1230" s="94"/>
      <c r="G1230" s="112"/>
      <c r="H1230" s="177" t="str">
        <f t="shared" si="1624"/>
        <v/>
      </c>
      <c r="I1230" s="177" t="str">
        <f t="shared" si="1625"/>
        <v/>
      </c>
      <c r="J1230" s="177" t="str">
        <f t="shared" si="1626"/>
        <v/>
      </c>
      <c r="K1230" s="177" t="str">
        <f t="shared" si="1627"/>
        <v/>
      </c>
      <c r="L1230" s="177" t="str">
        <f t="shared" si="1613"/>
        <v>NO</v>
      </c>
      <c r="M1230" s="177" t="str">
        <f t="shared" si="1614"/>
        <v>W/C</v>
      </c>
      <c r="N1230" s="177" t="str">
        <f t="shared" si="1615"/>
        <v>W/C</v>
      </c>
      <c r="O1230"/>
      <c r="P1230" s="95">
        <v>-314600</v>
      </c>
      <c r="Q1230" s="95">
        <v>-392600</v>
      </c>
      <c r="R1230" s="95">
        <v>-470600</v>
      </c>
      <c r="S1230" s="95">
        <v>-80600</v>
      </c>
      <c r="T1230" s="95">
        <v>-158600</v>
      </c>
      <c r="U1230" s="95">
        <v>-236600</v>
      </c>
      <c r="V1230" s="95">
        <v>-314600</v>
      </c>
      <c r="W1230" s="95">
        <v>-392600</v>
      </c>
      <c r="X1230" s="95">
        <v>-470600</v>
      </c>
      <c r="Y1230" s="95">
        <v>-80600</v>
      </c>
      <c r="Z1230" s="95">
        <v>-158600</v>
      </c>
      <c r="AA1230" s="95">
        <v>-236600</v>
      </c>
      <c r="AB1230" s="95">
        <v>-314600</v>
      </c>
      <c r="AC1230" s="95"/>
      <c r="AD1230" s="95"/>
      <c r="AE1230" s="95">
        <f t="shared" si="1607"/>
        <v>-275600</v>
      </c>
      <c r="AF1230" s="102"/>
      <c r="AG1230" s="101"/>
      <c r="AH1230" s="99"/>
      <c r="AI1230" s="99"/>
      <c r="AJ1230" s="99"/>
      <c r="AK1230" s="100"/>
      <c r="AL1230" s="99">
        <f t="shared" si="1565"/>
        <v>0</v>
      </c>
      <c r="AM1230" s="98"/>
      <c r="AN1230" s="99">
        <f t="shared" si="1616"/>
        <v>-275600</v>
      </c>
      <c r="AO1230" s="247">
        <f t="shared" si="1566"/>
        <v>-275600</v>
      </c>
      <c r="AP1230" s="232"/>
      <c r="AQ1230" s="86">
        <f t="shared" si="1612"/>
        <v>-314600</v>
      </c>
      <c r="AR1230" s="99"/>
      <c r="AS1230" s="99"/>
      <c r="AT1230" s="99"/>
      <c r="AU1230" s="100"/>
      <c r="AV1230" s="99">
        <f t="shared" si="1567"/>
        <v>0</v>
      </c>
      <c r="AW1230" s="98"/>
      <c r="AX1230" s="99">
        <f t="shared" si="1601"/>
        <v>-314600</v>
      </c>
      <c r="AY1230" s="98">
        <f t="shared" si="1568"/>
        <v>-314600</v>
      </c>
      <c r="AZ1230" s="47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</row>
    <row r="1231" spans="1:83" s="11" customFormat="1" ht="12" customHeight="1">
      <c r="A1231" s="167">
        <v>23701203</v>
      </c>
      <c r="B1231" s="196" t="str">
        <f t="shared" si="1602"/>
        <v>23701203</v>
      </c>
      <c r="C1231" s="123" t="s">
        <v>1166</v>
      </c>
      <c r="D1231" s="112" t="str">
        <f t="shared" si="1603"/>
        <v>W/C</v>
      </c>
      <c r="E1231" s="112"/>
      <c r="F1231" s="123"/>
      <c r="G1231" s="112"/>
      <c r="H1231" s="177" t="str">
        <f t="shared" si="1624"/>
        <v/>
      </c>
      <c r="I1231" s="177" t="str">
        <f t="shared" si="1625"/>
        <v/>
      </c>
      <c r="J1231" s="177" t="str">
        <f t="shared" si="1626"/>
        <v/>
      </c>
      <c r="K1231" s="177" t="str">
        <f t="shared" si="1627"/>
        <v/>
      </c>
      <c r="L1231" s="177" t="str">
        <f t="shared" si="1613"/>
        <v>NO</v>
      </c>
      <c r="M1231" s="177" t="str">
        <f t="shared" si="1614"/>
        <v>W/C</v>
      </c>
      <c r="N1231" s="177" t="str">
        <f t="shared" si="1615"/>
        <v>W/C</v>
      </c>
      <c r="O1231" s="5"/>
      <c r="P1231" s="95">
        <v>-2081319.58</v>
      </c>
      <c r="Q1231" s="95">
        <v>-3604236.25</v>
      </c>
      <c r="R1231" s="95">
        <v>-5127152.92</v>
      </c>
      <c r="S1231" s="95">
        <v>-6650069.5899999999</v>
      </c>
      <c r="T1231" s="95">
        <v>-8172986.2599999998</v>
      </c>
      <c r="U1231" s="95">
        <v>-558402.93000000005</v>
      </c>
      <c r="V1231" s="95">
        <v>-2081319.6</v>
      </c>
      <c r="W1231" s="95">
        <v>-3604236.27</v>
      </c>
      <c r="X1231" s="95">
        <v>-5127152.9400000004</v>
      </c>
      <c r="Y1231" s="95">
        <v>-6650069.6100000003</v>
      </c>
      <c r="Z1231" s="95">
        <v>-8172986.2800000003</v>
      </c>
      <c r="AA1231" s="95">
        <v>-558402.94999999995</v>
      </c>
      <c r="AB1231" s="95">
        <v>-2081319.62</v>
      </c>
      <c r="AC1231" s="95"/>
      <c r="AD1231" s="95"/>
      <c r="AE1231" s="95">
        <f t="shared" si="1607"/>
        <v>-4365694.6000000006</v>
      </c>
      <c r="AF1231" s="102"/>
      <c r="AG1231" s="101"/>
      <c r="AH1231" s="99"/>
      <c r="AI1231" s="99"/>
      <c r="AJ1231" s="99"/>
      <c r="AK1231" s="100"/>
      <c r="AL1231" s="99">
        <f t="shared" si="1565"/>
        <v>0</v>
      </c>
      <c r="AM1231" s="98"/>
      <c r="AN1231" s="99">
        <f t="shared" si="1616"/>
        <v>-4365694.6000000006</v>
      </c>
      <c r="AO1231" s="247">
        <f t="shared" si="1566"/>
        <v>-4365694.6000000006</v>
      </c>
      <c r="AP1231" s="232"/>
      <c r="AQ1231" s="86">
        <f t="shared" si="1612"/>
        <v>-2081319.62</v>
      </c>
      <c r="AR1231" s="99"/>
      <c r="AS1231" s="99"/>
      <c r="AT1231" s="99"/>
      <c r="AU1231" s="100"/>
      <c r="AV1231" s="99">
        <f t="shared" si="1567"/>
        <v>0</v>
      </c>
      <c r="AW1231" s="98"/>
      <c r="AX1231" s="99">
        <f t="shared" si="1601"/>
        <v>-2081319.62</v>
      </c>
      <c r="AY1231" s="98">
        <f t="shared" si="1568"/>
        <v>-2081319.62</v>
      </c>
      <c r="AZ1231" s="470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</row>
    <row r="1232" spans="1:83" s="11" customFormat="1" ht="12" customHeight="1">
      <c r="A1232" s="505">
        <v>23701223</v>
      </c>
      <c r="B1232" s="507" t="str">
        <f t="shared" si="1602"/>
        <v>23701223</v>
      </c>
      <c r="C1232" s="582" t="s">
        <v>1804</v>
      </c>
      <c r="D1232" s="480" t="str">
        <f t="shared" si="1603"/>
        <v>W/C</v>
      </c>
      <c r="E1232" s="480"/>
      <c r="F1232" s="495">
        <v>43678</v>
      </c>
      <c r="G1232" s="480"/>
      <c r="H1232" s="482" t="str">
        <f t="shared" ref="H1232" si="1628">IF(VALUE(AH1232),H$7,IF(ISBLANK(AH1232),"",H$7))</f>
        <v/>
      </c>
      <c r="I1232" s="482" t="str">
        <f t="shared" ref="I1232" si="1629">IF(VALUE(AI1232),I$7,IF(ISBLANK(AI1232),"",I$7))</f>
        <v/>
      </c>
      <c r="J1232" s="482" t="str">
        <f t="shared" ref="J1232" si="1630">IF(VALUE(AJ1232),J$7,IF(ISBLANK(AJ1232),"",J$7))</f>
        <v/>
      </c>
      <c r="K1232" s="482" t="str">
        <f t="shared" ref="K1232" si="1631">IF(VALUE(AK1232),K$7,IF(ISBLANK(AK1232),"",K$7))</f>
        <v/>
      </c>
      <c r="L1232" s="482" t="str">
        <f t="shared" ref="L1232" si="1632">IF(VALUE(AM1232),"W/C",IF(ISBLANK(AM1232),"NO","W/C"))</f>
        <v>NO</v>
      </c>
      <c r="M1232" s="482" t="str">
        <f t="shared" ref="M1232" si="1633">IF(VALUE(AN1232),"W/C",IF(ISBLANK(AN1232),"NO","W/C"))</f>
        <v>W/C</v>
      </c>
      <c r="N1232" s="482" t="str">
        <f t="shared" ref="N1232" si="1634">IF(OR(CONCATENATE(L1232,M1232)="NOW/C",CONCATENATE(L1232,M1232)="W/CNO"),"W/C","")</f>
        <v>W/C</v>
      </c>
      <c r="O1232" s="483"/>
      <c r="P1232" s="484"/>
      <c r="Q1232" s="484"/>
      <c r="R1232" s="484"/>
      <c r="S1232" s="484"/>
      <c r="T1232" s="484"/>
      <c r="U1232" s="484"/>
      <c r="V1232" s="484"/>
      <c r="W1232" s="484"/>
      <c r="X1232" s="484">
        <v>-81250</v>
      </c>
      <c r="Y1232" s="484">
        <v>-1300000</v>
      </c>
      <c r="Z1232" s="484">
        <v>-2518750</v>
      </c>
      <c r="AA1232" s="484">
        <v>-3737500</v>
      </c>
      <c r="AB1232" s="484">
        <v>-4956250</v>
      </c>
      <c r="AC1232" s="562"/>
      <c r="AD1232" s="562"/>
      <c r="AE1232" s="562">
        <f t="shared" si="1607"/>
        <v>-842968.75</v>
      </c>
      <c r="AF1232" s="571"/>
      <c r="AG1232" s="572"/>
      <c r="AH1232" s="564"/>
      <c r="AI1232" s="564"/>
      <c r="AJ1232" s="564"/>
      <c r="AK1232" s="573"/>
      <c r="AL1232" s="564">
        <f t="shared" ref="AL1232" si="1635">SUM(AI1232:AK1232)</f>
        <v>0</v>
      </c>
      <c r="AM1232" s="565"/>
      <c r="AN1232" s="564">
        <f t="shared" ref="AN1232" si="1636">AE1232</f>
        <v>-842968.75</v>
      </c>
      <c r="AO1232" s="574">
        <f t="shared" ref="AO1232" si="1637">AM1232+AN1232</f>
        <v>-842968.75</v>
      </c>
      <c r="AP1232" s="232"/>
      <c r="AQ1232" s="575">
        <f t="shared" ref="AQ1232" si="1638">AB1232</f>
        <v>-4956250</v>
      </c>
      <c r="AR1232" s="564"/>
      <c r="AS1232" s="564"/>
      <c r="AT1232" s="564"/>
      <c r="AU1232" s="573"/>
      <c r="AV1232" s="564">
        <f t="shared" ref="AV1232" si="1639">SUM(AS1232:AU1232)</f>
        <v>0</v>
      </c>
      <c r="AW1232" s="565"/>
      <c r="AX1232" s="564">
        <f t="shared" ref="AX1232" si="1640">AQ1232</f>
        <v>-4956250</v>
      </c>
      <c r="AY1232" s="565">
        <f t="shared" ref="AY1232" si="1641">AW1232+AX1232</f>
        <v>-4956250</v>
      </c>
      <c r="AZ1232" s="470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</row>
    <row r="1233" spans="1:83" s="11" customFormat="1" ht="12" customHeight="1">
      <c r="A1233" s="161">
        <v>24100043</v>
      </c>
      <c r="B1233" s="108" t="str">
        <f t="shared" si="1602"/>
        <v>24100043</v>
      </c>
      <c r="C1233" s="94" t="s">
        <v>549</v>
      </c>
      <c r="D1233" s="112" t="str">
        <f t="shared" si="1603"/>
        <v>W/C</v>
      </c>
      <c r="E1233" s="112"/>
      <c r="F1233" s="94"/>
      <c r="G1233" s="112"/>
      <c r="H1233" s="177" t="str">
        <f t="shared" si="1624"/>
        <v/>
      </c>
      <c r="I1233" s="177" t="str">
        <f t="shared" si="1625"/>
        <v/>
      </c>
      <c r="J1233" s="177" t="str">
        <f t="shared" si="1626"/>
        <v/>
      </c>
      <c r="K1233" s="177" t="str">
        <f t="shared" si="1627"/>
        <v/>
      </c>
      <c r="L1233" s="177" t="str">
        <f t="shared" si="1613"/>
        <v>NO</v>
      </c>
      <c r="M1233" s="177" t="str">
        <f t="shared" si="1614"/>
        <v>W/C</v>
      </c>
      <c r="N1233" s="177" t="str">
        <f t="shared" si="1615"/>
        <v>W/C</v>
      </c>
      <c r="O1233" s="5"/>
      <c r="P1233" s="95">
        <v>-458957.28</v>
      </c>
      <c r="Q1233" s="95">
        <v>-388250.93</v>
      </c>
      <c r="R1233" s="95">
        <v>-459252.4</v>
      </c>
      <c r="S1233" s="95">
        <v>0</v>
      </c>
      <c r="T1233" s="95">
        <v>0</v>
      </c>
      <c r="U1233" s="95">
        <v>0</v>
      </c>
      <c r="V1233" s="95">
        <v>-372156.38</v>
      </c>
      <c r="W1233" s="95">
        <v>-345322.01</v>
      </c>
      <c r="X1233" s="95">
        <v>0</v>
      </c>
      <c r="Y1233" s="95">
        <v>0</v>
      </c>
      <c r="Z1233" s="95">
        <v>0</v>
      </c>
      <c r="AA1233" s="95">
        <v>0</v>
      </c>
      <c r="AB1233" s="95">
        <v>-386810.88</v>
      </c>
      <c r="AC1233" s="95"/>
      <c r="AD1233" s="95"/>
      <c r="AE1233" s="95">
        <f t="shared" si="1607"/>
        <v>-165655.48333333334</v>
      </c>
      <c r="AF1233" s="102"/>
      <c r="AG1233" s="101"/>
      <c r="AH1233" s="99"/>
      <c r="AI1233" s="99"/>
      <c r="AJ1233" s="99"/>
      <c r="AK1233" s="100"/>
      <c r="AL1233" s="99">
        <f t="shared" si="1565"/>
        <v>0</v>
      </c>
      <c r="AM1233" s="98"/>
      <c r="AN1233" s="99">
        <f t="shared" si="1616"/>
        <v>-165655.48333333334</v>
      </c>
      <c r="AO1233" s="247">
        <f t="shared" si="1566"/>
        <v>-165655.48333333334</v>
      </c>
      <c r="AP1233" s="232"/>
      <c r="AQ1233" s="86">
        <f t="shared" si="1612"/>
        <v>-386810.88</v>
      </c>
      <c r="AR1233" s="99"/>
      <c r="AS1233" s="99"/>
      <c r="AT1233" s="99"/>
      <c r="AU1233" s="100"/>
      <c r="AV1233" s="99">
        <f t="shared" si="1567"/>
        <v>0</v>
      </c>
      <c r="AW1233" s="98"/>
      <c r="AX1233" s="99">
        <f t="shared" si="1601"/>
        <v>-386810.88</v>
      </c>
      <c r="AY1233" s="98">
        <f t="shared" si="1568"/>
        <v>-386810.88</v>
      </c>
      <c r="AZ1233" s="470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</row>
    <row r="1234" spans="1:83" s="11" customFormat="1" ht="12" customHeight="1">
      <c r="A1234" s="161">
        <v>24100063</v>
      </c>
      <c r="B1234" s="108" t="str">
        <f t="shared" si="1602"/>
        <v>24100063</v>
      </c>
      <c r="C1234" s="94" t="s">
        <v>550</v>
      </c>
      <c r="D1234" s="112" t="str">
        <f t="shared" si="1603"/>
        <v>W/C</v>
      </c>
      <c r="E1234" s="112"/>
      <c r="F1234" s="94"/>
      <c r="G1234" s="112"/>
      <c r="H1234" s="177" t="str">
        <f t="shared" si="1624"/>
        <v/>
      </c>
      <c r="I1234" s="177" t="str">
        <f t="shared" si="1625"/>
        <v/>
      </c>
      <c r="J1234" s="177" t="str">
        <f t="shared" si="1626"/>
        <v/>
      </c>
      <c r="K1234" s="177" t="str">
        <f t="shared" si="1627"/>
        <v/>
      </c>
      <c r="L1234" s="177" t="str">
        <f t="shared" si="1613"/>
        <v>NO</v>
      </c>
      <c r="M1234" s="177" t="str">
        <f t="shared" si="1614"/>
        <v>W/C</v>
      </c>
      <c r="N1234" s="177" t="str">
        <f t="shared" si="1615"/>
        <v>W/C</v>
      </c>
      <c r="O1234" s="5"/>
      <c r="P1234" s="95">
        <v>267.06</v>
      </c>
      <c r="Q1234" s="95">
        <v>-530.29</v>
      </c>
      <c r="R1234" s="95">
        <v>11.1</v>
      </c>
      <c r="S1234" s="95">
        <v>10018.42</v>
      </c>
      <c r="T1234" s="95">
        <v>10345.99</v>
      </c>
      <c r="U1234" s="95">
        <v>10252.77</v>
      </c>
      <c r="V1234" s="95">
        <v>9832.15</v>
      </c>
      <c r="W1234" s="95">
        <v>8435.4699999999993</v>
      </c>
      <c r="X1234" s="95">
        <v>17380.150000000001</v>
      </c>
      <c r="Y1234" s="95">
        <v>9420.19</v>
      </c>
      <c r="Z1234" s="95">
        <v>9491.27</v>
      </c>
      <c r="AA1234" s="95">
        <v>9496.9599999999991</v>
      </c>
      <c r="AB1234" s="95">
        <v>9387.15</v>
      </c>
      <c r="AC1234" s="95"/>
      <c r="AD1234" s="95"/>
      <c r="AE1234" s="95">
        <f t="shared" si="1607"/>
        <v>8248.4404166666682</v>
      </c>
      <c r="AF1234" s="102"/>
      <c r="AG1234" s="101"/>
      <c r="AH1234" s="99"/>
      <c r="AI1234" s="99"/>
      <c r="AJ1234" s="99"/>
      <c r="AK1234" s="100"/>
      <c r="AL1234" s="99">
        <f t="shared" si="1565"/>
        <v>0</v>
      </c>
      <c r="AM1234" s="98"/>
      <c r="AN1234" s="99">
        <f t="shared" si="1616"/>
        <v>8248.4404166666682</v>
      </c>
      <c r="AO1234" s="247">
        <f t="shared" si="1566"/>
        <v>8248.4404166666682</v>
      </c>
      <c r="AP1234" s="232"/>
      <c r="AQ1234" s="86">
        <f t="shared" si="1612"/>
        <v>9387.15</v>
      </c>
      <c r="AR1234" s="99"/>
      <c r="AS1234" s="99"/>
      <c r="AT1234" s="99"/>
      <c r="AU1234" s="100"/>
      <c r="AV1234" s="99">
        <f t="shared" si="1567"/>
        <v>0</v>
      </c>
      <c r="AW1234" s="98"/>
      <c r="AX1234" s="99">
        <f t="shared" si="1601"/>
        <v>9387.15</v>
      </c>
      <c r="AY1234" s="98">
        <f t="shared" si="1568"/>
        <v>9387.15</v>
      </c>
      <c r="AZ1234" s="470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</row>
    <row r="1235" spans="1:83" s="11" customFormat="1" ht="12" customHeight="1">
      <c r="A1235" s="161">
        <v>24100143</v>
      </c>
      <c r="B1235" s="108" t="str">
        <f t="shared" si="1602"/>
        <v>24100143</v>
      </c>
      <c r="C1235" s="94" t="s">
        <v>225</v>
      </c>
      <c r="D1235" s="112" t="str">
        <f t="shared" si="1603"/>
        <v>W/C</v>
      </c>
      <c r="E1235" s="112"/>
      <c r="F1235" s="94"/>
      <c r="G1235" s="112"/>
      <c r="H1235" s="177" t="str">
        <f t="shared" si="1624"/>
        <v/>
      </c>
      <c r="I1235" s="177" t="str">
        <f t="shared" si="1625"/>
        <v/>
      </c>
      <c r="J1235" s="177" t="str">
        <f t="shared" si="1626"/>
        <v/>
      </c>
      <c r="K1235" s="177" t="str">
        <f t="shared" si="1627"/>
        <v/>
      </c>
      <c r="L1235" s="177" t="str">
        <f t="shared" si="1613"/>
        <v>NO</v>
      </c>
      <c r="M1235" s="177" t="str">
        <f t="shared" si="1614"/>
        <v>W/C</v>
      </c>
      <c r="N1235" s="177" t="str">
        <f t="shared" si="1615"/>
        <v>W/C</v>
      </c>
      <c r="O1235" s="5"/>
      <c r="P1235" s="95">
        <v>-827797.92</v>
      </c>
      <c r="Q1235" s="95">
        <v>-625583.42000000004</v>
      </c>
      <c r="R1235" s="95">
        <v>-827939.2</v>
      </c>
      <c r="S1235" s="95">
        <v>0</v>
      </c>
      <c r="T1235" s="95">
        <v>0</v>
      </c>
      <c r="U1235" s="95">
        <v>0</v>
      </c>
      <c r="V1235" s="95">
        <v>-677486.23</v>
      </c>
      <c r="W1235" s="95">
        <v>-665411.54</v>
      </c>
      <c r="X1235" s="95">
        <v>0</v>
      </c>
      <c r="Y1235" s="95">
        <v>0</v>
      </c>
      <c r="Z1235" s="95">
        <v>-157069.96</v>
      </c>
      <c r="AA1235" s="95">
        <v>0</v>
      </c>
      <c r="AB1235" s="95">
        <v>-640291.64</v>
      </c>
      <c r="AC1235" s="95"/>
      <c r="AD1235" s="95"/>
      <c r="AE1235" s="95">
        <f t="shared" si="1607"/>
        <v>-307294.59416666668</v>
      </c>
      <c r="AF1235" s="102"/>
      <c r="AG1235" s="101"/>
      <c r="AH1235" s="99"/>
      <c r="AI1235" s="99"/>
      <c r="AJ1235" s="99"/>
      <c r="AK1235" s="100"/>
      <c r="AL1235" s="99">
        <f t="shared" si="1565"/>
        <v>0</v>
      </c>
      <c r="AM1235" s="98"/>
      <c r="AN1235" s="99">
        <f t="shared" si="1616"/>
        <v>-307294.59416666668</v>
      </c>
      <c r="AO1235" s="247">
        <f t="shared" si="1566"/>
        <v>-307294.59416666668</v>
      </c>
      <c r="AP1235" s="232"/>
      <c r="AQ1235" s="86">
        <f t="shared" si="1612"/>
        <v>-640291.64</v>
      </c>
      <c r="AR1235" s="99"/>
      <c r="AS1235" s="99"/>
      <c r="AT1235" s="99"/>
      <c r="AU1235" s="100"/>
      <c r="AV1235" s="99">
        <f t="shared" si="1567"/>
        <v>0</v>
      </c>
      <c r="AW1235" s="98"/>
      <c r="AX1235" s="99">
        <f t="shared" si="1601"/>
        <v>-640291.64</v>
      </c>
      <c r="AY1235" s="98">
        <f t="shared" si="1568"/>
        <v>-640291.64</v>
      </c>
      <c r="AZ1235" s="470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</row>
    <row r="1236" spans="1:83" s="11" customFormat="1" ht="12" customHeight="1">
      <c r="A1236" s="161">
        <v>24100173</v>
      </c>
      <c r="B1236" s="108" t="str">
        <f t="shared" si="1602"/>
        <v>24100173</v>
      </c>
      <c r="C1236" s="94" t="s">
        <v>550</v>
      </c>
      <c r="D1236" s="112" t="str">
        <f t="shared" si="1603"/>
        <v>W/C</v>
      </c>
      <c r="E1236" s="112"/>
      <c r="F1236" s="94"/>
      <c r="G1236" s="112"/>
      <c r="H1236" s="177" t="str">
        <f t="shared" si="1624"/>
        <v/>
      </c>
      <c r="I1236" s="177" t="str">
        <f t="shared" si="1625"/>
        <v/>
      </c>
      <c r="J1236" s="177" t="str">
        <f t="shared" si="1626"/>
        <v/>
      </c>
      <c r="K1236" s="177" t="str">
        <f t="shared" si="1627"/>
        <v/>
      </c>
      <c r="L1236" s="177" t="str">
        <f t="shared" si="1613"/>
        <v>NO</v>
      </c>
      <c r="M1236" s="177" t="str">
        <f t="shared" si="1614"/>
        <v>W/C</v>
      </c>
      <c r="N1236" s="177" t="str">
        <f t="shared" si="1615"/>
        <v>W/C</v>
      </c>
      <c r="O1236" s="5"/>
      <c r="P1236" s="95">
        <v>-16210.5</v>
      </c>
      <c r="Q1236" s="95">
        <v>-8301.57</v>
      </c>
      <c r="R1236" s="95">
        <v>2304.71</v>
      </c>
      <c r="S1236" s="95">
        <v>-9466.8700000000008</v>
      </c>
      <c r="T1236" s="95">
        <v>-7710.34</v>
      </c>
      <c r="U1236" s="95">
        <v>-5163.1000000000004</v>
      </c>
      <c r="V1236" s="95">
        <v>-19509.28</v>
      </c>
      <c r="W1236" s="95">
        <v>-8778.81</v>
      </c>
      <c r="X1236" s="95">
        <v>-29413.52</v>
      </c>
      <c r="Y1236" s="95">
        <v>-16194.32</v>
      </c>
      <c r="Z1236" s="95">
        <v>-74972.539999999994</v>
      </c>
      <c r="AA1236" s="95">
        <v>-15646.92</v>
      </c>
      <c r="AB1236" s="95">
        <v>-19587.310000000001</v>
      </c>
      <c r="AC1236" s="95"/>
      <c r="AD1236" s="95"/>
      <c r="AE1236" s="95">
        <f t="shared" si="1607"/>
        <v>-17562.622083333335</v>
      </c>
      <c r="AF1236" s="102"/>
      <c r="AG1236" s="101"/>
      <c r="AH1236" s="99"/>
      <c r="AI1236" s="99"/>
      <c r="AJ1236" s="99"/>
      <c r="AK1236" s="100"/>
      <c r="AL1236" s="99">
        <f t="shared" si="1565"/>
        <v>0</v>
      </c>
      <c r="AM1236" s="98"/>
      <c r="AN1236" s="99">
        <f t="shared" si="1616"/>
        <v>-17562.622083333335</v>
      </c>
      <c r="AO1236" s="247">
        <f t="shared" si="1566"/>
        <v>-17562.622083333335</v>
      </c>
      <c r="AP1236" s="232"/>
      <c r="AQ1236" s="86">
        <f t="shared" si="1612"/>
        <v>-19587.310000000001</v>
      </c>
      <c r="AR1236" s="99"/>
      <c r="AS1236" s="99"/>
      <c r="AT1236" s="99"/>
      <c r="AU1236" s="100"/>
      <c r="AV1236" s="99">
        <f t="shared" si="1567"/>
        <v>0</v>
      </c>
      <c r="AW1236" s="98"/>
      <c r="AX1236" s="99">
        <f t="shared" si="1601"/>
        <v>-19587.310000000001</v>
      </c>
      <c r="AY1236" s="98">
        <f t="shared" si="1568"/>
        <v>-19587.310000000001</v>
      </c>
      <c r="AZ1236" s="470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</row>
    <row r="1237" spans="1:83" s="11" customFormat="1" ht="12" customHeight="1">
      <c r="A1237" s="161">
        <v>24100212</v>
      </c>
      <c r="B1237" s="108" t="str">
        <f t="shared" si="1602"/>
        <v>24100212</v>
      </c>
      <c r="C1237" s="94" t="s">
        <v>360</v>
      </c>
      <c r="D1237" s="112" t="str">
        <f t="shared" si="1603"/>
        <v>W/C</v>
      </c>
      <c r="E1237" s="112"/>
      <c r="F1237" s="94"/>
      <c r="G1237" s="112"/>
      <c r="H1237" s="177" t="str">
        <f t="shared" si="1624"/>
        <v/>
      </c>
      <c r="I1237" s="177" t="str">
        <f t="shared" si="1625"/>
        <v/>
      </c>
      <c r="J1237" s="177" t="str">
        <f t="shared" si="1626"/>
        <v/>
      </c>
      <c r="K1237" s="177" t="str">
        <f t="shared" si="1627"/>
        <v/>
      </c>
      <c r="L1237" s="177" t="str">
        <f t="shared" si="1613"/>
        <v>NO</v>
      </c>
      <c r="M1237" s="177" t="str">
        <f t="shared" si="1614"/>
        <v>W/C</v>
      </c>
      <c r="N1237" s="177" t="str">
        <f t="shared" si="1615"/>
        <v>W/C</v>
      </c>
      <c r="O1237" s="5"/>
      <c r="P1237" s="95">
        <v>-6074512.4000000004</v>
      </c>
      <c r="Q1237" s="95">
        <v>-2993484.8</v>
      </c>
      <c r="R1237" s="95">
        <v>-2538313.89</v>
      </c>
      <c r="S1237" s="95">
        <v>-5135942.87</v>
      </c>
      <c r="T1237" s="95">
        <v>-4278973.99</v>
      </c>
      <c r="U1237" s="95">
        <v>-902646.55</v>
      </c>
      <c r="V1237" s="95">
        <v>-569980.23</v>
      </c>
      <c r="W1237" s="95">
        <v>-930058.94</v>
      </c>
      <c r="X1237" s="95">
        <v>-698451.88</v>
      </c>
      <c r="Y1237" s="95">
        <v>-628859.55000000005</v>
      </c>
      <c r="Z1237" s="95">
        <v>-1117902.8600000001</v>
      </c>
      <c r="AA1237" s="95">
        <v>-1579181.58</v>
      </c>
      <c r="AB1237" s="95">
        <v>-1351794.16</v>
      </c>
      <c r="AC1237" s="95"/>
      <c r="AD1237" s="95"/>
      <c r="AE1237" s="95">
        <f t="shared" si="1607"/>
        <v>-2090579.2016666669</v>
      </c>
      <c r="AF1237" s="102"/>
      <c r="AG1237" s="101"/>
      <c r="AH1237" s="99"/>
      <c r="AI1237" s="99"/>
      <c r="AJ1237" s="99"/>
      <c r="AK1237" s="100"/>
      <c r="AL1237" s="99">
        <f t="shared" si="1565"/>
        <v>0</v>
      </c>
      <c r="AM1237" s="98"/>
      <c r="AN1237" s="99">
        <f t="shared" si="1616"/>
        <v>-2090579.2016666669</v>
      </c>
      <c r="AO1237" s="247">
        <f t="shared" si="1566"/>
        <v>-2090579.2016666669</v>
      </c>
      <c r="AP1237" s="232"/>
      <c r="AQ1237" s="86">
        <f t="shared" si="1612"/>
        <v>-1351794.16</v>
      </c>
      <c r="AR1237" s="99"/>
      <c r="AS1237" s="99"/>
      <c r="AT1237" s="99"/>
      <c r="AU1237" s="100"/>
      <c r="AV1237" s="99">
        <f t="shared" si="1567"/>
        <v>0</v>
      </c>
      <c r="AW1237" s="98"/>
      <c r="AX1237" s="99">
        <f t="shared" si="1601"/>
        <v>-1351794.16</v>
      </c>
      <c r="AY1237" s="98">
        <f t="shared" si="1568"/>
        <v>-1351794.16</v>
      </c>
      <c r="AZ1237" s="470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</row>
    <row r="1238" spans="1:83" s="11" customFormat="1" ht="12" customHeight="1">
      <c r="A1238" s="161">
        <v>24200011</v>
      </c>
      <c r="B1238" s="108" t="str">
        <f t="shared" si="1602"/>
        <v>24200011</v>
      </c>
      <c r="C1238" s="94" t="s">
        <v>820</v>
      </c>
      <c r="D1238" s="112" t="str">
        <f t="shared" si="1603"/>
        <v>W/C</v>
      </c>
      <c r="E1238" s="112"/>
      <c r="F1238" s="94"/>
      <c r="G1238" s="112"/>
      <c r="H1238" s="177" t="str">
        <f t="shared" si="1624"/>
        <v/>
      </c>
      <c r="I1238" s="177" t="str">
        <f t="shared" si="1625"/>
        <v/>
      </c>
      <c r="J1238" s="177" t="str">
        <f t="shared" si="1626"/>
        <v/>
      </c>
      <c r="K1238" s="177" t="str">
        <f t="shared" si="1627"/>
        <v/>
      </c>
      <c r="L1238" s="177" t="str">
        <f t="shared" si="1613"/>
        <v>NO</v>
      </c>
      <c r="M1238" s="177" t="str">
        <f t="shared" si="1614"/>
        <v>W/C</v>
      </c>
      <c r="N1238" s="177" t="str">
        <f t="shared" si="1615"/>
        <v>W/C</v>
      </c>
      <c r="O1238" s="5"/>
      <c r="P1238" s="95">
        <v>-47125.96</v>
      </c>
      <c r="Q1238" s="95">
        <v>-47125.96</v>
      </c>
      <c r="R1238" s="95">
        <v>-52037</v>
      </c>
      <c r="S1238" s="95">
        <v>-52010.9</v>
      </c>
      <c r="T1238" s="95">
        <v>-52010.9</v>
      </c>
      <c r="U1238" s="95">
        <v>-52010.9</v>
      </c>
      <c r="V1238" s="95">
        <v>-52010.9</v>
      </c>
      <c r="W1238" s="95">
        <v>-52010.9</v>
      </c>
      <c r="X1238" s="95">
        <v>-43565.9</v>
      </c>
      <c r="Y1238" s="95">
        <v>-31069.5</v>
      </c>
      <c r="Z1238" s="95">
        <v>-51312.92</v>
      </c>
      <c r="AA1238" s="95">
        <v>-51312.92</v>
      </c>
      <c r="AB1238" s="95">
        <v>-51312.92</v>
      </c>
      <c r="AC1238" s="95"/>
      <c r="AD1238" s="95"/>
      <c r="AE1238" s="95">
        <f t="shared" si="1607"/>
        <v>-48808.178333333344</v>
      </c>
      <c r="AF1238" s="102"/>
      <c r="AG1238" s="101"/>
      <c r="AH1238" s="99"/>
      <c r="AI1238" s="99"/>
      <c r="AJ1238" s="99"/>
      <c r="AK1238" s="100"/>
      <c r="AL1238" s="99">
        <f t="shared" si="1565"/>
        <v>0</v>
      </c>
      <c r="AM1238" s="98"/>
      <c r="AN1238" s="99">
        <f t="shared" si="1616"/>
        <v>-48808.178333333344</v>
      </c>
      <c r="AO1238" s="247">
        <f t="shared" si="1566"/>
        <v>-48808.178333333344</v>
      </c>
      <c r="AP1238" s="232"/>
      <c r="AQ1238" s="86">
        <f t="shared" si="1612"/>
        <v>-51312.92</v>
      </c>
      <c r="AR1238" s="99"/>
      <c r="AS1238" s="99"/>
      <c r="AT1238" s="99"/>
      <c r="AU1238" s="100"/>
      <c r="AV1238" s="99">
        <f t="shared" si="1567"/>
        <v>0</v>
      </c>
      <c r="AW1238" s="98"/>
      <c r="AX1238" s="99">
        <f t="shared" si="1601"/>
        <v>-51312.92</v>
      </c>
      <c r="AY1238" s="98">
        <f t="shared" si="1568"/>
        <v>-51312.92</v>
      </c>
      <c r="AZ1238" s="470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</row>
    <row r="1239" spans="1:83" s="11" customFormat="1" ht="12" customHeight="1">
      <c r="A1239" s="167">
        <v>24200032</v>
      </c>
      <c r="B1239" s="196" t="str">
        <f t="shared" si="1602"/>
        <v>24200032</v>
      </c>
      <c r="C1239" s="94" t="s">
        <v>1291</v>
      </c>
      <c r="D1239" s="112" t="str">
        <f t="shared" si="1603"/>
        <v>Non-Op</v>
      </c>
      <c r="E1239" s="112"/>
      <c r="F1239" s="94"/>
      <c r="G1239" s="112"/>
      <c r="H1239" s="177" t="str">
        <f t="shared" si="1624"/>
        <v/>
      </c>
      <c r="I1239" s="177" t="str">
        <f t="shared" si="1625"/>
        <v/>
      </c>
      <c r="J1239" s="177" t="str">
        <f t="shared" si="1626"/>
        <v/>
      </c>
      <c r="K1239" s="177" t="str">
        <f t="shared" si="1627"/>
        <v>Non-Op</v>
      </c>
      <c r="L1239" s="177" t="str">
        <f t="shared" si="1613"/>
        <v>NO</v>
      </c>
      <c r="M1239" s="177" t="str">
        <f t="shared" si="1614"/>
        <v>NO</v>
      </c>
      <c r="N1239" s="177" t="str">
        <f t="shared" si="1615"/>
        <v/>
      </c>
      <c r="O1239" s="5"/>
      <c r="P1239" s="95">
        <v>-1250000</v>
      </c>
      <c r="Q1239" s="95">
        <v>-1250000</v>
      </c>
      <c r="R1239" s="95">
        <v>-1250000</v>
      </c>
      <c r="S1239" s="95">
        <v>-1250000</v>
      </c>
      <c r="T1239" s="95">
        <v>-1250000</v>
      </c>
      <c r="U1239" s="95">
        <v>-1250000</v>
      </c>
      <c r="V1239" s="95">
        <v>-1250000</v>
      </c>
      <c r="W1239" s="95">
        <v>-1250000</v>
      </c>
      <c r="X1239" s="95">
        <v>-1250000</v>
      </c>
      <c r="Y1239" s="95">
        <v>-1250000</v>
      </c>
      <c r="Z1239" s="95">
        <v>-1250000</v>
      </c>
      <c r="AA1239" s="95">
        <v>-1250000</v>
      </c>
      <c r="AB1239" s="95">
        <v>-1250000</v>
      </c>
      <c r="AC1239" s="95"/>
      <c r="AD1239" s="95"/>
      <c r="AE1239" s="95">
        <f t="shared" si="1607"/>
        <v>-1250000</v>
      </c>
      <c r="AF1239" s="102"/>
      <c r="AG1239" s="101"/>
      <c r="AH1239" s="99"/>
      <c r="AI1239" s="99"/>
      <c r="AJ1239" s="99"/>
      <c r="AK1239" s="100">
        <f>AE1239</f>
        <v>-1250000</v>
      </c>
      <c r="AL1239" s="99">
        <f t="shared" si="1565"/>
        <v>-1250000</v>
      </c>
      <c r="AM1239" s="98"/>
      <c r="AN1239" s="99"/>
      <c r="AO1239" s="247">
        <f t="shared" si="1566"/>
        <v>0</v>
      </c>
      <c r="AP1239" s="232"/>
      <c r="AQ1239" s="86">
        <f t="shared" si="1612"/>
        <v>-1250000</v>
      </c>
      <c r="AR1239" s="99"/>
      <c r="AS1239" s="99"/>
      <c r="AT1239" s="99"/>
      <c r="AU1239" s="100">
        <f>AQ1239</f>
        <v>-1250000</v>
      </c>
      <c r="AV1239" s="99">
        <f t="shared" si="1567"/>
        <v>-1250000</v>
      </c>
      <c r="AW1239" s="98"/>
      <c r="AX1239" s="99"/>
      <c r="AY1239" s="98">
        <f t="shared" si="1568"/>
        <v>0</v>
      </c>
      <c r="AZ1239" s="470" t="s">
        <v>1663</v>
      </c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</row>
    <row r="1240" spans="1:83" s="11" customFormat="1" ht="12" customHeight="1">
      <c r="A1240" s="163">
        <v>24200041</v>
      </c>
      <c r="B1240" s="194" t="str">
        <f t="shared" si="1602"/>
        <v>24200041</v>
      </c>
      <c r="C1240" s="94" t="s">
        <v>432</v>
      </c>
      <c r="D1240" s="112" t="str">
        <f t="shared" si="1603"/>
        <v>Non-Op</v>
      </c>
      <c r="E1240" s="112"/>
      <c r="F1240" s="94"/>
      <c r="G1240" s="112"/>
      <c r="H1240" s="177" t="str">
        <f t="shared" si="1624"/>
        <v/>
      </c>
      <c r="I1240" s="177" t="str">
        <f t="shared" si="1625"/>
        <v/>
      </c>
      <c r="J1240" s="177" t="str">
        <f t="shared" si="1626"/>
        <v/>
      </c>
      <c r="K1240" s="177" t="str">
        <f t="shared" si="1627"/>
        <v>Non-Op</v>
      </c>
      <c r="L1240" s="177" t="str">
        <f t="shared" si="1613"/>
        <v>NO</v>
      </c>
      <c r="M1240" s="177" t="str">
        <f t="shared" si="1614"/>
        <v>NO</v>
      </c>
      <c r="N1240" s="177" t="str">
        <f t="shared" si="1615"/>
        <v/>
      </c>
      <c r="O1240"/>
      <c r="P1240" s="95">
        <v>-445000</v>
      </c>
      <c r="Q1240" s="95">
        <v>-445000</v>
      </c>
      <c r="R1240" s="95">
        <v>-445000</v>
      </c>
      <c r="S1240" s="95">
        <v>-450000</v>
      </c>
      <c r="T1240" s="95">
        <v>-450000</v>
      </c>
      <c r="U1240" s="95">
        <v>-450000</v>
      </c>
      <c r="V1240" s="95">
        <v>-570000</v>
      </c>
      <c r="W1240" s="95">
        <v>-570000</v>
      </c>
      <c r="X1240" s="95">
        <v>-570000</v>
      </c>
      <c r="Y1240" s="95">
        <v>-520000</v>
      </c>
      <c r="Z1240" s="95">
        <v>-520000</v>
      </c>
      <c r="AA1240" s="95">
        <v>-520000</v>
      </c>
      <c r="AB1240" s="95">
        <v>-1227500</v>
      </c>
      <c r="AC1240" s="95"/>
      <c r="AD1240" s="95"/>
      <c r="AE1240" s="95">
        <f t="shared" si="1607"/>
        <v>-528854.16666666663</v>
      </c>
      <c r="AF1240" s="102"/>
      <c r="AG1240" s="101"/>
      <c r="AH1240" s="99"/>
      <c r="AI1240" s="99"/>
      <c r="AJ1240" s="99"/>
      <c r="AK1240" s="100">
        <f>AE1240</f>
        <v>-528854.16666666663</v>
      </c>
      <c r="AL1240" s="99">
        <f t="shared" ref="AL1240:AL1310" si="1642">SUM(AI1240:AK1240)</f>
        <v>-528854.16666666663</v>
      </c>
      <c r="AM1240" s="98"/>
      <c r="AN1240" s="99"/>
      <c r="AO1240" s="247">
        <f t="shared" ref="AO1240:AO1310" si="1643">AM1240+AN1240</f>
        <v>0</v>
      </c>
      <c r="AP1240" s="232"/>
      <c r="AQ1240" s="86">
        <f t="shared" si="1612"/>
        <v>-1227500</v>
      </c>
      <c r="AR1240" s="99"/>
      <c r="AS1240" s="99"/>
      <c r="AT1240" s="99"/>
      <c r="AU1240" s="100">
        <f>AQ1240</f>
        <v>-1227500</v>
      </c>
      <c r="AV1240" s="99">
        <f t="shared" ref="AV1240:AV1310" si="1644">SUM(AS1240:AU1240)</f>
        <v>-1227500</v>
      </c>
      <c r="AW1240" s="98"/>
      <c r="AX1240" s="99"/>
      <c r="AY1240" s="98">
        <f t="shared" ref="AY1240:AY1310" si="1645">AW1240+AX1240</f>
        <v>0</v>
      </c>
      <c r="AZ1240" s="470" t="s">
        <v>1663</v>
      </c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</row>
    <row r="1241" spans="1:83" s="11" customFormat="1" ht="12" customHeight="1">
      <c r="A1241" s="163">
        <v>24200061</v>
      </c>
      <c r="B1241" s="194" t="str">
        <f t="shared" si="1602"/>
        <v>24200061</v>
      </c>
      <c r="C1241" s="94" t="s">
        <v>938</v>
      </c>
      <c r="D1241" s="112" t="str">
        <f t="shared" si="1603"/>
        <v>W/C</v>
      </c>
      <c r="E1241" s="112"/>
      <c r="F1241" s="94"/>
      <c r="G1241" s="112"/>
      <c r="H1241" s="177" t="str">
        <f t="shared" si="1624"/>
        <v/>
      </c>
      <c r="I1241" s="177" t="str">
        <f t="shared" si="1625"/>
        <v/>
      </c>
      <c r="J1241" s="177" t="str">
        <f t="shared" si="1626"/>
        <v/>
      </c>
      <c r="K1241" s="177" t="str">
        <f t="shared" si="1627"/>
        <v/>
      </c>
      <c r="L1241" s="177" t="str">
        <f t="shared" si="1613"/>
        <v>NO</v>
      </c>
      <c r="M1241" s="177" t="str">
        <f t="shared" si="1614"/>
        <v>W/C</v>
      </c>
      <c r="N1241" s="177" t="str">
        <f t="shared" si="1615"/>
        <v>W/C</v>
      </c>
      <c r="O1241"/>
      <c r="P1241" s="95">
        <v>-449583.33</v>
      </c>
      <c r="Q1241" s="95">
        <v>-494541.67</v>
      </c>
      <c r="R1241" s="95">
        <v>-539500</v>
      </c>
      <c r="S1241" s="95">
        <v>-584458.32999999996</v>
      </c>
      <c r="T1241" s="95">
        <v>-629416.67000000004</v>
      </c>
      <c r="U1241" s="95">
        <v>-674375</v>
      </c>
      <c r="V1241" s="95">
        <v>-179833.33</v>
      </c>
      <c r="W1241" s="95">
        <v>-224791.67</v>
      </c>
      <c r="X1241" s="95">
        <v>-269750</v>
      </c>
      <c r="Y1241" s="95">
        <v>-314708.33</v>
      </c>
      <c r="Z1241" s="95">
        <v>-359666.67</v>
      </c>
      <c r="AA1241" s="95">
        <v>-404625</v>
      </c>
      <c r="AB1241" s="95">
        <v>-449583.33</v>
      </c>
      <c r="AC1241" s="95"/>
      <c r="AD1241" s="95"/>
      <c r="AE1241" s="95">
        <f t="shared" si="1607"/>
        <v>-427104.16666666669</v>
      </c>
      <c r="AF1241" s="102"/>
      <c r="AG1241" s="101"/>
      <c r="AH1241" s="99"/>
      <c r="AI1241" s="99"/>
      <c r="AJ1241" s="99"/>
      <c r="AK1241" s="100"/>
      <c r="AL1241" s="99">
        <f t="shared" si="1642"/>
        <v>0</v>
      </c>
      <c r="AM1241" s="98"/>
      <c r="AN1241" s="99">
        <f>AE1241</f>
        <v>-427104.16666666669</v>
      </c>
      <c r="AO1241" s="247">
        <f t="shared" si="1643"/>
        <v>-427104.16666666669</v>
      </c>
      <c r="AP1241" s="232"/>
      <c r="AQ1241" s="86">
        <f t="shared" si="1612"/>
        <v>-449583.33</v>
      </c>
      <c r="AR1241" s="99"/>
      <c r="AS1241" s="99"/>
      <c r="AT1241" s="99"/>
      <c r="AU1241" s="100"/>
      <c r="AV1241" s="99">
        <f t="shared" si="1644"/>
        <v>0</v>
      </c>
      <c r="AW1241" s="98"/>
      <c r="AX1241" s="99">
        <f>AQ1241</f>
        <v>-449583.33</v>
      </c>
      <c r="AY1241" s="98">
        <f t="shared" si="1645"/>
        <v>-449583.33</v>
      </c>
      <c r="AZ1241" s="470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</row>
    <row r="1242" spans="1:83" s="11" customFormat="1" ht="12" customHeight="1">
      <c r="A1242" s="161">
        <v>24200071</v>
      </c>
      <c r="B1242" s="108" t="str">
        <f t="shared" si="1602"/>
        <v>24200071</v>
      </c>
      <c r="C1242" s="94" t="s">
        <v>1123</v>
      </c>
      <c r="D1242" s="112" t="str">
        <f t="shared" si="1603"/>
        <v>W/C</v>
      </c>
      <c r="E1242" s="112"/>
      <c r="F1242" s="94"/>
      <c r="G1242" s="112"/>
      <c r="H1242" s="177" t="str">
        <f t="shared" si="1624"/>
        <v/>
      </c>
      <c r="I1242" s="177" t="str">
        <f t="shared" si="1625"/>
        <v/>
      </c>
      <c r="J1242" s="177" t="str">
        <f t="shared" si="1626"/>
        <v/>
      </c>
      <c r="K1242" s="177" t="str">
        <f t="shared" si="1627"/>
        <v/>
      </c>
      <c r="L1242" s="177" t="str">
        <f t="shared" si="1613"/>
        <v>NO</v>
      </c>
      <c r="M1242" s="177" t="str">
        <f t="shared" si="1614"/>
        <v>W/C</v>
      </c>
      <c r="N1242" s="177" t="str">
        <f t="shared" si="1615"/>
        <v>W/C</v>
      </c>
      <c r="O1242"/>
      <c r="P1242" s="95">
        <v>-58074.16</v>
      </c>
      <c r="Q1242" s="95">
        <v>-144733.98000000001</v>
      </c>
      <c r="R1242" s="95">
        <v>-176881.92000000001</v>
      </c>
      <c r="S1242" s="95">
        <v>-195628.18</v>
      </c>
      <c r="T1242" s="95">
        <v>-201811.79</v>
      </c>
      <c r="U1242" s="95">
        <v>-203637.64</v>
      </c>
      <c r="V1242" s="95">
        <v>-208122.09</v>
      </c>
      <c r="W1242" s="95">
        <v>-219394.91</v>
      </c>
      <c r="X1242" s="95">
        <v>-238841.37</v>
      </c>
      <c r="Y1242" s="95">
        <v>-268497.3</v>
      </c>
      <c r="Z1242" s="95">
        <v>-283433.24</v>
      </c>
      <c r="AA1242" s="95">
        <v>-306484.61</v>
      </c>
      <c r="AB1242" s="95">
        <v>-347013.04</v>
      </c>
      <c r="AC1242" s="95"/>
      <c r="AD1242" s="95"/>
      <c r="AE1242" s="95">
        <f t="shared" si="1607"/>
        <v>-220834.21916666665</v>
      </c>
      <c r="AF1242" s="102"/>
      <c r="AG1242" s="101"/>
      <c r="AH1242" s="99"/>
      <c r="AI1242" s="99"/>
      <c r="AJ1242" s="99"/>
      <c r="AK1242" s="100"/>
      <c r="AL1242" s="99">
        <f t="shared" si="1642"/>
        <v>0</v>
      </c>
      <c r="AM1242" s="98"/>
      <c r="AN1242" s="99">
        <f>AE1242</f>
        <v>-220834.21916666665</v>
      </c>
      <c r="AO1242" s="247">
        <f t="shared" si="1643"/>
        <v>-220834.21916666665</v>
      </c>
      <c r="AP1242" s="232"/>
      <c r="AQ1242" s="86">
        <f t="shared" si="1612"/>
        <v>-347013.04</v>
      </c>
      <c r="AR1242" s="99"/>
      <c r="AS1242" s="99"/>
      <c r="AT1242" s="99"/>
      <c r="AU1242" s="100"/>
      <c r="AV1242" s="99">
        <f t="shared" si="1644"/>
        <v>0</v>
      </c>
      <c r="AW1242" s="98"/>
      <c r="AX1242" s="99">
        <f>AQ1242</f>
        <v>-347013.04</v>
      </c>
      <c r="AY1242" s="98">
        <f t="shared" si="1645"/>
        <v>-347013.04</v>
      </c>
      <c r="AZ1242" s="470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</row>
    <row r="1243" spans="1:83" s="11" customFormat="1" ht="12" customHeight="1">
      <c r="A1243" s="493" t="s">
        <v>1821</v>
      </c>
      <c r="B1243" s="494" t="str">
        <f t="shared" si="1602"/>
        <v>24200081</v>
      </c>
      <c r="C1243" s="479" t="s">
        <v>1818</v>
      </c>
      <c r="D1243" s="480" t="str">
        <f t="shared" si="1603"/>
        <v>Non-Op</v>
      </c>
      <c r="E1243" s="480"/>
      <c r="F1243" s="481">
        <v>43739</v>
      </c>
      <c r="G1243" s="480"/>
      <c r="H1243" s="482" t="str">
        <f t="shared" ref="H1243" si="1646">IF(VALUE(AH1243),H$7,IF(ISBLANK(AH1243),"",H$7))</f>
        <v/>
      </c>
      <c r="I1243" s="482" t="str">
        <f t="shared" ref="I1243" si="1647">IF(VALUE(AI1243),I$7,IF(ISBLANK(AI1243),"",I$7))</f>
        <v/>
      </c>
      <c r="J1243" s="482" t="str">
        <f t="shared" ref="J1243" si="1648">IF(VALUE(AJ1243),J$7,IF(ISBLANK(AJ1243),"",J$7))</f>
        <v/>
      </c>
      <c r="K1243" s="482" t="str">
        <f t="shared" ref="K1243" si="1649">IF(VALUE(AK1243),K$7,IF(ISBLANK(AK1243),"",K$7))</f>
        <v>Non-Op</v>
      </c>
      <c r="L1243" s="482" t="str">
        <f t="shared" ref="L1243" si="1650">IF(VALUE(AM1243),"W/C",IF(ISBLANK(AM1243),"NO","W/C"))</f>
        <v>NO</v>
      </c>
      <c r="M1243" s="482" t="str">
        <f t="shared" ref="M1243" si="1651">IF(VALUE(AN1243),"W/C",IF(ISBLANK(AN1243),"NO","W/C"))</f>
        <v>NO</v>
      </c>
      <c r="N1243" s="482" t="str">
        <f t="shared" ref="N1243" si="1652">IF(OR(CONCATENATE(L1243,M1243)="NOW/C",CONCATENATE(L1243,M1243)="W/CNO"),"W/C","")</f>
        <v/>
      </c>
      <c r="O1243" s="483"/>
      <c r="P1243" s="484"/>
      <c r="Q1243" s="484"/>
      <c r="R1243" s="484"/>
      <c r="S1243" s="484"/>
      <c r="T1243" s="484"/>
      <c r="U1243" s="484"/>
      <c r="V1243" s="484"/>
      <c r="W1243" s="484"/>
      <c r="X1243" s="484"/>
      <c r="Y1243" s="484"/>
      <c r="Z1243" s="484">
        <v>-5000</v>
      </c>
      <c r="AA1243" s="484">
        <v>-5000</v>
      </c>
      <c r="AB1243" s="484">
        <v>-5000</v>
      </c>
      <c r="AC1243" s="484"/>
      <c r="AD1243" s="484"/>
      <c r="AE1243" s="484">
        <f t="shared" ref="AE1243" si="1653">(P1243+AB1243+SUM(Q1243:AA1243)*2)/24</f>
        <v>-1041.6666666666667</v>
      </c>
      <c r="AF1243" s="485"/>
      <c r="AG1243" s="496"/>
      <c r="AH1243" s="487"/>
      <c r="AI1243" s="487"/>
      <c r="AJ1243" s="487"/>
      <c r="AK1243" s="488">
        <f>AE1243</f>
        <v>-1041.6666666666667</v>
      </c>
      <c r="AL1243" s="487">
        <f t="shared" ref="AL1243" si="1654">SUM(AI1243:AK1243)</f>
        <v>-1041.6666666666667</v>
      </c>
      <c r="AM1243" s="489"/>
      <c r="AN1243" s="487"/>
      <c r="AO1243" s="490">
        <f t="shared" ref="AO1243" si="1655">AM1243+AN1243</f>
        <v>0</v>
      </c>
      <c r="AP1243" s="232"/>
      <c r="AQ1243" s="491">
        <f t="shared" ref="AQ1243" si="1656">AB1243</f>
        <v>-5000</v>
      </c>
      <c r="AR1243" s="487"/>
      <c r="AS1243" s="487"/>
      <c r="AT1243" s="487"/>
      <c r="AU1243" s="488">
        <f>AQ1243</f>
        <v>-5000</v>
      </c>
      <c r="AV1243" s="487">
        <f t="shared" ref="AV1243" si="1657">SUM(AS1243:AU1243)</f>
        <v>-5000</v>
      </c>
      <c r="AW1243" s="489"/>
      <c r="AX1243" s="487"/>
      <c r="AY1243" s="489">
        <f t="shared" ref="AY1243" si="1658">AW1243+AX1243</f>
        <v>0</v>
      </c>
      <c r="AZ1243" s="470" t="s">
        <v>1671</v>
      </c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</row>
    <row r="1244" spans="1:83" s="11" customFormat="1" ht="12" customHeight="1">
      <c r="A1244" s="345">
        <v>24200101</v>
      </c>
      <c r="B1244" s="358" t="str">
        <f t="shared" si="1602"/>
        <v>24200101</v>
      </c>
      <c r="C1244" s="325" t="s">
        <v>1352</v>
      </c>
      <c r="D1244" s="326" t="str">
        <f t="shared" si="1603"/>
        <v>Non-Op</v>
      </c>
      <c r="E1244" s="326"/>
      <c r="F1244" s="339">
        <v>42995</v>
      </c>
      <c r="G1244" s="326"/>
      <c r="H1244" s="327" t="str">
        <f t="shared" si="1624"/>
        <v/>
      </c>
      <c r="I1244" s="327" t="str">
        <f t="shared" si="1625"/>
        <v/>
      </c>
      <c r="J1244" s="327" t="str">
        <f t="shared" si="1626"/>
        <v/>
      </c>
      <c r="K1244" s="327" t="str">
        <f t="shared" si="1627"/>
        <v>Non-Op</v>
      </c>
      <c r="L1244" s="327" t="str">
        <f t="shared" si="1613"/>
        <v>NO</v>
      </c>
      <c r="M1244" s="327" t="str">
        <f t="shared" si="1614"/>
        <v>NO</v>
      </c>
      <c r="N1244" s="327" t="str">
        <f t="shared" si="1615"/>
        <v/>
      </c>
      <c r="O1244" s="445"/>
      <c r="P1244" s="328">
        <v>-20000</v>
      </c>
      <c r="Q1244" s="328">
        <v>-20000</v>
      </c>
      <c r="R1244" s="328">
        <v>-20000</v>
      </c>
      <c r="S1244" s="328">
        <v>-29000</v>
      </c>
      <c r="T1244" s="328">
        <v>-29000</v>
      </c>
      <c r="U1244" s="328">
        <v>-30000</v>
      </c>
      <c r="V1244" s="328">
        <v>-30000</v>
      </c>
      <c r="W1244" s="328">
        <v>-29000</v>
      </c>
      <c r="X1244" s="328">
        <v>-29000</v>
      </c>
      <c r="Y1244" s="328">
        <v>-12000</v>
      </c>
      <c r="Z1244" s="328">
        <v>-12000</v>
      </c>
      <c r="AA1244" s="328">
        <v>-1000</v>
      </c>
      <c r="AB1244" s="328">
        <v>-1000</v>
      </c>
      <c r="AC1244" s="328"/>
      <c r="AD1244" s="328"/>
      <c r="AE1244" s="328">
        <f t="shared" si="1607"/>
        <v>-20958.333333333332</v>
      </c>
      <c r="AF1244" s="377"/>
      <c r="AG1244" s="329"/>
      <c r="AH1244" s="330"/>
      <c r="AI1244" s="330"/>
      <c r="AJ1244" s="330"/>
      <c r="AK1244" s="331">
        <f>AE1244</f>
        <v>-20958.333333333332</v>
      </c>
      <c r="AL1244" s="330">
        <f t="shared" si="1642"/>
        <v>-20958.333333333332</v>
      </c>
      <c r="AM1244" s="332"/>
      <c r="AN1244" s="330"/>
      <c r="AO1244" s="333">
        <f t="shared" si="1643"/>
        <v>0</v>
      </c>
      <c r="AP1244" s="232"/>
      <c r="AQ1244" s="334">
        <f t="shared" si="1612"/>
        <v>-1000</v>
      </c>
      <c r="AR1244" s="330"/>
      <c r="AS1244" s="330"/>
      <c r="AT1244" s="330"/>
      <c r="AU1244" s="331">
        <f>AQ1244</f>
        <v>-1000</v>
      </c>
      <c r="AV1244" s="330">
        <f t="shared" si="1644"/>
        <v>-1000</v>
      </c>
      <c r="AW1244" s="332"/>
      <c r="AX1244" s="330"/>
      <c r="AY1244" s="332">
        <f t="shared" si="1645"/>
        <v>0</v>
      </c>
      <c r="AZ1244" s="470" t="s">
        <v>1663</v>
      </c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</row>
    <row r="1245" spans="1:83" s="11" customFormat="1" ht="12" customHeight="1">
      <c r="A1245" s="161">
        <v>24200103</v>
      </c>
      <c r="B1245" s="108" t="str">
        <f t="shared" si="1602"/>
        <v>24200103</v>
      </c>
      <c r="C1245" s="94" t="s">
        <v>902</v>
      </c>
      <c r="D1245" s="112" t="str">
        <f t="shared" si="1603"/>
        <v>W/C</v>
      </c>
      <c r="E1245" s="112"/>
      <c r="F1245" s="94"/>
      <c r="G1245" s="112"/>
      <c r="H1245" s="177" t="str">
        <f t="shared" si="1624"/>
        <v/>
      </c>
      <c r="I1245" s="177" t="str">
        <f t="shared" si="1625"/>
        <v/>
      </c>
      <c r="J1245" s="177" t="str">
        <f t="shared" si="1626"/>
        <v/>
      </c>
      <c r="K1245" s="177" t="str">
        <f t="shared" si="1627"/>
        <v/>
      </c>
      <c r="L1245" s="177" t="str">
        <f t="shared" si="1613"/>
        <v>NO</v>
      </c>
      <c r="M1245" s="177" t="str">
        <f t="shared" si="1614"/>
        <v>W/C</v>
      </c>
      <c r="N1245" s="177" t="str">
        <f t="shared" si="1615"/>
        <v>W/C</v>
      </c>
      <c r="O1245"/>
      <c r="P1245" s="95">
        <v>-25000</v>
      </c>
      <c r="Q1245" s="95">
        <v>-25000</v>
      </c>
      <c r="R1245" s="95">
        <v>-25000</v>
      </c>
      <c r="S1245" s="95">
        <v>-25000</v>
      </c>
      <c r="T1245" s="95">
        <v>-25000</v>
      </c>
      <c r="U1245" s="95">
        <v>-25000</v>
      </c>
      <c r="V1245" s="95">
        <v>-25000</v>
      </c>
      <c r="W1245" s="95">
        <v>-25000</v>
      </c>
      <c r="X1245" s="95">
        <v>-25000</v>
      </c>
      <c r="Y1245" s="95">
        <v>-25000</v>
      </c>
      <c r="Z1245" s="95">
        <v>-25000</v>
      </c>
      <c r="AA1245" s="95">
        <v>-25000</v>
      </c>
      <c r="AB1245" s="95">
        <v>-25000</v>
      </c>
      <c r="AC1245" s="95"/>
      <c r="AD1245" s="95"/>
      <c r="AE1245" s="95">
        <f t="shared" si="1607"/>
        <v>-25000</v>
      </c>
      <c r="AF1245" s="102"/>
      <c r="AG1245" s="101"/>
      <c r="AH1245" s="99"/>
      <c r="AI1245" s="99"/>
      <c r="AJ1245" s="99"/>
      <c r="AK1245" s="100"/>
      <c r="AL1245" s="99">
        <f t="shared" si="1642"/>
        <v>0</v>
      </c>
      <c r="AM1245" s="98"/>
      <c r="AN1245" s="99">
        <f>AE1245</f>
        <v>-25000</v>
      </c>
      <c r="AO1245" s="247">
        <f t="shared" si="1643"/>
        <v>-25000</v>
      </c>
      <c r="AP1245" s="232"/>
      <c r="AQ1245" s="86">
        <f t="shared" si="1612"/>
        <v>-25000</v>
      </c>
      <c r="AR1245" s="99"/>
      <c r="AS1245" s="99"/>
      <c r="AT1245" s="99"/>
      <c r="AU1245" s="100"/>
      <c r="AV1245" s="99">
        <f t="shared" si="1644"/>
        <v>0</v>
      </c>
      <c r="AW1245" s="98"/>
      <c r="AX1245" s="99">
        <f>AQ1245</f>
        <v>-25000</v>
      </c>
      <c r="AY1245" s="98">
        <f t="shared" si="1645"/>
        <v>-25000</v>
      </c>
      <c r="AZ1245" s="470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</row>
    <row r="1246" spans="1:83" s="11" customFormat="1" ht="12" customHeight="1">
      <c r="A1246" s="161">
        <v>24200451</v>
      </c>
      <c r="B1246" s="108" t="str">
        <f t="shared" si="1602"/>
        <v>24200451</v>
      </c>
      <c r="C1246" s="94" t="s">
        <v>740</v>
      </c>
      <c r="D1246" s="112" t="str">
        <f t="shared" si="1603"/>
        <v>Non-Op</v>
      </c>
      <c r="E1246" s="112"/>
      <c r="F1246" s="94"/>
      <c r="G1246" s="112"/>
      <c r="H1246" s="177" t="str">
        <f t="shared" si="1624"/>
        <v/>
      </c>
      <c r="I1246" s="177" t="str">
        <f t="shared" si="1625"/>
        <v/>
      </c>
      <c r="J1246" s="177" t="str">
        <f t="shared" si="1626"/>
        <v/>
      </c>
      <c r="K1246" s="177" t="str">
        <f t="shared" si="1627"/>
        <v>Non-Op</v>
      </c>
      <c r="L1246" s="177" t="str">
        <f t="shared" si="1613"/>
        <v>NO</v>
      </c>
      <c r="M1246" s="177" t="str">
        <f t="shared" si="1614"/>
        <v>NO</v>
      </c>
      <c r="N1246" s="177" t="str">
        <f t="shared" si="1615"/>
        <v/>
      </c>
      <c r="O1246"/>
      <c r="P1246" s="95">
        <v>-37928.75</v>
      </c>
      <c r="Q1246" s="95">
        <v>-2617984.34</v>
      </c>
      <c r="R1246" s="95">
        <v>-2331734.37</v>
      </c>
      <c r="S1246" s="95">
        <v>-2074848.25</v>
      </c>
      <c r="T1246" s="95">
        <v>-1854622.57</v>
      </c>
      <c r="U1246" s="95">
        <v>-1662841.74</v>
      </c>
      <c r="V1246" s="95">
        <v>-1471847.14</v>
      </c>
      <c r="W1246" s="95">
        <v>-1277134.8500000001</v>
      </c>
      <c r="X1246" s="95">
        <v>-1061825.74</v>
      </c>
      <c r="Y1246" s="95">
        <v>-871802.79</v>
      </c>
      <c r="Z1246" s="95">
        <v>-643929.9</v>
      </c>
      <c r="AA1246" s="95">
        <v>-405078.18</v>
      </c>
      <c r="AB1246" s="95">
        <v>-117744.75</v>
      </c>
      <c r="AC1246" s="95"/>
      <c r="AD1246" s="95"/>
      <c r="AE1246" s="95">
        <f t="shared" si="1607"/>
        <v>-1362623.885</v>
      </c>
      <c r="AF1246" s="102"/>
      <c r="AG1246" s="101"/>
      <c r="AH1246" s="99"/>
      <c r="AI1246" s="99"/>
      <c r="AJ1246" s="99"/>
      <c r="AK1246" s="100">
        <f>AE1246</f>
        <v>-1362623.885</v>
      </c>
      <c r="AL1246" s="99">
        <f t="shared" si="1642"/>
        <v>-1362623.885</v>
      </c>
      <c r="AM1246" s="98"/>
      <c r="AN1246" s="99"/>
      <c r="AO1246" s="247">
        <f t="shared" si="1643"/>
        <v>0</v>
      </c>
      <c r="AP1246" s="232"/>
      <c r="AQ1246" s="86">
        <f t="shared" si="1612"/>
        <v>-117744.75</v>
      </c>
      <c r="AR1246" s="99"/>
      <c r="AS1246" s="99"/>
      <c r="AT1246" s="99"/>
      <c r="AU1246" s="100">
        <f>AQ1246</f>
        <v>-117744.75</v>
      </c>
      <c r="AV1246" s="99">
        <f t="shared" si="1644"/>
        <v>-117744.75</v>
      </c>
      <c r="AW1246" s="98"/>
      <c r="AX1246" s="99"/>
      <c r="AY1246" s="98">
        <f t="shared" si="1645"/>
        <v>0</v>
      </c>
      <c r="AZ1246" s="470" t="s">
        <v>1672</v>
      </c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</row>
    <row r="1247" spans="1:83" s="11" customFormat="1" ht="12" customHeight="1">
      <c r="A1247" s="161">
        <v>24200461</v>
      </c>
      <c r="B1247" s="108" t="str">
        <f t="shared" si="1602"/>
        <v>24200461</v>
      </c>
      <c r="C1247" s="94" t="s">
        <v>912</v>
      </c>
      <c r="D1247" s="112" t="str">
        <f t="shared" si="1603"/>
        <v>Non-Op</v>
      </c>
      <c r="E1247" s="112"/>
      <c r="F1247" s="94"/>
      <c r="G1247" s="112"/>
      <c r="H1247" s="177" t="str">
        <f t="shared" si="1624"/>
        <v/>
      </c>
      <c r="I1247" s="177" t="str">
        <f t="shared" si="1625"/>
        <v/>
      </c>
      <c r="J1247" s="177" t="str">
        <f t="shared" si="1626"/>
        <v/>
      </c>
      <c r="K1247" s="177" t="str">
        <f t="shared" si="1627"/>
        <v>Non-Op</v>
      </c>
      <c r="L1247" s="177" t="str">
        <f t="shared" si="1613"/>
        <v>NO</v>
      </c>
      <c r="M1247" s="177" t="str">
        <f t="shared" si="1614"/>
        <v>NO</v>
      </c>
      <c r="N1247" s="177" t="str">
        <f t="shared" si="1615"/>
        <v/>
      </c>
      <c r="O1247"/>
      <c r="P1247" s="95">
        <v>-266874.63</v>
      </c>
      <c r="Q1247" s="95">
        <v>-18735561.120000001</v>
      </c>
      <c r="R1247" s="95">
        <v>-16686872.439999999</v>
      </c>
      <c r="S1247" s="95">
        <v>-14848340.52</v>
      </c>
      <c r="T1247" s="95">
        <v>-13272187.119999999</v>
      </c>
      <c r="U1247" s="95">
        <v>-11899613.15</v>
      </c>
      <c r="V1247" s="95">
        <v>-10532666.300000001</v>
      </c>
      <c r="W1247" s="95">
        <v>-9139112.0199999996</v>
      </c>
      <c r="X1247" s="95">
        <v>-7598146.4699999997</v>
      </c>
      <c r="Y1247" s="95">
        <v>-6238153.7199999997</v>
      </c>
      <c r="Z1247" s="95">
        <v>-4607269.24</v>
      </c>
      <c r="AA1247" s="95">
        <v>-2897809.41</v>
      </c>
      <c r="AB1247" s="95">
        <v>-841366.29</v>
      </c>
      <c r="AC1247" s="95"/>
      <c r="AD1247" s="95"/>
      <c r="AE1247" s="95">
        <f t="shared" si="1607"/>
        <v>-9750820.9974999968</v>
      </c>
      <c r="AF1247" s="102"/>
      <c r="AG1247" s="101"/>
      <c r="AH1247" s="99"/>
      <c r="AI1247" s="99"/>
      <c r="AJ1247" s="99"/>
      <c r="AK1247" s="100">
        <f>AE1247</f>
        <v>-9750820.9974999968</v>
      </c>
      <c r="AL1247" s="99">
        <f t="shared" si="1642"/>
        <v>-9750820.9974999968</v>
      </c>
      <c r="AM1247" s="98"/>
      <c r="AN1247" s="99"/>
      <c r="AO1247" s="247">
        <f t="shared" si="1643"/>
        <v>0</v>
      </c>
      <c r="AP1247" s="232"/>
      <c r="AQ1247" s="86">
        <f t="shared" si="1612"/>
        <v>-841366.29</v>
      </c>
      <c r="AR1247" s="99"/>
      <c r="AS1247" s="99"/>
      <c r="AT1247" s="99"/>
      <c r="AU1247" s="100">
        <f>AQ1247</f>
        <v>-841366.29</v>
      </c>
      <c r="AV1247" s="99">
        <f t="shared" si="1644"/>
        <v>-841366.29</v>
      </c>
      <c r="AW1247" s="98"/>
      <c r="AX1247" s="99"/>
      <c r="AY1247" s="98">
        <f t="shared" si="1645"/>
        <v>0</v>
      </c>
      <c r="AZ1247" s="470" t="s">
        <v>1672</v>
      </c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</row>
    <row r="1248" spans="1:83" s="11" customFormat="1" ht="12" customHeight="1">
      <c r="A1248" s="161">
        <v>24200511</v>
      </c>
      <c r="B1248" s="108" t="str">
        <f t="shared" si="1602"/>
        <v>24200511</v>
      </c>
      <c r="C1248" s="94" t="s">
        <v>91</v>
      </c>
      <c r="D1248" s="112" t="str">
        <f t="shared" si="1603"/>
        <v>W/C</v>
      </c>
      <c r="E1248" s="112"/>
      <c r="F1248" s="94"/>
      <c r="G1248" s="112"/>
      <c r="H1248" s="177" t="str">
        <f t="shared" si="1624"/>
        <v/>
      </c>
      <c r="I1248" s="177" t="str">
        <f t="shared" si="1625"/>
        <v/>
      </c>
      <c r="J1248" s="177" t="str">
        <f t="shared" si="1626"/>
        <v/>
      </c>
      <c r="K1248" s="177" t="str">
        <f t="shared" si="1627"/>
        <v/>
      </c>
      <c r="L1248" s="177" t="str">
        <f t="shared" si="1613"/>
        <v>NO</v>
      </c>
      <c r="M1248" s="177" t="str">
        <f t="shared" si="1614"/>
        <v>W/C</v>
      </c>
      <c r="N1248" s="177" t="str">
        <f t="shared" si="1615"/>
        <v>W/C</v>
      </c>
      <c r="O1248"/>
      <c r="P1248" s="95">
        <v>-4724438</v>
      </c>
      <c r="Q1248" s="95">
        <v>-5198528</v>
      </c>
      <c r="R1248" s="95">
        <v>-5716505</v>
      </c>
      <c r="S1248" s="95">
        <v>-6235850</v>
      </c>
      <c r="T1248" s="95">
        <v>-1888777.21</v>
      </c>
      <c r="U1248" s="95">
        <v>-2217582.21</v>
      </c>
      <c r="V1248" s="95">
        <v>-2526059.21</v>
      </c>
      <c r="W1248" s="95">
        <v>-2852961.21</v>
      </c>
      <c r="X1248" s="95">
        <v>-3215291.21</v>
      </c>
      <c r="Y1248" s="95">
        <v>-3539343.21</v>
      </c>
      <c r="Z1248" s="95">
        <v>-3934746.21</v>
      </c>
      <c r="AA1248" s="95">
        <v>-4337909.21</v>
      </c>
      <c r="AB1248" s="95">
        <v>-4601973.21</v>
      </c>
      <c r="AC1248" s="95"/>
      <c r="AD1248" s="95"/>
      <c r="AE1248" s="95">
        <f t="shared" si="1607"/>
        <v>-3860563.1904166676</v>
      </c>
      <c r="AF1248" s="102"/>
      <c r="AG1248" s="101"/>
      <c r="AH1248" s="99"/>
      <c r="AI1248" s="99"/>
      <c r="AJ1248" s="99"/>
      <c r="AK1248" s="100"/>
      <c r="AL1248" s="99">
        <f t="shared" si="1642"/>
        <v>0</v>
      </c>
      <c r="AM1248" s="98"/>
      <c r="AN1248" s="99">
        <f t="shared" ref="AN1248:AN1256" si="1659">AE1248</f>
        <v>-3860563.1904166676</v>
      </c>
      <c r="AO1248" s="247">
        <f t="shared" si="1643"/>
        <v>-3860563.1904166676</v>
      </c>
      <c r="AP1248" s="232"/>
      <c r="AQ1248" s="86">
        <f t="shared" si="1612"/>
        <v>-4601973.21</v>
      </c>
      <c r="AR1248" s="99"/>
      <c r="AS1248" s="99"/>
      <c r="AT1248" s="99"/>
      <c r="AU1248" s="100"/>
      <c r="AV1248" s="99">
        <f t="shared" si="1644"/>
        <v>0</v>
      </c>
      <c r="AW1248" s="98"/>
      <c r="AX1248" s="99">
        <f>AQ1248</f>
        <v>-4601973.21</v>
      </c>
      <c r="AY1248" s="98">
        <f t="shared" si="1645"/>
        <v>-4601973.21</v>
      </c>
      <c r="AZ1248" s="470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</row>
    <row r="1249" spans="1:83" s="11" customFormat="1" ht="12" customHeight="1">
      <c r="A1249" s="161">
        <v>24200521</v>
      </c>
      <c r="B1249" s="108" t="str">
        <f t="shared" si="1602"/>
        <v>24200521</v>
      </c>
      <c r="C1249" s="94" t="s">
        <v>746</v>
      </c>
      <c r="D1249" s="112" t="str">
        <f t="shared" si="1603"/>
        <v>W/C</v>
      </c>
      <c r="E1249" s="112"/>
      <c r="F1249" s="94"/>
      <c r="G1249" s="112"/>
      <c r="H1249" s="177" t="str">
        <f t="shared" si="1624"/>
        <v/>
      </c>
      <c r="I1249" s="177" t="str">
        <f t="shared" si="1625"/>
        <v/>
      </c>
      <c r="J1249" s="177" t="str">
        <f t="shared" si="1626"/>
        <v/>
      </c>
      <c r="K1249" s="177" t="str">
        <f t="shared" si="1627"/>
        <v/>
      </c>
      <c r="L1249" s="177" t="str">
        <f t="shared" si="1613"/>
        <v>NO</v>
      </c>
      <c r="M1249" s="177" t="str">
        <f t="shared" si="1614"/>
        <v>W/C</v>
      </c>
      <c r="N1249" s="177" t="str">
        <f t="shared" si="1615"/>
        <v>W/C</v>
      </c>
      <c r="O1249"/>
      <c r="P1249" s="95">
        <v>-235561.26</v>
      </c>
      <c r="Q1249" s="95">
        <v>-314081.68</v>
      </c>
      <c r="R1249" s="95">
        <v>-392602.1</v>
      </c>
      <c r="S1249" s="95">
        <v>0</v>
      </c>
      <c r="T1249" s="95">
        <v>0</v>
      </c>
      <c r="U1249" s="95">
        <v>0</v>
      </c>
      <c r="V1249" s="95">
        <v>0</v>
      </c>
      <c r="W1249" s="95">
        <v>0</v>
      </c>
      <c r="X1249" s="95">
        <v>0</v>
      </c>
      <c r="Y1249" s="95">
        <v>0</v>
      </c>
      <c r="Z1249" s="95">
        <v>-80691.83</v>
      </c>
      <c r="AA1249" s="95">
        <v>-161383.66</v>
      </c>
      <c r="AB1249" s="95">
        <v>-242075.49</v>
      </c>
      <c r="AC1249" s="95"/>
      <c r="AD1249" s="95"/>
      <c r="AE1249" s="95">
        <f t="shared" si="1607"/>
        <v>-98964.803750000006</v>
      </c>
      <c r="AF1249" s="102"/>
      <c r="AG1249" s="101"/>
      <c r="AH1249" s="99"/>
      <c r="AI1249" s="99"/>
      <c r="AJ1249" s="99"/>
      <c r="AK1249" s="100"/>
      <c r="AL1249" s="99">
        <f t="shared" si="1642"/>
        <v>0</v>
      </c>
      <c r="AM1249" s="98"/>
      <c r="AN1249" s="99">
        <f t="shared" si="1659"/>
        <v>-98964.803750000006</v>
      </c>
      <c r="AO1249" s="247">
        <f t="shared" si="1643"/>
        <v>-98964.803750000006</v>
      </c>
      <c r="AP1249" s="232"/>
      <c r="AQ1249" s="86">
        <f t="shared" si="1612"/>
        <v>-242075.49</v>
      </c>
      <c r="AR1249" s="99"/>
      <c r="AS1249" s="99"/>
      <c r="AT1249" s="99"/>
      <c r="AU1249" s="100"/>
      <c r="AV1249" s="99">
        <f t="shared" si="1644"/>
        <v>0</v>
      </c>
      <c r="AW1249" s="98"/>
      <c r="AX1249" s="99">
        <f t="shared" ref="AX1249:AX1266" si="1660">AQ1249</f>
        <v>-242075.49</v>
      </c>
      <c r="AY1249" s="98">
        <f t="shared" si="1645"/>
        <v>-242075.49</v>
      </c>
      <c r="AZ1249" s="470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</row>
    <row r="1250" spans="1:83" s="11" customFormat="1" ht="12" customHeight="1">
      <c r="A1250" s="161">
        <v>24200541</v>
      </c>
      <c r="B1250" s="108" t="str">
        <f t="shared" si="1602"/>
        <v>24200541</v>
      </c>
      <c r="C1250" s="94" t="s">
        <v>452</v>
      </c>
      <c r="D1250" s="112" t="str">
        <f t="shared" si="1603"/>
        <v>W/C</v>
      </c>
      <c r="E1250" s="112"/>
      <c r="F1250" s="94"/>
      <c r="G1250" s="112"/>
      <c r="H1250" s="177" t="str">
        <f t="shared" si="1624"/>
        <v/>
      </c>
      <c r="I1250" s="177" t="str">
        <f t="shared" si="1625"/>
        <v/>
      </c>
      <c r="J1250" s="177" t="str">
        <f t="shared" si="1626"/>
        <v/>
      </c>
      <c r="K1250" s="177" t="str">
        <f t="shared" si="1627"/>
        <v/>
      </c>
      <c r="L1250" s="177" t="str">
        <f t="shared" si="1613"/>
        <v>NO</v>
      </c>
      <c r="M1250" s="177" t="str">
        <f t="shared" si="1614"/>
        <v>W/C</v>
      </c>
      <c r="N1250" s="177" t="str">
        <f t="shared" si="1615"/>
        <v>W/C</v>
      </c>
      <c r="O1250"/>
      <c r="P1250" s="95">
        <v>-90600.75</v>
      </c>
      <c r="Q1250" s="95">
        <v>-108720.9</v>
      </c>
      <c r="R1250" s="95">
        <v>-126841.05</v>
      </c>
      <c r="S1250" s="95">
        <v>-144961.20000000001</v>
      </c>
      <c r="T1250" s="95">
        <v>-163081.35</v>
      </c>
      <c r="U1250" s="95">
        <v>-181201.5</v>
      </c>
      <c r="V1250" s="95">
        <v>-199321.65</v>
      </c>
      <c r="W1250" s="95">
        <v>12236.85</v>
      </c>
      <c r="X1250" s="95">
        <v>-19139.89</v>
      </c>
      <c r="Y1250" s="95">
        <v>-38279.78</v>
      </c>
      <c r="Z1250" s="95">
        <v>-57419.67</v>
      </c>
      <c r="AA1250" s="95">
        <v>-76559.56</v>
      </c>
      <c r="AB1250" s="95">
        <v>-95699.45</v>
      </c>
      <c r="AC1250" s="95"/>
      <c r="AD1250" s="95"/>
      <c r="AE1250" s="95">
        <f t="shared" si="1607"/>
        <v>-99703.316666666695</v>
      </c>
      <c r="AF1250" s="102"/>
      <c r="AG1250" s="101"/>
      <c r="AH1250" s="99"/>
      <c r="AI1250" s="99"/>
      <c r="AJ1250" s="99"/>
      <c r="AK1250" s="100"/>
      <c r="AL1250" s="99">
        <f t="shared" si="1642"/>
        <v>0</v>
      </c>
      <c r="AM1250" s="98"/>
      <c r="AN1250" s="99">
        <f t="shared" si="1659"/>
        <v>-99703.316666666695</v>
      </c>
      <c r="AO1250" s="247">
        <f t="shared" si="1643"/>
        <v>-99703.316666666695</v>
      </c>
      <c r="AP1250" s="232"/>
      <c r="AQ1250" s="86">
        <f t="shared" si="1612"/>
        <v>-95699.45</v>
      </c>
      <c r="AR1250" s="99"/>
      <c r="AS1250" s="99"/>
      <c r="AT1250" s="99"/>
      <c r="AU1250" s="100"/>
      <c r="AV1250" s="99">
        <f t="shared" si="1644"/>
        <v>0</v>
      </c>
      <c r="AW1250" s="98"/>
      <c r="AX1250" s="99">
        <f t="shared" si="1660"/>
        <v>-95699.45</v>
      </c>
      <c r="AY1250" s="98">
        <f t="shared" si="1645"/>
        <v>-95699.45</v>
      </c>
      <c r="AZ1250" s="47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</row>
    <row r="1251" spans="1:83" s="11" customFormat="1" ht="12" customHeight="1">
      <c r="A1251" s="161">
        <v>24200551</v>
      </c>
      <c r="B1251" s="108" t="str">
        <f t="shared" si="1602"/>
        <v>24200551</v>
      </c>
      <c r="C1251" s="94" t="s">
        <v>19</v>
      </c>
      <c r="D1251" s="112" t="str">
        <f t="shared" si="1603"/>
        <v>W/C</v>
      </c>
      <c r="E1251" s="112"/>
      <c r="F1251" s="94"/>
      <c r="G1251" s="112"/>
      <c r="H1251" s="177" t="str">
        <f t="shared" si="1624"/>
        <v/>
      </c>
      <c r="I1251" s="177" t="str">
        <f t="shared" si="1625"/>
        <v/>
      </c>
      <c r="J1251" s="177" t="str">
        <f t="shared" si="1626"/>
        <v/>
      </c>
      <c r="K1251" s="177" t="str">
        <f t="shared" si="1627"/>
        <v/>
      </c>
      <c r="L1251" s="177" t="str">
        <f t="shared" si="1613"/>
        <v>NO</v>
      </c>
      <c r="M1251" s="177" t="str">
        <f t="shared" si="1614"/>
        <v>W/C</v>
      </c>
      <c r="N1251" s="177" t="str">
        <f t="shared" si="1615"/>
        <v>W/C</v>
      </c>
      <c r="O1251"/>
      <c r="P1251" s="95">
        <v>-90600.75</v>
      </c>
      <c r="Q1251" s="95">
        <v>-108720.9</v>
      </c>
      <c r="R1251" s="95">
        <v>-126841.05</v>
      </c>
      <c r="S1251" s="95">
        <v>-144961.20000000001</v>
      </c>
      <c r="T1251" s="95">
        <v>-163081.35</v>
      </c>
      <c r="U1251" s="95">
        <v>-181201.5</v>
      </c>
      <c r="V1251" s="95">
        <v>-199321.65</v>
      </c>
      <c r="W1251" s="95">
        <v>12236.84</v>
      </c>
      <c r="X1251" s="95">
        <v>-19139.89</v>
      </c>
      <c r="Y1251" s="95">
        <v>-38279.78</v>
      </c>
      <c r="Z1251" s="95">
        <v>-57419.67</v>
      </c>
      <c r="AA1251" s="95">
        <v>-76559.56</v>
      </c>
      <c r="AB1251" s="95">
        <v>-95699.45</v>
      </c>
      <c r="AC1251" s="95"/>
      <c r="AD1251" s="95"/>
      <c r="AE1251" s="95">
        <f t="shared" si="1607"/>
        <v>-99703.317500000019</v>
      </c>
      <c r="AF1251" s="102"/>
      <c r="AG1251" s="101"/>
      <c r="AH1251" s="99"/>
      <c r="AI1251" s="99"/>
      <c r="AJ1251" s="99"/>
      <c r="AK1251" s="100"/>
      <c r="AL1251" s="99">
        <f t="shared" si="1642"/>
        <v>0</v>
      </c>
      <c r="AM1251" s="98"/>
      <c r="AN1251" s="99">
        <f t="shared" si="1659"/>
        <v>-99703.317500000019</v>
      </c>
      <c r="AO1251" s="247">
        <f t="shared" si="1643"/>
        <v>-99703.317500000019</v>
      </c>
      <c r="AP1251" s="232"/>
      <c r="AQ1251" s="86">
        <f t="shared" si="1612"/>
        <v>-95699.45</v>
      </c>
      <c r="AR1251" s="99"/>
      <c r="AS1251" s="99"/>
      <c r="AT1251" s="99"/>
      <c r="AU1251" s="100"/>
      <c r="AV1251" s="99">
        <f t="shared" si="1644"/>
        <v>0</v>
      </c>
      <c r="AW1251" s="98"/>
      <c r="AX1251" s="99">
        <f t="shared" si="1660"/>
        <v>-95699.45</v>
      </c>
      <c r="AY1251" s="98">
        <f t="shared" si="1645"/>
        <v>-95699.45</v>
      </c>
      <c r="AZ1251" s="470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</row>
    <row r="1252" spans="1:83" s="11" customFormat="1" ht="12" customHeight="1">
      <c r="A1252" s="161">
        <v>24200561</v>
      </c>
      <c r="B1252" s="108" t="str">
        <f t="shared" si="1602"/>
        <v>24200561</v>
      </c>
      <c r="C1252" s="94" t="s">
        <v>314</v>
      </c>
      <c r="D1252" s="112" t="str">
        <f t="shared" si="1603"/>
        <v>W/C</v>
      </c>
      <c r="E1252" s="112"/>
      <c r="F1252" s="94"/>
      <c r="G1252" s="112"/>
      <c r="H1252" s="177" t="str">
        <f t="shared" si="1624"/>
        <v/>
      </c>
      <c r="I1252" s="177" t="str">
        <f t="shared" si="1625"/>
        <v/>
      </c>
      <c r="J1252" s="177" t="str">
        <f t="shared" si="1626"/>
        <v/>
      </c>
      <c r="K1252" s="177" t="str">
        <f t="shared" si="1627"/>
        <v/>
      </c>
      <c r="L1252" s="177" t="str">
        <f t="shared" si="1613"/>
        <v>NO</v>
      </c>
      <c r="M1252" s="177" t="str">
        <f t="shared" si="1614"/>
        <v>W/C</v>
      </c>
      <c r="N1252" s="177" t="str">
        <f t="shared" si="1615"/>
        <v>W/C</v>
      </c>
      <c r="O1252"/>
      <c r="P1252" s="95">
        <v>-25032.15</v>
      </c>
      <c r="Q1252" s="95">
        <v>-30038.58</v>
      </c>
      <c r="R1252" s="95">
        <v>-35045.01</v>
      </c>
      <c r="S1252" s="95">
        <v>-40051.440000000002</v>
      </c>
      <c r="T1252" s="95">
        <v>-45057.87</v>
      </c>
      <c r="U1252" s="95">
        <v>-50064.3</v>
      </c>
      <c r="V1252" s="95">
        <v>-55070.73</v>
      </c>
      <c r="W1252" s="95">
        <v>3541.92</v>
      </c>
      <c r="X1252" s="95">
        <v>-5301.59</v>
      </c>
      <c r="Y1252" s="95">
        <v>-10603.18</v>
      </c>
      <c r="Z1252" s="95">
        <v>-15904.77</v>
      </c>
      <c r="AA1252" s="95">
        <v>-21206.36</v>
      </c>
      <c r="AB1252" s="95">
        <v>-26507.95</v>
      </c>
      <c r="AC1252" s="95"/>
      <c r="AD1252" s="95"/>
      <c r="AE1252" s="95">
        <f t="shared" si="1607"/>
        <v>-27547.663333333334</v>
      </c>
      <c r="AF1252" s="102"/>
      <c r="AG1252" s="101"/>
      <c r="AH1252" s="99"/>
      <c r="AI1252" s="99"/>
      <c r="AJ1252" s="99"/>
      <c r="AK1252" s="100"/>
      <c r="AL1252" s="99">
        <f t="shared" si="1642"/>
        <v>0</v>
      </c>
      <c r="AM1252" s="98"/>
      <c r="AN1252" s="99">
        <f t="shared" si="1659"/>
        <v>-27547.663333333334</v>
      </c>
      <c r="AO1252" s="247">
        <f t="shared" si="1643"/>
        <v>-27547.663333333334</v>
      </c>
      <c r="AP1252" s="232"/>
      <c r="AQ1252" s="86">
        <f t="shared" si="1612"/>
        <v>-26507.95</v>
      </c>
      <c r="AR1252" s="99"/>
      <c r="AS1252" s="99"/>
      <c r="AT1252" s="99"/>
      <c r="AU1252" s="100"/>
      <c r="AV1252" s="99">
        <f t="shared" si="1644"/>
        <v>0</v>
      </c>
      <c r="AW1252" s="98"/>
      <c r="AX1252" s="99">
        <f t="shared" si="1660"/>
        <v>-26507.95</v>
      </c>
      <c r="AY1252" s="98">
        <f t="shared" si="1645"/>
        <v>-26507.95</v>
      </c>
      <c r="AZ1252" s="470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</row>
    <row r="1253" spans="1:83" s="11" customFormat="1" ht="12" customHeight="1">
      <c r="A1253" s="161">
        <v>24200571</v>
      </c>
      <c r="B1253" s="108" t="str">
        <f t="shared" si="1602"/>
        <v>24200571</v>
      </c>
      <c r="C1253" s="94" t="s">
        <v>151</v>
      </c>
      <c r="D1253" s="112" t="str">
        <f t="shared" si="1603"/>
        <v>W/C</v>
      </c>
      <c r="E1253" s="112"/>
      <c r="F1253" s="94"/>
      <c r="G1253" s="112"/>
      <c r="H1253" s="177" t="str">
        <f t="shared" si="1624"/>
        <v/>
      </c>
      <c r="I1253" s="177" t="str">
        <f t="shared" si="1625"/>
        <v/>
      </c>
      <c r="J1253" s="177" t="str">
        <f t="shared" si="1626"/>
        <v/>
      </c>
      <c r="K1253" s="177" t="str">
        <f t="shared" si="1627"/>
        <v/>
      </c>
      <c r="L1253" s="177" t="str">
        <f t="shared" si="1613"/>
        <v>NO</v>
      </c>
      <c r="M1253" s="177" t="str">
        <f t="shared" si="1614"/>
        <v>W/C</v>
      </c>
      <c r="N1253" s="177" t="str">
        <f t="shared" si="1615"/>
        <v>W/C</v>
      </c>
      <c r="O1253"/>
      <c r="P1253" s="95">
        <v>-25032.15</v>
      </c>
      <c r="Q1253" s="95">
        <v>-30038.58</v>
      </c>
      <c r="R1253" s="95">
        <v>-35045.01</v>
      </c>
      <c r="S1253" s="95">
        <v>-40051.440000000002</v>
      </c>
      <c r="T1253" s="95">
        <v>-45057.87</v>
      </c>
      <c r="U1253" s="95">
        <v>-50064.3</v>
      </c>
      <c r="V1253" s="95">
        <v>-55070.73</v>
      </c>
      <c r="W1253" s="95">
        <v>3541.92</v>
      </c>
      <c r="X1253" s="95">
        <v>-5301.59</v>
      </c>
      <c r="Y1253" s="95">
        <v>-10603.18</v>
      </c>
      <c r="Z1253" s="95">
        <v>-15904.77</v>
      </c>
      <c r="AA1253" s="95">
        <v>-21206.36</v>
      </c>
      <c r="AB1253" s="95">
        <v>-26507.95</v>
      </c>
      <c r="AC1253" s="95"/>
      <c r="AD1253" s="95"/>
      <c r="AE1253" s="95">
        <f t="shared" si="1607"/>
        <v>-27547.663333333334</v>
      </c>
      <c r="AF1253" s="102"/>
      <c r="AG1253" s="101"/>
      <c r="AH1253" s="99"/>
      <c r="AI1253" s="99"/>
      <c r="AJ1253" s="99"/>
      <c r="AK1253" s="100"/>
      <c r="AL1253" s="99">
        <f t="shared" si="1642"/>
        <v>0</v>
      </c>
      <c r="AM1253" s="98"/>
      <c r="AN1253" s="99">
        <f t="shared" si="1659"/>
        <v>-27547.663333333334</v>
      </c>
      <c r="AO1253" s="247">
        <f t="shared" si="1643"/>
        <v>-27547.663333333334</v>
      </c>
      <c r="AP1253" s="232"/>
      <c r="AQ1253" s="86">
        <f t="shared" si="1612"/>
        <v>-26507.95</v>
      </c>
      <c r="AR1253" s="99"/>
      <c r="AS1253" s="99"/>
      <c r="AT1253" s="99"/>
      <c r="AU1253" s="100"/>
      <c r="AV1253" s="99">
        <f t="shared" si="1644"/>
        <v>0</v>
      </c>
      <c r="AW1253" s="98"/>
      <c r="AX1253" s="99">
        <f t="shared" si="1660"/>
        <v>-26507.95</v>
      </c>
      <c r="AY1253" s="98">
        <f t="shared" si="1645"/>
        <v>-26507.95</v>
      </c>
      <c r="AZ1253" s="470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</row>
    <row r="1254" spans="1:83" s="11" customFormat="1" ht="12" customHeight="1">
      <c r="A1254" s="167">
        <v>24200603</v>
      </c>
      <c r="B1254" s="196" t="str">
        <f t="shared" si="1602"/>
        <v>24200603</v>
      </c>
      <c r="C1254" s="94" t="s">
        <v>485</v>
      </c>
      <c r="D1254" s="112" t="str">
        <f t="shared" si="1603"/>
        <v>W/C</v>
      </c>
      <c r="E1254" s="112"/>
      <c r="F1254" s="94"/>
      <c r="G1254" s="112"/>
      <c r="H1254" s="177" t="str">
        <f t="shared" si="1624"/>
        <v/>
      </c>
      <c r="I1254" s="177" t="str">
        <f t="shared" si="1625"/>
        <v/>
      </c>
      <c r="J1254" s="177" t="str">
        <f t="shared" si="1626"/>
        <v/>
      </c>
      <c r="K1254" s="177" t="str">
        <f t="shared" si="1627"/>
        <v/>
      </c>
      <c r="L1254" s="177" t="str">
        <f t="shared" si="1613"/>
        <v>NO</v>
      </c>
      <c r="M1254" s="177" t="str">
        <f t="shared" si="1614"/>
        <v>W/C</v>
      </c>
      <c r="N1254" s="177" t="str">
        <f t="shared" si="1615"/>
        <v>W/C</v>
      </c>
      <c r="O1254" s="5"/>
      <c r="P1254" s="95">
        <v>0</v>
      </c>
      <c r="Q1254" s="95">
        <v>0</v>
      </c>
      <c r="R1254" s="95">
        <v>0</v>
      </c>
      <c r="S1254" s="95">
        <v>0</v>
      </c>
      <c r="T1254" s="95">
        <v>0</v>
      </c>
      <c r="U1254" s="95">
        <v>0</v>
      </c>
      <c r="V1254" s="95">
        <v>0</v>
      </c>
      <c r="W1254" s="95">
        <v>0</v>
      </c>
      <c r="X1254" s="95">
        <v>0</v>
      </c>
      <c r="Y1254" s="95">
        <v>0</v>
      </c>
      <c r="Z1254" s="95">
        <v>0</v>
      </c>
      <c r="AA1254" s="95">
        <v>0</v>
      </c>
      <c r="AB1254" s="95">
        <v>0</v>
      </c>
      <c r="AC1254" s="95"/>
      <c r="AD1254" s="95"/>
      <c r="AE1254" s="95">
        <f t="shared" si="1607"/>
        <v>0</v>
      </c>
      <c r="AF1254" s="102"/>
      <c r="AG1254" s="101"/>
      <c r="AH1254" s="99"/>
      <c r="AI1254" s="99"/>
      <c r="AJ1254" s="99"/>
      <c r="AK1254" s="100"/>
      <c r="AL1254" s="99">
        <f t="shared" si="1642"/>
        <v>0</v>
      </c>
      <c r="AM1254" s="98"/>
      <c r="AN1254" s="99">
        <f t="shared" si="1659"/>
        <v>0</v>
      </c>
      <c r="AO1254" s="247">
        <f t="shared" si="1643"/>
        <v>0</v>
      </c>
      <c r="AP1254" s="232"/>
      <c r="AQ1254" s="86">
        <f t="shared" si="1612"/>
        <v>0</v>
      </c>
      <c r="AR1254" s="99"/>
      <c r="AS1254" s="99"/>
      <c r="AT1254" s="99"/>
      <c r="AU1254" s="100"/>
      <c r="AV1254" s="99">
        <f t="shared" si="1644"/>
        <v>0</v>
      </c>
      <c r="AW1254" s="98"/>
      <c r="AX1254" s="99">
        <f t="shared" si="1660"/>
        <v>0</v>
      </c>
      <c r="AY1254" s="98">
        <f t="shared" si="1645"/>
        <v>0</v>
      </c>
      <c r="AZ1254" s="470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</row>
    <row r="1255" spans="1:83" s="11" customFormat="1" ht="12" customHeight="1">
      <c r="A1255" s="174">
        <v>24200611</v>
      </c>
      <c r="B1255" s="203" t="str">
        <f t="shared" si="1602"/>
        <v>24200611</v>
      </c>
      <c r="C1255" s="94" t="s">
        <v>302</v>
      </c>
      <c r="D1255" s="112" t="str">
        <f t="shared" si="1603"/>
        <v>W/C</v>
      </c>
      <c r="E1255" s="112"/>
      <c r="F1255" s="94"/>
      <c r="G1255" s="112"/>
      <c r="H1255" s="177" t="str">
        <f t="shared" si="1624"/>
        <v/>
      </c>
      <c r="I1255" s="177" t="str">
        <f t="shared" si="1625"/>
        <v/>
      </c>
      <c r="J1255" s="177" t="str">
        <f t="shared" si="1626"/>
        <v/>
      </c>
      <c r="K1255" s="177" t="str">
        <f t="shared" si="1627"/>
        <v/>
      </c>
      <c r="L1255" s="177" t="str">
        <f t="shared" si="1613"/>
        <v>NO</v>
      </c>
      <c r="M1255" s="177" t="str">
        <f t="shared" si="1614"/>
        <v>W/C</v>
      </c>
      <c r="N1255" s="177" t="str">
        <f t="shared" si="1615"/>
        <v>W/C</v>
      </c>
      <c r="O1255"/>
      <c r="P1255" s="95">
        <v>-188082.24</v>
      </c>
      <c r="Q1255" s="95">
        <v>-250776.32000000001</v>
      </c>
      <c r="R1255" s="95">
        <v>-313470.40000000002</v>
      </c>
      <c r="S1255" s="95">
        <v>-376164.48</v>
      </c>
      <c r="T1255" s="95">
        <v>-438858.56</v>
      </c>
      <c r="U1255" s="95">
        <v>-501552.64000000001</v>
      </c>
      <c r="V1255" s="95">
        <v>-564246.72</v>
      </c>
      <c r="W1255" s="95">
        <v>-660041.80000000005</v>
      </c>
      <c r="X1255" s="95">
        <v>128896.12</v>
      </c>
      <c r="Y1255" s="95">
        <v>0</v>
      </c>
      <c r="Z1255" s="95">
        <v>-70969.33</v>
      </c>
      <c r="AA1255" s="95">
        <v>-141938.66</v>
      </c>
      <c r="AB1255" s="95">
        <v>-212907.99</v>
      </c>
      <c r="AC1255" s="95"/>
      <c r="AD1255" s="95"/>
      <c r="AE1255" s="95">
        <f t="shared" si="1607"/>
        <v>-282468.15875</v>
      </c>
      <c r="AF1255" s="102"/>
      <c r="AG1255" s="101"/>
      <c r="AH1255" s="99"/>
      <c r="AI1255" s="99"/>
      <c r="AJ1255" s="99"/>
      <c r="AK1255" s="100"/>
      <c r="AL1255" s="99">
        <f t="shared" si="1642"/>
        <v>0</v>
      </c>
      <c r="AM1255" s="98"/>
      <c r="AN1255" s="99">
        <f t="shared" si="1659"/>
        <v>-282468.15875</v>
      </c>
      <c r="AO1255" s="247">
        <f t="shared" si="1643"/>
        <v>-282468.15875</v>
      </c>
      <c r="AP1255" s="232"/>
      <c r="AQ1255" s="86">
        <f t="shared" si="1612"/>
        <v>-212907.99</v>
      </c>
      <c r="AR1255" s="99"/>
      <c r="AS1255" s="99"/>
      <c r="AT1255" s="99"/>
      <c r="AU1255" s="100"/>
      <c r="AV1255" s="99">
        <f t="shared" si="1644"/>
        <v>0</v>
      </c>
      <c r="AW1255" s="98"/>
      <c r="AX1255" s="99">
        <f t="shared" si="1660"/>
        <v>-212907.99</v>
      </c>
      <c r="AY1255" s="98">
        <f t="shared" si="1645"/>
        <v>-212907.99</v>
      </c>
      <c r="AZ1255" s="470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</row>
    <row r="1256" spans="1:83" s="11" customFormat="1" ht="12" customHeight="1">
      <c r="A1256" s="161">
        <v>24200622</v>
      </c>
      <c r="B1256" s="108" t="str">
        <f t="shared" si="1602"/>
        <v>24200622</v>
      </c>
      <c r="C1256" s="94" t="s">
        <v>1271</v>
      </c>
      <c r="D1256" s="112" t="str">
        <f t="shared" si="1603"/>
        <v>W/C</v>
      </c>
      <c r="E1256" s="112"/>
      <c r="F1256" s="94"/>
      <c r="G1256" s="112"/>
      <c r="H1256" s="177" t="str">
        <f t="shared" ref="H1256:H1287" si="1661">IF(VALUE(AH1256),H$7,IF(ISBLANK(AH1256),"",H$7))</f>
        <v/>
      </c>
      <c r="I1256" s="177" t="str">
        <f t="shared" ref="I1256:I1287" si="1662">IF(VALUE(AI1256),I$7,IF(ISBLANK(AI1256),"",I$7))</f>
        <v/>
      </c>
      <c r="J1256" s="177" t="str">
        <f t="shared" ref="J1256:J1287" si="1663">IF(VALUE(AJ1256),J$7,IF(ISBLANK(AJ1256),"",J$7))</f>
        <v/>
      </c>
      <c r="K1256" s="177" t="str">
        <f t="shared" ref="K1256:K1287" si="1664">IF(VALUE(AK1256),K$7,IF(ISBLANK(AK1256),"",K$7))</f>
        <v/>
      </c>
      <c r="L1256" s="177" t="str">
        <f t="shared" si="1613"/>
        <v>NO</v>
      </c>
      <c r="M1256" s="177" t="str">
        <f t="shared" si="1614"/>
        <v>W/C</v>
      </c>
      <c r="N1256" s="177" t="str">
        <f t="shared" si="1615"/>
        <v>W/C</v>
      </c>
      <c r="O1256"/>
      <c r="P1256" s="95">
        <v>-1699118</v>
      </c>
      <c r="Q1256" s="95">
        <v>-1908701</v>
      </c>
      <c r="R1256" s="95">
        <v>-2155675</v>
      </c>
      <c r="S1256" s="95">
        <v>-2357299</v>
      </c>
      <c r="T1256" s="95">
        <v>-746373.43</v>
      </c>
      <c r="U1256" s="95">
        <v>-842012.43</v>
      </c>
      <c r="V1256" s="95">
        <v>-915170.43</v>
      </c>
      <c r="W1256" s="95">
        <v>-984751.43</v>
      </c>
      <c r="X1256" s="95">
        <v>-1053164.43</v>
      </c>
      <c r="Y1256" s="95">
        <v>-1133243.43</v>
      </c>
      <c r="Z1256" s="95">
        <v>-1283455.43</v>
      </c>
      <c r="AA1256" s="95">
        <v>-1490003.43</v>
      </c>
      <c r="AB1256" s="95">
        <v>-1750691.43</v>
      </c>
      <c r="AC1256" s="95"/>
      <c r="AD1256" s="95"/>
      <c r="AE1256" s="95">
        <f t="shared" si="1607"/>
        <v>-1382896.1795833332</v>
      </c>
      <c r="AF1256" s="102"/>
      <c r="AG1256" s="101"/>
      <c r="AH1256" s="99"/>
      <c r="AI1256" s="99"/>
      <c r="AJ1256" s="99"/>
      <c r="AK1256" s="100"/>
      <c r="AL1256" s="99">
        <f t="shared" si="1642"/>
        <v>0</v>
      </c>
      <c r="AM1256" s="98"/>
      <c r="AN1256" s="99">
        <f t="shared" si="1659"/>
        <v>-1382896.1795833332</v>
      </c>
      <c r="AO1256" s="247">
        <f t="shared" si="1643"/>
        <v>-1382896.1795833332</v>
      </c>
      <c r="AP1256" s="232"/>
      <c r="AQ1256" s="86">
        <f t="shared" si="1612"/>
        <v>-1750691.43</v>
      </c>
      <c r="AR1256" s="99"/>
      <c r="AS1256" s="99"/>
      <c r="AT1256" s="99"/>
      <c r="AU1256" s="100"/>
      <c r="AV1256" s="99">
        <f t="shared" si="1644"/>
        <v>0</v>
      </c>
      <c r="AW1256" s="98"/>
      <c r="AX1256" s="99">
        <f t="shared" si="1660"/>
        <v>-1750691.43</v>
      </c>
      <c r="AY1256" s="98">
        <f t="shared" si="1645"/>
        <v>-1750691.43</v>
      </c>
      <c r="AZ1256" s="470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</row>
    <row r="1257" spans="1:83" s="11" customFormat="1" ht="12" customHeight="1">
      <c r="A1257" s="161">
        <v>24200632</v>
      </c>
      <c r="B1257" s="108" t="str">
        <f t="shared" si="1602"/>
        <v>24200632</v>
      </c>
      <c r="C1257" s="94" t="s">
        <v>633</v>
      </c>
      <c r="D1257" s="112" t="str">
        <f t="shared" si="1603"/>
        <v>Non-Op</v>
      </c>
      <c r="E1257" s="112"/>
      <c r="F1257" s="94"/>
      <c r="G1257" s="112"/>
      <c r="H1257" s="177" t="str">
        <f t="shared" si="1661"/>
        <v/>
      </c>
      <c r="I1257" s="177" t="str">
        <f t="shared" si="1662"/>
        <v/>
      </c>
      <c r="J1257" s="177" t="str">
        <f t="shared" si="1663"/>
        <v/>
      </c>
      <c r="K1257" s="177" t="str">
        <f t="shared" si="1664"/>
        <v>Non-Op</v>
      </c>
      <c r="L1257" s="177" t="str">
        <f t="shared" si="1613"/>
        <v>NO</v>
      </c>
      <c r="M1257" s="177" t="str">
        <f t="shared" si="1614"/>
        <v>NO</v>
      </c>
      <c r="N1257" s="177" t="str">
        <f t="shared" si="1615"/>
        <v/>
      </c>
      <c r="O1257"/>
      <c r="P1257" s="95">
        <v>0</v>
      </c>
      <c r="Q1257" s="95">
        <v>0</v>
      </c>
      <c r="R1257" s="95">
        <v>0</v>
      </c>
      <c r="S1257" s="95">
        <v>0</v>
      </c>
      <c r="T1257" s="95">
        <v>0</v>
      </c>
      <c r="U1257" s="95">
        <v>0</v>
      </c>
      <c r="V1257" s="95">
        <v>0</v>
      </c>
      <c r="W1257" s="95">
        <v>0</v>
      </c>
      <c r="X1257" s="95">
        <v>0</v>
      </c>
      <c r="Y1257" s="95">
        <v>0</v>
      </c>
      <c r="Z1257" s="95">
        <v>0</v>
      </c>
      <c r="AA1257" s="95">
        <v>0</v>
      </c>
      <c r="AB1257" s="95">
        <v>0</v>
      </c>
      <c r="AC1257" s="95"/>
      <c r="AD1257" s="95"/>
      <c r="AE1257" s="95">
        <f t="shared" si="1607"/>
        <v>0</v>
      </c>
      <c r="AF1257" s="102"/>
      <c r="AG1257" s="101"/>
      <c r="AH1257" s="99"/>
      <c r="AI1257" s="99"/>
      <c r="AJ1257" s="99"/>
      <c r="AK1257" s="100">
        <f>AE1257</f>
        <v>0</v>
      </c>
      <c r="AL1257" s="99">
        <f t="shared" si="1642"/>
        <v>0</v>
      </c>
      <c r="AM1257" s="98"/>
      <c r="AN1257" s="99"/>
      <c r="AO1257" s="247">
        <f t="shared" si="1643"/>
        <v>0</v>
      </c>
      <c r="AP1257" s="232"/>
      <c r="AQ1257" s="86">
        <f t="shared" si="1612"/>
        <v>0</v>
      </c>
      <c r="AR1257" s="99"/>
      <c r="AS1257" s="99"/>
      <c r="AT1257" s="99"/>
      <c r="AU1257" s="100">
        <f>AQ1257</f>
        <v>0</v>
      </c>
      <c r="AV1257" s="99">
        <f t="shared" si="1644"/>
        <v>0</v>
      </c>
      <c r="AW1257" s="98"/>
      <c r="AX1257" s="99"/>
      <c r="AY1257" s="98">
        <f t="shared" si="1645"/>
        <v>0</v>
      </c>
      <c r="AZ1257" s="470" t="s">
        <v>1663</v>
      </c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</row>
    <row r="1258" spans="1:83" s="11" customFormat="1" ht="12" customHeight="1">
      <c r="A1258" s="161">
        <v>24200633</v>
      </c>
      <c r="B1258" s="108" t="str">
        <f t="shared" si="1602"/>
        <v>24200633</v>
      </c>
      <c r="C1258" s="94" t="s">
        <v>652</v>
      </c>
      <c r="D1258" s="112" t="str">
        <f t="shared" ref="D1258:D1322" si="1665">IF(CONCATENATE(H1258,I1258,J1258,K1258,N1258)= "ERBGRB","CRB",CONCATENATE(H1258,I1258,J1258,K1258,N1258))</f>
        <v>W/C</v>
      </c>
      <c r="E1258" s="112"/>
      <c r="F1258" s="94"/>
      <c r="G1258" s="112"/>
      <c r="H1258" s="177" t="str">
        <f t="shared" si="1661"/>
        <v/>
      </c>
      <c r="I1258" s="177" t="str">
        <f t="shared" si="1662"/>
        <v/>
      </c>
      <c r="J1258" s="177" t="str">
        <f t="shared" si="1663"/>
        <v/>
      </c>
      <c r="K1258" s="177" t="str">
        <f t="shared" si="1664"/>
        <v/>
      </c>
      <c r="L1258" s="177" t="str">
        <f t="shared" si="1613"/>
        <v>NO</v>
      </c>
      <c r="M1258" s="177" t="str">
        <f t="shared" si="1614"/>
        <v>W/C</v>
      </c>
      <c r="N1258" s="177" t="str">
        <f t="shared" si="1615"/>
        <v>W/C</v>
      </c>
      <c r="O1258"/>
      <c r="P1258" s="95">
        <v>-4683909.9400000004</v>
      </c>
      <c r="Q1258" s="95">
        <v>-5115722.76</v>
      </c>
      <c r="R1258" s="95">
        <v>-904378.74</v>
      </c>
      <c r="S1258" s="95">
        <v>-1495776.75</v>
      </c>
      <c r="T1258" s="95">
        <v>-1911844.95</v>
      </c>
      <c r="U1258" s="95">
        <v>-2327067.67</v>
      </c>
      <c r="V1258" s="95">
        <v>-2755266.99</v>
      </c>
      <c r="W1258" s="95">
        <v>-3174751.26</v>
      </c>
      <c r="X1258" s="95">
        <v>-3595162</v>
      </c>
      <c r="Y1258" s="95">
        <v>-3940963.38</v>
      </c>
      <c r="Z1258" s="95">
        <v>-4370254.4000000004</v>
      </c>
      <c r="AA1258" s="95">
        <v>-4802935.8600000003</v>
      </c>
      <c r="AB1258" s="95">
        <v>-5142640.3</v>
      </c>
      <c r="AC1258" s="95"/>
      <c r="AD1258" s="95"/>
      <c r="AE1258" s="95">
        <f t="shared" si="1607"/>
        <v>-3275616.6566666663</v>
      </c>
      <c r="AF1258" s="102"/>
      <c r="AG1258" s="101"/>
      <c r="AH1258" s="99"/>
      <c r="AI1258" s="99"/>
      <c r="AJ1258" s="99"/>
      <c r="AK1258" s="100"/>
      <c r="AL1258" s="99">
        <f t="shared" si="1642"/>
        <v>0</v>
      </c>
      <c r="AM1258" s="98"/>
      <c r="AN1258" s="99">
        <f>AE1258</f>
        <v>-3275616.6566666663</v>
      </c>
      <c r="AO1258" s="247">
        <f t="shared" si="1643"/>
        <v>-3275616.6566666663</v>
      </c>
      <c r="AP1258" s="232"/>
      <c r="AQ1258" s="86">
        <f t="shared" si="1612"/>
        <v>-5142640.3</v>
      </c>
      <c r="AR1258" s="99"/>
      <c r="AS1258" s="99"/>
      <c r="AT1258" s="99"/>
      <c r="AU1258" s="100"/>
      <c r="AV1258" s="99">
        <f t="shared" si="1644"/>
        <v>0</v>
      </c>
      <c r="AW1258" s="98"/>
      <c r="AX1258" s="99">
        <f t="shared" si="1660"/>
        <v>-5142640.3</v>
      </c>
      <c r="AY1258" s="98">
        <f t="shared" si="1645"/>
        <v>-5142640.3</v>
      </c>
      <c r="AZ1258" s="470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</row>
    <row r="1259" spans="1:83" s="11" customFormat="1" ht="12" customHeight="1">
      <c r="A1259" s="161">
        <v>24200641</v>
      </c>
      <c r="B1259" s="108" t="str">
        <f t="shared" si="1602"/>
        <v>24200641</v>
      </c>
      <c r="C1259" s="94" t="s">
        <v>589</v>
      </c>
      <c r="D1259" s="112" t="str">
        <f t="shared" si="1665"/>
        <v>Non-Op</v>
      </c>
      <c r="E1259" s="112"/>
      <c r="F1259" s="94"/>
      <c r="G1259" s="112"/>
      <c r="H1259" s="177" t="str">
        <f t="shared" si="1661"/>
        <v/>
      </c>
      <c r="I1259" s="177" t="str">
        <f t="shared" si="1662"/>
        <v/>
      </c>
      <c r="J1259" s="177" t="str">
        <f t="shared" si="1663"/>
        <v/>
      </c>
      <c r="K1259" s="177" t="str">
        <f t="shared" si="1664"/>
        <v>Non-Op</v>
      </c>
      <c r="L1259" s="177" t="str">
        <f t="shared" si="1613"/>
        <v>NO</v>
      </c>
      <c r="M1259" s="177" t="str">
        <f t="shared" si="1614"/>
        <v>NO</v>
      </c>
      <c r="N1259" s="177" t="str">
        <f t="shared" si="1615"/>
        <v/>
      </c>
      <c r="O1259"/>
      <c r="P1259" s="95">
        <v>0</v>
      </c>
      <c r="Q1259" s="95">
        <v>0</v>
      </c>
      <c r="R1259" s="95">
        <v>0</v>
      </c>
      <c r="S1259" s="95">
        <v>0</v>
      </c>
      <c r="T1259" s="95">
        <v>0</v>
      </c>
      <c r="U1259" s="95">
        <v>0</v>
      </c>
      <c r="V1259" s="95">
        <v>0</v>
      </c>
      <c r="W1259" s="95">
        <v>0</v>
      </c>
      <c r="X1259" s="95">
        <v>0</v>
      </c>
      <c r="Y1259" s="95">
        <v>0</v>
      </c>
      <c r="Z1259" s="95">
        <v>0</v>
      </c>
      <c r="AA1259" s="95">
        <v>0</v>
      </c>
      <c r="AB1259" s="95">
        <v>0</v>
      </c>
      <c r="AC1259" s="95"/>
      <c r="AD1259" s="95"/>
      <c r="AE1259" s="95">
        <f t="shared" si="1607"/>
        <v>0</v>
      </c>
      <c r="AF1259" s="102"/>
      <c r="AG1259" s="101"/>
      <c r="AH1259" s="99"/>
      <c r="AI1259" s="99"/>
      <c r="AJ1259" s="99"/>
      <c r="AK1259" s="100">
        <f>AE1259</f>
        <v>0</v>
      </c>
      <c r="AL1259" s="99">
        <f t="shared" si="1642"/>
        <v>0</v>
      </c>
      <c r="AM1259" s="98"/>
      <c r="AN1259" s="99"/>
      <c r="AO1259" s="247">
        <f t="shared" si="1643"/>
        <v>0</v>
      </c>
      <c r="AP1259" s="232"/>
      <c r="AQ1259" s="86">
        <f t="shared" si="1612"/>
        <v>0</v>
      </c>
      <c r="AR1259" s="99"/>
      <c r="AS1259" s="99"/>
      <c r="AT1259" s="99"/>
      <c r="AU1259" s="100">
        <f>AQ1259</f>
        <v>0</v>
      </c>
      <c r="AV1259" s="99">
        <f t="shared" si="1644"/>
        <v>0</v>
      </c>
      <c r="AW1259" s="98"/>
      <c r="AX1259" s="99"/>
      <c r="AY1259" s="98">
        <f t="shared" si="1645"/>
        <v>0</v>
      </c>
      <c r="AZ1259" s="470" t="s">
        <v>1663</v>
      </c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</row>
    <row r="1260" spans="1:83" s="11" customFormat="1" ht="12" customHeight="1">
      <c r="A1260" s="161">
        <v>24200651</v>
      </c>
      <c r="B1260" s="108" t="str">
        <f t="shared" ref="B1260:B1329" si="1666">TEXT(A1260,"##")</f>
        <v>24200651</v>
      </c>
      <c r="C1260" s="94" t="s">
        <v>491</v>
      </c>
      <c r="D1260" s="112" t="str">
        <f t="shared" si="1665"/>
        <v>W/C</v>
      </c>
      <c r="E1260" s="112"/>
      <c r="F1260" s="94"/>
      <c r="G1260" s="112"/>
      <c r="H1260" s="177" t="str">
        <f t="shared" si="1661"/>
        <v/>
      </c>
      <c r="I1260" s="177" t="str">
        <f t="shared" si="1662"/>
        <v/>
      </c>
      <c r="J1260" s="177" t="str">
        <f t="shared" si="1663"/>
        <v/>
      </c>
      <c r="K1260" s="177" t="str">
        <f t="shared" si="1664"/>
        <v/>
      </c>
      <c r="L1260" s="177" t="str">
        <f t="shared" si="1613"/>
        <v>NO</v>
      </c>
      <c r="M1260" s="177" t="str">
        <f t="shared" si="1614"/>
        <v>W/C</v>
      </c>
      <c r="N1260" s="177" t="str">
        <f t="shared" si="1615"/>
        <v>W/C</v>
      </c>
      <c r="O1260"/>
      <c r="P1260" s="95">
        <v>-88500</v>
      </c>
      <c r="Q1260" s="95">
        <v>-90750</v>
      </c>
      <c r="R1260" s="95">
        <v>-93000</v>
      </c>
      <c r="S1260" s="95">
        <v>-95250</v>
      </c>
      <c r="T1260" s="95">
        <v>-97500</v>
      </c>
      <c r="U1260" s="95">
        <v>-99750</v>
      </c>
      <c r="V1260" s="95">
        <v>-102000</v>
      </c>
      <c r="W1260" s="95">
        <v>-104250</v>
      </c>
      <c r="X1260" s="95">
        <v>-106500</v>
      </c>
      <c r="Y1260" s="95">
        <v>-108750</v>
      </c>
      <c r="Z1260" s="95">
        <v>-111000</v>
      </c>
      <c r="AA1260" s="95">
        <v>-113250</v>
      </c>
      <c r="AB1260" s="95">
        <v>-115500</v>
      </c>
      <c r="AC1260" s="95"/>
      <c r="AD1260" s="95"/>
      <c r="AE1260" s="95">
        <f t="shared" si="1607"/>
        <v>-102000</v>
      </c>
      <c r="AF1260" s="102"/>
      <c r="AG1260" s="102"/>
      <c r="AH1260" s="99"/>
      <c r="AI1260" s="99"/>
      <c r="AJ1260" s="99"/>
      <c r="AK1260" s="100"/>
      <c r="AL1260" s="99">
        <f t="shared" si="1642"/>
        <v>0</v>
      </c>
      <c r="AM1260" s="98"/>
      <c r="AN1260" s="99">
        <f t="shared" ref="AN1260:AN1266" si="1667">AE1260</f>
        <v>-102000</v>
      </c>
      <c r="AO1260" s="247">
        <f t="shared" si="1643"/>
        <v>-102000</v>
      </c>
      <c r="AP1260" s="232"/>
      <c r="AQ1260" s="86">
        <f t="shared" si="1612"/>
        <v>-115500</v>
      </c>
      <c r="AR1260" s="99"/>
      <c r="AS1260" s="99"/>
      <c r="AT1260" s="99"/>
      <c r="AU1260" s="100"/>
      <c r="AV1260" s="99">
        <f t="shared" si="1644"/>
        <v>0</v>
      </c>
      <c r="AW1260" s="98"/>
      <c r="AX1260" s="99">
        <f t="shared" si="1660"/>
        <v>-115500</v>
      </c>
      <c r="AY1260" s="98">
        <f t="shared" si="1645"/>
        <v>-115500</v>
      </c>
      <c r="AZ1260" s="47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</row>
    <row r="1261" spans="1:83" s="11" customFormat="1" ht="12" customHeight="1">
      <c r="A1261" s="174">
        <v>24200653</v>
      </c>
      <c r="B1261" s="203" t="str">
        <f t="shared" si="1666"/>
        <v>24200653</v>
      </c>
      <c r="C1261" s="94" t="s">
        <v>597</v>
      </c>
      <c r="D1261" s="112" t="str">
        <f t="shared" si="1665"/>
        <v>W/C</v>
      </c>
      <c r="E1261" s="112"/>
      <c r="F1261" s="94"/>
      <c r="G1261" s="112"/>
      <c r="H1261" s="177" t="str">
        <f t="shared" si="1661"/>
        <v/>
      </c>
      <c r="I1261" s="177" t="str">
        <f t="shared" si="1662"/>
        <v/>
      </c>
      <c r="J1261" s="177" t="str">
        <f t="shared" si="1663"/>
        <v/>
      </c>
      <c r="K1261" s="177" t="str">
        <f t="shared" si="1664"/>
        <v/>
      </c>
      <c r="L1261" s="177" t="str">
        <f t="shared" si="1613"/>
        <v>NO</v>
      </c>
      <c r="M1261" s="177" t="str">
        <f t="shared" si="1614"/>
        <v>W/C</v>
      </c>
      <c r="N1261" s="177" t="str">
        <f t="shared" si="1615"/>
        <v>W/C</v>
      </c>
      <c r="O1261"/>
      <c r="P1261" s="95">
        <v>-1501561.05</v>
      </c>
      <c r="Q1261" s="95">
        <v>-1637754.35</v>
      </c>
      <c r="R1261" s="95">
        <v>-1764081.7</v>
      </c>
      <c r="S1261" s="95">
        <v>-412437</v>
      </c>
      <c r="T1261" s="95">
        <v>-548211.71</v>
      </c>
      <c r="U1261" s="95">
        <v>-695206.3</v>
      </c>
      <c r="V1261" s="95">
        <v>-845549.21</v>
      </c>
      <c r="W1261" s="95">
        <v>-1005254.64</v>
      </c>
      <c r="X1261" s="95">
        <v>-1122880.31</v>
      </c>
      <c r="Y1261" s="95">
        <v>-1127013.6499999999</v>
      </c>
      <c r="Z1261" s="95">
        <v>-1198515.25</v>
      </c>
      <c r="AA1261" s="95">
        <v>-1129827.67</v>
      </c>
      <c r="AB1261" s="95">
        <v>-1259947.6100000001</v>
      </c>
      <c r="AC1261" s="95"/>
      <c r="AD1261" s="95"/>
      <c r="AE1261" s="95">
        <f t="shared" ref="AE1261:AE1325" si="1668">(P1261+AB1261+SUM(Q1261:AA1261)*2)/24</f>
        <v>-1072290.51</v>
      </c>
      <c r="AF1261" s="102"/>
      <c r="AG1261" s="124"/>
      <c r="AH1261" s="99"/>
      <c r="AI1261" s="99"/>
      <c r="AJ1261" s="99"/>
      <c r="AK1261" s="100"/>
      <c r="AL1261" s="99">
        <f t="shared" si="1642"/>
        <v>0</v>
      </c>
      <c r="AM1261" s="98"/>
      <c r="AN1261" s="99">
        <f t="shared" si="1667"/>
        <v>-1072290.51</v>
      </c>
      <c r="AO1261" s="247">
        <f t="shared" si="1643"/>
        <v>-1072290.51</v>
      </c>
      <c r="AP1261" s="232"/>
      <c r="AQ1261" s="86">
        <f t="shared" si="1612"/>
        <v>-1259947.6100000001</v>
      </c>
      <c r="AR1261" s="99"/>
      <c r="AS1261" s="99"/>
      <c r="AT1261" s="99"/>
      <c r="AU1261" s="100"/>
      <c r="AV1261" s="99">
        <f t="shared" si="1644"/>
        <v>0</v>
      </c>
      <c r="AW1261" s="98"/>
      <c r="AX1261" s="99">
        <f t="shared" si="1660"/>
        <v>-1259947.6100000001</v>
      </c>
      <c r="AY1261" s="98">
        <f t="shared" si="1645"/>
        <v>-1259947.6100000001</v>
      </c>
      <c r="AZ1261" s="470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</row>
    <row r="1262" spans="1:83" s="11" customFormat="1" ht="12" customHeight="1">
      <c r="A1262" s="161">
        <v>24200661</v>
      </c>
      <c r="B1262" s="108" t="str">
        <f t="shared" si="1666"/>
        <v>24200661</v>
      </c>
      <c r="C1262" s="94" t="s">
        <v>492</v>
      </c>
      <c r="D1262" s="112" t="str">
        <f t="shared" si="1665"/>
        <v>W/C</v>
      </c>
      <c r="E1262" s="112"/>
      <c r="F1262" s="94"/>
      <c r="G1262" s="112"/>
      <c r="H1262" s="177" t="str">
        <f t="shared" si="1661"/>
        <v/>
      </c>
      <c r="I1262" s="177" t="str">
        <f t="shared" si="1662"/>
        <v/>
      </c>
      <c r="J1262" s="177" t="str">
        <f t="shared" si="1663"/>
        <v/>
      </c>
      <c r="K1262" s="177" t="str">
        <f t="shared" si="1664"/>
        <v/>
      </c>
      <c r="L1262" s="177" t="str">
        <f t="shared" si="1613"/>
        <v>NO</v>
      </c>
      <c r="M1262" s="177" t="str">
        <f t="shared" si="1614"/>
        <v>W/C</v>
      </c>
      <c r="N1262" s="177" t="str">
        <f t="shared" si="1615"/>
        <v>W/C</v>
      </c>
      <c r="O1262"/>
      <c r="P1262" s="95">
        <v>-350542.71</v>
      </c>
      <c r="Q1262" s="95">
        <v>-389491.9</v>
      </c>
      <c r="R1262" s="95">
        <v>-428441.09</v>
      </c>
      <c r="S1262" s="95">
        <v>0</v>
      </c>
      <c r="T1262" s="95">
        <v>-40117.660000000003</v>
      </c>
      <c r="U1262" s="95">
        <v>-80235.320000000007</v>
      </c>
      <c r="V1262" s="95">
        <v>-120352.98</v>
      </c>
      <c r="W1262" s="95">
        <v>-160470.64000000001</v>
      </c>
      <c r="X1262" s="95">
        <v>-200588.3</v>
      </c>
      <c r="Y1262" s="95">
        <v>-240705.96</v>
      </c>
      <c r="Z1262" s="95">
        <v>-280823.62</v>
      </c>
      <c r="AA1262" s="95">
        <v>-320941.28000000003</v>
      </c>
      <c r="AB1262" s="95">
        <v>-361058.94</v>
      </c>
      <c r="AC1262" s="95"/>
      <c r="AD1262" s="95"/>
      <c r="AE1262" s="95">
        <f t="shared" si="1668"/>
        <v>-218164.13125000001</v>
      </c>
      <c r="AF1262" s="102"/>
      <c r="AG1262" s="102"/>
      <c r="AH1262" s="99"/>
      <c r="AI1262" s="99"/>
      <c r="AJ1262" s="99"/>
      <c r="AK1262" s="100"/>
      <c r="AL1262" s="99">
        <f t="shared" si="1642"/>
        <v>0</v>
      </c>
      <c r="AM1262" s="98"/>
      <c r="AN1262" s="99">
        <f t="shared" si="1667"/>
        <v>-218164.13125000001</v>
      </c>
      <c r="AO1262" s="247">
        <f t="shared" si="1643"/>
        <v>-218164.13125000001</v>
      </c>
      <c r="AP1262" s="232"/>
      <c r="AQ1262" s="86">
        <f t="shared" ref="AQ1262:AQ1329" si="1669">AB1262</f>
        <v>-361058.94</v>
      </c>
      <c r="AR1262" s="99"/>
      <c r="AS1262" s="99"/>
      <c r="AT1262" s="99"/>
      <c r="AU1262" s="100"/>
      <c r="AV1262" s="99">
        <f t="shared" si="1644"/>
        <v>0</v>
      </c>
      <c r="AW1262" s="98"/>
      <c r="AX1262" s="99">
        <f t="shared" si="1660"/>
        <v>-361058.94</v>
      </c>
      <c r="AY1262" s="98">
        <f t="shared" si="1645"/>
        <v>-361058.94</v>
      </c>
      <c r="AZ1262" s="470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</row>
    <row r="1263" spans="1:83" s="11" customFormat="1" ht="12" customHeight="1">
      <c r="A1263" s="161">
        <v>24200671</v>
      </c>
      <c r="B1263" s="108" t="str">
        <f t="shared" si="1666"/>
        <v>24200671</v>
      </c>
      <c r="C1263" s="94" t="s">
        <v>493</v>
      </c>
      <c r="D1263" s="112" t="str">
        <f t="shared" si="1665"/>
        <v>W/C</v>
      </c>
      <c r="E1263" s="112"/>
      <c r="F1263" s="94"/>
      <c r="G1263" s="112"/>
      <c r="H1263" s="177" t="str">
        <f t="shared" si="1661"/>
        <v/>
      </c>
      <c r="I1263" s="177" t="str">
        <f t="shared" si="1662"/>
        <v/>
      </c>
      <c r="J1263" s="177" t="str">
        <f t="shared" si="1663"/>
        <v/>
      </c>
      <c r="K1263" s="177" t="str">
        <f t="shared" si="1664"/>
        <v/>
      </c>
      <c r="L1263" s="177" t="str">
        <f t="shared" si="1613"/>
        <v>NO</v>
      </c>
      <c r="M1263" s="177" t="str">
        <f t="shared" si="1614"/>
        <v>W/C</v>
      </c>
      <c r="N1263" s="177" t="str">
        <f t="shared" si="1615"/>
        <v>W/C</v>
      </c>
      <c r="O1263"/>
      <c r="P1263" s="95">
        <v>-103817.52</v>
      </c>
      <c r="Q1263" s="95">
        <v>-115352.8</v>
      </c>
      <c r="R1263" s="95">
        <v>-126888.08</v>
      </c>
      <c r="S1263" s="95">
        <v>0</v>
      </c>
      <c r="T1263" s="95">
        <v>-11881.34</v>
      </c>
      <c r="U1263" s="95">
        <v>-23762.68</v>
      </c>
      <c r="V1263" s="95">
        <v>-35644.019999999997</v>
      </c>
      <c r="W1263" s="95">
        <v>-47525.36</v>
      </c>
      <c r="X1263" s="95">
        <v>-59406.7</v>
      </c>
      <c r="Y1263" s="95">
        <v>-71288.039999999994</v>
      </c>
      <c r="Z1263" s="95">
        <v>-83169.38</v>
      </c>
      <c r="AA1263" s="95">
        <v>-95050.72</v>
      </c>
      <c r="AB1263" s="95">
        <v>-106932.06</v>
      </c>
      <c r="AC1263" s="95"/>
      <c r="AD1263" s="95"/>
      <c r="AE1263" s="95">
        <f t="shared" si="1668"/>
        <v>-64611.9925</v>
      </c>
      <c r="AF1263" s="102"/>
      <c r="AG1263" s="102"/>
      <c r="AH1263" s="99"/>
      <c r="AI1263" s="99"/>
      <c r="AJ1263" s="99"/>
      <c r="AK1263" s="100"/>
      <c r="AL1263" s="99">
        <f t="shared" si="1642"/>
        <v>0</v>
      </c>
      <c r="AM1263" s="98"/>
      <c r="AN1263" s="99">
        <f t="shared" si="1667"/>
        <v>-64611.9925</v>
      </c>
      <c r="AO1263" s="247">
        <f t="shared" si="1643"/>
        <v>-64611.9925</v>
      </c>
      <c r="AP1263" s="232"/>
      <c r="AQ1263" s="86">
        <f t="shared" si="1669"/>
        <v>-106932.06</v>
      </c>
      <c r="AR1263" s="99"/>
      <c r="AS1263" s="99"/>
      <c r="AT1263" s="99"/>
      <c r="AU1263" s="100"/>
      <c r="AV1263" s="99">
        <f t="shared" si="1644"/>
        <v>0</v>
      </c>
      <c r="AW1263" s="98"/>
      <c r="AX1263" s="99">
        <f t="shared" si="1660"/>
        <v>-106932.06</v>
      </c>
      <c r="AY1263" s="98">
        <f t="shared" si="1645"/>
        <v>-106932.06</v>
      </c>
      <c r="AZ1263" s="470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</row>
    <row r="1264" spans="1:83" s="11" customFormat="1" ht="12" customHeight="1">
      <c r="A1264" s="161">
        <v>24200681</v>
      </c>
      <c r="B1264" s="108" t="str">
        <f t="shared" si="1666"/>
        <v>24200681</v>
      </c>
      <c r="C1264" s="94" t="s">
        <v>494</v>
      </c>
      <c r="D1264" s="112" t="str">
        <f t="shared" si="1665"/>
        <v>W/C</v>
      </c>
      <c r="E1264" s="112"/>
      <c r="F1264" s="94"/>
      <c r="G1264" s="112"/>
      <c r="H1264" s="177" t="str">
        <f t="shared" si="1661"/>
        <v/>
      </c>
      <c r="I1264" s="177" t="str">
        <f t="shared" si="1662"/>
        <v/>
      </c>
      <c r="J1264" s="177" t="str">
        <f t="shared" si="1663"/>
        <v/>
      </c>
      <c r="K1264" s="177" t="str">
        <f t="shared" si="1664"/>
        <v/>
      </c>
      <c r="L1264" s="177" t="str">
        <f t="shared" si="1613"/>
        <v>NO</v>
      </c>
      <c r="M1264" s="177" t="str">
        <f t="shared" si="1614"/>
        <v>W/C</v>
      </c>
      <c r="N1264" s="177" t="str">
        <f t="shared" si="1615"/>
        <v>W/C</v>
      </c>
      <c r="O1264"/>
      <c r="P1264" s="95">
        <v>-103817.52</v>
      </c>
      <c r="Q1264" s="95">
        <v>-115352.8</v>
      </c>
      <c r="R1264" s="95">
        <v>-126888.08</v>
      </c>
      <c r="S1264" s="95">
        <v>0</v>
      </c>
      <c r="T1264" s="95">
        <v>-11881.34</v>
      </c>
      <c r="U1264" s="95">
        <v>-23762.68</v>
      </c>
      <c r="V1264" s="95">
        <v>-35644.019999999997</v>
      </c>
      <c r="W1264" s="95">
        <v>-47525.36</v>
      </c>
      <c r="X1264" s="95">
        <v>-59406.7</v>
      </c>
      <c r="Y1264" s="95">
        <v>-71288.039999999994</v>
      </c>
      <c r="Z1264" s="95">
        <v>-83169.38</v>
      </c>
      <c r="AA1264" s="95">
        <v>-95050.72</v>
      </c>
      <c r="AB1264" s="95">
        <v>-106932.06</v>
      </c>
      <c r="AC1264" s="95"/>
      <c r="AD1264" s="95"/>
      <c r="AE1264" s="95">
        <f t="shared" si="1668"/>
        <v>-64611.9925</v>
      </c>
      <c r="AF1264" s="102"/>
      <c r="AG1264" s="102"/>
      <c r="AH1264" s="99"/>
      <c r="AI1264" s="99"/>
      <c r="AJ1264" s="99"/>
      <c r="AK1264" s="100"/>
      <c r="AL1264" s="99">
        <f t="shared" si="1642"/>
        <v>0</v>
      </c>
      <c r="AM1264" s="98"/>
      <c r="AN1264" s="99">
        <f t="shared" si="1667"/>
        <v>-64611.9925</v>
      </c>
      <c r="AO1264" s="247">
        <f t="shared" si="1643"/>
        <v>-64611.9925</v>
      </c>
      <c r="AP1264" s="232"/>
      <c r="AQ1264" s="86">
        <f t="shared" si="1669"/>
        <v>-106932.06</v>
      </c>
      <c r="AR1264" s="99"/>
      <c r="AS1264" s="99"/>
      <c r="AT1264" s="99"/>
      <c r="AU1264" s="100"/>
      <c r="AV1264" s="99">
        <f t="shared" si="1644"/>
        <v>0</v>
      </c>
      <c r="AW1264" s="98"/>
      <c r="AX1264" s="99">
        <f t="shared" si="1660"/>
        <v>-106932.06</v>
      </c>
      <c r="AY1264" s="98">
        <f t="shared" si="1645"/>
        <v>-106932.06</v>
      </c>
      <c r="AZ1264" s="470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</row>
    <row r="1265" spans="1:83" s="11" customFormat="1" ht="12" customHeight="1">
      <c r="A1265" s="345">
        <v>24200711</v>
      </c>
      <c r="B1265" s="358" t="str">
        <f t="shared" si="1666"/>
        <v>24200711</v>
      </c>
      <c r="C1265" s="325" t="s">
        <v>1303</v>
      </c>
      <c r="D1265" s="326" t="str">
        <f t="shared" si="1665"/>
        <v>W/C</v>
      </c>
      <c r="E1265" s="326"/>
      <c r="F1265" s="400">
        <v>42752</v>
      </c>
      <c r="G1265" s="326"/>
      <c r="H1265" s="327" t="str">
        <f t="shared" si="1661"/>
        <v/>
      </c>
      <c r="I1265" s="327" t="str">
        <f t="shared" si="1662"/>
        <v/>
      </c>
      <c r="J1265" s="327" t="str">
        <f t="shared" si="1663"/>
        <v/>
      </c>
      <c r="K1265" s="327" t="str">
        <f t="shared" si="1664"/>
        <v/>
      </c>
      <c r="L1265" s="327" t="str">
        <f t="shared" si="1613"/>
        <v>NO</v>
      </c>
      <c r="M1265" s="327" t="str">
        <f t="shared" si="1614"/>
        <v>W/C</v>
      </c>
      <c r="N1265" s="327" t="str">
        <f t="shared" si="1615"/>
        <v>W/C</v>
      </c>
      <c r="O1265" s="445"/>
      <c r="P1265" s="328">
        <v>-42000</v>
      </c>
      <c r="Q1265" s="328">
        <v>-84000</v>
      </c>
      <c r="R1265" s="328">
        <v>-126000</v>
      </c>
      <c r="S1265" s="328">
        <v>-168000</v>
      </c>
      <c r="T1265" s="328">
        <v>-210000</v>
      </c>
      <c r="U1265" s="328">
        <v>-252000</v>
      </c>
      <c r="V1265" s="328">
        <v>-294000</v>
      </c>
      <c r="W1265" s="328">
        <v>-336000</v>
      </c>
      <c r="X1265" s="328">
        <v>-378000</v>
      </c>
      <c r="Y1265" s="328">
        <v>-420000</v>
      </c>
      <c r="Z1265" s="328">
        <v>-462000</v>
      </c>
      <c r="AA1265" s="328">
        <v>-504000</v>
      </c>
      <c r="AB1265" s="328">
        <v>-628050</v>
      </c>
      <c r="AC1265" s="328"/>
      <c r="AD1265" s="328"/>
      <c r="AE1265" s="328">
        <f t="shared" si="1668"/>
        <v>-297418.75</v>
      </c>
      <c r="AF1265" s="377"/>
      <c r="AG1265" s="329"/>
      <c r="AH1265" s="330"/>
      <c r="AI1265" s="330"/>
      <c r="AJ1265" s="330"/>
      <c r="AK1265" s="331"/>
      <c r="AL1265" s="330">
        <f t="shared" si="1642"/>
        <v>0</v>
      </c>
      <c r="AM1265" s="332"/>
      <c r="AN1265" s="330">
        <f t="shared" si="1667"/>
        <v>-297418.75</v>
      </c>
      <c r="AO1265" s="333">
        <f t="shared" si="1643"/>
        <v>-297418.75</v>
      </c>
      <c r="AP1265" s="232"/>
      <c r="AQ1265" s="334">
        <f t="shared" si="1669"/>
        <v>-628050</v>
      </c>
      <c r="AR1265" s="330"/>
      <c r="AS1265" s="330"/>
      <c r="AT1265" s="330"/>
      <c r="AU1265" s="331"/>
      <c r="AV1265" s="330">
        <f t="shared" si="1644"/>
        <v>0</v>
      </c>
      <c r="AW1265" s="332"/>
      <c r="AX1265" s="330">
        <f t="shared" si="1660"/>
        <v>-628050</v>
      </c>
      <c r="AY1265" s="332">
        <f t="shared" si="1645"/>
        <v>-628050</v>
      </c>
      <c r="AZ1265" s="470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</row>
    <row r="1266" spans="1:83" s="11" customFormat="1" ht="12" customHeight="1">
      <c r="A1266" s="345">
        <v>24200721</v>
      </c>
      <c r="B1266" s="358" t="str">
        <f t="shared" si="1666"/>
        <v>24200721</v>
      </c>
      <c r="C1266" s="325" t="s">
        <v>1444</v>
      </c>
      <c r="D1266" s="326" t="str">
        <f t="shared" si="1665"/>
        <v>W/C</v>
      </c>
      <c r="E1266" s="326"/>
      <c r="F1266" s="339">
        <v>43070</v>
      </c>
      <c r="G1266" s="326"/>
      <c r="H1266" s="327" t="str">
        <f t="shared" si="1661"/>
        <v/>
      </c>
      <c r="I1266" s="327" t="str">
        <f t="shared" si="1662"/>
        <v/>
      </c>
      <c r="J1266" s="327" t="str">
        <f t="shared" si="1663"/>
        <v/>
      </c>
      <c r="K1266" s="327" t="str">
        <f t="shared" si="1664"/>
        <v/>
      </c>
      <c r="L1266" s="327" t="str">
        <f t="shared" si="1613"/>
        <v>NO</v>
      </c>
      <c r="M1266" s="327" t="str">
        <f t="shared" si="1614"/>
        <v>W/C</v>
      </c>
      <c r="N1266" s="327" t="str">
        <f t="shared" si="1615"/>
        <v>W/C</v>
      </c>
      <c r="O1266" s="445"/>
      <c r="P1266" s="328">
        <v>-425000.04</v>
      </c>
      <c r="Q1266" s="328">
        <v>-425000.04</v>
      </c>
      <c r="R1266" s="328">
        <v>-425000.04</v>
      </c>
      <c r="S1266" s="328">
        <v>-425000.04</v>
      </c>
      <c r="T1266" s="328">
        <v>-0.04</v>
      </c>
      <c r="U1266" s="328">
        <v>-0.04</v>
      </c>
      <c r="V1266" s="328">
        <v>-0.04</v>
      </c>
      <c r="W1266" s="328">
        <v>-0.04</v>
      </c>
      <c r="X1266" s="328">
        <v>-0.04</v>
      </c>
      <c r="Y1266" s="328">
        <v>-0.04</v>
      </c>
      <c r="Z1266" s="328">
        <v>-0.04</v>
      </c>
      <c r="AA1266" s="328">
        <v>-0.04</v>
      </c>
      <c r="AB1266" s="328">
        <v>-0.04</v>
      </c>
      <c r="AC1266" s="328"/>
      <c r="AD1266" s="328"/>
      <c r="AE1266" s="328">
        <f t="shared" si="1668"/>
        <v>-123958.37333333335</v>
      </c>
      <c r="AF1266" s="377"/>
      <c r="AG1266" s="329"/>
      <c r="AH1266" s="330"/>
      <c r="AI1266" s="330"/>
      <c r="AJ1266" s="330"/>
      <c r="AK1266" s="331"/>
      <c r="AL1266" s="330">
        <f t="shared" si="1642"/>
        <v>0</v>
      </c>
      <c r="AM1266" s="332"/>
      <c r="AN1266" s="330">
        <f t="shared" si="1667"/>
        <v>-123958.37333333335</v>
      </c>
      <c r="AO1266" s="333">
        <f t="shared" si="1643"/>
        <v>-123958.37333333335</v>
      </c>
      <c r="AP1266" s="232"/>
      <c r="AQ1266" s="334">
        <f t="shared" si="1669"/>
        <v>-0.04</v>
      </c>
      <c r="AR1266" s="330"/>
      <c r="AS1266" s="330"/>
      <c r="AT1266" s="330"/>
      <c r="AU1266" s="331"/>
      <c r="AV1266" s="330">
        <f t="shared" si="1644"/>
        <v>0</v>
      </c>
      <c r="AW1266" s="332"/>
      <c r="AX1266" s="330">
        <f t="shared" si="1660"/>
        <v>-0.04</v>
      </c>
      <c r="AY1266" s="332">
        <f t="shared" si="1645"/>
        <v>-0.04</v>
      </c>
      <c r="AZ1266" s="470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</row>
    <row r="1267" spans="1:83" s="11" customFormat="1" ht="12" customHeight="1">
      <c r="A1267" s="505">
        <v>24200763</v>
      </c>
      <c r="B1267" s="507" t="str">
        <f t="shared" si="1666"/>
        <v>24200763</v>
      </c>
      <c r="C1267" s="510" t="s">
        <v>1691</v>
      </c>
      <c r="D1267" s="480" t="str">
        <f t="shared" si="1665"/>
        <v>Non-Op</v>
      </c>
      <c r="E1267" s="480"/>
      <c r="F1267" s="481">
        <v>43482</v>
      </c>
      <c r="G1267" s="480"/>
      <c r="H1267" s="482" t="str">
        <f t="shared" si="1661"/>
        <v/>
      </c>
      <c r="I1267" s="482" t="str">
        <f t="shared" si="1662"/>
        <v/>
      </c>
      <c r="J1267" s="482" t="str">
        <f t="shared" si="1663"/>
        <v/>
      </c>
      <c r="K1267" s="482" t="str">
        <f t="shared" si="1664"/>
        <v>Non-Op</v>
      </c>
      <c r="L1267" s="482" t="str">
        <f t="shared" ref="L1267" si="1670">IF(VALUE(AM1267),"W/C",IF(ISBLANK(AM1267),"NO","W/C"))</f>
        <v>NO</v>
      </c>
      <c r="M1267" s="482" t="str">
        <f t="shared" ref="M1267" si="1671">IF(VALUE(AN1267),"W/C",IF(ISBLANK(AN1267),"NO","W/C"))</f>
        <v>NO</v>
      </c>
      <c r="N1267" s="482" t="str">
        <f t="shared" ref="N1267" si="1672">IF(OR(CONCATENATE(L1267,M1267)="NOW/C",CONCATENATE(L1267,M1267)="W/CNO"),"W/C","")</f>
        <v/>
      </c>
      <c r="O1267" s="483"/>
      <c r="P1267" s="484"/>
      <c r="Q1267" s="484">
        <v>-15170262.779999999</v>
      </c>
      <c r="R1267" s="484">
        <v>81136507.629999995</v>
      </c>
      <c r="S1267" s="484">
        <v>-13876045.109999999</v>
      </c>
      <c r="T1267" s="484">
        <v>-15036380.67</v>
      </c>
      <c r="U1267" s="484">
        <v>-16322831.51</v>
      </c>
      <c r="V1267" s="484">
        <v>-14713315.869999999</v>
      </c>
      <c r="W1267" s="484">
        <v>-14719776.449999999</v>
      </c>
      <c r="X1267" s="484">
        <v>-14914666.949999999</v>
      </c>
      <c r="Y1267" s="484">
        <v>-15173469.279999999</v>
      </c>
      <c r="Z1267" s="484">
        <v>-15214458.199999999</v>
      </c>
      <c r="AA1267" s="484">
        <v>-15276211.74</v>
      </c>
      <c r="AB1267" s="484">
        <v>-15862315.32</v>
      </c>
      <c r="AC1267" s="484"/>
      <c r="AD1267" s="484"/>
      <c r="AE1267" s="484">
        <f t="shared" si="1668"/>
        <v>-6434339.0491666654</v>
      </c>
      <c r="AF1267" s="485"/>
      <c r="AG1267" s="496"/>
      <c r="AH1267" s="487"/>
      <c r="AI1267" s="487"/>
      <c r="AJ1267" s="487"/>
      <c r="AK1267" s="488">
        <f t="shared" ref="AK1267" si="1673">AE1267</f>
        <v>-6434339.0491666654</v>
      </c>
      <c r="AL1267" s="487">
        <f t="shared" ref="AL1267" si="1674">SUM(AI1267:AK1267)</f>
        <v>-6434339.0491666654</v>
      </c>
      <c r="AM1267" s="489"/>
      <c r="AN1267" s="487"/>
      <c r="AO1267" s="490">
        <f t="shared" ref="AO1267" si="1675">AM1267+AN1267</f>
        <v>0</v>
      </c>
      <c r="AP1267" s="232"/>
      <c r="AQ1267" s="491">
        <f t="shared" ref="AQ1267" si="1676">AB1267</f>
        <v>-15862315.32</v>
      </c>
      <c r="AR1267" s="487"/>
      <c r="AS1267" s="487"/>
      <c r="AT1267" s="487"/>
      <c r="AU1267" s="488">
        <f t="shared" ref="AU1267" si="1677">AQ1267</f>
        <v>-15862315.32</v>
      </c>
      <c r="AV1267" s="487">
        <f t="shared" ref="AV1267" si="1678">SUM(AS1267:AU1267)</f>
        <v>-15862315.32</v>
      </c>
      <c r="AW1267" s="489"/>
      <c r="AX1267" s="487"/>
      <c r="AY1267" s="489">
        <f t="shared" si="1645"/>
        <v>0</v>
      </c>
      <c r="AZ1267" s="470" t="s">
        <v>1732</v>
      </c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</row>
    <row r="1268" spans="1:83" s="11" customFormat="1" ht="12" customHeight="1">
      <c r="A1268" s="161">
        <v>24200811</v>
      </c>
      <c r="B1268" s="108" t="str">
        <f t="shared" si="1666"/>
        <v>24200811</v>
      </c>
      <c r="C1268" s="94" t="s">
        <v>517</v>
      </c>
      <c r="D1268" s="112" t="str">
        <f t="shared" si="1665"/>
        <v>Non-Op</v>
      </c>
      <c r="E1268" s="112"/>
      <c r="F1268" s="94"/>
      <c r="G1268" s="112"/>
      <c r="H1268" s="177" t="str">
        <f t="shared" si="1661"/>
        <v/>
      </c>
      <c r="I1268" s="177" t="str">
        <f t="shared" si="1662"/>
        <v/>
      </c>
      <c r="J1268" s="177" t="str">
        <f t="shared" si="1663"/>
        <v/>
      </c>
      <c r="K1268" s="177" t="str">
        <f t="shared" si="1664"/>
        <v>Non-Op</v>
      </c>
      <c r="L1268" s="177" t="str">
        <f t="shared" ref="L1268:L1337" si="1679">IF(VALUE(AM1268),"W/C",IF(ISBLANK(AM1268),"NO","W/C"))</f>
        <v>NO</v>
      </c>
      <c r="M1268" s="177" t="str">
        <f t="shared" ref="M1268:M1337" si="1680">IF(VALUE(AN1268),"W/C",IF(ISBLANK(AN1268),"NO","W/C"))</f>
        <v>NO</v>
      </c>
      <c r="N1268" s="177" t="str">
        <f t="shared" ref="N1268:N1337" si="1681">IF(OR(CONCATENATE(L1268,M1268)="NOW/C",CONCATENATE(L1268,M1268)="W/CNO"),"W/C","")</f>
        <v/>
      </c>
      <c r="O1268"/>
      <c r="P1268" s="95">
        <v>-209962.86</v>
      </c>
      <c r="Q1268" s="95">
        <v>-209962.86</v>
      </c>
      <c r="R1268" s="95">
        <v>-214427.44</v>
      </c>
      <c r="S1268" s="95">
        <v>-214427.44</v>
      </c>
      <c r="T1268" s="95">
        <v>-214427.44</v>
      </c>
      <c r="U1268" s="95">
        <v>-214427.44</v>
      </c>
      <c r="V1268" s="95">
        <v>-214427.44</v>
      </c>
      <c r="W1268" s="95">
        <v>-214427.44</v>
      </c>
      <c r="X1268" s="95">
        <v>-214427.44</v>
      </c>
      <c r="Y1268" s="95">
        <v>-214427.44</v>
      </c>
      <c r="Z1268" s="95">
        <v>-238372.9</v>
      </c>
      <c r="AA1268" s="95">
        <v>-238372.9</v>
      </c>
      <c r="AB1268" s="95">
        <v>-238372.9</v>
      </c>
      <c r="AC1268" s="95"/>
      <c r="AD1268" s="95"/>
      <c r="AE1268" s="95">
        <f t="shared" si="1668"/>
        <v>-218858.00499999998</v>
      </c>
      <c r="AF1268" s="143"/>
      <c r="AG1268" s="105"/>
      <c r="AH1268" s="99"/>
      <c r="AI1268" s="99"/>
      <c r="AJ1268" s="99"/>
      <c r="AK1268" s="100">
        <f t="shared" ref="AK1268:AK1297" si="1682">AE1268</f>
        <v>-218858.00499999998</v>
      </c>
      <c r="AL1268" s="99">
        <f t="shared" si="1642"/>
        <v>-218858.00499999998</v>
      </c>
      <c r="AM1268" s="98"/>
      <c r="AN1268" s="99"/>
      <c r="AO1268" s="247">
        <f t="shared" si="1643"/>
        <v>0</v>
      </c>
      <c r="AP1268" s="232"/>
      <c r="AQ1268" s="86">
        <f t="shared" si="1669"/>
        <v>-238372.9</v>
      </c>
      <c r="AR1268" s="99"/>
      <c r="AS1268" s="99"/>
      <c r="AT1268" s="99"/>
      <c r="AU1268" s="100">
        <f t="shared" ref="AU1268:AU1297" si="1683">AQ1268</f>
        <v>-238372.9</v>
      </c>
      <c r="AV1268" s="99">
        <f t="shared" si="1644"/>
        <v>-238372.9</v>
      </c>
      <c r="AW1268" s="98"/>
      <c r="AX1268" s="99"/>
      <c r="AY1268" s="98">
        <f t="shared" si="1645"/>
        <v>0</v>
      </c>
      <c r="AZ1268" s="470" t="s">
        <v>1671</v>
      </c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</row>
    <row r="1269" spans="1:83" s="11" customFormat="1" ht="12" customHeight="1">
      <c r="A1269" s="161">
        <v>24200821</v>
      </c>
      <c r="B1269" s="108" t="str">
        <f t="shared" si="1666"/>
        <v>24200821</v>
      </c>
      <c r="C1269" s="94" t="s">
        <v>518</v>
      </c>
      <c r="D1269" s="112" t="str">
        <f t="shared" si="1665"/>
        <v>Non-Op</v>
      </c>
      <c r="E1269" s="112"/>
      <c r="F1269" s="94"/>
      <c r="G1269" s="112"/>
      <c r="H1269" s="177" t="str">
        <f t="shared" si="1661"/>
        <v/>
      </c>
      <c r="I1269" s="177" t="str">
        <f t="shared" si="1662"/>
        <v/>
      </c>
      <c r="J1269" s="177" t="str">
        <f t="shared" si="1663"/>
        <v/>
      </c>
      <c r="K1269" s="177" t="str">
        <f t="shared" si="1664"/>
        <v>Non-Op</v>
      </c>
      <c r="L1269" s="177" t="str">
        <f t="shared" si="1679"/>
        <v>NO</v>
      </c>
      <c r="M1269" s="177" t="str">
        <f t="shared" si="1680"/>
        <v>NO</v>
      </c>
      <c r="N1269" s="177" t="str">
        <f t="shared" si="1681"/>
        <v/>
      </c>
      <c r="O1269"/>
      <c r="P1269" s="95">
        <v>-24005.24</v>
      </c>
      <c r="Q1269" s="95">
        <v>-24005.24</v>
      </c>
      <c r="R1269" s="95">
        <v>-28469.82</v>
      </c>
      <c r="S1269" s="95">
        <v>-28469.82</v>
      </c>
      <c r="T1269" s="95">
        <v>-28469.82</v>
      </c>
      <c r="U1269" s="95">
        <v>-28469.82</v>
      </c>
      <c r="V1269" s="95">
        <v>-28469.82</v>
      </c>
      <c r="W1269" s="95">
        <v>-28469.82</v>
      </c>
      <c r="X1269" s="95">
        <v>-28469.82</v>
      </c>
      <c r="Y1269" s="95">
        <v>-28469.82</v>
      </c>
      <c r="Z1269" s="95">
        <v>-48993.66</v>
      </c>
      <c r="AA1269" s="95">
        <v>-48993.66</v>
      </c>
      <c r="AB1269" s="95">
        <v>-48993.66</v>
      </c>
      <c r="AC1269" s="95"/>
      <c r="AD1269" s="95"/>
      <c r="AE1269" s="95">
        <f t="shared" si="1668"/>
        <v>-32187.547500000011</v>
      </c>
      <c r="AF1269" s="143"/>
      <c r="AG1269" s="105"/>
      <c r="AH1269" s="99"/>
      <c r="AI1269" s="99"/>
      <c r="AJ1269" s="99"/>
      <c r="AK1269" s="100">
        <f t="shared" si="1682"/>
        <v>-32187.547500000011</v>
      </c>
      <c r="AL1269" s="99">
        <f t="shared" si="1642"/>
        <v>-32187.547500000011</v>
      </c>
      <c r="AM1269" s="98"/>
      <c r="AN1269" s="99"/>
      <c r="AO1269" s="247">
        <f t="shared" si="1643"/>
        <v>0</v>
      </c>
      <c r="AP1269" s="232"/>
      <c r="AQ1269" s="86">
        <f t="shared" si="1669"/>
        <v>-48993.66</v>
      </c>
      <c r="AR1269" s="99"/>
      <c r="AS1269" s="99"/>
      <c r="AT1269" s="99"/>
      <c r="AU1269" s="100">
        <f t="shared" si="1683"/>
        <v>-48993.66</v>
      </c>
      <c r="AV1269" s="99">
        <f t="shared" si="1644"/>
        <v>-48993.66</v>
      </c>
      <c r="AW1269" s="98"/>
      <c r="AX1269" s="99"/>
      <c r="AY1269" s="98">
        <f t="shared" si="1645"/>
        <v>0</v>
      </c>
      <c r="AZ1269" s="470" t="s">
        <v>1671</v>
      </c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</row>
    <row r="1270" spans="1:83" s="11" customFormat="1" ht="12" customHeight="1">
      <c r="A1270" s="161">
        <v>24200831</v>
      </c>
      <c r="B1270" s="108" t="str">
        <f t="shared" si="1666"/>
        <v>24200831</v>
      </c>
      <c r="C1270" s="94" t="s">
        <v>519</v>
      </c>
      <c r="D1270" s="112" t="str">
        <f t="shared" si="1665"/>
        <v>Non-Op</v>
      </c>
      <c r="E1270" s="112"/>
      <c r="F1270" s="94"/>
      <c r="G1270" s="112"/>
      <c r="H1270" s="177" t="str">
        <f t="shared" si="1661"/>
        <v/>
      </c>
      <c r="I1270" s="177" t="str">
        <f t="shared" si="1662"/>
        <v/>
      </c>
      <c r="J1270" s="177" t="str">
        <f t="shared" si="1663"/>
        <v/>
      </c>
      <c r="K1270" s="177" t="str">
        <f t="shared" si="1664"/>
        <v>Non-Op</v>
      </c>
      <c r="L1270" s="177" t="str">
        <f t="shared" si="1679"/>
        <v>NO</v>
      </c>
      <c r="M1270" s="177" t="str">
        <f t="shared" si="1680"/>
        <v>NO</v>
      </c>
      <c r="N1270" s="177" t="str">
        <f t="shared" si="1681"/>
        <v/>
      </c>
      <c r="O1270"/>
      <c r="P1270" s="95">
        <v>-116026.48</v>
      </c>
      <c r="Q1270" s="95">
        <v>-116026.48</v>
      </c>
      <c r="R1270" s="95">
        <v>-118258.77</v>
      </c>
      <c r="S1270" s="95">
        <v>-118258.77</v>
      </c>
      <c r="T1270" s="95">
        <v>-118258.77</v>
      </c>
      <c r="U1270" s="95">
        <v>-118258.77</v>
      </c>
      <c r="V1270" s="95">
        <v>-118258.77</v>
      </c>
      <c r="W1270" s="95">
        <v>-118258.77</v>
      </c>
      <c r="X1270" s="95">
        <v>-118258.77</v>
      </c>
      <c r="Y1270" s="95">
        <v>-118258.77</v>
      </c>
      <c r="Z1270" s="95">
        <v>-125684.73</v>
      </c>
      <c r="AA1270" s="95">
        <v>-125684.73</v>
      </c>
      <c r="AB1270" s="95">
        <v>-119934.73</v>
      </c>
      <c r="AC1270" s="95"/>
      <c r="AD1270" s="95"/>
      <c r="AE1270" s="95">
        <f t="shared" si="1668"/>
        <v>-119287.22541666667</v>
      </c>
      <c r="AF1270" s="143"/>
      <c r="AG1270" s="105"/>
      <c r="AH1270" s="99"/>
      <c r="AI1270" s="99"/>
      <c r="AJ1270" s="99"/>
      <c r="AK1270" s="100">
        <f t="shared" si="1682"/>
        <v>-119287.22541666667</v>
      </c>
      <c r="AL1270" s="99">
        <f t="shared" si="1642"/>
        <v>-119287.22541666667</v>
      </c>
      <c r="AM1270" s="98"/>
      <c r="AN1270" s="99"/>
      <c r="AO1270" s="247">
        <f t="shared" si="1643"/>
        <v>0</v>
      </c>
      <c r="AP1270" s="232"/>
      <c r="AQ1270" s="86">
        <f t="shared" si="1669"/>
        <v>-119934.73</v>
      </c>
      <c r="AR1270" s="99"/>
      <c r="AS1270" s="99"/>
      <c r="AT1270" s="99"/>
      <c r="AU1270" s="100">
        <f t="shared" si="1683"/>
        <v>-119934.73</v>
      </c>
      <c r="AV1270" s="99">
        <f t="shared" si="1644"/>
        <v>-119934.73</v>
      </c>
      <c r="AW1270" s="98"/>
      <c r="AX1270" s="99"/>
      <c r="AY1270" s="98">
        <f t="shared" si="1645"/>
        <v>0</v>
      </c>
      <c r="AZ1270" s="470" t="s">
        <v>1671</v>
      </c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</row>
    <row r="1271" spans="1:83" s="11" customFormat="1" ht="12" customHeight="1">
      <c r="A1271" s="161">
        <v>24200841</v>
      </c>
      <c r="B1271" s="108" t="str">
        <f t="shared" si="1666"/>
        <v>24200841</v>
      </c>
      <c r="C1271" s="94" t="s">
        <v>520</v>
      </c>
      <c r="D1271" s="112" t="str">
        <f t="shared" si="1665"/>
        <v>Non-Op</v>
      </c>
      <c r="E1271" s="112"/>
      <c r="F1271" s="94"/>
      <c r="G1271" s="112"/>
      <c r="H1271" s="177" t="str">
        <f t="shared" si="1661"/>
        <v/>
      </c>
      <c r="I1271" s="177" t="str">
        <f t="shared" si="1662"/>
        <v/>
      </c>
      <c r="J1271" s="177" t="str">
        <f t="shared" si="1663"/>
        <v/>
      </c>
      <c r="K1271" s="177" t="str">
        <f t="shared" si="1664"/>
        <v>Non-Op</v>
      </c>
      <c r="L1271" s="177" t="str">
        <f t="shared" si="1679"/>
        <v>NO</v>
      </c>
      <c r="M1271" s="177" t="str">
        <f t="shared" si="1680"/>
        <v>NO</v>
      </c>
      <c r="N1271" s="177" t="str">
        <f t="shared" si="1681"/>
        <v/>
      </c>
      <c r="O1271"/>
      <c r="P1271" s="95">
        <v>-296201.06</v>
      </c>
      <c r="Q1271" s="95">
        <v>-296201.06</v>
      </c>
      <c r="R1271" s="95">
        <v>-296201.06</v>
      </c>
      <c r="S1271" s="95">
        <v>-296190.53999999998</v>
      </c>
      <c r="T1271" s="95">
        <v>-296190.53999999998</v>
      </c>
      <c r="U1271" s="95">
        <v>-289195.34999999998</v>
      </c>
      <c r="V1271" s="95">
        <v>-289195.34999999998</v>
      </c>
      <c r="W1271" s="95">
        <v>-289195.34999999998</v>
      </c>
      <c r="X1271" s="95">
        <v>-289195.34999999998</v>
      </c>
      <c r="Y1271" s="95">
        <v>-289195.34999999998</v>
      </c>
      <c r="Z1271" s="95">
        <v>-294516.53999999998</v>
      </c>
      <c r="AA1271" s="95">
        <v>-294516.53999999998</v>
      </c>
      <c r="AB1271" s="95">
        <v>-288803.74</v>
      </c>
      <c r="AC1271" s="95"/>
      <c r="AD1271" s="95"/>
      <c r="AE1271" s="95">
        <f t="shared" si="1668"/>
        <v>-292691.28583333333</v>
      </c>
      <c r="AF1271" s="143"/>
      <c r="AG1271" s="105"/>
      <c r="AH1271" s="99"/>
      <c r="AI1271" s="99"/>
      <c r="AJ1271" s="99"/>
      <c r="AK1271" s="100">
        <f t="shared" si="1682"/>
        <v>-292691.28583333333</v>
      </c>
      <c r="AL1271" s="99">
        <f t="shared" si="1642"/>
        <v>-292691.28583333333</v>
      </c>
      <c r="AM1271" s="98"/>
      <c r="AN1271" s="99"/>
      <c r="AO1271" s="247">
        <f t="shared" si="1643"/>
        <v>0</v>
      </c>
      <c r="AP1271" s="232"/>
      <c r="AQ1271" s="86">
        <f t="shared" si="1669"/>
        <v>-288803.74</v>
      </c>
      <c r="AR1271" s="99"/>
      <c r="AS1271" s="99"/>
      <c r="AT1271" s="99"/>
      <c r="AU1271" s="100">
        <f t="shared" si="1683"/>
        <v>-288803.74</v>
      </c>
      <c r="AV1271" s="99">
        <f t="shared" si="1644"/>
        <v>-288803.74</v>
      </c>
      <c r="AW1271" s="98"/>
      <c r="AX1271" s="99"/>
      <c r="AY1271" s="98">
        <f t="shared" si="1645"/>
        <v>0</v>
      </c>
      <c r="AZ1271" s="470" t="s">
        <v>1671</v>
      </c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</row>
    <row r="1272" spans="1:83" s="11" customFormat="1" ht="12" customHeight="1">
      <c r="A1272" s="161">
        <v>24200851</v>
      </c>
      <c r="B1272" s="108" t="str">
        <f t="shared" si="1666"/>
        <v>24200851</v>
      </c>
      <c r="C1272" s="94" t="s">
        <v>521</v>
      </c>
      <c r="D1272" s="112" t="str">
        <f t="shared" si="1665"/>
        <v>Non-Op</v>
      </c>
      <c r="E1272" s="112"/>
      <c r="F1272" s="94"/>
      <c r="G1272" s="112"/>
      <c r="H1272" s="177" t="str">
        <f t="shared" si="1661"/>
        <v/>
      </c>
      <c r="I1272" s="177" t="str">
        <f t="shared" si="1662"/>
        <v/>
      </c>
      <c r="J1272" s="177" t="str">
        <f t="shared" si="1663"/>
        <v/>
      </c>
      <c r="K1272" s="177" t="str">
        <f t="shared" si="1664"/>
        <v>Non-Op</v>
      </c>
      <c r="L1272" s="177" t="str">
        <f t="shared" si="1679"/>
        <v>NO</v>
      </c>
      <c r="M1272" s="177" t="str">
        <f t="shared" si="1680"/>
        <v>NO</v>
      </c>
      <c r="N1272" s="177" t="str">
        <f t="shared" si="1681"/>
        <v/>
      </c>
      <c r="O1272"/>
      <c r="P1272" s="95">
        <v>-144537.20000000001</v>
      </c>
      <c r="Q1272" s="95">
        <v>-144537.20000000001</v>
      </c>
      <c r="R1272" s="95">
        <v>-155698.66</v>
      </c>
      <c r="S1272" s="95">
        <v>-155698.66</v>
      </c>
      <c r="T1272" s="95">
        <v>-155698.66</v>
      </c>
      <c r="U1272" s="95">
        <v>-155698.66</v>
      </c>
      <c r="V1272" s="95">
        <v>-155698.66</v>
      </c>
      <c r="W1272" s="95">
        <v>-95698.66</v>
      </c>
      <c r="X1272" s="95">
        <v>-95698.66</v>
      </c>
      <c r="Y1272" s="95">
        <v>-95698.66</v>
      </c>
      <c r="Z1272" s="95">
        <v>-147459.51999999999</v>
      </c>
      <c r="AA1272" s="95">
        <v>-147459.51999999999</v>
      </c>
      <c r="AB1272" s="95">
        <v>-147459.51999999999</v>
      </c>
      <c r="AC1272" s="95"/>
      <c r="AD1272" s="95"/>
      <c r="AE1272" s="95">
        <f t="shared" si="1668"/>
        <v>-137586.99</v>
      </c>
      <c r="AF1272" s="143"/>
      <c r="AG1272" s="105"/>
      <c r="AH1272" s="99"/>
      <c r="AI1272" s="99"/>
      <c r="AJ1272" s="99"/>
      <c r="AK1272" s="100">
        <f t="shared" si="1682"/>
        <v>-137586.99</v>
      </c>
      <c r="AL1272" s="99">
        <f t="shared" si="1642"/>
        <v>-137586.99</v>
      </c>
      <c r="AM1272" s="98"/>
      <c r="AN1272" s="99"/>
      <c r="AO1272" s="247">
        <f t="shared" si="1643"/>
        <v>0</v>
      </c>
      <c r="AP1272" s="232"/>
      <c r="AQ1272" s="86">
        <f t="shared" si="1669"/>
        <v>-147459.51999999999</v>
      </c>
      <c r="AR1272" s="99"/>
      <c r="AS1272" s="99"/>
      <c r="AT1272" s="99"/>
      <c r="AU1272" s="100">
        <f t="shared" si="1683"/>
        <v>-147459.51999999999</v>
      </c>
      <c r="AV1272" s="99">
        <f t="shared" si="1644"/>
        <v>-147459.51999999999</v>
      </c>
      <c r="AW1272" s="98"/>
      <c r="AX1272" s="99"/>
      <c r="AY1272" s="98">
        <f t="shared" si="1645"/>
        <v>0</v>
      </c>
      <c r="AZ1272" s="470" t="s">
        <v>1671</v>
      </c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</row>
    <row r="1273" spans="1:83" s="11" customFormat="1" ht="12" customHeight="1">
      <c r="A1273" s="161">
        <v>24200871</v>
      </c>
      <c r="B1273" s="108" t="str">
        <f t="shared" si="1666"/>
        <v>24200871</v>
      </c>
      <c r="C1273" s="94" t="s">
        <v>522</v>
      </c>
      <c r="D1273" s="112" t="str">
        <f t="shared" si="1665"/>
        <v>Non-Op</v>
      </c>
      <c r="E1273" s="112"/>
      <c r="F1273" s="94"/>
      <c r="G1273" s="112"/>
      <c r="H1273" s="177" t="str">
        <f t="shared" si="1661"/>
        <v/>
      </c>
      <c r="I1273" s="177" t="str">
        <f t="shared" si="1662"/>
        <v/>
      </c>
      <c r="J1273" s="177" t="str">
        <f t="shared" si="1663"/>
        <v/>
      </c>
      <c r="K1273" s="177" t="str">
        <f t="shared" si="1664"/>
        <v>Non-Op</v>
      </c>
      <c r="L1273" s="177" t="str">
        <f t="shared" si="1679"/>
        <v>NO</v>
      </c>
      <c r="M1273" s="177" t="str">
        <f t="shared" si="1680"/>
        <v>NO</v>
      </c>
      <c r="N1273" s="177" t="str">
        <f t="shared" si="1681"/>
        <v/>
      </c>
      <c r="O1273"/>
      <c r="P1273" s="95">
        <v>-97808.08</v>
      </c>
      <c r="Q1273" s="95">
        <v>-97808.08</v>
      </c>
      <c r="R1273" s="95">
        <v>-97808.08</v>
      </c>
      <c r="S1273" s="95">
        <v>-97808.08</v>
      </c>
      <c r="T1273" s="95">
        <v>-97808.08</v>
      </c>
      <c r="U1273" s="95">
        <v>-97808.08</v>
      </c>
      <c r="V1273" s="95">
        <v>-96027.03</v>
      </c>
      <c r="W1273" s="95">
        <v>-94219.73</v>
      </c>
      <c r="X1273" s="95">
        <v>-94219.73</v>
      </c>
      <c r="Y1273" s="95">
        <v>-94219.73</v>
      </c>
      <c r="Z1273" s="95">
        <v>-95953.37</v>
      </c>
      <c r="AA1273" s="95">
        <v>-95953.37</v>
      </c>
      <c r="AB1273" s="95">
        <v>-95904.43</v>
      </c>
      <c r="AC1273" s="95"/>
      <c r="AD1273" s="95"/>
      <c r="AE1273" s="95">
        <f t="shared" si="1668"/>
        <v>-96374.134583333318</v>
      </c>
      <c r="AF1273" s="143"/>
      <c r="AG1273" s="105"/>
      <c r="AH1273" s="99"/>
      <c r="AI1273" s="99"/>
      <c r="AJ1273" s="99"/>
      <c r="AK1273" s="100">
        <f t="shared" si="1682"/>
        <v>-96374.134583333318</v>
      </c>
      <c r="AL1273" s="99">
        <f t="shared" si="1642"/>
        <v>-96374.134583333318</v>
      </c>
      <c r="AM1273" s="98"/>
      <c r="AN1273" s="99"/>
      <c r="AO1273" s="247">
        <f t="shared" si="1643"/>
        <v>0</v>
      </c>
      <c r="AP1273" s="232"/>
      <c r="AQ1273" s="86">
        <f t="shared" si="1669"/>
        <v>-95904.43</v>
      </c>
      <c r="AR1273" s="99"/>
      <c r="AS1273" s="99"/>
      <c r="AT1273" s="99"/>
      <c r="AU1273" s="100">
        <f t="shared" si="1683"/>
        <v>-95904.43</v>
      </c>
      <c r="AV1273" s="99">
        <f t="shared" si="1644"/>
        <v>-95904.43</v>
      </c>
      <c r="AW1273" s="98"/>
      <c r="AX1273" s="99"/>
      <c r="AY1273" s="98">
        <f t="shared" si="1645"/>
        <v>0</v>
      </c>
      <c r="AZ1273" s="470" t="s">
        <v>1671</v>
      </c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</row>
    <row r="1274" spans="1:83" s="11" customFormat="1" ht="12" customHeight="1">
      <c r="A1274" s="161">
        <v>24200881</v>
      </c>
      <c r="B1274" s="108" t="str">
        <f t="shared" si="1666"/>
        <v>24200881</v>
      </c>
      <c r="C1274" s="139" t="s">
        <v>533</v>
      </c>
      <c r="D1274" s="112" t="str">
        <f t="shared" si="1665"/>
        <v>Non-Op</v>
      </c>
      <c r="E1274" s="112"/>
      <c r="F1274" s="139"/>
      <c r="G1274" s="112"/>
      <c r="H1274" s="177" t="str">
        <f t="shared" si="1661"/>
        <v/>
      </c>
      <c r="I1274" s="177" t="str">
        <f t="shared" si="1662"/>
        <v/>
      </c>
      <c r="J1274" s="177" t="str">
        <f t="shared" si="1663"/>
        <v/>
      </c>
      <c r="K1274" s="177" t="str">
        <f t="shared" si="1664"/>
        <v>Non-Op</v>
      </c>
      <c r="L1274" s="177" t="str">
        <f t="shared" si="1679"/>
        <v>NO</v>
      </c>
      <c r="M1274" s="177" t="str">
        <f t="shared" si="1680"/>
        <v>NO</v>
      </c>
      <c r="N1274" s="177" t="str">
        <f t="shared" si="1681"/>
        <v/>
      </c>
      <c r="O1274"/>
      <c r="P1274" s="95">
        <v>-297016.18</v>
      </c>
      <c r="Q1274" s="95">
        <v>-297016.18</v>
      </c>
      <c r="R1274" s="95">
        <v>-310409.93</v>
      </c>
      <c r="S1274" s="95">
        <v>-310409.93</v>
      </c>
      <c r="T1274" s="95">
        <v>-310409.93</v>
      </c>
      <c r="U1274" s="95">
        <v>-310409.93</v>
      </c>
      <c r="V1274" s="95">
        <v>-310409.93</v>
      </c>
      <c r="W1274" s="95">
        <v>-310409.93</v>
      </c>
      <c r="X1274" s="95">
        <v>-310409.93</v>
      </c>
      <c r="Y1274" s="95">
        <v>-310409.93</v>
      </c>
      <c r="Z1274" s="95">
        <v>-376121.47</v>
      </c>
      <c r="AA1274" s="95">
        <v>-376121.47</v>
      </c>
      <c r="AB1274" s="95">
        <v>-376121.47</v>
      </c>
      <c r="AC1274" s="95"/>
      <c r="AD1274" s="95"/>
      <c r="AE1274" s="95">
        <f t="shared" si="1668"/>
        <v>-322425.61541666667</v>
      </c>
      <c r="AF1274" s="143"/>
      <c r="AG1274" s="105"/>
      <c r="AH1274" s="99"/>
      <c r="AI1274" s="99"/>
      <c r="AJ1274" s="99"/>
      <c r="AK1274" s="100">
        <f t="shared" si="1682"/>
        <v>-322425.61541666667</v>
      </c>
      <c r="AL1274" s="99">
        <f t="shared" si="1642"/>
        <v>-322425.61541666667</v>
      </c>
      <c r="AM1274" s="98"/>
      <c r="AN1274" s="99"/>
      <c r="AO1274" s="247">
        <f t="shared" si="1643"/>
        <v>0</v>
      </c>
      <c r="AP1274" s="232"/>
      <c r="AQ1274" s="86">
        <f t="shared" si="1669"/>
        <v>-376121.47</v>
      </c>
      <c r="AR1274" s="99"/>
      <c r="AS1274" s="99"/>
      <c r="AT1274" s="99"/>
      <c r="AU1274" s="100">
        <f t="shared" si="1683"/>
        <v>-376121.47</v>
      </c>
      <c r="AV1274" s="99">
        <f t="shared" si="1644"/>
        <v>-376121.47</v>
      </c>
      <c r="AW1274" s="98"/>
      <c r="AX1274" s="99"/>
      <c r="AY1274" s="98">
        <f t="shared" si="1645"/>
        <v>0</v>
      </c>
      <c r="AZ1274" s="470" t="s">
        <v>1671</v>
      </c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</row>
    <row r="1275" spans="1:83" s="11" customFormat="1" ht="12" customHeight="1">
      <c r="A1275" s="161">
        <v>24200891</v>
      </c>
      <c r="B1275" s="108" t="str">
        <f t="shared" si="1666"/>
        <v>24200891</v>
      </c>
      <c r="C1275" s="139" t="s">
        <v>534</v>
      </c>
      <c r="D1275" s="112" t="str">
        <f t="shared" si="1665"/>
        <v>Non-Op</v>
      </c>
      <c r="E1275" s="112"/>
      <c r="F1275" s="139"/>
      <c r="G1275" s="112"/>
      <c r="H1275" s="177" t="str">
        <f t="shared" si="1661"/>
        <v/>
      </c>
      <c r="I1275" s="177" t="str">
        <f t="shared" si="1662"/>
        <v/>
      </c>
      <c r="J1275" s="177" t="str">
        <f t="shared" si="1663"/>
        <v/>
      </c>
      <c r="K1275" s="177" t="str">
        <f t="shared" si="1664"/>
        <v>Non-Op</v>
      </c>
      <c r="L1275" s="177" t="str">
        <f t="shared" si="1679"/>
        <v>NO</v>
      </c>
      <c r="M1275" s="177" t="str">
        <f t="shared" si="1680"/>
        <v>NO</v>
      </c>
      <c r="N1275" s="177" t="str">
        <f t="shared" si="1681"/>
        <v/>
      </c>
      <c r="O1275"/>
      <c r="P1275" s="95">
        <v>-69855.64</v>
      </c>
      <c r="Q1275" s="95">
        <v>-69855.64</v>
      </c>
      <c r="R1275" s="95">
        <v>-69855.64</v>
      </c>
      <c r="S1275" s="95">
        <v>-69855.64</v>
      </c>
      <c r="T1275" s="95">
        <v>-69855.64</v>
      </c>
      <c r="U1275" s="95">
        <v>-69855.64</v>
      </c>
      <c r="V1275" s="95">
        <v>-69855.64</v>
      </c>
      <c r="W1275" s="95">
        <v>-69855.64</v>
      </c>
      <c r="X1275" s="95">
        <v>-69855.64</v>
      </c>
      <c r="Y1275" s="95">
        <v>-69855.64</v>
      </c>
      <c r="Z1275" s="95">
        <v>-71140.98</v>
      </c>
      <c r="AA1275" s="95">
        <v>-71140.98</v>
      </c>
      <c r="AB1275" s="95">
        <v>-71140.98</v>
      </c>
      <c r="AC1275" s="95"/>
      <c r="AD1275" s="95"/>
      <c r="AE1275" s="95">
        <f t="shared" si="1668"/>
        <v>-70123.419166666674</v>
      </c>
      <c r="AF1275" s="143"/>
      <c r="AG1275" s="105"/>
      <c r="AH1275" s="99"/>
      <c r="AI1275" s="99"/>
      <c r="AJ1275" s="99"/>
      <c r="AK1275" s="100">
        <f t="shared" si="1682"/>
        <v>-70123.419166666674</v>
      </c>
      <c r="AL1275" s="99">
        <f t="shared" si="1642"/>
        <v>-70123.419166666674</v>
      </c>
      <c r="AM1275" s="98"/>
      <c r="AN1275" s="99"/>
      <c r="AO1275" s="247">
        <f t="shared" si="1643"/>
        <v>0</v>
      </c>
      <c r="AP1275" s="232"/>
      <c r="AQ1275" s="86">
        <f t="shared" si="1669"/>
        <v>-71140.98</v>
      </c>
      <c r="AR1275" s="99"/>
      <c r="AS1275" s="99"/>
      <c r="AT1275" s="99"/>
      <c r="AU1275" s="100">
        <f t="shared" si="1683"/>
        <v>-71140.98</v>
      </c>
      <c r="AV1275" s="99">
        <f t="shared" si="1644"/>
        <v>-71140.98</v>
      </c>
      <c r="AW1275" s="98"/>
      <c r="AX1275" s="99"/>
      <c r="AY1275" s="98">
        <f t="shared" si="1645"/>
        <v>0</v>
      </c>
      <c r="AZ1275" s="470" t="s">
        <v>1671</v>
      </c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</row>
    <row r="1276" spans="1:83" s="11" customFormat="1" ht="12" customHeight="1">
      <c r="A1276" s="161">
        <v>24200901</v>
      </c>
      <c r="B1276" s="108" t="str">
        <f t="shared" si="1666"/>
        <v>24200901</v>
      </c>
      <c r="C1276" s="139" t="s">
        <v>530</v>
      </c>
      <c r="D1276" s="112" t="str">
        <f t="shared" si="1665"/>
        <v>Non-Op</v>
      </c>
      <c r="E1276" s="112"/>
      <c r="F1276" s="139"/>
      <c r="G1276" s="112"/>
      <c r="H1276" s="177" t="str">
        <f t="shared" si="1661"/>
        <v/>
      </c>
      <c r="I1276" s="177" t="str">
        <f t="shared" si="1662"/>
        <v/>
      </c>
      <c r="J1276" s="177" t="str">
        <f t="shared" si="1663"/>
        <v/>
      </c>
      <c r="K1276" s="177" t="str">
        <f t="shared" si="1664"/>
        <v>Non-Op</v>
      </c>
      <c r="L1276" s="177" t="str">
        <f t="shared" si="1679"/>
        <v>NO</v>
      </c>
      <c r="M1276" s="177" t="str">
        <f t="shared" si="1680"/>
        <v>NO</v>
      </c>
      <c r="N1276" s="177" t="str">
        <f t="shared" si="1681"/>
        <v/>
      </c>
      <c r="O1276"/>
      <c r="P1276" s="95">
        <v>-169583.86</v>
      </c>
      <c r="Q1276" s="95">
        <v>-169583.86</v>
      </c>
      <c r="R1276" s="95">
        <v>-169583.86</v>
      </c>
      <c r="S1276" s="95">
        <v>-169583.86</v>
      </c>
      <c r="T1276" s="95">
        <v>-169583.86</v>
      </c>
      <c r="U1276" s="95">
        <v>-169583.86</v>
      </c>
      <c r="V1276" s="95">
        <v>-169583.86</v>
      </c>
      <c r="W1276" s="95">
        <v>-169583.86</v>
      </c>
      <c r="X1276" s="95">
        <v>-169583.86</v>
      </c>
      <c r="Y1276" s="95">
        <v>-79050.240000000005</v>
      </c>
      <c r="Z1276" s="95">
        <v>-80504.759999999995</v>
      </c>
      <c r="AA1276" s="95">
        <v>-80504.759999999995</v>
      </c>
      <c r="AB1276" s="95">
        <v>-80504.759999999995</v>
      </c>
      <c r="AC1276" s="95"/>
      <c r="AD1276" s="95"/>
      <c r="AE1276" s="95">
        <f t="shared" si="1668"/>
        <v>-143481.24583333332</v>
      </c>
      <c r="AF1276" s="143"/>
      <c r="AG1276" s="105"/>
      <c r="AH1276" s="99"/>
      <c r="AI1276" s="99"/>
      <c r="AJ1276" s="99"/>
      <c r="AK1276" s="100">
        <f t="shared" si="1682"/>
        <v>-143481.24583333332</v>
      </c>
      <c r="AL1276" s="99">
        <f t="shared" si="1642"/>
        <v>-143481.24583333332</v>
      </c>
      <c r="AM1276" s="98"/>
      <c r="AN1276" s="99"/>
      <c r="AO1276" s="247">
        <f t="shared" si="1643"/>
        <v>0</v>
      </c>
      <c r="AP1276" s="232"/>
      <c r="AQ1276" s="86">
        <f t="shared" si="1669"/>
        <v>-80504.759999999995</v>
      </c>
      <c r="AR1276" s="99"/>
      <c r="AS1276" s="99"/>
      <c r="AT1276" s="99"/>
      <c r="AU1276" s="100">
        <f t="shared" si="1683"/>
        <v>-80504.759999999995</v>
      </c>
      <c r="AV1276" s="99">
        <f t="shared" si="1644"/>
        <v>-80504.759999999995</v>
      </c>
      <c r="AW1276" s="98"/>
      <c r="AX1276" s="99"/>
      <c r="AY1276" s="98">
        <f t="shared" si="1645"/>
        <v>0</v>
      </c>
      <c r="AZ1276" s="470" t="s">
        <v>1671</v>
      </c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</row>
    <row r="1277" spans="1:83" s="11" customFormat="1" ht="12" customHeight="1">
      <c r="A1277" s="161">
        <v>24200911</v>
      </c>
      <c r="B1277" s="108" t="str">
        <f t="shared" si="1666"/>
        <v>24200911</v>
      </c>
      <c r="C1277" s="139" t="s">
        <v>535</v>
      </c>
      <c r="D1277" s="112" t="str">
        <f t="shared" si="1665"/>
        <v>Non-Op</v>
      </c>
      <c r="E1277" s="112"/>
      <c r="F1277" s="139"/>
      <c r="G1277" s="112"/>
      <c r="H1277" s="177" t="str">
        <f t="shared" si="1661"/>
        <v/>
      </c>
      <c r="I1277" s="177" t="str">
        <f t="shared" si="1662"/>
        <v/>
      </c>
      <c r="J1277" s="177" t="str">
        <f t="shared" si="1663"/>
        <v/>
      </c>
      <c r="K1277" s="177" t="str">
        <f t="shared" si="1664"/>
        <v>Non-Op</v>
      </c>
      <c r="L1277" s="177" t="str">
        <f t="shared" si="1679"/>
        <v>NO</v>
      </c>
      <c r="M1277" s="177" t="str">
        <f t="shared" si="1680"/>
        <v>NO</v>
      </c>
      <c r="N1277" s="177" t="str">
        <f t="shared" si="1681"/>
        <v/>
      </c>
      <c r="O1277"/>
      <c r="P1277" s="95">
        <v>-15412.97</v>
      </c>
      <c r="Q1277" s="95">
        <v>-15412.97</v>
      </c>
      <c r="R1277" s="95">
        <v>-15412.97</v>
      </c>
      <c r="S1277" s="95">
        <v>-15412.97</v>
      </c>
      <c r="T1277" s="95">
        <v>-15412.97</v>
      </c>
      <c r="U1277" s="95">
        <v>-15412.97</v>
      </c>
      <c r="V1277" s="95">
        <v>-15412.97</v>
      </c>
      <c r="W1277" s="95">
        <v>-15412.97</v>
      </c>
      <c r="X1277" s="95">
        <v>-15412.97</v>
      </c>
      <c r="Y1277" s="95">
        <v>-15412.97</v>
      </c>
      <c r="Z1277" s="95">
        <v>-15670.54</v>
      </c>
      <c r="AA1277" s="95">
        <v>-15670.54</v>
      </c>
      <c r="AB1277" s="95">
        <v>-15670.54</v>
      </c>
      <c r="AC1277" s="95"/>
      <c r="AD1277" s="95"/>
      <c r="AE1277" s="95">
        <f t="shared" si="1668"/>
        <v>-15466.630416666667</v>
      </c>
      <c r="AF1277" s="143"/>
      <c r="AG1277" s="105"/>
      <c r="AH1277" s="99"/>
      <c r="AI1277" s="99"/>
      <c r="AJ1277" s="99"/>
      <c r="AK1277" s="100">
        <f t="shared" si="1682"/>
        <v>-15466.630416666667</v>
      </c>
      <c r="AL1277" s="99">
        <f t="shared" si="1642"/>
        <v>-15466.630416666667</v>
      </c>
      <c r="AM1277" s="98"/>
      <c r="AN1277" s="99"/>
      <c r="AO1277" s="247">
        <f t="shared" si="1643"/>
        <v>0</v>
      </c>
      <c r="AP1277" s="232"/>
      <c r="AQ1277" s="86">
        <f t="shared" si="1669"/>
        <v>-15670.54</v>
      </c>
      <c r="AR1277" s="99"/>
      <c r="AS1277" s="99"/>
      <c r="AT1277" s="99"/>
      <c r="AU1277" s="100">
        <f t="shared" si="1683"/>
        <v>-15670.54</v>
      </c>
      <c r="AV1277" s="99">
        <f t="shared" si="1644"/>
        <v>-15670.54</v>
      </c>
      <c r="AW1277" s="98"/>
      <c r="AX1277" s="99"/>
      <c r="AY1277" s="98">
        <f t="shared" si="1645"/>
        <v>0</v>
      </c>
      <c r="AZ1277" s="470" t="s">
        <v>1671</v>
      </c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</row>
    <row r="1278" spans="1:83" s="11" customFormat="1" ht="12" customHeight="1">
      <c r="A1278" s="161">
        <v>24200921</v>
      </c>
      <c r="B1278" s="108" t="str">
        <f t="shared" si="1666"/>
        <v>24200921</v>
      </c>
      <c r="C1278" s="139" t="s">
        <v>529</v>
      </c>
      <c r="D1278" s="112" t="str">
        <f t="shared" si="1665"/>
        <v>Non-Op</v>
      </c>
      <c r="E1278" s="112"/>
      <c r="F1278" s="139"/>
      <c r="G1278" s="112"/>
      <c r="H1278" s="177" t="str">
        <f t="shared" si="1661"/>
        <v/>
      </c>
      <c r="I1278" s="177" t="str">
        <f t="shared" si="1662"/>
        <v/>
      </c>
      <c r="J1278" s="177" t="str">
        <f t="shared" si="1663"/>
        <v/>
      </c>
      <c r="K1278" s="177" t="str">
        <f t="shared" si="1664"/>
        <v>Non-Op</v>
      </c>
      <c r="L1278" s="177" t="str">
        <f t="shared" si="1679"/>
        <v>NO</v>
      </c>
      <c r="M1278" s="177" t="str">
        <f t="shared" si="1680"/>
        <v>NO</v>
      </c>
      <c r="N1278" s="177" t="str">
        <f t="shared" si="1681"/>
        <v/>
      </c>
      <c r="O1278"/>
      <c r="P1278" s="95">
        <v>-2309380.5499999998</v>
      </c>
      <c r="Q1278" s="95">
        <v>-2309380.5499999998</v>
      </c>
      <c r="R1278" s="95">
        <v>-2309380.5499999998</v>
      </c>
      <c r="S1278" s="95">
        <v>-2309380.5499999998</v>
      </c>
      <c r="T1278" s="95">
        <v>-2309380.5499999998</v>
      </c>
      <c r="U1278" s="95">
        <v>-2309380.5499999998</v>
      </c>
      <c r="V1278" s="95">
        <v>-2309380.5499999998</v>
      </c>
      <c r="W1278" s="95">
        <v>-2309380.5499999998</v>
      </c>
      <c r="X1278" s="95">
        <v>-2309380.5499999998</v>
      </c>
      <c r="Y1278" s="95">
        <v>-2309380.5499999998</v>
      </c>
      <c r="Z1278" s="95">
        <v>-2349512.37</v>
      </c>
      <c r="AA1278" s="95">
        <v>-2349512.37</v>
      </c>
      <c r="AB1278" s="95">
        <v>-2349512.37</v>
      </c>
      <c r="AC1278" s="95"/>
      <c r="AD1278" s="95"/>
      <c r="AE1278" s="95">
        <f t="shared" si="1668"/>
        <v>-2317741.3458333337</v>
      </c>
      <c r="AF1278" s="143"/>
      <c r="AG1278" s="105"/>
      <c r="AH1278" s="99"/>
      <c r="AI1278" s="99"/>
      <c r="AJ1278" s="99"/>
      <c r="AK1278" s="100">
        <f t="shared" si="1682"/>
        <v>-2317741.3458333337</v>
      </c>
      <c r="AL1278" s="99">
        <f t="shared" si="1642"/>
        <v>-2317741.3458333337</v>
      </c>
      <c r="AM1278" s="98"/>
      <c r="AN1278" s="99"/>
      <c r="AO1278" s="247">
        <f t="shared" si="1643"/>
        <v>0</v>
      </c>
      <c r="AP1278" s="232"/>
      <c r="AQ1278" s="86">
        <f t="shared" si="1669"/>
        <v>-2349512.37</v>
      </c>
      <c r="AR1278" s="99"/>
      <c r="AS1278" s="99"/>
      <c r="AT1278" s="99"/>
      <c r="AU1278" s="100">
        <f t="shared" si="1683"/>
        <v>-2349512.37</v>
      </c>
      <c r="AV1278" s="99">
        <f t="shared" si="1644"/>
        <v>-2349512.37</v>
      </c>
      <c r="AW1278" s="98"/>
      <c r="AX1278" s="99"/>
      <c r="AY1278" s="98">
        <f t="shared" si="1645"/>
        <v>0</v>
      </c>
      <c r="AZ1278" s="470" t="s">
        <v>1671</v>
      </c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</row>
    <row r="1279" spans="1:83" s="11" customFormat="1" ht="12" customHeight="1">
      <c r="A1279" s="161">
        <v>24200931</v>
      </c>
      <c r="B1279" s="108" t="str">
        <f t="shared" si="1666"/>
        <v>24200931</v>
      </c>
      <c r="C1279" s="139" t="s">
        <v>536</v>
      </c>
      <c r="D1279" s="112" t="str">
        <f t="shared" si="1665"/>
        <v>Non-Op</v>
      </c>
      <c r="E1279" s="112"/>
      <c r="F1279" s="139"/>
      <c r="G1279" s="112"/>
      <c r="H1279" s="177" t="str">
        <f t="shared" si="1661"/>
        <v/>
      </c>
      <c r="I1279" s="177" t="str">
        <f t="shared" si="1662"/>
        <v/>
      </c>
      <c r="J1279" s="177" t="str">
        <f t="shared" si="1663"/>
        <v/>
      </c>
      <c r="K1279" s="177" t="str">
        <f t="shared" si="1664"/>
        <v>Non-Op</v>
      </c>
      <c r="L1279" s="177" t="str">
        <f t="shared" si="1679"/>
        <v>NO</v>
      </c>
      <c r="M1279" s="177" t="str">
        <f t="shared" si="1680"/>
        <v>NO</v>
      </c>
      <c r="N1279" s="177" t="str">
        <f t="shared" si="1681"/>
        <v/>
      </c>
      <c r="O1279"/>
      <c r="P1279" s="95">
        <v>-93806.14</v>
      </c>
      <c r="Q1279" s="95">
        <v>-93806.14</v>
      </c>
      <c r="R1279" s="95">
        <v>-104967.6</v>
      </c>
      <c r="S1279" s="95">
        <v>-104912.87</v>
      </c>
      <c r="T1279" s="95">
        <v>-99034.18</v>
      </c>
      <c r="U1279" s="95">
        <v>-98984.67</v>
      </c>
      <c r="V1279" s="95">
        <v>-98984.67</v>
      </c>
      <c r="W1279" s="95">
        <v>-94654.22</v>
      </c>
      <c r="X1279" s="95">
        <v>-92311.03</v>
      </c>
      <c r="Y1279" s="95">
        <v>-88394.66</v>
      </c>
      <c r="Z1279" s="95">
        <v>-104921.21</v>
      </c>
      <c r="AA1279" s="95">
        <v>-99420.78</v>
      </c>
      <c r="AB1279" s="95">
        <v>-68373.41</v>
      </c>
      <c r="AC1279" s="95"/>
      <c r="AD1279" s="95"/>
      <c r="AE1279" s="95">
        <f t="shared" si="1668"/>
        <v>-96790.150416666656</v>
      </c>
      <c r="AF1279" s="143"/>
      <c r="AG1279" s="105"/>
      <c r="AH1279" s="99"/>
      <c r="AI1279" s="99"/>
      <c r="AJ1279" s="99"/>
      <c r="AK1279" s="100">
        <f t="shared" si="1682"/>
        <v>-96790.150416666656</v>
      </c>
      <c r="AL1279" s="99">
        <f t="shared" si="1642"/>
        <v>-96790.150416666656</v>
      </c>
      <c r="AM1279" s="98"/>
      <c r="AN1279" s="99"/>
      <c r="AO1279" s="247">
        <f t="shared" si="1643"/>
        <v>0</v>
      </c>
      <c r="AP1279" s="232"/>
      <c r="AQ1279" s="86">
        <f t="shared" si="1669"/>
        <v>-68373.41</v>
      </c>
      <c r="AR1279" s="99"/>
      <c r="AS1279" s="99"/>
      <c r="AT1279" s="99"/>
      <c r="AU1279" s="100">
        <f t="shared" si="1683"/>
        <v>-68373.41</v>
      </c>
      <c r="AV1279" s="99">
        <f t="shared" si="1644"/>
        <v>-68373.41</v>
      </c>
      <c r="AW1279" s="98"/>
      <c r="AX1279" s="99"/>
      <c r="AY1279" s="98">
        <f t="shared" si="1645"/>
        <v>0</v>
      </c>
      <c r="AZ1279" s="470" t="s">
        <v>1671</v>
      </c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</row>
    <row r="1280" spans="1:83" s="11" customFormat="1" ht="12" customHeight="1">
      <c r="A1280" s="161">
        <v>24200941</v>
      </c>
      <c r="B1280" s="108" t="str">
        <f t="shared" si="1666"/>
        <v>24200941</v>
      </c>
      <c r="C1280" s="139" t="s">
        <v>537</v>
      </c>
      <c r="D1280" s="112" t="str">
        <f t="shared" si="1665"/>
        <v>Non-Op</v>
      </c>
      <c r="E1280" s="112"/>
      <c r="F1280" s="139"/>
      <c r="G1280" s="112"/>
      <c r="H1280" s="177" t="str">
        <f t="shared" si="1661"/>
        <v/>
      </c>
      <c r="I1280" s="177" t="str">
        <f t="shared" si="1662"/>
        <v/>
      </c>
      <c r="J1280" s="177" t="str">
        <f t="shared" si="1663"/>
        <v/>
      </c>
      <c r="K1280" s="177" t="str">
        <f t="shared" si="1664"/>
        <v>Non-Op</v>
      </c>
      <c r="L1280" s="177" t="str">
        <f t="shared" si="1679"/>
        <v>NO</v>
      </c>
      <c r="M1280" s="177" t="str">
        <f t="shared" si="1680"/>
        <v>NO</v>
      </c>
      <c r="N1280" s="177" t="str">
        <f t="shared" si="1681"/>
        <v/>
      </c>
      <c r="O1280"/>
      <c r="P1280" s="95">
        <v>-70488.63</v>
      </c>
      <c r="Q1280" s="95">
        <v>-70488.63</v>
      </c>
      <c r="R1280" s="95">
        <v>-70488.63</v>
      </c>
      <c r="S1280" s="95">
        <v>-70488.63</v>
      </c>
      <c r="T1280" s="95">
        <v>-70488.63</v>
      </c>
      <c r="U1280" s="95">
        <v>-70488.63</v>
      </c>
      <c r="V1280" s="95">
        <v>-70488.63</v>
      </c>
      <c r="W1280" s="95">
        <v>-70488.63</v>
      </c>
      <c r="X1280" s="95">
        <v>-70488.63</v>
      </c>
      <c r="Y1280" s="95">
        <v>-70488.63</v>
      </c>
      <c r="Z1280" s="95">
        <v>-71785.62</v>
      </c>
      <c r="AA1280" s="95">
        <v>-71785.62</v>
      </c>
      <c r="AB1280" s="95">
        <v>-71785.62</v>
      </c>
      <c r="AC1280" s="95"/>
      <c r="AD1280" s="95"/>
      <c r="AE1280" s="95">
        <f t="shared" si="1668"/>
        <v>-70758.836250000008</v>
      </c>
      <c r="AF1280" s="143"/>
      <c r="AG1280" s="105"/>
      <c r="AH1280" s="99"/>
      <c r="AI1280" s="99"/>
      <c r="AJ1280" s="99"/>
      <c r="AK1280" s="100">
        <f t="shared" si="1682"/>
        <v>-70758.836250000008</v>
      </c>
      <c r="AL1280" s="99">
        <f t="shared" si="1642"/>
        <v>-70758.836250000008</v>
      </c>
      <c r="AM1280" s="98"/>
      <c r="AN1280" s="99"/>
      <c r="AO1280" s="247">
        <f t="shared" si="1643"/>
        <v>0</v>
      </c>
      <c r="AP1280" s="232"/>
      <c r="AQ1280" s="86">
        <f t="shared" si="1669"/>
        <v>-71785.62</v>
      </c>
      <c r="AR1280" s="99"/>
      <c r="AS1280" s="99"/>
      <c r="AT1280" s="99"/>
      <c r="AU1280" s="100">
        <f t="shared" si="1683"/>
        <v>-71785.62</v>
      </c>
      <c r="AV1280" s="99">
        <f t="shared" si="1644"/>
        <v>-71785.62</v>
      </c>
      <c r="AW1280" s="98"/>
      <c r="AX1280" s="99"/>
      <c r="AY1280" s="98">
        <f t="shared" si="1645"/>
        <v>0</v>
      </c>
      <c r="AZ1280" s="470" t="s">
        <v>1671</v>
      </c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</row>
    <row r="1281" spans="1:83" s="11" customFormat="1" ht="12" customHeight="1">
      <c r="A1281" s="161">
        <v>24200951</v>
      </c>
      <c r="B1281" s="108" t="str">
        <f t="shared" si="1666"/>
        <v>24200951</v>
      </c>
      <c r="C1281" s="139" t="s">
        <v>538</v>
      </c>
      <c r="D1281" s="112" t="str">
        <f t="shared" si="1665"/>
        <v>Non-Op</v>
      </c>
      <c r="E1281" s="112"/>
      <c r="F1281" s="139"/>
      <c r="G1281" s="112"/>
      <c r="H1281" s="177" t="str">
        <f t="shared" si="1661"/>
        <v/>
      </c>
      <c r="I1281" s="177" t="str">
        <f t="shared" si="1662"/>
        <v/>
      </c>
      <c r="J1281" s="177" t="str">
        <f t="shared" si="1663"/>
        <v/>
      </c>
      <c r="K1281" s="177" t="str">
        <f t="shared" si="1664"/>
        <v>Non-Op</v>
      </c>
      <c r="L1281" s="177" t="str">
        <f t="shared" si="1679"/>
        <v>NO</v>
      </c>
      <c r="M1281" s="177" t="str">
        <f t="shared" si="1680"/>
        <v>NO</v>
      </c>
      <c r="N1281" s="177" t="str">
        <f t="shared" si="1681"/>
        <v/>
      </c>
      <c r="O1281"/>
      <c r="P1281" s="95">
        <v>-208080.97</v>
      </c>
      <c r="Q1281" s="95">
        <v>-208080.97</v>
      </c>
      <c r="R1281" s="95">
        <v>-208080.97</v>
      </c>
      <c r="S1281" s="95">
        <v>-208080.97</v>
      </c>
      <c r="T1281" s="95">
        <v>-208080.97</v>
      </c>
      <c r="U1281" s="95">
        <v>-208040.61</v>
      </c>
      <c r="V1281" s="95">
        <v>-208040.61</v>
      </c>
      <c r="W1281" s="95">
        <v>-208040.61</v>
      </c>
      <c r="X1281" s="95">
        <v>-208040.61</v>
      </c>
      <c r="Y1281" s="95">
        <v>-208040.61</v>
      </c>
      <c r="Z1281" s="95">
        <v>-211868.56</v>
      </c>
      <c r="AA1281" s="95">
        <v>-211868.56</v>
      </c>
      <c r="AB1281" s="95">
        <v>-211868.56</v>
      </c>
      <c r="AC1281" s="95"/>
      <c r="AD1281" s="95"/>
      <c r="AE1281" s="95">
        <f t="shared" si="1668"/>
        <v>-208853.23458333334</v>
      </c>
      <c r="AF1281" s="143"/>
      <c r="AG1281" s="105"/>
      <c r="AH1281" s="99"/>
      <c r="AI1281" s="99"/>
      <c r="AJ1281" s="99"/>
      <c r="AK1281" s="100">
        <f t="shared" si="1682"/>
        <v>-208853.23458333334</v>
      </c>
      <c r="AL1281" s="99">
        <f t="shared" si="1642"/>
        <v>-208853.23458333334</v>
      </c>
      <c r="AM1281" s="98"/>
      <c r="AN1281" s="99"/>
      <c r="AO1281" s="247">
        <f t="shared" si="1643"/>
        <v>0</v>
      </c>
      <c r="AP1281" s="232"/>
      <c r="AQ1281" s="86">
        <f t="shared" si="1669"/>
        <v>-211868.56</v>
      </c>
      <c r="AR1281" s="99"/>
      <c r="AS1281" s="99"/>
      <c r="AT1281" s="99"/>
      <c r="AU1281" s="100">
        <f t="shared" si="1683"/>
        <v>-211868.56</v>
      </c>
      <c r="AV1281" s="99">
        <f t="shared" si="1644"/>
        <v>-211868.56</v>
      </c>
      <c r="AW1281" s="98"/>
      <c r="AX1281" s="99"/>
      <c r="AY1281" s="98">
        <f t="shared" si="1645"/>
        <v>0</v>
      </c>
      <c r="AZ1281" s="470" t="s">
        <v>1671</v>
      </c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</row>
    <row r="1282" spans="1:83" s="11" customFormat="1" ht="12" customHeight="1">
      <c r="A1282" s="161">
        <v>24200961</v>
      </c>
      <c r="B1282" s="108" t="str">
        <f t="shared" si="1666"/>
        <v>24200961</v>
      </c>
      <c r="C1282" s="139" t="s">
        <v>532</v>
      </c>
      <c r="D1282" s="112" t="str">
        <f t="shared" si="1665"/>
        <v>Non-Op</v>
      </c>
      <c r="E1282" s="112"/>
      <c r="F1282" s="139"/>
      <c r="G1282" s="112"/>
      <c r="H1282" s="177" t="str">
        <f t="shared" si="1661"/>
        <v/>
      </c>
      <c r="I1282" s="177" t="str">
        <f t="shared" si="1662"/>
        <v/>
      </c>
      <c r="J1282" s="177" t="str">
        <f t="shared" si="1663"/>
        <v/>
      </c>
      <c r="K1282" s="177" t="str">
        <f t="shared" si="1664"/>
        <v>Non-Op</v>
      </c>
      <c r="L1282" s="177" t="str">
        <f t="shared" si="1679"/>
        <v>NO</v>
      </c>
      <c r="M1282" s="177" t="str">
        <f t="shared" si="1680"/>
        <v>NO</v>
      </c>
      <c r="N1282" s="177" t="str">
        <f t="shared" si="1681"/>
        <v/>
      </c>
      <c r="O1282"/>
      <c r="P1282" s="95">
        <v>-2455704.23</v>
      </c>
      <c r="Q1282" s="95">
        <v>-2455704.23</v>
      </c>
      <c r="R1282" s="95">
        <v>-2455704.23</v>
      </c>
      <c r="S1282" s="95">
        <v>-2447212.2000000002</v>
      </c>
      <c r="T1282" s="95">
        <v>-2447212.2000000002</v>
      </c>
      <c r="U1282" s="95">
        <v>-2447212.2000000002</v>
      </c>
      <c r="V1282" s="95">
        <v>-2377350.48</v>
      </c>
      <c r="W1282" s="95">
        <v>-2377350.48</v>
      </c>
      <c r="X1282" s="95">
        <v>-2377350.48</v>
      </c>
      <c r="Y1282" s="95">
        <v>-2447644.66</v>
      </c>
      <c r="Z1282" s="95">
        <v>-2492681.3199999998</v>
      </c>
      <c r="AA1282" s="95">
        <v>-2492681.3199999998</v>
      </c>
      <c r="AB1282" s="95">
        <v>-2335491.81</v>
      </c>
      <c r="AC1282" s="95"/>
      <c r="AD1282" s="95"/>
      <c r="AE1282" s="95">
        <f t="shared" si="1668"/>
        <v>-2434475.1516666668</v>
      </c>
      <c r="AF1282" s="143"/>
      <c r="AG1282" s="105"/>
      <c r="AH1282" s="99"/>
      <c r="AI1282" s="99"/>
      <c r="AJ1282" s="99"/>
      <c r="AK1282" s="100">
        <f t="shared" si="1682"/>
        <v>-2434475.1516666668</v>
      </c>
      <c r="AL1282" s="99">
        <f t="shared" si="1642"/>
        <v>-2434475.1516666668</v>
      </c>
      <c r="AM1282" s="98"/>
      <c r="AN1282" s="99"/>
      <c r="AO1282" s="247">
        <f t="shared" si="1643"/>
        <v>0</v>
      </c>
      <c r="AP1282" s="232"/>
      <c r="AQ1282" s="86">
        <f t="shared" si="1669"/>
        <v>-2335491.81</v>
      </c>
      <c r="AR1282" s="99"/>
      <c r="AS1282" s="99"/>
      <c r="AT1282" s="99"/>
      <c r="AU1282" s="100">
        <f t="shared" si="1683"/>
        <v>-2335491.81</v>
      </c>
      <c r="AV1282" s="99">
        <f t="shared" si="1644"/>
        <v>-2335491.81</v>
      </c>
      <c r="AW1282" s="98"/>
      <c r="AX1282" s="99"/>
      <c r="AY1282" s="98">
        <f t="shared" si="1645"/>
        <v>0</v>
      </c>
      <c r="AZ1282" s="470" t="s">
        <v>1671</v>
      </c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</row>
    <row r="1283" spans="1:83" s="11" customFormat="1" ht="12" customHeight="1">
      <c r="A1283" s="161">
        <v>24200971</v>
      </c>
      <c r="B1283" s="108" t="str">
        <f t="shared" si="1666"/>
        <v>24200971</v>
      </c>
      <c r="C1283" s="139" t="s">
        <v>539</v>
      </c>
      <c r="D1283" s="112" t="str">
        <f t="shared" si="1665"/>
        <v>Non-Op</v>
      </c>
      <c r="E1283" s="112"/>
      <c r="F1283" s="139"/>
      <c r="G1283" s="112"/>
      <c r="H1283" s="177" t="str">
        <f t="shared" si="1661"/>
        <v/>
      </c>
      <c r="I1283" s="177" t="str">
        <f t="shared" si="1662"/>
        <v/>
      </c>
      <c r="J1283" s="177" t="str">
        <f t="shared" si="1663"/>
        <v/>
      </c>
      <c r="K1283" s="177" t="str">
        <f t="shared" si="1664"/>
        <v>Non-Op</v>
      </c>
      <c r="L1283" s="177" t="str">
        <f t="shared" si="1679"/>
        <v>NO</v>
      </c>
      <c r="M1283" s="177" t="str">
        <f t="shared" si="1680"/>
        <v>NO</v>
      </c>
      <c r="N1283" s="177" t="str">
        <f t="shared" si="1681"/>
        <v/>
      </c>
      <c r="O1283"/>
      <c r="P1283" s="95">
        <v>-96088.13</v>
      </c>
      <c r="Q1283" s="95">
        <v>-96088.13</v>
      </c>
      <c r="R1283" s="95">
        <v>-99436.57</v>
      </c>
      <c r="S1283" s="95">
        <v>-99436.57</v>
      </c>
      <c r="T1283" s="95">
        <v>-99436.57</v>
      </c>
      <c r="U1283" s="95">
        <v>-99436.57</v>
      </c>
      <c r="V1283" s="95">
        <v>-99285.7</v>
      </c>
      <c r="W1283" s="95">
        <v>-99229.82</v>
      </c>
      <c r="X1283" s="95">
        <v>-99229.82</v>
      </c>
      <c r="Y1283" s="95">
        <v>-99229.82</v>
      </c>
      <c r="Z1283" s="95">
        <v>-116055.65</v>
      </c>
      <c r="AA1283" s="95">
        <v>-116055.65</v>
      </c>
      <c r="AB1283" s="95">
        <v>-116055.65</v>
      </c>
      <c r="AC1283" s="95"/>
      <c r="AD1283" s="95"/>
      <c r="AE1283" s="95">
        <f t="shared" si="1668"/>
        <v>-102416.06333333334</v>
      </c>
      <c r="AF1283" s="143"/>
      <c r="AG1283" s="105"/>
      <c r="AH1283" s="99"/>
      <c r="AI1283" s="99"/>
      <c r="AJ1283" s="99"/>
      <c r="AK1283" s="100">
        <f t="shared" si="1682"/>
        <v>-102416.06333333334</v>
      </c>
      <c r="AL1283" s="99">
        <f t="shared" si="1642"/>
        <v>-102416.06333333334</v>
      </c>
      <c r="AM1283" s="98"/>
      <c r="AN1283" s="99"/>
      <c r="AO1283" s="247">
        <f t="shared" si="1643"/>
        <v>0</v>
      </c>
      <c r="AP1283" s="232"/>
      <c r="AQ1283" s="86">
        <f t="shared" si="1669"/>
        <v>-116055.65</v>
      </c>
      <c r="AR1283" s="99"/>
      <c r="AS1283" s="99"/>
      <c r="AT1283" s="99"/>
      <c r="AU1283" s="100">
        <f t="shared" si="1683"/>
        <v>-116055.65</v>
      </c>
      <c r="AV1283" s="99">
        <f t="shared" si="1644"/>
        <v>-116055.65</v>
      </c>
      <c r="AW1283" s="98"/>
      <c r="AX1283" s="99"/>
      <c r="AY1283" s="98">
        <f t="shared" si="1645"/>
        <v>0</v>
      </c>
      <c r="AZ1283" s="470" t="s">
        <v>1671</v>
      </c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</row>
    <row r="1284" spans="1:83" s="11" customFormat="1" ht="12" customHeight="1">
      <c r="A1284" s="161">
        <v>24200991</v>
      </c>
      <c r="B1284" s="108" t="str">
        <f t="shared" si="1666"/>
        <v>24200991</v>
      </c>
      <c r="C1284" s="139" t="s">
        <v>391</v>
      </c>
      <c r="D1284" s="112" t="str">
        <f t="shared" si="1665"/>
        <v>Non-Op</v>
      </c>
      <c r="E1284" s="112"/>
      <c r="F1284" s="139"/>
      <c r="G1284" s="112"/>
      <c r="H1284" s="177" t="str">
        <f t="shared" si="1661"/>
        <v/>
      </c>
      <c r="I1284" s="177" t="str">
        <f t="shared" si="1662"/>
        <v/>
      </c>
      <c r="J1284" s="177" t="str">
        <f t="shared" si="1663"/>
        <v/>
      </c>
      <c r="K1284" s="177" t="str">
        <f t="shared" si="1664"/>
        <v>Non-Op</v>
      </c>
      <c r="L1284" s="177" t="str">
        <f t="shared" si="1679"/>
        <v>NO</v>
      </c>
      <c r="M1284" s="177" t="str">
        <f t="shared" si="1680"/>
        <v>NO</v>
      </c>
      <c r="N1284" s="177" t="str">
        <f t="shared" si="1681"/>
        <v/>
      </c>
      <c r="O1284"/>
      <c r="P1284" s="95">
        <v>-25033.59</v>
      </c>
      <c r="Q1284" s="95">
        <v>-25033.59</v>
      </c>
      <c r="R1284" s="95">
        <v>-30614.32</v>
      </c>
      <c r="S1284" s="95">
        <v>-30614.32</v>
      </c>
      <c r="T1284" s="95">
        <v>-30614.32</v>
      </c>
      <c r="U1284" s="95">
        <v>-30614.32</v>
      </c>
      <c r="V1284" s="95">
        <v>-30614.32</v>
      </c>
      <c r="W1284" s="95">
        <v>-30614.32</v>
      </c>
      <c r="X1284" s="95">
        <v>-30614.32</v>
      </c>
      <c r="Y1284" s="95">
        <v>-30614.32</v>
      </c>
      <c r="Z1284" s="95">
        <v>-56177.62</v>
      </c>
      <c r="AA1284" s="95">
        <v>-56177.62</v>
      </c>
      <c r="AB1284" s="95">
        <v>-56160.3</v>
      </c>
      <c r="AC1284" s="95"/>
      <c r="AD1284" s="95"/>
      <c r="AE1284" s="95">
        <f t="shared" si="1668"/>
        <v>-35241.694583333338</v>
      </c>
      <c r="AF1284" s="143"/>
      <c r="AG1284" s="105"/>
      <c r="AH1284" s="99"/>
      <c r="AI1284" s="99"/>
      <c r="AJ1284" s="99"/>
      <c r="AK1284" s="100">
        <f t="shared" si="1682"/>
        <v>-35241.694583333338</v>
      </c>
      <c r="AL1284" s="99">
        <f t="shared" si="1642"/>
        <v>-35241.694583333338</v>
      </c>
      <c r="AM1284" s="98"/>
      <c r="AN1284" s="99"/>
      <c r="AO1284" s="247">
        <f t="shared" si="1643"/>
        <v>0</v>
      </c>
      <c r="AP1284" s="232"/>
      <c r="AQ1284" s="86">
        <f t="shared" si="1669"/>
        <v>-56160.3</v>
      </c>
      <c r="AR1284" s="99"/>
      <c r="AS1284" s="99"/>
      <c r="AT1284" s="99"/>
      <c r="AU1284" s="100">
        <f t="shared" si="1683"/>
        <v>-56160.3</v>
      </c>
      <c r="AV1284" s="99">
        <f t="shared" si="1644"/>
        <v>-56160.3</v>
      </c>
      <c r="AW1284" s="98"/>
      <c r="AX1284" s="99"/>
      <c r="AY1284" s="98">
        <f t="shared" si="1645"/>
        <v>0</v>
      </c>
      <c r="AZ1284" s="470" t="s">
        <v>1671</v>
      </c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</row>
    <row r="1285" spans="1:83" s="11" customFormat="1" ht="12" customHeight="1">
      <c r="A1285" s="161">
        <v>24201031</v>
      </c>
      <c r="B1285" s="108" t="str">
        <f t="shared" si="1666"/>
        <v>24201031</v>
      </c>
      <c r="C1285" s="139" t="s">
        <v>882</v>
      </c>
      <c r="D1285" s="112" t="str">
        <f t="shared" si="1665"/>
        <v>Non-Op</v>
      </c>
      <c r="E1285" s="112"/>
      <c r="F1285" s="139"/>
      <c r="G1285" s="112"/>
      <c r="H1285" s="177" t="str">
        <f t="shared" si="1661"/>
        <v/>
      </c>
      <c r="I1285" s="177" t="str">
        <f t="shared" si="1662"/>
        <v/>
      </c>
      <c r="J1285" s="177" t="str">
        <f t="shared" si="1663"/>
        <v/>
      </c>
      <c r="K1285" s="177" t="str">
        <f t="shared" si="1664"/>
        <v>Non-Op</v>
      </c>
      <c r="L1285" s="177" t="str">
        <f t="shared" si="1679"/>
        <v>NO</v>
      </c>
      <c r="M1285" s="177" t="str">
        <f t="shared" si="1680"/>
        <v>NO</v>
      </c>
      <c r="N1285" s="177" t="str">
        <f t="shared" si="1681"/>
        <v/>
      </c>
      <c r="O1285"/>
      <c r="P1285" s="95">
        <v>-114255.62</v>
      </c>
      <c r="Q1285" s="95">
        <v>-114255.62</v>
      </c>
      <c r="R1285" s="95">
        <v>-115148.54</v>
      </c>
      <c r="S1285" s="95">
        <v>-115148.54</v>
      </c>
      <c r="T1285" s="95">
        <v>-115148.54</v>
      </c>
      <c r="U1285" s="95">
        <v>-115148.54</v>
      </c>
      <c r="V1285" s="95">
        <v>-115148.54</v>
      </c>
      <c r="W1285" s="95">
        <v>-115148.54</v>
      </c>
      <c r="X1285" s="95">
        <v>-115148.54</v>
      </c>
      <c r="Y1285" s="95">
        <v>-115148.54</v>
      </c>
      <c r="Z1285" s="95">
        <v>-121267.27</v>
      </c>
      <c r="AA1285" s="95">
        <v>-121267.27</v>
      </c>
      <c r="AB1285" s="95">
        <v>-121267.27</v>
      </c>
      <c r="AC1285" s="95"/>
      <c r="AD1285" s="95"/>
      <c r="AE1285" s="95">
        <f t="shared" si="1668"/>
        <v>-116311.66041666667</v>
      </c>
      <c r="AF1285" s="143"/>
      <c r="AG1285" s="105"/>
      <c r="AH1285" s="99"/>
      <c r="AI1285" s="99"/>
      <c r="AJ1285" s="99"/>
      <c r="AK1285" s="100">
        <f t="shared" si="1682"/>
        <v>-116311.66041666667</v>
      </c>
      <c r="AL1285" s="99">
        <f t="shared" si="1642"/>
        <v>-116311.66041666667</v>
      </c>
      <c r="AM1285" s="98"/>
      <c r="AN1285" s="99"/>
      <c r="AO1285" s="247">
        <f t="shared" si="1643"/>
        <v>0</v>
      </c>
      <c r="AP1285" s="232"/>
      <c r="AQ1285" s="86">
        <f t="shared" si="1669"/>
        <v>-121267.27</v>
      </c>
      <c r="AR1285" s="99"/>
      <c r="AS1285" s="99"/>
      <c r="AT1285" s="99"/>
      <c r="AU1285" s="100">
        <f t="shared" si="1683"/>
        <v>-121267.27</v>
      </c>
      <c r="AV1285" s="99">
        <f t="shared" si="1644"/>
        <v>-121267.27</v>
      </c>
      <c r="AW1285" s="98"/>
      <c r="AX1285" s="99"/>
      <c r="AY1285" s="98">
        <f t="shared" si="1645"/>
        <v>0</v>
      </c>
      <c r="AZ1285" s="470" t="s">
        <v>1671</v>
      </c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</row>
    <row r="1286" spans="1:83" s="11" customFormat="1" ht="12" customHeight="1">
      <c r="A1286" s="161">
        <v>24201041</v>
      </c>
      <c r="B1286" s="108" t="str">
        <f t="shared" si="1666"/>
        <v>24201041</v>
      </c>
      <c r="C1286" s="139" t="s">
        <v>883</v>
      </c>
      <c r="D1286" s="112" t="str">
        <f t="shared" si="1665"/>
        <v>Non-Op</v>
      </c>
      <c r="E1286" s="112"/>
      <c r="F1286" s="139"/>
      <c r="G1286" s="112"/>
      <c r="H1286" s="177" t="str">
        <f t="shared" si="1661"/>
        <v/>
      </c>
      <c r="I1286" s="177" t="str">
        <f t="shared" si="1662"/>
        <v/>
      </c>
      <c r="J1286" s="177" t="str">
        <f t="shared" si="1663"/>
        <v/>
      </c>
      <c r="K1286" s="177" t="str">
        <f t="shared" si="1664"/>
        <v>Non-Op</v>
      </c>
      <c r="L1286" s="177" t="str">
        <f t="shared" si="1679"/>
        <v>NO</v>
      </c>
      <c r="M1286" s="177" t="str">
        <f t="shared" si="1680"/>
        <v>NO</v>
      </c>
      <c r="N1286" s="177" t="str">
        <f t="shared" si="1681"/>
        <v/>
      </c>
      <c r="O1286"/>
      <c r="P1286" s="95">
        <v>-23301.200000000001</v>
      </c>
      <c r="Q1286" s="95">
        <v>-23301.200000000001</v>
      </c>
      <c r="R1286" s="95">
        <v>-24194.12</v>
      </c>
      <c r="S1286" s="95">
        <v>-24194.12</v>
      </c>
      <c r="T1286" s="95">
        <v>-24194.12</v>
      </c>
      <c r="U1286" s="95">
        <v>-24194.12</v>
      </c>
      <c r="V1286" s="95">
        <v>-24194.12</v>
      </c>
      <c r="W1286" s="95">
        <v>-24194.12</v>
      </c>
      <c r="X1286" s="95">
        <v>-24194.12</v>
      </c>
      <c r="Y1286" s="95">
        <v>-24194.12</v>
      </c>
      <c r="Z1286" s="95">
        <v>-28194.12</v>
      </c>
      <c r="AA1286" s="95">
        <v>-27714.92</v>
      </c>
      <c r="AB1286" s="95">
        <v>-27714.92</v>
      </c>
      <c r="AC1286" s="95"/>
      <c r="AD1286" s="95"/>
      <c r="AE1286" s="95">
        <f t="shared" si="1668"/>
        <v>-24855.938333333328</v>
      </c>
      <c r="AF1286" s="143"/>
      <c r="AG1286" s="105"/>
      <c r="AH1286" s="99"/>
      <c r="AI1286" s="99"/>
      <c r="AJ1286" s="99"/>
      <c r="AK1286" s="100">
        <f t="shared" si="1682"/>
        <v>-24855.938333333328</v>
      </c>
      <c r="AL1286" s="99">
        <f t="shared" si="1642"/>
        <v>-24855.938333333328</v>
      </c>
      <c r="AM1286" s="98"/>
      <c r="AN1286" s="99"/>
      <c r="AO1286" s="247">
        <f t="shared" si="1643"/>
        <v>0</v>
      </c>
      <c r="AP1286" s="232"/>
      <c r="AQ1286" s="86">
        <f t="shared" si="1669"/>
        <v>-27714.92</v>
      </c>
      <c r="AR1286" s="99"/>
      <c r="AS1286" s="99"/>
      <c r="AT1286" s="99"/>
      <c r="AU1286" s="100">
        <f t="shared" si="1683"/>
        <v>-27714.92</v>
      </c>
      <c r="AV1286" s="99">
        <f t="shared" si="1644"/>
        <v>-27714.92</v>
      </c>
      <c r="AW1286" s="98"/>
      <c r="AX1286" s="99"/>
      <c r="AY1286" s="98">
        <f t="shared" si="1645"/>
        <v>0</v>
      </c>
      <c r="AZ1286" s="470" t="s">
        <v>1671</v>
      </c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</row>
    <row r="1287" spans="1:83" s="11" customFormat="1" ht="12" customHeight="1">
      <c r="A1287" s="345">
        <v>24201111</v>
      </c>
      <c r="B1287" s="358" t="str">
        <f t="shared" si="1666"/>
        <v>24201111</v>
      </c>
      <c r="C1287" s="382" t="s">
        <v>1358</v>
      </c>
      <c r="D1287" s="326" t="str">
        <f t="shared" si="1665"/>
        <v>Non-Op</v>
      </c>
      <c r="E1287" s="326"/>
      <c r="F1287" s="339">
        <v>43025</v>
      </c>
      <c r="G1287" s="326"/>
      <c r="H1287" s="327" t="str">
        <f t="shared" si="1661"/>
        <v/>
      </c>
      <c r="I1287" s="327" t="str">
        <f t="shared" si="1662"/>
        <v/>
      </c>
      <c r="J1287" s="327" t="str">
        <f t="shared" si="1663"/>
        <v/>
      </c>
      <c r="K1287" s="327" t="str">
        <f t="shared" si="1664"/>
        <v>Non-Op</v>
      </c>
      <c r="L1287" s="327" t="str">
        <f t="shared" si="1679"/>
        <v>NO</v>
      </c>
      <c r="M1287" s="327" t="str">
        <f t="shared" si="1680"/>
        <v>NO</v>
      </c>
      <c r="N1287" s="327" t="str">
        <f t="shared" si="1681"/>
        <v/>
      </c>
      <c r="O1287" s="445"/>
      <c r="P1287" s="328">
        <v>-95391.64</v>
      </c>
      <c r="Q1287" s="328">
        <v>-95391.64</v>
      </c>
      <c r="R1287" s="328">
        <v>-106553.1</v>
      </c>
      <c r="S1287" s="328">
        <v>-106553.1</v>
      </c>
      <c r="T1287" s="328">
        <v>-106553.1</v>
      </c>
      <c r="U1287" s="328">
        <v>-106553.1</v>
      </c>
      <c r="V1287" s="328">
        <v>-106553.1</v>
      </c>
      <c r="W1287" s="328">
        <v>-106553.1</v>
      </c>
      <c r="X1287" s="328">
        <v>-106553.1</v>
      </c>
      <c r="Y1287" s="328">
        <v>-106553.1</v>
      </c>
      <c r="Z1287" s="328">
        <v>-158513.68</v>
      </c>
      <c r="AA1287" s="328">
        <v>-158513.68</v>
      </c>
      <c r="AB1287" s="328">
        <v>-158513.68</v>
      </c>
      <c r="AC1287" s="328"/>
      <c r="AD1287" s="328"/>
      <c r="AE1287" s="328">
        <f t="shared" si="1668"/>
        <v>-115983.03833333332</v>
      </c>
      <c r="AF1287" s="383"/>
      <c r="AG1287" s="383"/>
      <c r="AH1287" s="330"/>
      <c r="AI1287" s="330"/>
      <c r="AJ1287" s="330"/>
      <c r="AK1287" s="331">
        <f t="shared" si="1682"/>
        <v>-115983.03833333332</v>
      </c>
      <c r="AL1287" s="330">
        <f t="shared" si="1642"/>
        <v>-115983.03833333332</v>
      </c>
      <c r="AM1287" s="332"/>
      <c r="AN1287" s="330"/>
      <c r="AO1287" s="333">
        <f t="shared" si="1643"/>
        <v>0</v>
      </c>
      <c r="AP1287" s="232"/>
      <c r="AQ1287" s="334">
        <f t="shared" si="1669"/>
        <v>-158513.68</v>
      </c>
      <c r="AR1287" s="330"/>
      <c r="AS1287" s="330"/>
      <c r="AT1287" s="330"/>
      <c r="AU1287" s="331">
        <f t="shared" si="1683"/>
        <v>-158513.68</v>
      </c>
      <c r="AV1287" s="330">
        <f t="shared" si="1644"/>
        <v>-158513.68</v>
      </c>
      <c r="AW1287" s="332"/>
      <c r="AX1287" s="330"/>
      <c r="AY1287" s="332">
        <f t="shared" si="1645"/>
        <v>0</v>
      </c>
      <c r="AZ1287" s="470" t="s">
        <v>1671</v>
      </c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</row>
    <row r="1288" spans="1:83" s="11" customFormat="1" ht="12" customHeight="1">
      <c r="A1288" s="505">
        <v>24201121</v>
      </c>
      <c r="B1288" s="507" t="str">
        <f t="shared" si="1666"/>
        <v>24201121</v>
      </c>
      <c r="C1288" s="525" t="s">
        <v>1627</v>
      </c>
      <c r="D1288" s="480" t="str">
        <f t="shared" si="1665"/>
        <v>Non-Op</v>
      </c>
      <c r="E1288" s="480"/>
      <c r="F1288" s="495">
        <v>43390</v>
      </c>
      <c r="G1288" s="480"/>
      <c r="H1288" s="482" t="str">
        <f t="shared" ref="H1288:H1307" si="1684">IF(VALUE(AH1288),H$7,IF(ISBLANK(AH1288),"",H$7))</f>
        <v/>
      </c>
      <c r="I1288" s="482" t="str">
        <f t="shared" ref="I1288:I1307" si="1685">IF(VALUE(AI1288),I$7,IF(ISBLANK(AI1288),"",I$7))</f>
        <v/>
      </c>
      <c r="J1288" s="482" t="str">
        <f t="shared" ref="J1288:J1307" si="1686">IF(VALUE(AJ1288),J$7,IF(ISBLANK(AJ1288),"",J$7))</f>
        <v/>
      </c>
      <c r="K1288" s="482" t="str">
        <f t="shared" ref="K1288:K1307" si="1687">IF(VALUE(AK1288),K$7,IF(ISBLANK(AK1288),"",K$7))</f>
        <v>Non-Op</v>
      </c>
      <c r="L1288" s="482" t="str">
        <f t="shared" ref="L1288:L1289" si="1688">IF(VALUE(AM1288),"W/C",IF(ISBLANK(AM1288),"NO","W/C"))</f>
        <v>NO</v>
      </c>
      <c r="M1288" s="482" t="str">
        <f t="shared" ref="M1288:M1289" si="1689">IF(VALUE(AN1288),"W/C",IF(ISBLANK(AN1288),"NO","W/C"))</f>
        <v>NO</v>
      </c>
      <c r="N1288" s="482"/>
      <c r="O1288" s="483"/>
      <c r="P1288" s="484">
        <v>-20000</v>
      </c>
      <c r="Q1288" s="484">
        <v>-20000</v>
      </c>
      <c r="R1288" s="484">
        <v>-24464.58</v>
      </c>
      <c r="S1288" s="484">
        <v>-24464.58</v>
      </c>
      <c r="T1288" s="484">
        <v>-24464.58</v>
      </c>
      <c r="U1288" s="484">
        <v>-24464.58</v>
      </c>
      <c r="V1288" s="484">
        <v>-24464.58</v>
      </c>
      <c r="W1288" s="484">
        <v>-24464.58</v>
      </c>
      <c r="X1288" s="484">
        <v>-24464.58</v>
      </c>
      <c r="Y1288" s="484">
        <v>-24464.58</v>
      </c>
      <c r="Z1288" s="484">
        <v>-44914.73</v>
      </c>
      <c r="AA1288" s="484">
        <v>-44914.73</v>
      </c>
      <c r="AB1288" s="484">
        <v>-44914.73</v>
      </c>
      <c r="AC1288" s="484"/>
      <c r="AD1288" s="484"/>
      <c r="AE1288" s="484">
        <f t="shared" si="1668"/>
        <v>-28166.955416666675</v>
      </c>
      <c r="AF1288" s="503"/>
      <c r="AG1288" s="503"/>
      <c r="AH1288" s="487"/>
      <c r="AI1288" s="487"/>
      <c r="AJ1288" s="487"/>
      <c r="AK1288" s="488">
        <f t="shared" ref="AK1288" si="1690">AE1288</f>
        <v>-28166.955416666675</v>
      </c>
      <c r="AL1288" s="487">
        <f t="shared" ref="AL1288" si="1691">SUM(AI1288:AK1288)</f>
        <v>-28166.955416666675</v>
      </c>
      <c r="AM1288" s="489"/>
      <c r="AN1288" s="487"/>
      <c r="AO1288" s="490">
        <f t="shared" ref="AO1288:AO1289" si="1692">AM1288+AN1288</f>
        <v>0</v>
      </c>
      <c r="AP1288" s="232"/>
      <c r="AQ1288" s="491">
        <f t="shared" si="1669"/>
        <v>-44914.73</v>
      </c>
      <c r="AR1288" s="487"/>
      <c r="AS1288" s="487"/>
      <c r="AT1288" s="487"/>
      <c r="AU1288" s="488">
        <f t="shared" ref="AU1288" si="1693">AQ1288</f>
        <v>-44914.73</v>
      </c>
      <c r="AV1288" s="487">
        <f t="shared" ref="AV1288:AV1289" si="1694">SUM(AS1288:AU1288)</f>
        <v>-44914.73</v>
      </c>
      <c r="AW1288" s="489"/>
      <c r="AX1288" s="487"/>
      <c r="AY1288" s="489">
        <f t="shared" si="1645"/>
        <v>0</v>
      </c>
      <c r="AZ1288" s="470" t="s">
        <v>1671</v>
      </c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</row>
    <row r="1289" spans="1:83" s="11" customFormat="1" ht="12" customHeight="1">
      <c r="A1289" s="505">
        <v>24201131</v>
      </c>
      <c r="B1289" s="507" t="str">
        <f t="shared" si="1666"/>
        <v>24201131</v>
      </c>
      <c r="C1289" s="525" t="s">
        <v>1756</v>
      </c>
      <c r="D1289" s="480" t="str">
        <f t="shared" si="1665"/>
        <v>W/C</v>
      </c>
      <c r="E1289" s="480"/>
      <c r="F1289" s="495">
        <v>43602</v>
      </c>
      <c r="G1289" s="480"/>
      <c r="H1289" s="482" t="str">
        <f t="shared" si="1684"/>
        <v/>
      </c>
      <c r="I1289" s="482" t="str">
        <f t="shared" si="1685"/>
        <v/>
      </c>
      <c r="J1289" s="482" t="str">
        <f t="shared" si="1686"/>
        <v/>
      </c>
      <c r="K1289" s="482" t="str">
        <f t="shared" si="1687"/>
        <v/>
      </c>
      <c r="L1289" s="482" t="str">
        <f t="shared" si="1688"/>
        <v>NO</v>
      </c>
      <c r="M1289" s="482" t="str">
        <f t="shared" si="1689"/>
        <v>W/C</v>
      </c>
      <c r="N1289" s="482" t="str">
        <f t="shared" ref="N1289" si="1695">IF(OR(CONCATENATE(L1289,M1289)="NOW/C",CONCATENATE(L1289,M1289)="W/CNO"),"W/C","")</f>
        <v>W/C</v>
      </c>
      <c r="O1289" s="483"/>
      <c r="P1289" s="484"/>
      <c r="Q1289" s="484"/>
      <c r="R1289" s="484"/>
      <c r="S1289" s="484"/>
      <c r="T1289" s="484"/>
      <c r="U1289" s="484">
        <v>-22257780.449999999</v>
      </c>
      <c r="V1289" s="484">
        <v>-20767265.850000001</v>
      </c>
      <c r="W1289" s="484">
        <v>-19196713.800000001</v>
      </c>
      <c r="X1289" s="484">
        <v>-17450519.609999999</v>
      </c>
      <c r="Y1289" s="484">
        <v>-15895276.939999999</v>
      </c>
      <c r="Z1289" s="484">
        <v>-13882883.07</v>
      </c>
      <c r="AA1289" s="484">
        <v>-11612026.08</v>
      </c>
      <c r="AB1289" s="484">
        <v>-9226950.2599999998</v>
      </c>
      <c r="AC1289" s="484"/>
      <c r="AD1289" s="484"/>
      <c r="AE1289" s="484">
        <f t="shared" si="1668"/>
        <v>-10472995.077499999</v>
      </c>
      <c r="AF1289" s="503"/>
      <c r="AG1289" s="503"/>
      <c r="AH1289" s="487"/>
      <c r="AI1289" s="487"/>
      <c r="AJ1289" s="487"/>
      <c r="AK1289" s="488"/>
      <c r="AL1289" s="487">
        <f t="shared" si="1642"/>
        <v>0</v>
      </c>
      <c r="AM1289" s="489"/>
      <c r="AN1289" s="487">
        <f>AE1289</f>
        <v>-10472995.077499999</v>
      </c>
      <c r="AO1289" s="490">
        <f t="shared" si="1692"/>
        <v>-10472995.077499999</v>
      </c>
      <c r="AP1289" s="232"/>
      <c r="AQ1289" s="491">
        <f t="shared" ref="AQ1289" si="1696">AB1289</f>
        <v>-9226950.2599999998</v>
      </c>
      <c r="AR1289" s="487"/>
      <c r="AS1289" s="487"/>
      <c r="AT1289" s="487"/>
      <c r="AU1289" s="488"/>
      <c r="AV1289" s="487">
        <f t="shared" si="1694"/>
        <v>0</v>
      </c>
      <c r="AW1289" s="489"/>
      <c r="AX1289" s="487">
        <f>AQ1289</f>
        <v>-9226950.2599999998</v>
      </c>
      <c r="AY1289" s="489">
        <f t="shared" ref="AY1289" si="1697">AW1289+AX1289</f>
        <v>-9226950.2599999998</v>
      </c>
      <c r="AZ1289" s="470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</row>
    <row r="1290" spans="1:83" s="11" customFormat="1" ht="12" customHeight="1">
      <c r="A1290" s="505">
        <v>24201132</v>
      </c>
      <c r="B1290" s="507" t="str">
        <f t="shared" si="1666"/>
        <v>24201132</v>
      </c>
      <c r="C1290" s="525" t="s">
        <v>1757</v>
      </c>
      <c r="D1290" s="480" t="str">
        <f t="shared" si="1665"/>
        <v>W/C</v>
      </c>
      <c r="E1290" s="480"/>
      <c r="F1290" s="495">
        <v>43602</v>
      </c>
      <c r="G1290" s="480"/>
      <c r="H1290" s="482" t="str">
        <f t="shared" si="1684"/>
        <v/>
      </c>
      <c r="I1290" s="482" t="str">
        <f t="shared" si="1685"/>
        <v/>
      </c>
      <c r="J1290" s="482" t="str">
        <f t="shared" si="1686"/>
        <v/>
      </c>
      <c r="K1290" s="482" t="str">
        <f t="shared" si="1687"/>
        <v/>
      </c>
      <c r="L1290" s="482" t="str">
        <f t="shared" ref="L1290" si="1698">IF(VALUE(AM1290),"W/C",IF(ISBLANK(AM1290),"NO","W/C"))</f>
        <v>NO</v>
      </c>
      <c r="M1290" s="482" t="str">
        <f t="shared" ref="M1290" si="1699">IF(VALUE(AN1290),"W/C",IF(ISBLANK(AN1290),"NO","W/C"))</f>
        <v>W/C</v>
      </c>
      <c r="N1290" s="482" t="str">
        <f t="shared" ref="N1290" si="1700">IF(OR(CONCATENATE(L1290,M1290)="NOW/C",CONCATENATE(L1290,M1290)="W/CNO"),"W/C","")</f>
        <v>W/C</v>
      </c>
      <c r="O1290" s="483"/>
      <c r="P1290" s="484"/>
      <c r="Q1290" s="484"/>
      <c r="R1290" s="484"/>
      <c r="S1290" s="484"/>
      <c r="T1290" s="484"/>
      <c r="U1290" s="484">
        <v>-10133907.300000001</v>
      </c>
      <c r="V1290" s="484">
        <v>-9771595.5700000003</v>
      </c>
      <c r="W1290" s="484">
        <v>-9451822.6899999995</v>
      </c>
      <c r="X1290" s="484">
        <v>-9159769.8599999994</v>
      </c>
      <c r="Y1290" s="484">
        <v>-8803432.6500000004</v>
      </c>
      <c r="Z1290" s="484">
        <v>-8039940.0899999999</v>
      </c>
      <c r="AA1290" s="484">
        <v>-7026078.1799999997</v>
      </c>
      <c r="AB1290" s="484">
        <v>-5654199.0999999996</v>
      </c>
      <c r="AC1290" s="484"/>
      <c r="AD1290" s="484"/>
      <c r="AE1290" s="484">
        <f t="shared" si="1668"/>
        <v>-5434470.4908333328</v>
      </c>
      <c r="AF1290" s="503"/>
      <c r="AG1290" s="503"/>
      <c r="AH1290" s="487"/>
      <c r="AI1290" s="487"/>
      <c r="AJ1290" s="487"/>
      <c r="AK1290" s="488"/>
      <c r="AL1290" s="487">
        <f t="shared" ref="AL1290" si="1701">SUM(AI1290:AK1290)</f>
        <v>0</v>
      </c>
      <c r="AM1290" s="489"/>
      <c r="AN1290" s="487">
        <f>AE1290</f>
        <v>-5434470.4908333328</v>
      </c>
      <c r="AO1290" s="490">
        <f t="shared" ref="AO1290" si="1702">AM1290+AN1290</f>
        <v>-5434470.4908333328</v>
      </c>
      <c r="AP1290" s="232"/>
      <c r="AQ1290" s="491">
        <f t="shared" ref="AQ1290" si="1703">AB1290</f>
        <v>-5654199.0999999996</v>
      </c>
      <c r="AR1290" s="487"/>
      <c r="AS1290" s="487"/>
      <c r="AT1290" s="487"/>
      <c r="AU1290" s="488"/>
      <c r="AV1290" s="487">
        <f t="shared" ref="AV1290" si="1704">SUM(AS1290:AU1290)</f>
        <v>0</v>
      </c>
      <c r="AW1290" s="489"/>
      <c r="AX1290" s="487">
        <f>AQ1290</f>
        <v>-5654199.0999999996</v>
      </c>
      <c r="AY1290" s="489">
        <f t="shared" ref="AY1290" si="1705">AW1290+AX1290</f>
        <v>-5654199.0999999996</v>
      </c>
      <c r="AZ1290" s="47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</row>
    <row r="1291" spans="1:83" s="11" customFormat="1" ht="12" customHeight="1">
      <c r="A1291" s="505">
        <v>24201133</v>
      </c>
      <c r="B1291" s="507" t="str">
        <f t="shared" si="1666"/>
        <v>24201133</v>
      </c>
      <c r="C1291" s="525" t="s">
        <v>1827</v>
      </c>
      <c r="D1291" s="480" t="str">
        <f t="shared" ref="D1291" si="1706">IF(CONCATENATE(H1291,I1291,J1291,K1291,N1291)= "ERBGRB","CRB",CONCATENATE(H1291,I1291,J1291,K1291,N1291))</f>
        <v>W/C</v>
      </c>
      <c r="E1291" s="480"/>
      <c r="F1291" s="495">
        <v>43799</v>
      </c>
      <c r="G1291" s="480"/>
      <c r="H1291" s="482" t="str">
        <f t="shared" ref="H1291" si="1707">IF(VALUE(AH1291),H$7,IF(ISBLANK(AH1291),"",H$7))</f>
        <v/>
      </c>
      <c r="I1291" s="482" t="str">
        <f t="shared" ref="I1291" si="1708">IF(VALUE(AI1291),I$7,IF(ISBLANK(AI1291),"",I$7))</f>
        <v/>
      </c>
      <c r="J1291" s="482" t="str">
        <f t="shared" ref="J1291" si="1709">IF(VALUE(AJ1291),J$7,IF(ISBLANK(AJ1291),"",J$7))</f>
        <v/>
      </c>
      <c r="K1291" s="482" t="str">
        <f t="shared" ref="K1291" si="1710">IF(VALUE(AK1291),K$7,IF(ISBLANK(AK1291),"",K$7))</f>
        <v/>
      </c>
      <c r="L1291" s="482" t="str">
        <f t="shared" ref="L1291" si="1711">IF(VALUE(AM1291),"W/C",IF(ISBLANK(AM1291),"NO","W/C"))</f>
        <v>NO</v>
      </c>
      <c r="M1291" s="482" t="str">
        <f t="shared" ref="M1291" si="1712">IF(VALUE(AN1291),"W/C",IF(ISBLANK(AN1291),"NO","W/C"))</f>
        <v>W/C</v>
      </c>
      <c r="N1291" s="482" t="str">
        <f t="shared" ref="N1291" si="1713">IF(OR(CONCATENATE(L1291,M1291)="NOW/C",CONCATENATE(L1291,M1291)="W/CNO"),"W/C","")</f>
        <v>W/C</v>
      </c>
      <c r="O1291" s="483"/>
      <c r="P1291" s="484"/>
      <c r="Q1291" s="484"/>
      <c r="R1291" s="484"/>
      <c r="S1291" s="484"/>
      <c r="T1291" s="484"/>
      <c r="U1291" s="484"/>
      <c r="V1291" s="484"/>
      <c r="W1291" s="484"/>
      <c r="X1291" s="484"/>
      <c r="Y1291" s="484"/>
      <c r="Z1291" s="484"/>
      <c r="AA1291" s="484">
        <v>-55800</v>
      </c>
      <c r="AB1291" s="484">
        <v>-55800</v>
      </c>
      <c r="AC1291" s="484"/>
      <c r="AD1291" s="484"/>
      <c r="AE1291" s="484">
        <f t="shared" ref="AE1291" si="1714">(P1291+AB1291+SUM(Q1291:AA1291)*2)/24</f>
        <v>-6975</v>
      </c>
      <c r="AF1291" s="503"/>
      <c r="AG1291" s="503"/>
      <c r="AH1291" s="487"/>
      <c r="AI1291" s="487"/>
      <c r="AJ1291" s="487"/>
      <c r="AK1291" s="488"/>
      <c r="AL1291" s="487">
        <f t="shared" ref="AL1291" si="1715">SUM(AI1291:AK1291)</f>
        <v>0</v>
      </c>
      <c r="AM1291" s="489"/>
      <c r="AN1291" s="487">
        <f>AE1291</f>
        <v>-6975</v>
      </c>
      <c r="AO1291" s="490">
        <f t="shared" ref="AO1291" si="1716">AM1291+AN1291</f>
        <v>-6975</v>
      </c>
      <c r="AP1291" s="232"/>
      <c r="AQ1291" s="491">
        <f t="shared" ref="AQ1291" si="1717">AB1291</f>
        <v>-55800</v>
      </c>
      <c r="AR1291" s="487"/>
      <c r="AS1291" s="487"/>
      <c r="AT1291" s="487"/>
      <c r="AU1291" s="488"/>
      <c r="AV1291" s="487">
        <f t="shared" ref="AV1291" si="1718">SUM(AS1291:AU1291)</f>
        <v>0</v>
      </c>
      <c r="AW1291" s="489"/>
      <c r="AX1291" s="487">
        <f>AQ1291</f>
        <v>-55800</v>
      </c>
      <c r="AY1291" s="489">
        <f t="shared" ref="AY1291" si="1719">AW1291+AX1291</f>
        <v>-55800</v>
      </c>
      <c r="AZ1291" s="470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</row>
    <row r="1292" spans="1:83" s="11" customFormat="1" ht="12" customHeight="1">
      <c r="A1292" s="161">
        <v>24300013</v>
      </c>
      <c r="B1292" s="108" t="str">
        <f t="shared" si="1666"/>
        <v>24300013</v>
      </c>
      <c r="C1292" s="94" t="s">
        <v>761</v>
      </c>
      <c r="D1292" s="112" t="str">
        <f t="shared" si="1665"/>
        <v>Non-Op</v>
      </c>
      <c r="E1292" s="112"/>
      <c r="F1292" s="94"/>
      <c r="G1292" s="112"/>
      <c r="H1292" s="177" t="str">
        <f t="shared" si="1684"/>
        <v/>
      </c>
      <c r="I1292" s="177" t="str">
        <f t="shared" si="1685"/>
        <v/>
      </c>
      <c r="J1292" s="177" t="str">
        <f t="shared" si="1686"/>
        <v/>
      </c>
      <c r="K1292" s="177" t="str">
        <f t="shared" si="1687"/>
        <v>Non-Op</v>
      </c>
      <c r="L1292" s="177" t="str">
        <f t="shared" si="1679"/>
        <v>NO</v>
      </c>
      <c r="M1292" s="177" t="str">
        <f t="shared" si="1680"/>
        <v>NO</v>
      </c>
      <c r="N1292" s="177" t="str">
        <f t="shared" si="1681"/>
        <v/>
      </c>
      <c r="O1292"/>
      <c r="P1292" s="95">
        <v>0</v>
      </c>
      <c r="Q1292" s="95">
        <v>0</v>
      </c>
      <c r="R1292" s="95">
        <v>0</v>
      </c>
      <c r="S1292" s="95">
        <v>0</v>
      </c>
      <c r="T1292" s="95">
        <v>0</v>
      </c>
      <c r="U1292" s="95">
        <v>0</v>
      </c>
      <c r="V1292" s="95">
        <v>0</v>
      </c>
      <c r="W1292" s="95">
        <v>0</v>
      </c>
      <c r="X1292" s="95">
        <v>0</v>
      </c>
      <c r="Y1292" s="95">
        <v>0</v>
      </c>
      <c r="Z1292" s="95">
        <v>0</v>
      </c>
      <c r="AA1292" s="95">
        <v>0</v>
      </c>
      <c r="AB1292" s="95">
        <v>0</v>
      </c>
      <c r="AC1292" s="95"/>
      <c r="AD1292" s="95"/>
      <c r="AE1292" s="95">
        <f t="shared" si="1668"/>
        <v>0</v>
      </c>
      <c r="AF1292" s="102"/>
      <c r="AG1292" s="102"/>
      <c r="AH1292" s="99"/>
      <c r="AI1292" s="99"/>
      <c r="AJ1292" s="99"/>
      <c r="AK1292" s="100">
        <f t="shared" si="1682"/>
        <v>0</v>
      </c>
      <c r="AL1292" s="99">
        <f t="shared" si="1642"/>
        <v>0</v>
      </c>
      <c r="AM1292" s="98"/>
      <c r="AN1292" s="99"/>
      <c r="AO1292" s="247">
        <f t="shared" si="1643"/>
        <v>0</v>
      </c>
      <c r="AP1292" s="232"/>
      <c r="AQ1292" s="86">
        <f t="shared" si="1669"/>
        <v>0</v>
      </c>
      <c r="AR1292" s="99"/>
      <c r="AS1292" s="99"/>
      <c r="AT1292" s="99"/>
      <c r="AU1292" s="100">
        <f t="shared" si="1683"/>
        <v>0</v>
      </c>
      <c r="AV1292" s="99">
        <f t="shared" si="1644"/>
        <v>0</v>
      </c>
      <c r="AW1292" s="98"/>
      <c r="AX1292" s="99"/>
      <c r="AY1292" s="98">
        <f t="shared" si="1645"/>
        <v>0</v>
      </c>
      <c r="AZ1292" s="470" t="s">
        <v>1663</v>
      </c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</row>
    <row r="1293" spans="1:83" s="11" customFormat="1" ht="12" customHeight="1">
      <c r="A1293" s="345">
        <v>24300023</v>
      </c>
      <c r="B1293" s="358" t="str">
        <f t="shared" si="1666"/>
        <v>24300023</v>
      </c>
      <c r="C1293" s="325" t="s">
        <v>1304</v>
      </c>
      <c r="D1293" s="326" t="str">
        <f t="shared" si="1665"/>
        <v>Non-Op</v>
      </c>
      <c r="E1293" s="326"/>
      <c r="F1293" s="339">
        <v>42751</v>
      </c>
      <c r="G1293" s="326"/>
      <c r="H1293" s="327" t="str">
        <f t="shared" si="1684"/>
        <v/>
      </c>
      <c r="I1293" s="327" t="str">
        <f t="shared" si="1685"/>
        <v/>
      </c>
      <c r="J1293" s="327" t="str">
        <f t="shared" si="1686"/>
        <v/>
      </c>
      <c r="K1293" s="327" t="str">
        <f t="shared" si="1687"/>
        <v>Non-Op</v>
      </c>
      <c r="L1293" s="327" t="str">
        <f t="shared" si="1679"/>
        <v>NO</v>
      </c>
      <c r="M1293" s="327" t="str">
        <f t="shared" si="1680"/>
        <v>NO</v>
      </c>
      <c r="N1293" s="327" t="str">
        <f t="shared" si="1681"/>
        <v/>
      </c>
      <c r="O1293" s="445"/>
      <c r="P1293" s="328">
        <v>-525359.37</v>
      </c>
      <c r="Q1293" s="328">
        <v>-541623.74</v>
      </c>
      <c r="R1293" s="328">
        <v>-579880.77</v>
      </c>
      <c r="S1293" s="328">
        <v>-552951.74</v>
      </c>
      <c r="T1293" s="328">
        <v>-593458.18000000005</v>
      </c>
      <c r="U1293" s="328">
        <v>-637290.9</v>
      </c>
      <c r="V1293" s="328">
        <v>-598713.18000000005</v>
      </c>
      <c r="W1293" s="328">
        <v>-591366.1</v>
      </c>
      <c r="X1293" s="328">
        <v>-587957.25</v>
      </c>
      <c r="Y1293" s="328">
        <v>-584550.74</v>
      </c>
      <c r="Z1293" s="328">
        <v>-678294.02</v>
      </c>
      <c r="AA1293" s="328">
        <v>-674406.71</v>
      </c>
      <c r="AB1293" s="328">
        <v>-669147.66</v>
      </c>
      <c r="AC1293" s="328"/>
      <c r="AD1293" s="328"/>
      <c r="AE1293" s="328">
        <f t="shared" si="1668"/>
        <v>-601478.90375000006</v>
      </c>
      <c r="AF1293" s="377"/>
      <c r="AG1293" s="377"/>
      <c r="AH1293" s="330"/>
      <c r="AI1293" s="330"/>
      <c r="AJ1293" s="330"/>
      <c r="AK1293" s="331">
        <f t="shared" si="1682"/>
        <v>-601478.90375000006</v>
      </c>
      <c r="AL1293" s="330">
        <f t="shared" si="1642"/>
        <v>-601478.90375000006</v>
      </c>
      <c r="AM1293" s="332"/>
      <c r="AN1293" s="330"/>
      <c r="AO1293" s="333">
        <f t="shared" si="1643"/>
        <v>0</v>
      </c>
      <c r="AP1293" s="232"/>
      <c r="AQ1293" s="334">
        <f t="shared" si="1669"/>
        <v>-669147.66</v>
      </c>
      <c r="AR1293" s="330"/>
      <c r="AS1293" s="330"/>
      <c r="AT1293" s="330"/>
      <c r="AU1293" s="331">
        <f t="shared" si="1683"/>
        <v>-669147.66</v>
      </c>
      <c r="AV1293" s="330">
        <f t="shared" si="1644"/>
        <v>-669147.66</v>
      </c>
      <c r="AW1293" s="332"/>
      <c r="AX1293" s="330"/>
      <c r="AY1293" s="332">
        <f t="shared" si="1645"/>
        <v>0</v>
      </c>
      <c r="AZ1293" s="470" t="s">
        <v>1663</v>
      </c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</row>
    <row r="1294" spans="1:83" s="11" customFormat="1" ht="12" customHeight="1">
      <c r="A1294" s="161">
        <v>24400001</v>
      </c>
      <c r="B1294" s="108" t="str">
        <f t="shared" si="1666"/>
        <v>24400001</v>
      </c>
      <c r="C1294" s="94" t="s">
        <v>893</v>
      </c>
      <c r="D1294" s="112" t="str">
        <f t="shared" si="1665"/>
        <v>Non-Op</v>
      </c>
      <c r="E1294" s="112"/>
      <c r="F1294" s="94"/>
      <c r="G1294" s="112"/>
      <c r="H1294" s="177" t="str">
        <f t="shared" si="1684"/>
        <v/>
      </c>
      <c r="I1294" s="177" t="str">
        <f t="shared" si="1685"/>
        <v/>
      </c>
      <c r="J1294" s="177" t="str">
        <f t="shared" si="1686"/>
        <v/>
      </c>
      <c r="K1294" s="177" t="str">
        <f t="shared" si="1687"/>
        <v>Non-Op</v>
      </c>
      <c r="L1294" s="177" t="str">
        <f t="shared" si="1679"/>
        <v>NO</v>
      </c>
      <c r="M1294" s="177" t="str">
        <f t="shared" si="1680"/>
        <v>NO</v>
      </c>
      <c r="N1294" s="177" t="str">
        <f t="shared" si="1681"/>
        <v/>
      </c>
      <c r="O1294"/>
      <c r="P1294" s="95">
        <v>-22804495.850000001</v>
      </c>
      <c r="Q1294" s="95">
        <v>-13312241.26</v>
      </c>
      <c r="R1294" s="95">
        <v>-21054198.719999999</v>
      </c>
      <c r="S1294" s="95">
        <v>-13453694.220000001</v>
      </c>
      <c r="T1294" s="95">
        <v>-14848213.550000001</v>
      </c>
      <c r="U1294" s="95">
        <v>-19416137.850000001</v>
      </c>
      <c r="V1294" s="95">
        <v>-23955489.449999999</v>
      </c>
      <c r="W1294" s="95">
        <v>-26624706.359999999</v>
      </c>
      <c r="X1294" s="95">
        <v>-26548607.989999998</v>
      </c>
      <c r="Y1294" s="95">
        <v>-20285369.140000001</v>
      </c>
      <c r="Z1294" s="95">
        <v>-20665815.940000001</v>
      </c>
      <c r="AA1294" s="95">
        <v>-9312727.9399999995</v>
      </c>
      <c r="AB1294" s="95">
        <v>-9273378.8300000001</v>
      </c>
      <c r="AC1294" s="95"/>
      <c r="AD1294" s="95"/>
      <c r="AE1294" s="95">
        <f t="shared" si="1668"/>
        <v>-18793011.646666668</v>
      </c>
      <c r="AF1294" s="102"/>
      <c r="AG1294" s="101"/>
      <c r="AH1294" s="99"/>
      <c r="AI1294" s="99"/>
      <c r="AJ1294" s="99"/>
      <c r="AK1294" s="100">
        <f t="shared" si="1682"/>
        <v>-18793011.646666668</v>
      </c>
      <c r="AL1294" s="99">
        <f t="shared" si="1642"/>
        <v>-18793011.646666668</v>
      </c>
      <c r="AM1294" s="98"/>
      <c r="AN1294" s="99"/>
      <c r="AO1294" s="247">
        <f t="shared" si="1643"/>
        <v>0</v>
      </c>
      <c r="AP1294" s="232"/>
      <c r="AQ1294" s="86">
        <f t="shared" si="1669"/>
        <v>-9273378.8300000001</v>
      </c>
      <c r="AR1294" s="99"/>
      <c r="AS1294" s="99"/>
      <c r="AT1294" s="99"/>
      <c r="AU1294" s="100">
        <f t="shared" si="1683"/>
        <v>-9273378.8300000001</v>
      </c>
      <c r="AV1294" s="99">
        <f t="shared" si="1644"/>
        <v>-9273378.8300000001</v>
      </c>
      <c r="AW1294" s="98"/>
      <c r="AX1294" s="99"/>
      <c r="AY1294" s="98">
        <f t="shared" si="1645"/>
        <v>0</v>
      </c>
      <c r="AZ1294" s="470" t="s">
        <v>1674</v>
      </c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</row>
    <row r="1295" spans="1:83" s="11" customFormat="1" ht="12" customHeight="1">
      <c r="A1295" s="161">
        <v>24400002</v>
      </c>
      <c r="B1295" s="108" t="str">
        <f t="shared" si="1666"/>
        <v>24400002</v>
      </c>
      <c r="C1295" s="94" t="s">
        <v>887</v>
      </c>
      <c r="D1295" s="112" t="str">
        <f t="shared" si="1665"/>
        <v>Non-Op</v>
      </c>
      <c r="E1295" s="112"/>
      <c r="F1295" s="94"/>
      <c r="G1295" s="112"/>
      <c r="H1295" s="177" t="str">
        <f t="shared" si="1684"/>
        <v/>
      </c>
      <c r="I1295" s="177" t="str">
        <f t="shared" si="1685"/>
        <v/>
      </c>
      <c r="J1295" s="177" t="str">
        <f t="shared" si="1686"/>
        <v/>
      </c>
      <c r="K1295" s="177" t="str">
        <f t="shared" si="1687"/>
        <v>Non-Op</v>
      </c>
      <c r="L1295" s="177" t="str">
        <f t="shared" si="1679"/>
        <v>NO</v>
      </c>
      <c r="M1295" s="177" t="str">
        <f t="shared" si="1680"/>
        <v>NO</v>
      </c>
      <c r="N1295" s="177" t="str">
        <f t="shared" si="1681"/>
        <v/>
      </c>
      <c r="O1295"/>
      <c r="P1295" s="95">
        <v>-23857081.75</v>
      </c>
      <c r="Q1295" s="95">
        <v>-12819411.380000001</v>
      </c>
      <c r="R1295" s="95">
        <v>-27656900.890000001</v>
      </c>
      <c r="S1295" s="95">
        <v>-18997616.73</v>
      </c>
      <c r="T1295" s="95">
        <v>-19029443.489999998</v>
      </c>
      <c r="U1295" s="95">
        <v>-17750912.850000001</v>
      </c>
      <c r="V1295" s="95">
        <v>-16739555.960000001</v>
      </c>
      <c r="W1295" s="95">
        <v>-14482076.17</v>
      </c>
      <c r="X1295" s="95">
        <v>-13782546.890000001</v>
      </c>
      <c r="Y1295" s="95">
        <v>-10219463.140000001</v>
      </c>
      <c r="Z1295" s="95">
        <v>-6372552.5800000001</v>
      </c>
      <c r="AA1295" s="95">
        <v>-5514316.2800000003</v>
      </c>
      <c r="AB1295" s="95">
        <v>-4155232.63</v>
      </c>
      <c r="AC1295" s="95"/>
      <c r="AD1295" s="95"/>
      <c r="AE1295" s="95">
        <f t="shared" si="1668"/>
        <v>-14780912.795833334</v>
      </c>
      <c r="AF1295" s="102"/>
      <c r="AG1295" s="101"/>
      <c r="AH1295" s="99"/>
      <c r="AI1295" s="99"/>
      <c r="AJ1295" s="99"/>
      <c r="AK1295" s="100">
        <f t="shared" si="1682"/>
        <v>-14780912.795833334</v>
      </c>
      <c r="AL1295" s="99">
        <f t="shared" si="1642"/>
        <v>-14780912.795833334</v>
      </c>
      <c r="AM1295" s="98"/>
      <c r="AN1295" s="99"/>
      <c r="AO1295" s="247">
        <f t="shared" si="1643"/>
        <v>0</v>
      </c>
      <c r="AP1295" s="232"/>
      <c r="AQ1295" s="86">
        <f t="shared" si="1669"/>
        <v>-4155232.63</v>
      </c>
      <c r="AR1295" s="99"/>
      <c r="AS1295" s="99"/>
      <c r="AT1295" s="99"/>
      <c r="AU1295" s="100">
        <f t="shared" si="1683"/>
        <v>-4155232.63</v>
      </c>
      <c r="AV1295" s="99">
        <f t="shared" si="1644"/>
        <v>-4155232.63</v>
      </c>
      <c r="AW1295" s="98"/>
      <c r="AX1295" s="99"/>
      <c r="AY1295" s="98">
        <f t="shared" si="1645"/>
        <v>0</v>
      </c>
      <c r="AZ1295" s="470" t="s">
        <v>1673</v>
      </c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</row>
    <row r="1296" spans="1:83" s="11" customFormat="1" ht="12" customHeight="1">
      <c r="A1296" s="161">
        <v>24400011</v>
      </c>
      <c r="B1296" s="108" t="str">
        <f t="shared" si="1666"/>
        <v>24400011</v>
      </c>
      <c r="C1296" s="94" t="s">
        <v>894</v>
      </c>
      <c r="D1296" s="112" t="str">
        <f t="shared" si="1665"/>
        <v>Non-Op</v>
      </c>
      <c r="E1296" s="112"/>
      <c r="F1296" s="94"/>
      <c r="G1296" s="112"/>
      <c r="H1296" s="177" t="str">
        <f t="shared" si="1684"/>
        <v/>
      </c>
      <c r="I1296" s="177" t="str">
        <f t="shared" si="1685"/>
        <v/>
      </c>
      <c r="J1296" s="177" t="str">
        <f t="shared" si="1686"/>
        <v/>
      </c>
      <c r="K1296" s="177" t="str">
        <f t="shared" si="1687"/>
        <v>Non-Op</v>
      </c>
      <c r="L1296" s="177" t="str">
        <f t="shared" si="1679"/>
        <v>NO</v>
      </c>
      <c r="M1296" s="177" t="str">
        <f t="shared" si="1680"/>
        <v>NO</v>
      </c>
      <c r="N1296" s="177" t="str">
        <f t="shared" si="1681"/>
        <v/>
      </c>
      <c r="O1296"/>
      <c r="P1296" s="95">
        <v>-4479536.4800000004</v>
      </c>
      <c r="Q1296" s="95">
        <v>-3362408.96</v>
      </c>
      <c r="R1296" s="95">
        <v>-3304247.76</v>
      </c>
      <c r="S1296" s="95">
        <v>-3083845.55</v>
      </c>
      <c r="T1296" s="95">
        <v>-4060473.46</v>
      </c>
      <c r="U1296" s="95">
        <v>-3913292.72</v>
      </c>
      <c r="V1296" s="95">
        <v>-3662165.79</v>
      </c>
      <c r="W1296" s="95">
        <v>-13646862.49</v>
      </c>
      <c r="X1296" s="95">
        <v>-13774544.09</v>
      </c>
      <c r="Y1296" s="95">
        <v>-13055555.85</v>
      </c>
      <c r="Z1296" s="95">
        <v>-12101458.810000001</v>
      </c>
      <c r="AA1296" s="95">
        <v>-10537118.279999999</v>
      </c>
      <c r="AB1296" s="95">
        <v>-8230925.4299999997</v>
      </c>
      <c r="AC1296" s="95"/>
      <c r="AD1296" s="95"/>
      <c r="AE1296" s="95">
        <f t="shared" si="1668"/>
        <v>-7571433.7262499994</v>
      </c>
      <c r="AF1296" s="102"/>
      <c r="AG1296" s="101"/>
      <c r="AH1296" s="99"/>
      <c r="AI1296" s="99"/>
      <c r="AJ1296" s="99"/>
      <c r="AK1296" s="100">
        <f t="shared" si="1682"/>
        <v>-7571433.7262499994</v>
      </c>
      <c r="AL1296" s="99">
        <f t="shared" si="1642"/>
        <v>-7571433.7262499994</v>
      </c>
      <c r="AM1296" s="98"/>
      <c r="AN1296" s="99"/>
      <c r="AO1296" s="247">
        <f t="shared" si="1643"/>
        <v>0</v>
      </c>
      <c r="AP1296" s="232"/>
      <c r="AQ1296" s="86">
        <f t="shared" si="1669"/>
        <v>-8230925.4299999997</v>
      </c>
      <c r="AR1296" s="99"/>
      <c r="AS1296" s="99"/>
      <c r="AT1296" s="99"/>
      <c r="AU1296" s="100">
        <f t="shared" si="1683"/>
        <v>-8230925.4299999997</v>
      </c>
      <c r="AV1296" s="99">
        <f t="shared" si="1644"/>
        <v>-8230925.4299999997</v>
      </c>
      <c r="AW1296" s="98"/>
      <c r="AX1296" s="99"/>
      <c r="AY1296" s="98">
        <f t="shared" si="1645"/>
        <v>0</v>
      </c>
      <c r="AZ1296" s="470" t="s">
        <v>1674</v>
      </c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</row>
    <row r="1297" spans="1:83" s="11" customFormat="1" ht="12" customHeight="1">
      <c r="A1297" s="161">
        <v>24400012</v>
      </c>
      <c r="B1297" s="108" t="str">
        <f t="shared" si="1666"/>
        <v>24400012</v>
      </c>
      <c r="C1297" s="94" t="s">
        <v>888</v>
      </c>
      <c r="D1297" s="112" t="str">
        <f t="shared" si="1665"/>
        <v>Non-Op</v>
      </c>
      <c r="E1297" s="112"/>
      <c r="F1297" s="94"/>
      <c r="G1297" s="112"/>
      <c r="H1297" s="177" t="str">
        <f t="shared" si="1684"/>
        <v/>
      </c>
      <c r="I1297" s="177" t="str">
        <f t="shared" si="1685"/>
        <v/>
      </c>
      <c r="J1297" s="177" t="str">
        <f t="shared" si="1686"/>
        <v/>
      </c>
      <c r="K1297" s="177" t="str">
        <f t="shared" si="1687"/>
        <v>Non-Op</v>
      </c>
      <c r="L1297" s="177" t="str">
        <f t="shared" si="1679"/>
        <v>NO</v>
      </c>
      <c r="M1297" s="177" t="str">
        <f t="shared" si="1680"/>
        <v>NO</v>
      </c>
      <c r="N1297" s="177" t="str">
        <f t="shared" si="1681"/>
        <v/>
      </c>
      <c r="O1297"/>
      <c r="P1297" s="95">
        <v>-6614708.5700000003</v>
      </c>
      <c r="Q1297" s="95">
        <v>-4870042.8099999996</v>
      </c>
      <c r="R1297" s="95">
        <v>-4170862.93</v>
      </c>
      <c r="S1297" s="95">
        <v>-4099797.94</v>
      </c>
      <c r="T1297" s="95">
        <v>-3754520.28</v>
      </c>
      <c r="U1297" s="95">
        <v>-4627271.9400000004</v>
      </c>
      <c r="V1297" s="95">
        <v>-4789303.53</v>
      </c>
      <c r="W1297" s="95">
        <v>-5069223.95</v>
      </c>
      <c r="X1297" s="95">
        <v>-5789086.1100000003</v>
      </c>
      <c r="Y1297" s="95">
        <v>-5166270.5</v>
      </c>
      <c r="Z1297" s="95">
        <v>-5218925.0599999996</v>
      </c>
      <c r="AA1297" s="95">
        <v>-4630017.72</v>
      </c>
      <c r="AB1297" s="95">
        <v>-4461725.96</v>
      </c>
      <c r="AC1297" s="95"/>
      <c r="AD1297" s="95"/>
      <c r="AE1297" s="95">
        <f t="shared" si="1668"/>
        <v>-4810295.0029166667</v>
      </c>
      <c r="AF1297" s="102"/>
      <c r="AG1297" s="101"/>
      <c r="AH1297" s="99"/>
      <c r="AI1297" s="99"/>
      <c r="AJ1297" s="99"/>
      <c r="AK1297" s="100">
        <f t="shared" si="1682"/>
        <v>-4810295.0029166667</v>
      </c>
      <c r="AL1297" s="99">
        <f t="shared" si="1642"/>
        <v>-4810295.0029166667</v>
      </c>
      <c r="AM1297" s="98"/>
      <c r="AN1297" s="99"/>
      <c r="AO1297" s="247">
        <f t="shared" si="1643"/>
        <v>0</v>
      </c>
      <c r="AP1297" s="232"/>
      <c r="AQ1297" s="86">
        <f t="shared" si="1669"/>
        <v>-4461725.96</v>
      </c>
      <c r="AR1297" s="99"/>
      <c r="AS1297" s="99"/>
      <c r="AT1297" s="99"/>
      <c r="AU1297" s="100">
        <f t="shared" si="1683"/>
        <v>-4461725.96</v>
      </c>
      <c r="AV1297" s="99">
        <f t="shared" si="1644"/>
        <v>-4461725.96</v>
      </c>
      <c r="AW1297" s="98"/>
      <c r="AX1297" s="99"/>
      <c r="AY1297" s="98">
        <f t="shared" si="1645"/>
        <v>0</v>
      </c>
      <c r="AZ1297" s="470" t="s">
        <v>1673</v>
      </c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</row>
    <row r="1298" spans="1:83" s="11" customFormat="1" ht="12" customHeight="1">
      <c r="A1298" s="161">
        <v>25200121</v>
      </c>
      <c r="B1298" s="108" t="str">
        <f t="shared" si="1666"/>
        <v>25200121</v>
      </c>
      <c r="C1298" s="94" t="s">
        <v>648</v>
      </c>
      <c r="D1298" s="112" t="str">
        <f t="shared" si="1665"/>
        <v>ERB</v>
      </c>
      <c r="E1298" s="112"/>
      <c r="F1298" s="94"/>
      <c r="G1298" s="112"/>
      <c r="H1298" s="177" t="str">
        <f t="shared" si="1684"/>
        <v/>
      </c>
      <c r="I1298" s="177" t="str">
        <f t="shared" si="1685"/>
        <v>ERB</v>
      </c>
      <c r="J1298" s="177" t="str">
        <f t="shared" si="1686"/>
        <v/>
      </c>
      <c r="K1298" s="177" t="str">
        <f t="shared" si="1687"/>
        <v/>
      </c>
      <c r="L1298" s="177" t="str">
        <f t="shared" si="1679"/>
        <v>NO</v>
      </c>
      <c r="M1298" s="177" t="str">
        <f t="shared" si="1680"/>
        <v>NO</v>
      </c>
      <c r="N1298" s="177" t="str">
        <f t="shared" si="1681"/>
        <v/>
      </c>
      <c r="O1298"/>
      <c r="P1298" s="95">
        <v>0</v>
      </c>
      <c r="Q1298" s="95">
        <v>0</v>
      </c>
      <c r="R1298" s="95">
        <v>0</v>
      </c>
      <c r="S1298" s="95">
        <v>0</v>
      </c>
      <c r="T1298" s="95">
        <v>0</v>
      </c>
      <c r="U1298" s="95">
        <v>0</v>
      </c>
      <c r="V1298" s="95">
        <v>0</v>
      </c>
      <c r="W1298" s="95">
        <v>0</v>
      </c>
      <c r="X1298" s="95">
        <v>0</v>
      </c>
      <c r="Y1298" s="95">
        <v>0</v>
      </c>
      <c r="Z1298" s="95">
        <v>0</v>
      </c>
      <c r="AA1298" s="95">
        <v>0</v>
      </c>
      <c r="AB1298" s="95">
        <v>0</v>
      </c>
      <c r="AC1298" s="95"/>
      <c r="AD1298" s="95"/>
      <c r="AE1298" s="95">
        <f t="shared" si="1668"/>
        <v>0</v>
      </c>
      <c r="AF1298" s="102">
        <v>30</v>
      </c>
      <c r="AG1298" s="101"/>
      <c r="AH1298" s="99"/>
      <c r="AI1298" s="99">
        <f>AE1298</f>
        <v>0</v>
      </c>
      <c r="AJ1298" s="99"/>
      <c r="AK1298" s="100"/>
      <c r="AL1298" s="99">
        <f t="shared" si="1642"/>
        <v>0</v>
      </c>
      <c r="AM1298" s="98"/>
      <c r="AN1298" s="99"/>
      <c r="AO1298" s="247">
        <f t="shared" si="1643"/>
        <v>0</v>
      </c>
      <c r="AP1298" s="232"/>
      <c r="AQ1298" s="86">
        <f t="shared" si="1669"/>
        <v>0</v>
      </c>
      <c r="AR1298" s="99"/>
      <c r="AS1298" s="99">
        <f>AQ1298</f>
        <v>0</v>
      </c>
      <c r="AT1298" s="99"/>
      <c r="AU1298" s="100"/>
      <c r="AV1298" s="99">
        <f t="shared" si="1644"/>
        <v>0</v>
      </c>
      <c r="AW1298" s="98"/>
      <c r="AX1298" s="99"/>
      <c r="AY1298" s="98">
        <f t="shared" si="1645"/>
        <v>0</v>
      </c>
      <c r="AZ1298" s="470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</row>
    <row r="1299" spans="1:83" s="11" customFormat="1" ht="12" customHeight="1">
      <c r="A1299" s="161">
        <v>25200152</v>
      </c>
      <c r="B1299" s="108" t="str">
        <f t="shared" si="1666"/>
        <v>25200152</v>
      </c>
      <c r="C1299" s="94" t="s">
        <v>446</v>
      </c>
      <c r="D1299" s="112" t="str">
        <f t="shared" si="1665"/>
        <v>GRB</v>
      </c>
      <c r="E1299" s="112"/>
      <c r="F1299" s="94"/>
      <c r="G1299" s="112"/>
      <c r="H1299" s="177" t="str">
        <f t="shared" si="1684"/>
        <v/>
      </c>
      <c r="I1299" s="177" t="str">
        <f t="shared" si="1685"/>
        <v/>
      </c>
      <c r="J1299" s="177" t="str">
        <f t="shared" si="1686"/>
        <v>GRB</v>
      </c>
      <c r="K1299" s="177" t="str">
        <f t="shared" si="1687"/>
        <v/>
      </c>
      <c r="L1299" s="177" t="str">
        <f t="shared" si="1679"/>
        <v>NO</v>
      </c>
      <c r="M1299" s="177" t="str">
        <f t="shared" si="1680"/>
        <v>NO</v>
      </c>
      <c r="N1299" s="177" t="str">
        <f t="shared" si="1681"/>
        <v/>
      </c>
      <c r="O1299"/>
      <c r="P1299" s="95">
        <v>0</v>
      </c>
      <c r="Q1299" s="95">
        <v>0</v>
      </c>
      <c r="R1299" s="95">
        <v>0</v>
      </c>
      <c r="S1299" s="95">
        <v>0</v>
      </c>
      <c r="T1299" s="95">
        <v>0</v>
      </c>
      <c r="U1299" s="95">
        <v>0</v>
      </c>
      <c r="V1299" s="95">
        <v>0</v>
      </c>
      <c r="W1299" s="95">
        <v>0</v>
      </c>
      <c r="X1299" s="95">
        <v>0</v>
      </c>
      <c r="Y1299" s="95">
        <v>0</v>
      </c>
      <c r="Z1299" s="95">
        <v>0</v>
      </c>
      <c r="AA1299" s="95">
        <v>0</v>
      </c>
      <c r="AB1299" s="95">
        <v>0</v>
      </c>
      <c r="AC1299" s="95"/>
      <c r="AD1299" s="95"/>
      <c r="AE1299" s="95">
        <f t="shared" si="1668"/>
        <v>0</v>
      </c>
      <c r="AF1299" s="102"/>
      <c r="AG1299" s="101">
        <v>8</v>
      </c>
      <c r="AH1299" s="99"/>
      <c r="AI1299" s="99"/>
      <c r="AJ1299" s="99">
        <f>AE1299</f>
        <v>0</v>
      </c>
      <c r="AK1299" s="100"/>
      <c r="AL1299" s="99">
        <f t="shared" si="1642"/>
        <v>0</v>
      </c>
      <c r="AM1299" s="98"/>
      <c r="AN1299" s="99"/>
      <c r="AO1299" s="247">
        <f t="shared" si="1643"/>
        <v>0</v>
      </c>
      <c r="AP1299" s="232"/>
      <c r="AQ1299" s="86">
        <f t="shared" si="1669"/>
        <v>0</v>
      </c>
      <c r="AR1299" s="99"/>
      <c r="AS1299" s="99"/>
      <c r="AT1299" s="99">
        <f>AQ1299</f>
        <v>0</v>
      </c>
      <c r="AU1299" s="100"/>
      <c r="AV1299" s="99">
        <f t="shared" si="1644"/>
        <v>0</v>
      </c>
      <c r="AW1299" s="98"/>
      <c r="AX1299" s="99"/>
      <c r="AY1299" s="98">
        <f t="shared" si="1645"/>
        <v>0</v>
      </c>
      <c r="AZ1299" s="470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</row>
    <row r="1300" spans="1:83" s="11" customFormat="1" ht="12" customHeight="1">
      <c r="A1300" s="161">
        <v>25200161</v>
      </c>
      <c r="B1300" s="108" t="str">
        <f t="shared" si="1666"/>
        <v>25200161</v>
      </c>
      <c r="C1300" s="94" t="s">
        <v>20</v>
      </c>
      <c r="D1300" s="112" t="str">
        <f t="shared" si="1665"/>
        <v>ERB</v>
      </c>
      <c r="E1300" s="112"/>
      <c r="F1300" s="94"/>
      <c r="G1300" s="112"/>
      <c r="H1300" s="177" t="str">
        <f t="shared" si="1684"/>
        <v/>
      </c>
      <c r="I1300" s="177" t="str">
        <f t="shared" si="1685"/>
        <v>ERB</v>
      </c>
      <c r="J1300" s="177" t="str">
        <f t="shared" si="1686"/>
        <v/>
      </c>
      <c r="K1300" s="177" t="str">
        <f t="shared" si="1687"/>
        <v/>
      </c>
      <c r="L1300" s="177" t="str">
        <f t="shared" si="1679"/>
        <v>NO</v>
      </c>
      <c r="M1300" s="177" t="str">
        <f t="shared" si="1680"/>
        <v>NO</v>
      </c>
      <c r="N1300" s="177" t="str">
        <f t="shared" si="1681"/>
        <v/>
      </c>
      <c r="O1300"/>
      <c r="P1300" s="95">
        <v>-10377329.65</v>
      </c>
      <c r="Q1300" s="95">
        <v>-10609718.23</v>
      </c>
      <c r="R1300" s="95">
        <v>-10753520.699999999</v>
      </c>
      <c r="S1300" s="95">
        <v>-10736835.609999999</v>
      </c>
      <c r="T1300" s="95">
        <v>-10986208.99</v>
      </c>
      <c r="U1300" s="95">
        <v>-10847858.970000001</v>
      </c>
      <c r="V1300" s="95">
        <v>-11043045.25</v>
      </c>
      <c r="W1300" s="95">
        <v>-11230408.279999999</v>
      </c>
      <c r="X1300" s="95">
        <v>-11307604.300000001</v>
      </c>
      <c r="Y1300" s="95">
        <v>-11517838.51</v>
      </c>
      <c r="Z1300" s="95">
        <v>-11719762.439999999</v>
      </c>
      <c r="AA1300" s="95">
        <v>-11691352.67</v>
      </c>
      <c r="AB1300" s="95">
        <v>-11855152.300000001</v>
      </c>
      <c r="AC1300" s="95"/>
      <c r="AD1300" s="95"/>
      <c r="AE1300" s="95">
        <f t="shared" si="1668"/>
        <v>-11130032.910416668</v>
      </c>
      <c r="AF1300" s="102">
        <v>30</v>
      </c>
      <c r="AG1300" s="101"/>
      <c r="AH1300" s="99"/>
      <c r="AI1300" s="99">
        <f>AE1300</f>
        <v>-11130032.910416668</v>
      </c>
      <c r="AJ1300" s="99"/>
      <c r="AK1300" s="100"/>
      <c r="AL1300" s="99">
        <f t="shared" si="1642"/>
        <v>-11130032.910416668</v>
      </c>
      <c r="AM1300" s="98"/>
      <c r="AN1300" s="99"/>
      <c r="AO1300" s="247">
        <f t="shared" si="1643"/>
        <v>0</v>
      </c>
      <c r="AP1300" s="232"/>
      <c r="AQ1300" s="86">
        <f t="shared" si="1669"/>
        <v>-11855152.300000001</v>
      </c>
      <c r="AR1300" s="99"/>
      <c r="AS1300" s="99">
        <f>AQ1300</f>
        <v>-11855152.300000001</v>
      </c>
      <c r="AT1300" s="99"/>
      <c r="AU1300" s="100"/>
      <c r="AV1300" s="99">
        <f t="shared" si="1644"/>
        <v>-11855152.300000001</v>
      </c>
      <c r="AW1300" s="98"/>
      <c r="AX1300" s="99"/>
      <c r="AY1300" s="98">
        <f t="shared" si="1645"/>
        <v>0</v>
      </c>
      <c r="AZ1300" s="47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</row>
    <row r="1301" spans="1:83" s="11" customFormat="1" ht="12" customHeight="1">
      <c r="A1301" s="161">
        <v>25200171</v>
      </c>
      <c r="B1301" s="108" t="str">
        <f t="shared" si="1666"/>
        <v>25200171</v>
      </c>
      <c r="C1301" s="94" t="s">
        <v>21</v>
      </c>
      <c r="D1301" s="112" t="str">
        <f t="shared" si="1665"/>
        <v>ERB</v>
      </c>
      <c r="E1301" s="112"/>
      <c r="F1301" s="94"/>
      <c r="G1301" s="112"/>
      <c r="H1301" s="177" t="str">
        <f t="shared" si="1684"/>
        <v/>
      </c>
      <c r="I1301" s="177" t="str">
        <f t="shared" si="1685"/>
        <v>ERB</v>
      </c>
      <c r="J1301" s="177" t="str">
        <f t="shared" si="1686"/>
        <v/>
      </c>
      <c r="K1301" s="177" t="str">
        <f t="shared" si="1687"/>
        <v/>
      </c>
      <c r="L1301" s="177" t="str">
        <f t="shared" si="1679"/>
        <v>NO</v>
      </c>
      <c r="M1301" s="177" t="str">
        <f t="shared" si="1680"/>
        <v>NO</v>
      </c>
      <c r="N1301" s="177" t="str">
        <f t="shared" si="1681"/>
        <v/>
      </c>
      <c r="O1301"/>
      <c r="P1301" s="95">
        <v>-25007256.010000002</v>
      </c>
      <c r="Q1301" s="95">
        <v>-24757890.899999999</v>
      </c>
      <c r="R1301" s="95">
        <v>-24572799.469999999</v>
      </c>
      <c r="S1301" s="95">
        <v>-24721049.370000001</v>
      </c>
      <c r="T1301" s="95">
        <v>-24871481.879999999</v>
      </c>
      <c r="U1301" s="95">
        <v>-25352598.199999999</v>
      </c>
      <c r="V1301" s="95">
        <v>-25496233.899999999</v>
      </c>
      <c r="W1301" s="95">
        <v>-24857334.149999999</v>
      </c>
      <c r="X1301" s="95">
        <v>-25387339.170000002</v>
      </c>
      <c r="Y1301" s="95">
        <v>-25418967.32</v>
      </c>
      <c r="Z1301" s="95">
        <v>-25608868.140000001</v>
      </c>
      <c r="AA1301" s="95">
        <v>-25195735.800000001</v>
      </c>
      <c r="AB1301" s="95">
        <v>-25366155.329999998</v>
      </c>
      <c r="AC1301" s="95"/>
      <c r="AD1301" s="95"/>
      <c r="AE1301" s="95">
        <f t="shared" si="1668"/>
        <v>-25118916.997500002</v>
      </c>
      <c r="AF1301" s="102">
        <v>30</v>
      </c>
      <c r="AG1301" s="101"/>
      <c r="AH1301" s="99"/>
      <c r="AI1301" s="99">
        <f>AE1301</f>
        <v>-25118916.997500002</v>
      </c>
      <c r="AJ1301" s="99"/>
      <c r="AK1301" s="100"/>
      <c r="AL1301" s="99">
        <f t="shared" si="1642"/>
        <v>-25118916.997500002</v>
      </c>
      <c r="AM1301" s="98"/>
      <c r="AN1301" s="99"/>
      <c r="AO1301" s="247">
        <f t="shared" si="1643"/>
        <v>0</v>
      </c>
      <c r="AP1301" s="232"/>
      <c r="AQ1301" s="86">
        <f t="shared" si="1669"/>
        <v>-25366155.329999998</v>
      </c>
      <c r="AR1301" s="99"/>
      <c r="AS1301" s="99">
        <f>AQ1301</f>
        <v>-25366155.329999998</v>
      </c>
      <c r="AT1301" s="99"/>
      <c r="AU1301" s="100"/>
      <c r="AV1301" s="99">
        <f t="shared" si="1644"/>
        <v>-25366155.329999998</v>
      </c>
      <c r="AW1301" s="98"/>
      <c r="AX1301" s="99"/>
      <c r="AY1301" s="98">
        <f t="shared" si="1645"/>
        <v>0</v>
      </c>
      <c r="AZ1301" s="470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</row>
    <row r="1302" spans="1:83" s="11" customFormat="1" ht="12" customHeight="1">
      <c r="A1302" s="161">
        <v>25200181</v>
      </c>
      <c r="B1302" s="108" t="str">
        <f t="shared" si="1666"/>
        <v>25200181</v>
      </c>
      <c r="C1302" s="94" t="s">
        <v>449</v>
      </c>
      <c r="D1302" s="112" t="str">
        <f t="shared" si="1665"/>
        <v>ERB</v>
      </c>
      <c r="E1302" s="112"/>
      <c r="F1302" s="94"/>
      <c r="G1302" s="112"/>
      <c r="H1302" s="177" t="str">
        <f t="shared" si="1684"/>
        <v/>
      </c>
      <c r="I1302" s="177" t="str">
        <f t="shared" si="1685"/>
        <v>ERB</v>
      </c>
      <c r="J1302" s="177" t="str">
        <f t="shared" si="1686"/>
        <v/>
      </c>
      <c r="K1302" s="177" t="str">
        <f t="shared" si="1687"/>
        <v/>
      </c>
      <c r="L1302" s="177" t="str">
        <f t="shared" si="1679"/>
        <v>NO</v>
      </c>
      <c r="M1302" s="177" t="str">
        <f t="shared" si="1680"/>
        <v>NO</v>
      </c>
      <c r="N1302" s="177" t="str">
        <f t="shared" si="1681"/>
        <v/>
      </c>
      <c r="O1302"/>
      <c r="P1302" s="95">
        <v>-43873938.990000002</v>
      </c>
      <c r="Q1302" s="95">
        <v>-45388987.539999999</v>
      </c>
      <c r="R1302" s="95">
        <v>-45493496.950000003</v>
      </c>
      <c r="S1302" s="95">
        <v>-42609506.490000002</v>
      </c>
      <c r="T1302" s="95">
        <v>-43416059.939999998</v>
      </c>
      <c r="U1302" s="95">
        <v>-44034141.560000002</v>
      </c>
      <c r="V1302" s="95">
        <v>-45011454.060000002</v>
      </c>
      <c r="W1302" s="95">
        <v>-46118227.479999997</v>
      </c>
      <c r="X1302" s="95">
        <v>-45319366.829999998</v>
      </c>
      <c r="Y1302" s="95">
        <v>-46870895.759999998</v>
      </c>
      <c r="Z1302" s="95">
        <v>-47883261.789999999</v>
      </c>
      <c r="AA1302" s="95">
        <v>-46911442.280000001</v>
      </c>
      <c r="AB1302" s="95">
        <v>-47978150.710000001</v>
      </c>
      <c r="AC1302" s="95"/>
      <c r="AD1302" s="95"/>
      <c r="AE1302" s="95">
        <f t="shared" si="1668"/>
        <v>-45415240.460833341</v>
      </c>
      <c r="AF1302" s="102">
        <v>30</v>
      </c>
      <c r="AG1302" s="101"/>
      <c r="AH1302" s="99"/>
      <c r="AI1302" s="99">
        <f>AE1302</f>
        <v>-45415240.460833341</v>
      </c>
      <c r="AJ1302" s="99"/>
      <c r="AK1302" s="100"/>
      <c r="AL1302" s="99">
        <f t="shared" si="1642"/>
        <v>-45415240.460833341</v>
      </c>
      <c r="AM1302" s="98"/>
      <c r="AN1302" s="99"/>
      <c r="AO1302" s="247">
        <f t="shared" si="1643"/>
        <v>0</v>
      </c>
      <c r="AP1302" s="232"/>
      <c r="AQ1302" s="86">
        <f t="shared" si="1669"/>
        <v>-47978150.710000001</v>
      </c>
      <c r="AR1302" s="99"/>
      <c r="AS1302" s="99">
        <f>AQ1302</f>
        <v>-47978150.710000001</v>
      </c>
      <c r="AT1302" s="99"/>
      <c r="AU1302" s="100"/>
      <c r="AV1302" s="99">
        <f t="shared" si="1644"/>
        <v>-47978150.710000001</v>
      </c>
      <c r="AW1302" s="98"/>
      <c r="AX1302" s="99"/>
      <c r="AY1302" s="98">
        <f t="shared" si="1645"/>
        <v>0</v>
      </c>
      <c r="AZ1302" s="470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</row>
    <row r="1303" spans="1:83" s="11" customFormat="1" ht="12" customHeight="1">
      <c r="A1303" s="161">
        <v>25200202</v>
      </c>
      <c r="B1303" s="108" t="str">
        <f t="shared" si="1666"/>
        <v>25200202</v>
      </c>
      <c r="C1303" s="94" t="s">
        <v>487</v>
      </c>
      <c r="D1303" s="112" t="str">
        <f t="shared" si="1665"/>
        <v>GRB</v>
      </c>
      <c r="E1303" s="112"/>
      <c r="F1303" s="94"/>
      <c r="G1303" s="112"/>
      <c r="H1303" s="177" t="str">
        <f t="shared" si="1684"/>
        <v/>
      </c>
      <c r="I1303" s="177" t="str">
        <f t="shared" si="1685"/>
        <v/>
      </c>
      <c r="J1303" s="177" t="str">
        <f t="shared" si="1686"/>
        <v>GRB</v>
      </c>
      <c r="K1303" s="177" t="str">
        <f t="shared" si="1687"/>
        <v/>
      </c>
      <c r="L1303" s="177" t="str">
        <f t="shared" si="1679"/>
        <v>NO</v>
      </c>
      <c r="M1303" s="177" t="str">
        <f t="shared" si="1680"/>
        <v>NO</v>
      </c>
      <c r="N1303" s="177" t="str">
        <f t="shared" si="1681"/>
        <v/>
      </c>
      <c r="O1303"/>
      <c r="P1303" s="95">
        <v>-12369998.85</v>
      </c>
      <c r="Q1303" s="95">
        <v>-12369998.85</v>
      </c>
      <c r="R1303" s="95">
        <v>-12369998.85</v>
      </c>
      <c r="S1303" s="95">
        <v>-11525111.140000001</v>
      </c>
      <c r="T1303" s="95">
        <v>-11525111.140000001</v>
      </c>
      <c r="U1303" s="95">
        <v>-10779964.84</v>
      </c>
      <c r="V1303" s="95">
        <v>-10779964.84</v>
      </c>
      <c r="W1303" s="95">
        <v>-10756628.74</v>
      </c>
      <c r="X1303" s="95">
        <v>-9778386.9100000001</v>
      </c>
      <c r="Y1303" s="95">
        <v>-9779025.8300000001</v>
      </c>
      <c r="Z1303" s="95">
        <v>-9773986.6099999994</v>
      </c>
      <c r="AA1303" s="95">
        <v>-9199291.8200000003</v>
      </c>
      <c r="AB1303" s="95">
        <v>-9199291.8200000003</v>
      </c>
      <c r="AC1303" s="95"/>
      <c r="AD1303" s="95"/>
      <c r="AE1303" s="95">
        <f t="shared" si="1668"/>
        <v>-10785176.242083333</v>
      </c>
      <c r="AF1303" s="97"/>
      <c r="AG1303" s="129">
        <v>8</v>
      </c>
      <c r="AH1303" s="99"/>
      <c r="AI1303" s="99"/>
      <c r="AJ1303" s="99">
        <f>AE1303</f>
        <v>-10785176.242083333</v>
      </c>
      <c r="AK1303" s="100"/>
      <c r="AL1303" s="99">
        <f t="shared" si="1642"/>
        <v>-10785176.242083333</v>
      </c>
      <c r="AM1303" s="98"/>
      <c r="AN1303" s="99"/>
      <c r="AO1303" s="247">
        <f t="shared" si="1643"/>
        <v>0</v>
      </c>
      <c r="AP1303" s="232"/>
      <c r="AQ1303" s="86">
        <f t="shared" si="1669"/>
        <v>-9199291.8200000003</v>
      </c>
      <c r="AR1303" s="99"/>
      <c r="AS1303" s="99"/>
      <c r="AT1303" s="99">
        <f>AQ1303</f>
        <v>-9199291.8200000003</v>
      </c>
      <c r="AU1303" s="100"/>
      <c r="AV1303" s="99">
        <f t="shared" si="1644"/>
        <v>-9199291.8200000003</v>
      </c>
      <c r="AW1303" s="98"/>
      <c r="AX1303" s="99"/>
      <c r="AY1303" s="98">
        <f t="shared" si="1645"/>
        <v>0</v>
      </c>
      <c r="AZ1303" s="470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</row>
    <row r="1304" spans="1:83" s="11" customFormat="1" ht="12" customHeight="1">
      <c r="A1304" s="161">
        <v>25200222</v>
      </c>
      <c r="B1304" s="108" t="str">
        <f t="shared" si="1666"/>
        <v>25200222</v>
      </c>
      <c r="C1304" s="94" t="s">
        <v>488</v>
      </c>
      <c r="D1304" s="112" t="str">
        <f t="shared" si="1665"/>
        <v>GRB</v>
      </c>
      <c r="E1304" s="112"/>
      <c r="F1304" s="94"/>
      <c r="G1304" s="112"/>
      <c r="H1304" s="177" t="str">
        <f t="shared" si="1684"/>
        <v/>
      </c>
      <c r="I1304" s="177" t="str">
        <f t="shared" si="1685"/>
        <v/>
      </c>
      <c r="J1304" s="177" t="str">
        <f t="shared" si="1686"/>
        <v>GRB</v>
      </c>
      <c r="K1304" s="177" t="str">
        <f t="shared" si="1687"/>
        <v/>
      </c>
      <c r="L1304" s="177" t="str">
        <f t="shared" si="1679"/>
        <v>NO</v>
      </c>
      <c r="M1304" s="177" t="str">
        <f t="shared" si="1680"/>
        <v>NO</v>
      </c>
      <c r="N1304" s="177" t="str">
        <f t="shared" si="1681"/>
        <v/>
      </c>
      <c r="O1304"/>
      <c r="P1304" s="95">
        <v>-1426258.99</v>
      </c>
      <c r="Q1304" s="95">
        <v>-1426258.99</v>
      </c>
      <c r="R1304" s="95">
        <v>-1424758.99</v>
      </c>
      <c r="S1304" s="95">
        <v>-1404473.99</v>
      </c>
      <c r="T1304" s="95">
        <v>-1404473.99</v>
      </c>
      <c r="U1304" s="95">
        <v>-1391080.99</v>
      </c>
      <c r="V1304" s="95">
        <v>-1391080.99</v>
      </c>
      <c r="W1304" s="95">
        <v>-1350383.99</v>
      </c>
      <c r="X1304" s="95">
        <v>-1029633.99</v>
      </c>
      <c r="Y1304" s="95">
        <v>-1007194.99</v>
      </c>
      <c r="Z1304" s="95">
        <v>-1007113.9</v>
      </c>
      <c r="AA1304" s="95">
        <v>-1131872.99</v>
      </c>
      <c r="AB1304" s="95">
        <v>-1131872.99</v>
      </c>
      <c r="AC1304" s="95"/>
      <c r="AD1304" s="95"/>
      <c r="AE1304" s="95">
        <f t="shared" si="1668"/>
        <v>-1270616.1491666667</v>
      </c>
      <c r="AF1304" s="97"/>
      <c r="AG1304" s="129">
        <v>8</v>
      </c>
      <c r="AH1304" s="99"/>
      <c r="AI1304" s="99"/>
      <c r="AJ1304" s="99">
        <f>AE1304</f>
        <v>-1270616.1491666667</v>
      </c>
      <c r="AK1304" s="100"/>
      <c r="AL1304" s="99">
        <f t="shared" si="1642"/>
        <v>-1270616.1491666667</v>
      </c>
      <c r="AM1304" s="98"/>
      <c r="AN1304" s="99"/>
      <c r="AO1304" s="247">
        <f t="shared" si="1643"/>
        <v>0</v>
      </c>
      <c r="AP1304" s="232"/>
      <c r="AQ1304" s="86">
        <f t="shared" si="1669"/>
        <v>-1131872.99</v>
      </c>
      <c r="AR1304" s="99"/>
      <c r="AS1304" s="99"/>
      <c r="AT1304" s="99">
        <f>AQ1304</f>
        <v>-1131872.99</v>
      </c>
      <c r="AU1304" s="100"/>
      <c r="AV1304" s="99">
        <f t="shared" si="1644"/>
        <v>-1131872.99</v>
      </c>
      <c r="AW1304" s="98"/>
      <c r="AX1304" s="99"/>
      <c r="AY1304" s="98">
        <f t="shared" si="1645"/>
        <v>0</v>
      </c>
      <c r="AZ1304" s="470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</row>
    <row r="1305" spans="1:83" s="11" customFormat="1" ht="12" customHeight="1">
      <c r="A1305" s="161">
        <v>25200262</v>
      </c>
      <c r="B1305" s="108" t="str">
        <f t="shared" si="1666"/>
        <v>25200262</v>
      </c>
      <c r="C1305" s="94" t="s">
        <v>407</v>
      </c>
      <c r="D1305" s="112" t="str">
        <f t="shared" si="1665"/>
        <v>GRB</v>
      </c>
      <c r="E1305" s="112"/>
      <c r="F1305" s="94"/>
      <c r="G1305" s="112"/>
      <c r="H1305" s="177" t="str">
        <f t="shared" si="1684"/>
        <v/>
      </c>
      <c r="I1305" s="177" t="str">
        <f t="shared" si="1685"/>
        <v/>
      </c>
      <c r="J1305" s="177" t="str">
        <f t="shared" si="1686"/>
        <v>GRB</v>
      </c>
      <c r="K1305" s="177" t="str">
        <f t="shared" si="1687"/>
        <v/>
      </c>
      <c r="L1305" s="177" t="str">
        <f t="shared" si="1679"/>
        <v>NO</v>
      </c>
      <c r="M1305" s="177" t="str">
        <f t="shared" si="1680"/>
        <v>NO</v>
      </c>
      <c r="N1305" s="177" t="str">
        <f t="shared" si="1681"/>
        <v/>
      </c>
      <c r="O1305"/>
      <c r="P1305" s="95">
        <v>0</v>
      </c>
      <c r="Q1305" s="95">
        <v>0</v>
      </c>
      <c r="R1305" s="95">
        <v>0</v>
      </c>
      <c r="S1305" s="95">
        <v>0</v>
      </c>
      <c r="T1305" s="95">
        <v>0</v>
      </c>
      <c r="U1305" s="95">
        <v>0</v>
      </c>
      <c r="V1305" s="95">
        <v>0</v>
      </c>
      <c r="W1305" s="95">
        <v>0</v>
      </c>
      <c r="X1305" s="95">
        <v>0</v>
      </c>
      <c r="Y1305" s="95">
        <v>0</v>
      </c>
      <c r="Z1305" s="95">
        <v>0</v>
      </c>
      <c r="AA1305" s="95">
        <v>0</v>
      </c>
      <c r="AB1305" s="95">
        <v>0</v>
      </c>
      <c r="AC1305" s="95"/>
      <c r="AD1305" s="95"/>
      <c r="AE1305" s="95">
        <f t="shared" si="1668"/>
        <v>0</v>
      </c>
      <c r="AF1305" s="97"/>
      <c r="AG1305" s="102">
        <v>8</v>
      </c>
      <c r="AH1305" s="99"/>
      <c r="AI1305" s="99"/>
      <c r="AJ1305" s="99">
        <f>AE1305</f>
        <v>0</v>
      </c>
      <c r="AK1305" s="100"/>
      <c r="AL1305" s="99">
        <f t="shared" si="1642"/>
        <v>0</v>
      </c>
      <c r="AM1305" s="98"/>
      <c r="AN1305" s="99"/>
      <c r="AO1305" s="247">
        <f t="shared" si="1643"/>
        <v>0</v>
      </c>
      <c r="AP1305" s="232"/>
      <c r="AQ1305" s="86">
        <f t="shared" si="1669"/>
        <v>0</v>
      </c>
      <c r="AR1305" s="99"/>
      <c r="AS1305" s="99"/>
      <c r="AT1305" s="99">
        <f>AQ1305</f>
        <v>0</v>
      </c>
      <c r="AU1305" s="100"/>
      <c r="AV1305" s="99">
        <f t="shared" si="1644"/>
        <v>0</v>
      </c>
      <c r="AW1305" s="98"/>
      <c r="AX1305" s="99"/>
      <c r="AY1305" s="98">
        <f t="shared" si="1645"/>
        <v>0</v>
      </c>
      <c r="AZ1305" s="470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</row>
    <row r="1306" spans="1:83" s="11" customFormat="1" ht="12" customHeight="1">
      <c r="A1306" s="161">
        <v>25300001</v>
      </c>
      <c r="B1306" s="108" t="str">
        <f t="shared" si="1666"/>
        <v>25300001</v>
      </c>
      <c r="C1306" s="94" t="s">
        <v>60</v>
      </c>
      <c r="D1306" s="112" t="str">
        <f t="shared" si="1665"/>
        <v>W/C</v>
      </c>
      <c r="E1306" s="112"/>
      <c r="F1306" s="94"/>
      <c r="G1306" s="112"/>
      <c r="H1306" s="177" t="str">
        <f t="shared" si="1684"/>
        <v/>
      </c>
      <c r="I1306" s="177" t="str">
        <f t="shared" si="1685"/>
        <v/>
      </c>
      <c r="J1306" s="177" t="str">
        <f t="shared" si="1686"/>
        <v/>
      </c>
      <c r="K1306" s="177" t="str">
        <f t="shared" si="1687"/>
        <v/>
      </c>
      <c r="L1306" s="177" t="str">
        <f t="shared" si="1679"/>
        <v>NO</v>
      </c>
      <c r="M1306" s="177" t="str">
        <f t="shared" si="1680"/>
        <v>W/C</v>
      </c>
      <c r="N1306" s="177" t="str">
        <f t="shared" si="1681"/>
        <v>W/C</v>
      </c>
      <c r="O1306"/>
      <c r="P1306" s="95">
        <v>-57989.36</v>
      </c>
      <c r="Q1306" s="95">
        <v>-67819.649999999994</v>
      </c>
      <c r="R1306" s="95">
        <v>-59291.98</v>
      </c>
      <c r="S1306" s="95">
        <v>-62464.62</v>
      </c>
      <c r="T1306" s="95">
        <v>-40763.660000000003</v>
      </c>
      <c r="U1306" s="95">
        <v>-37454.26</v>
      </c>
      <c r="V1306" s="95">
        <v>-55334.23</v>
      </c>
      <c r="W1306" s="95">
        <v>-986140.72</v>
      </c>
      <c r="X1306" s="95">
        <v>-169180.76</v>
      </c>
      <c r="Y1306" s="95">
        <v>-167854.09</v>
      </c>
      <c r="Z1306" s="95">
        <v>-120361.48</v>
      </c>
      <c r="AA1306" s="95">
        <v>-65628.81</v>
      </c>
      <c r="AB1306" s="95">
        <v>-40969.870000000003</v>
      </c>
      <c r="AC1306" s="95"/>
      <c r="AD1306" s="95"/>
      <c r="AE1306" s="95">
        <f t="shared" si="1668"/>
        <v>-156814.48958333334</v>
      </c>
      <c r="AF1306" s="97"/>
      <c r="AG1306" s="102"/>
      <c r="AH1306" s="99"/>
      <c r="AI1306" s="99"/>
      <c r="AJ1306" s="99"/>
      <c r="AK1306" s="100"/>
      <c r="AL1306" s="99">
        <f t="shared" si="1642"/>
        <v>0</v>
      </c>
      <c r="AM1306" s="98"/>
      <c r="AN1306" s="99">
        <f>AE1306</f>
        <v>-156814.48958333334</v>
      </c>
      <c r="AO1306" s="247">
        <f t="shared" si="1643"/>
        <v>-156814.48958333334</v>
      </c>
      <c r="AP1306" s="232"/>
      <c r="AQ1306" s="86">
        <f t="shared" si="1669"/>
        <v>-40969.870000000003</v>
      </c>
      <c r="AR1306" s="99"/>
      <c r="AS1306" s="99"/>
      <c r="AT1306" s="99"/>
      <c r="AU1306" s="100"/>
      <c r="AV1306" s="99">
        <f t="shared" si="1644"/>
        <v>0</v>
      </c>
      <c r="AW1306" s="98"/>
      <c r="AX1306" s="99">
        <f>AQ1306</f>
        <v>-40969.870000000003</v>
      </c>
      <c r="AY1306" s="98">
        <f t="shared" si="1645"/>
        <v>-40969.870000000003</v>
      </c>
      <c r="AZ1306" s="470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</row>
    <row r="1307" spans="1:83" s="11" customFormat="1" ht="12" customHeight="1">
      <c r="A1307" s="161">
        <v>25300011</v>
      </c>
      <c r="B1307" s="108" t="str">
        <f t="shared" si="1666"/>
        <v>25300011</v>
      </c>
      <c r="C1307" s="94" t="s">
        <v>384</v>
      </c>
      <c r="D1307" s="112" t="str">
        <f t="shared" si="1665"/>
        <v>W/C</v>
      </c>
      <c r="E1307" s="112"/>
      <c r="F1307" s="94"/>
      <c r="G1307" s="112"/>
      <c r="H1307" s="177" t="str">
        <f t="shared" si="1684"/>
        <v/>
      </c>
      <c r="I1307" s="177" t="str">
        <f t="shared" si="1685"/>
        <v/>
      </c>
      <c r="J1307" s="177" t="str">
        <f t="shared" si="1686"/>
        <v/>
      </c>
      <c r="K1307" s="177" t="str">
        <f t="shared" si="1687"/>
        <v/>
      </c>
      <c r="L1307" s="177" t="str">
        <f t="shared" si="1679"/>
        <v>NO</v>
      </c>
      <c r="M1307" s="177" t="str">
        <f t="shared" si="1680"/>
        <v>W/C</v>
      </c>
      <c r="N1307" s="177" t="str">
        <f t="shared" si="1681"/>
        <v>W/C</v>
      </c>
      <c r="O1307"/>
      <c r="P1307" s="95">
        <v>-5000</v>
      </c>
      <c r="Q1307" s="95">
        <v>-5000</v>
      </c>
      <c r="R1307" s="95">
        <v>-5000</v>
      </c>
      <c r="S1307" s="95">
        <v>-5000</v>
      </c>
      <c r="T1307" s="95">
        <v>-15000</v>
      </c>
      <c r="U1307" s="95">
        <v>-15000</v>
      </c>
      <c r="V1307" s="95">
        <v>-15000</v>
      </c>
      <c r="W1307" s="95">
        <v>-5000</v>
      </c>
      <c r="X1307" s="95">
        <v>-5000</v>
      </c>
      <c r="Y1307" s="95">
        <v>-5000</v>
      </c>
      <c r="Z1307" s="95">
        <v>-5000</v>
      </c>
      <c r="AA1307" s="95">
        <v>-5000</v>
      </c>
      <c r="AB1307" s="95">
        <v>-5000</v>
      </c>
      <c r="AC1307" s="95"/>
      <c r="AD1307" s="95"/>
      <c r="AE1307" s="95">
        <f t="shared" si="1668"/>
        <v>-7500</v>
      </c>
      <c r="AF1307" s="97"/>
      <c r="AG1307" s="140"/>
      <c r="AH1307" s="99"/>
      <c r="AI1307" s="99"/>
      <c r="AJ1307" s="99"/>
      <c r="AK1307" s="100"/>
      <c r="AL1307" s="99">
        <f t="shared" si="1642"/>
        <v>0</v>
      </c>
      <c r="AM1307" s="98"/>
      <c r="AN1307" s="99">
        <f>AE1307</f>
        <v>-7500</v>
      </c>
      <c r="AO1307" s="247">
        <f t="shared" si="1643"/>
        <v>-7500</v>
      </c>
      <c r="AP1307" s="232"/>
      <c r="AQ1307" s="86">
        <f t="shared" si="1669"/>
        <v>-5000</v>
      </c>
      <c r="AR1307" s="99"/>
      <c r="AS1307" s="99"/>
      <c r="AT1307" s="99"/>
      <c r="AU1307" s="100"/>
      <c r="AV1307" s="99">
        <f t="shared" si="1644"/>
        <v>0</v>
      </c>
      <c r="AW1307" s="98"/>
      <c r="AX1307" s="99">
        <f t="shared" ref="AX1307:AX1309" si="1720">AQ1307</f>
        <v>-5000</v>
      </c>
      <c r="AY1307" s="98">
        <f t="shared" si="1645"/>
        <v>-5000</v>
      </c>
      <c r="AZ1307" s="470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</row>
    <row r="1308" spans="1:83" s="11" customFormat="1" ht="12" customHeight="1">
      <c r="A1308" s="336" t="s">
        <v>1581</v>
      </c>
      <c r="B1308" s="358" t="str">
        <f t="shared" si="1666"/>
        <v>25300032</v>
      </c>
      <c r="C1308" s="325" t="s">
        <v>1574</v>
      </c>
      <c r="D1308" s="326" t="str">
        <f t="shared" si="1665"/>
        <v>Non-Op</v>
      </c>
      <c r="E1308" s="326"/>
      <c r="F1308" s="339">
        <v>43267</v>
      </c>
      <c r="G1308" s="326"/>
      <c r="H1308" s="327"/>
      <c r="I1308" s="327"/>
      <c r="J1308" s="327"/>
      <c r="K1308" s="327" t="str">
        <f t="shared" ref="K1308:K1339" si="1721">IF(VALUE(AK1308),K$7,IF(ISBLANK(AK1308),"",K$7))</f>
        <v>Non-Op</v>
      </c>
      <c r="L1308" s="327" t="str">
        <f t="shared" ref="L1308" si="1722">IF(VALUE(AM1308),"W/C",IF(ISBLANK(AM1308),"NO","W/C"))</f>
        <v>NO</v>
      </c>
      <c r="M1308" s="327" t="str">
        <f t="shared" ref="M1308" si="1723">IF(VALUE(AN1308),"W/C",IF(ISBLANK(AN1308),"NO","W/C"))</f>
        <v>NO</v>
      </c>
      <c r="N1308" s="327" t="str">
        <f t="shared" ref="N1308" si="1724">IF(OR(CONCATENATE(L1308,M1308)="NOW/C",CONCATENATE(L1308,M1308)="W/CNO"),"W/C","")</f>
        <v/>
      </c>
      <c r="O1308" s="445"/>
      <c r="P1308" s="328">
        <v>-1500000</v>
      </c>
      <c r="Q1308" s="328">
        <v>-1500000</v>
      </c>
      <c r="R1308" s="328">
        <v>-1500000</v>
      </c>
      <c r="S1308" s="328">
        <v>-1500000</v>
      </c>
      <c r="T1308" s="328">
        <v>-1500000</v>
      </c>
      <c r="U1308" s="328">
        <v>-1000000</v>
      </c>
      <c r="V1308" s="328">
        <v>-1000000</v>
      </c>
      <c r="W1308" s="328">
        <v>-1000000</v>
      </c>
      <c r="X1308" s="328">
        <v>-1000000</v>
      </c>
      <c r="Y1308" s="328">
        <v>-1000000</v>
      </c>
      <c r="Z1308" s="328">
        <v>-1000000</v>
      </c>
      <c r="AA1308" s="328">
        <v>-500000</v>
      </c>
      <c r="AB1308" s="328">
        <v>-500000</v>
      </c>
      <c r="AC1308" s="328"/>
      <c r="AD1308" s="328"/>
      <c r="AE1308" s="328">
        <f t="shared" si="1668"/>
        <v>-1125000</v>
      </c>
      <c r="AF1308" s="423"/>
      <c r="AG1308" s="377"/>
      <c r="AH1308" s="330"/>
      <c r="AI1308" s="330"/>
      <c r="AJ1308" s="330"/>
      <c r="AK1308" s="331">
        <f>AE1308</f>
        <v>-1125000</v>
      </c>
      <c r="AL1308" s="330">
        <f t="shared" si="1642"/>
        <v>-1125000</v>
      </c>
      <c r="AM1308" s="332"/>
      <c r="AN1308" s="330"/>
      <c r="AO1308" s="333">
        <f t="shared" si="1643"/>
        <v>0</v>
      </c>
      <c r="AP1308" s="232"/>
      <c r="AQ1308" s="334">
        <f t="shared" si="1669"/>
        <v>-500000</v>
      </c>
      <c r="AR1308" s="330"/>
      <c r="AS1308" s="330"/>
      <c r="AT1308" s="330"/>
      <c r="AU1308" s="331">
        <f t="shared" ref="AU1308" si="1725">AQ1308</f>
        <v>-500000</v>
      </c>
      <c r="AV1308" s="330">
        <f t="shared" ref="AV1308" si="1726">SUM(AS1308:AU1308)</f>
        <v>-500000</v>
      </c>
      <c r="AW1308" s="332"/>
      <c r="AX1308" s="330"/>
      <c r="AY1308" s="332">
        <f t="shared" ref="AY1308" si="1727">AW1308+AX1308</f>
        <v>0</v>
      </c>
      <c r="AZ1308" s="470" t="s">
        <v>1667</v>
      </c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</row>
    <row r="1309" spans="1:83" s="11" customFormat="1" ht="12" customHeight="1">
      <c r="A1309" s="161">
        <v>25300033</v>
      </c>
      <c r="B1309" s="108" t="str">
        <f t="shared" si="1666"/>
        <v>25300033</v>
      </c>
      <c r="C1309" s="94" t="s">
        <v>122</v>
      </c>
      <c r="D1309" s="112" t="str">
        <f t="shared" si="1665"/>
        <v>W/C</v>
      </c>
      <c r="E1309" s="112"/>
      <c r="F1309" s="94"/>
      <c r="G1309" s="112"/>
      <c r="H1309" s="177" t="str">
        <f t="shared" ref="H1309:H1340" si="1728">IF(VALUE(AH1309),H$7,IF(ISBLANK(AH1309),"",H$7))</f>
        <v/>
      </c>
      <c r="I1309" s="177" t="str">
        <f t="shared" ref="I1309:I1340" si="1729">IF(VALUE(AI1309),I$7,IF(ISBLANK(AI1309),"",I$7))</f>
        <v/>
      </c>
      <c r="J1309" s="177" t="str">
        <f t="shared" ref="J1309:J1340" si="1730">IF(VALUE(AJ1309),J$7,IF(ISBLANK(AJ1309),"",J$7))</f>
        <v/>
      </c>
      <c r="K1309" s="177" t="str">
        <f t="shared" si="1721"/>
        <v/>
      </c>
      <c r="L1309" s="177" t="str">
        <f t="shared" si="1679"/>
        <v>NO</v>
      </c>
      <c r="M1309" s="177" t="str">
        <f t="shared" si="1680"/>
        <v>W/C</v>
      </c>
      <c r="N1309" s="177" t="str">
        <f t="shared" si="1681"/>
        <v>W/C</v>
      </c>
      <c r="O1309"/>
      <c r="P1309" s="95">
        <v>-8246651.6799999997</v>
      </c>
      <c r="Q1309" s="95">
        <v>-8142928.7699999996</v>
      </c>
      <c r="R1309" s="95">
        <v>-8028974.8099999996</v>
      </c>
      <c r="S1309" s="95">
        <v>-8835009.1899999995</v>
      </c>
      <c r="T1309" s="95">
        <v>-8801395.8200000003</v>
      </c>
      <c r="U1309" s="95">
        <v>-8709622.2400000002</v>
      </c>
      <c r="V1309" s="95">
        <v>-8824767.2200000007</v>
      </c>
      <c r="W1309" s="95">
        <v>-8787841.9199999999</v>
      </c>
      <c r="X1309" s="95">
        <v>-8698261.5099999998</v>
      </c>
      <c r="Y1309" s="95">
        <v>-8707517.8200000003</v>
      </c>
      <c r="Z1309" s="95">
        <v>-8244393.1799999997</v>
      </c>
      <c r="AA1309" s="95">
        <v>-8155676.5800000001</v>
      </c>
      <c r="AB1309" s="95">
        <v>-8478765.4600000009</v>
      </c>
      <c r="AC1309" s="95"/>
      <c r="AD1309" s="95"/>
      <c r="AE1309" s="95">
        <f t="shared" si="1668"/>
        <v>-8524924.8025000021</v>
      </c>
      <c r="AF1309" s="102"/>
      <c r="AG1309" s="102"/>
      <c r="AH1309" s="99"/>
      <c r="AI1309" s="99"/>
      <c r="AJ1309" s="99"/>
      <c r="AK1309" s="100"/>
      <c r="AL1309" s="99">
        <f t="shared" si="1642"/>
        <v>0</v>
      </c>
      <c r="AM1309" s="98"/>
      <c r="AN1309" s="99">
        <f>AE1309</f>
        <v>-8524924.8025000021</v>
      </c>
      <c r="AO1309" s="247">
        <f t="shared" si="1643"/>
        <v>-8524924.8025000021</v>
      </c>
      <c r="AP1309" s="232"/>
      <c r="AQ1309" s="86">
        <f t="shared" si="1669"/>
        <v>-8478765.4600000009</v>
      </c>
      <c r="AR1309" s="99"/>
      <c r="AS1309" s="99"/>
      <c r="AT1309" s="99"/>
      <c r="AU1309" s="100"/>
      <c r="AV1309" s="99">
        <f t="shared" si="1644"/>
        <v>0</v>
      </c>
      <c r="AW1309" s="98"/>
      <c r="AX1309" s="99">
        <f t="shared" si="1720"/>
        <v>-8478765.4600000009</v>
      </c>
      <c r="AY1309" s="98">
        <f t="shared" si="1645"/>
        <v>-8478765.4600000009</v>
      </c>
      <c r="AZ1309" s="470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</row>
    <row r="1310" spans="1:83" s="11" customFormat="1" ht="12" customHeight="1">
      <c r="A1310" s="168">
        <v>25300071</v>
      </c>
      <c r="B1310" s="112" t="str">
        <f t="shared" si="1666"/>
        <v>25300071</v>
      </c>
      <c r="C1310" s="94" t="s">
        <v>726</v>
      </c>
      <c r="D1310" s="112" t="str">
        <f t="shared" si="1665"/>
        <v>Non-Op</v>
      </c>
      <c r="E1310" s="112"/>
      <c r="F1310" s="94"/>
      <c r="G1310" s="112"/>
      <c r="H1310" s="177" t="str">
        <f t="shared" si="1728"/>
        <v/>
      </c>
      <c r="I1310" s="177" t="str">
        <f t="shared" si="1729"/>
        <v/>
      </c>
      <c r="J1310" s="177" t="str">
        <f t="shared" si="1730"/>
        <v/>
      </c>
      <c r="K1310" s="177" t="str">
        <f t="shared" si="1721"/>
        <v>Non-Op</v>
      </c>
      <c r="L1310" s="177" t="str">
        <f t="shared" si="1679"/>
        <v>NO</v>
      </c>
      <c r="M1310" s="177" t="str">
        <f t="shared" si="1680"/>
        <v>NO</v>
      </c>
      <c r="N1310" s="177" t="str">
        <f t="shared" si="1681"/>
        <v/>
      </c>
      <c r="O1310" s="5"/>
      <c r="P1310" s="95">
        <v>-60328609.07</v>
      </c>
      <c r="Q1310" s="95">
        <v>-50369367.07</v>
      </c>
      <c r="R1310" s="95">
        <v>-40449209.07</v>
      </c>
      <c r="S1310" s="95">
        <v>-33197977.07</v>
      </c>
      <c r="T1310" s="95">
        <v>-29832876.07</v>
      </c>
      <c r="U1310" s="95">
        <v>-26911862.07</v>
      </c>
      <c r="V1310" s="95">
        <v>-19217204.07</v>
      </c>
      <c r="W1310" s="95">
        <v>-22945009.07</v>
      </c>
      <c r="X1310" s="95">
        <v>-22434260.07</v>
      </c>
      <c r="Y1310" s="95">
        <v>-24858901.09</v>
      </c>
      <c r="Z1310" s="95">
        <v>-21520731.09</v>
      </c>
      <c r="AA1310" s="95">
        <v>-10812787.09</v>
      </c>
      <c r="AB1310" s="95">
        <v>1.91</v>
      </c>
      <c r="AC1310" s="95"/>
      <c r="AD1310" s="95"/>
      <c r="AE1310" s="95">
        <f t="shared" si="1668"/>
        <v>-27726207.28416666</v>
      </c>
      <c r="AF1310" s="143"/>
      <c r="AG1310" s="141"/>
      <c r="AH1310" s="99"/>
      <c r="AI1310" s="99"/>
      <c r="AJ1310" s="99"/>
      <c r="AK1310" s="100">
        <f>AE1310</f>
        <v>-27726207.28416666</v>
      </c>
      <c r="AL1310" s="99">
        <f t="shared" si="1642"/>
        <v>-27726207.28416666</v>
      </c>
      <c r="AM1310" s="98"/>
      <c r="AN1310" s="99"/>
      <c r="AO1310" s="247">
        <f t="shared" si="1643"/>
        <v>0</v>
      </c>
      <c r="AP1310" s="232"/>
      <c r="AQ1310" s="86">
        <f t="shared" si="1669"/>
        <v>1.91</v>
      </c>
      <c r="AR1310" s="99"/>
      <c r="AS1310" s="99"/>
      <c r="AT1310" s="99"/>
      <c r="AU1310" s="100">
        <f>AQ1310</f>
        <v>1.91</v>
      </c>
      <c r="AV1310" s="99">
        <f t="shared" si="1644"/>
        <v>1.91</v>
      </c>
      <c r="AW1310" s="98"/>
      <c r="AX1310" s="99"/>
      <c r="AY1310" s="98">
        <f t="shared" si="1645"/>
        <v>0</v>
      </c>
      <c r="AZ1310" s="470" t="s">
        <v>1666</v>
      </c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</row>
    <row r="1311" spans="1:83" s="11" customFormat="1" ht="12" customHeight="1">
      <c r="A1311" s="168">
        <v>25300081</v>
      </c>
      <c r="B1311" s="112" t="str">
        <f t="shared" si="1666"/>
        <v>25300081</v>
      </c>
      <c r="C1311" s="94" t="s">
        <v>985</v>
      </c>
      <c r="D1311" s="112" t="str">
        <f t="shared" si="1665"/>
        <v>W/C</v>
      </c>
      <c r="E1311" s="112"/>
      <c r="F1311" s="94"/>
      <c r="G1311" s="112"/>
      <c r="H1311" s="177" t="str">
        <f t="shared" si="1728"/>
        <v/>
      </c>
      <c r="I1311" s="177" t="str">
        <f t="shared" si="1729"/>
        <v/>
      </c>
      <c r="J1311" s="177" t="str">
        <f t="shared" si="1730"/>
        <v/>
      </c>
      <c r="K1311" s="177" t="str">
        <f t="shared" si="1721"/>
        <v/>
      </c>
      <c r="L1311" s="177" t="str">
        <f t="shared" si="1679"/>
        <v>NO</v>
      </c>
      <c r="M1311" s="177" t="str">
        <f t="shared" si="1680"/>
        <v>W/C</v>
      </c>
      <c r="N1311" s="177" t="str">
        <f t="shared" si="1681"/>
        <v>W/C</v>
      </c>
      <c r="O1311"/>
      <c r="P1311" s="95">
        <v>-1000</v>
      </c>
      <c r="Q1311" s="95">
        <v>-1000</v>
      </c>
      <c r="R1311" s="95">
        <v>-1000</v>
      </c>
      <c r="S1311" s="95">
        <v>-1000</v>
      </c>
      <c r="T1311" s="95">
        <v>-1000</v>
      </c>
      <c r="U1311" s="95">
        <v>-1000</v>
      </c>
      <c r="V1311" s="95">
        <v>-1000</v>
      </c>
      <c r="W1311" s="95">
        <v>-1000</v>
      </c>
      <c r="X1311" s="95">
        <v>-1000</v>
      </c>
      <c r="Y1311" s="95">
        <v>-1000</v>
      </c>
      <c r="Z1311" s="95">
        <v>-1000</v>
      </c>
      <c r="AA1311" s="95">
        <v>-1000</v>
      </c>
      <c r="AB1311" s="95">
        <v>-1000</v>
      </c>
      <c r="AC1311" s="95"/>
      <c r="AD1311" s="95"/>
      <c r="AE1311" s="95">
        <f t="shared" si="1668"/>
        <v>-1000</v>
      </c>
      <c r="AF1311" s="102"/>
      <c r="AG1311" s="142"/>
      <c r="AH1311" s="99"/>
      <c r="AI1311" s="99"/>
      <c r="AJ1311" s="99"/>
      <c r="AK1311" s="100"/>
      <c r="AL1311" s="99">
        <f t="shared" ref="AL1311:AL1392" si="1731">SUM(AI1311:AK1311)</f>
        <v>0</v>
      </c>
      <c r="AM1311" s="98"/>
      <c r="AN1311" s="99">
        <f>AE1311</f>
        <v>-1000</v>
      </c>
      <c r="AO1311" s="247">
        <f t="shared" ref="AO1311:AO1392" si="1732">AM1311+AN1311</f>
        <v>-1000</v>
      </c>
      <c r="AP1311" s="232"/>
      <c r="AQ1311" s="86">
        <f t="shared" si="1669"/>
        <v>-1000</v>
      </c>
      <c r="AR1311" s="99"/>
      <c r="AS1311" s="99"/>
      <c r="AT1311" s="99"/>
      <c r="AU1311" s="100"/>
      <c r="AV1311" s="99">
        <f t="shared" ref="AV1311:AV1392" si="1733">SUM(AS1311:AU1311)</f>
        <v>0</v>
      </c>
      <c r="AW1311" s="98"/>
      <c r="AX1311" s="99">
        <f>AQ1311</f>
        <v>-1000</v>
      </c>
      <c r="AY1311" s="98">
        <f t="shared" ref="AY1311:AY1392" si="1734">AW1311+AX1311</f>
        <v>-1000</v>
      </c>
      <c r="AZ1311" s="470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</row>
    <row r="1312" spans="1:83" s="11" customFormat="1" ht="12" customHeight="1">
      <c r="A1312" s="168">
        <v>25300091</v>
      </c>
      <c r="B1312" s="112" t="str">
        <f t="shared" si="1666"/>
        <v>25300091</v>
      </c>
      <c r="C1312" s="94" t="s">
        <v>969</v>
      </c>
      <c r="D1312" s="112" t="str">
        <f t="shared" si="1665"/>
        <v>Non-Op</v>
      </c>
      <c r="E1312" s="112"/>
      <c r="F1312" s="94"/>
      <c r="G1312" s="112"/>
      <c r="H1312" s="177" t="str">
        <f t="shared" si="1728"/>
        <v/>
      </c>
      <c r="I1312" s="177" t="str">
        <f t="shared" si="1729"/>
        <v/>
      </c>
      <c r="J1312" s="177" t="str">
        <f t="shared" si="1730"/>
        <v/>
      </c>
      <c r="K1312" s="177" t="str">
        <f t="shared" si="1721"/>
        <v>Non-Op</v>
      </c>
      <c r="L1312" s="177" t="str">
        <f t="shared" si="1679"/>
        <v>NO</v>
      </c>
      <c r="M1312" s="177" t="str">
        <f t="shared" si="1680"/>
        <v>NO</v>
      </c>
      <c r="N1312" s="177" t="str">
        <f t="shared" si="1681"/>
        <v/>
      </c>
      <c r="O1312"/>
      <c r="P1312" s="95">
        <v>0</v>
      </c>
      <c r="Q1312" s="95">
        <v>0</v>
      </c>
      <c r="R1312" s="95">
        <v>0</v>
      </c>
      <c r="S1312" s="95">
        <v>0</v>
      </c>
      <c r="T1312" s="95">
        <v>0</v>
      </c>
      <c r="U1312" s="95">
        <v>0</v>
      </c>
      <c r="V1312" s="95">
        <v>0</v>
      </c>
      <c r="W1312" s="95">
        <v>0</v>
      </c>
      <c r="X1312" s="95">
        <v>0</v>
      </c>
      <c r="Y1312" s="95">
        <v>0</v>
      </c>
      <c r="Z1312" s="95">
        <v>0</v>
      </c>
      <c r="AA1312" s="95">
        <v>0</v>
      </c>
      <c r="AB1312" s="95">
        <v>0</v>
      </c>
      <c r="AC1312" s="95"/>
      <c r="AD1312" s="95"/>
      <c r="AE1312" s="95">
        <f t="shared" si="1668"/>
        <v>0</v>
      </c>
      <c r="AF1312" s="102"/>
      <c r="AG1312" s="142"/>
      <c r="AH1312" s="99"/>
      <c r="AI1312" s="99"/>
      <c r="AJ1312" s="99"/>
      <c r="AK1312" s="100">
        <f>AE1312</f>
        <v>0</v>
      </c>
      <c r="AL1312" s="99">
        <f t="shared" si="1731"/>
        <v>0</v>
      </c>
      <c r="AM1312" s="98"/>
      <c r="AN1312" s="99"/>
      <c r="AO1312" s="247">
        <f t="shared" si="1732"/>
        <v>0</v>
      </c>
      <c r="AP1312" s="232"/>
      <c r="AQ1312" s="86">
        <f t="shared" si="1669"/>
        <v>0</v>
      </c>
      <c r="AR1312" s="99"/>
      <c r="AS1312" s="99"/>
      <c r="AT1312" s="99"/>
      <c r="AU1312" s="100">
        <f>AQ1312</f>
        <v>0</v>
      </c>
      <c r="AV1312" s="99">
        <f t="shared" si="1733"/>
        <v>0</v>
      </c>
      <c r="AW1312" s="98"/>
      <c r="AX1312" s="99"/>
      <c r="AY1312" s="98">
        <f t="shared" si="1734"/>
        <v>0</v>
      </c>
      <c r="AZ1312" s="470" t="s">
        <v>1678</v>
      </c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</row>
    <row r="1313" spans="1:83" s="11" customFormat="1" ht="12" customHeight="1">
      <c r="A1313" s="168">
        <v>25300121</v>
      </c>
      <c r="B1313" s="112" t="str">
        <f t="shared" si="1666"/>
        <v>25300121</v>
      </c>
      <c r="C1313" s="94" t="s">
        <v>998</v>
      </c>
      <c r="D1313" s="112" t="str">
        <f t="shared" si="1665"/>
        <v>Non-Op</v>
      </c>
      <c r="E1313" s="112"/>
      <c r="F1313" s="94"/>
      <c r="G1313" s="112"/>
      <c r="H1313" s="177" t="str">
        <f t="shared" si="1728"/>
        <v/>
      </c>
      <c r="I1313" s="177" t="str">
        <f t="shared" si="1729"/>
        <v/>
      </c>
      <c r="J1313" s="177" t="str">
        <f t="shared" si="1730"/>
        <v/>
      </c>
      <c r="K1313" s="177" t="str">
        <f t="shared" si="1721"/>
        <v>Non-Op</v>
      </c>
      <c r="L1313" s="177" t="str">
        <f t="shared" si="1679"/>
        <v>NO</v>
      </c>
      <c r="M1313" s="177" t="str">
        <f t="shared" si="1680"/>
        <v>NO</v>
      </c>
      <c r="N1313" s="177" t="str">
        <f t="shared" si="1681"/>
        <v/>
      </c>
      <c r="O1313"/>
      <c r="P1313" s="95">
        <v>0</v>
      </c>
      <c r="Q1313" s="95">
        <v>0</v>
      </c>
      <c r="R1313" s="95">
        <v>0</v>
      </c>
      <c r="S1313" s="95">
        <v>0</v>
      </c>
      <c r="T1313" s="95">
        <v>0</v>
      </c>
      <c r="U1313" s="95">
        <v>0</v>
      </c>
      <c r="V1313" s="95">
        <v>0</v>
      </c>
      <c r="W1313" s="95">
        <v>0</v>
      </c>
      <c r="X1313" s="95">
        <v>0</v>
      </c>
      <c r="Y1313" s="95">
        <v>0</v>
      </c>
      <c r="Z1313" s="95">
        <v>0</v>
      </c>
      <c r="AA1313" s="95">
        <v>0</v>
      </c>
      <c r="AB1313" s="95">
        <v>0</v>
      </c>
      <c r="AC1313" s="95"/>
      <c r="AD1313" s="95"/>
      <c r="AE1313" s="95">
        <f t="shared" si="1668"/>
        <v>0</v>
      </c>
      <c r="AF1313" s="102"/>
      <c r="AG1313" s="142"/>
      <c r="AH1313" s="99"/>
      <c r="AI1313" s="99"/>
      <c r="AJ1313" s="99"/>
      <c r="AK1313" s="100">
        <f>AE1313</f>
        <v>0</v>
      </c>
      <c r="AL1313" s="99">
        <f t="shared" si="1731"/>
        <v>0</v>
      </c>
      <c r="AM1313" s="98"/>
      <c r="AN1313" s="99"/>
      <c r="AO1313" s="247">
        <f t="shared" si="1732"/>
        <v>0</v>
      </c>
      <c r="AP1313" s="232"/>
      <c r="AQ1313" s="86">
        <f t="shared" si="1669"/>
        <v>0</v>
      </c>
      <c r="AR1313" s="99"/>
      <c r="AS1313" s="99"/>
      <c r="AT1313" s="99"/>
      <c r="AU1313" s="100">
        <f>AQ1313</f>
        <v>0</v>
      </c>
      <c r="AV1313" s="99">
        <f t="shared" si="1733"/>
        <v>0</v>
      </c>
      <c r="AW1313" s="98"/>
      <c r="AX1313" s="99"/>
      <c r="AY1313" s="98">
        <f t="shared" si="1734"/>
        <v>0</v>
      </c>
      <c r="AZ1313" s="470" t="s">
        <v>1678</v>
      </c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</row>
    <row r="1314" spans="1:83" s="11" customFormat="1" ht="12" customHeight="1">
      <c r="A1314" s="174">
        <v>25300141</v>
      </c>
      <c r="B1314" s="203" t="str">
        <f t="shared" si="1666"/>
        <v>25300141</v>
      </c>
      <c r="C1314" s="94" t="s">
        <v>284</v>
      </c>
      <c r="D1314" s="112" t="str">
        <f t="shared" si="1665"/>
        <v>W/C</v>
      </c>
      <c r="E1314" s="112"/>
      <c r="F1314" s="94"/>
      <c r="G1314" s="112"/>
      <c r="H1314" s="177" t="str">
        <f t="shared" si="1728"/>
        <v/>
      </c>
      <c r="I1314" s="177" t="str">
        <f t="shared" si="1729"/>
        <v/>
      </c>
      <c r="J1314" s="177" t="str">
        <f t="shared" si="1730"/>
        <v/>
      </c>
      <c r="K1314" s="177" t="str">
        <f t="shared" si="1721"/>
        <v/>
      </c>
      <c r="L1314" s="177" t="str">
        <f t="shared" si="1679"/>
        <v>NO</v>
      </c>
      <c r="M1314" s="177" t="str">
        <f t="shared" si="1680"/>
        <v>W/C</v>
      </c>
      <c r="N1314" s="177" t="str">
        <f t="shared" si="1681"/>
        <v>W/C</v>
      </c>
      <c r="O1314"/>
      <c r="P1314" s="95">
        <v>-706950.4</v>
      </c>
      <c r="Q1314" s="95">
        <v>-3422929.68</v>
      </c>
      <c r="R1314" s="95">
        <v>-4513076.3</v>
      </c>
      <c r="S1314" s="95">
        <v>-4531252.22</v>
      </c>
      <c r="T1314" s="95">
        <v>-3859953.85</v>
      </c>
      <c r="U1314" s="95">
        <v>-3189424.54</v>
      </c>
      <c r="V1314" s="95">
        <v>-2768296.89</v>
      </c>
      <c r="W1314" s="95">
        <v>-2299926.54</v>
      </c>
      <c r="X1314" s="95">
        <v>-1753935.86</v>
      </c>
      <c r="Y1314" s="95">
        <v>-2164107.7799999998</v>
      </c>
      <c r="Z1314" s="95">
        <v>-1715428.55</v>
      </c>
      <c r="AA1314" s="95">
        <v>-1238270.57</v>
      </c>
      <c r="AB1314" s="95">
        <v>-3497117.36</v>
      </c>
      <c r="AC1314" s="95"/>
      <c r="AD1314" s="95"/>
      <c r="AE1314" s="95">
        <f t="shared" si="1668"/>
        <v>-2796553.0550000002</v>
      </c>
      <c r="AF1314" s="102"/>
      <c r="AG1314" s="142"/>
      <c r="AH1314" s="99"/>
      <c r="AI1314" s="99"/>
      <c r="AJ1314" s="99"/>
      <c r="AK1314" s="100"/>
      <c r="AL1314" s="99">
        <f t="shared" si="1731"/>
        <v>0</v>
      </c>
      <c r="AM1314" s="98"/>
      <c r="AN1314" s="99">
        <f>AE1314</f>
        <v>-2796553.0550000002</v>
      </c>
      <c r="AO1314" s="247">
        <f t="shared" si="1732"/>
        <v>-2796553.0550000002</v>
      </c>
      <c r="AP1314" s="232"/>
      <c r="AQ1314" s="86">
        <f t="shared" si="1669"/>
        <v>-3497117.36</v>
      </c>
      <c r="AR1314" s="99"/>
      <c r="AS1314" s="99"/>
      <c r="AT1314" s="99"/>
      <c r="AU1314" s="100"/>
      <c r="AV1314" s="99">
        <f t="shared" si="1733"/>
        <v>0</v>
      </c>
      <c r="AW1314" s="98"/>
      <c r="AX1314" s="99">
        <f>AQ1314</f>
        <v>-3497117.36</v>
      </c>
      <c r="AY1314" s="98">
        <f t="shared" si="1734"/>
        <v>-3497117.36</v>
      </c>
      <c r="AZ1314" s="470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</row>
    <row r="1315" spans="1:83" s="11" customFormat="1" ht="12" customHeight="1">
      <c r="A1315" s="161">
        <v>25300151</v>
      </c>
      <c r="B1315" s="108" t="str">
        <f t="shared" si="1666"/>
        <v>25300151</v>
      </c>
      <c r="C1315" s="94" t="s">
        <v>441</v>
      </c>
      <c r="D1315" s="112" t="str">
        <f t="shared" si="1665"/>
        <v>W/C</v>
      </c>
      <c r="E1315" s="112"/>
      <c r="F1315" s="94"/>
      <c r="G1315" s="112"/>
      <c r="H1315" s="177" t="str">
        <f t="shared" si="1728"/>
        <v/>
      </c>
      <c r="I1315" s="177" t="str">
        <f t="shared" si="1729"/>
        <v/>
      </c>
      <c r="J1315" s="177" t="str">
        <f t="shared" si="1730"/>
        <v/>
      </c>
      <c r="K1315" s="177" t="str">
        <f t="shared" si="1721"/>
        <v/>
      </c>
      <c r="L1315" s="177" t="str">
        <f t="shared" si="1679"/>
        <v>NO</v>
      </c>
      <c r="M1315" s="177" t="str">
        <f t="shared" si="1680"/>
        <v>W/C</v>
      </c>
      <c r="N1315" s="177" t="str">
        <f t="shared" si="1681"/>
        <v>W/C</v>
      </c>
      <c r="O1315"/>
      <c r="P1315" s="95">
        <v>-12437441.460000001</v>
      </c>
      <c r="Q1315" s="95">
        <v>-12523299.4</v>
      </c>
      <c r="R1315" s="95">
        <v>-12565428.75</v>
      </c>
      <c r="S1315" s="95">
        <v>-12582186.619999999</v>
      </c>
      <c r="T1315" s="95">
        <v>-12610720.93</v>
      </c>
      <c r="U1315" s="95">
        <v>-12633702.460000001</v>
      </c>
      <c r="V1315" s="95">
        <v>-12771415.970000001</v>
      </c>
      <c r="W1315" s="95">
        <v>-12869758.880000001</v>
      </c>
      <c r="X1315" s="95">
        <v>-12889717.92</v>
      </c>
      <c r="Y1315" s="95">
        <v>-13011457.16</v>
      </c>
      <c r="Z1315" s="95">
        <v>-13070178.279999999</v>
      </c>
      <c r="AA1315" s="95">
        <v>-13101387.369999999</v>
      </c>
      <c r="AB1315" s="95">
        <v>-13134990.18</v>
      </c>
      <c r="AC1315" s="95"/>
      <c r="AD1315" s="95"/>
      <c r="AE1315" s="95">
        <f t="shared" si="1668"/>
        <v>-12784622.463333331</v>
      </c>
      <c r="AF1315" s="102"/>
      <c r="AG1315" s="102"/>
      <c r="AH1315" s="99"/>
      <c r="AI1315" s="99"/>
      <c r="AJ1315" s="99"/>
      <c r="AK1315" s="100"/>
      <c r="AL1315" s="99">
        <f t="shared" si="1731"/>
        <v>0</v>
      </c>
      <c r="AM1315" s="98"/>
      <c r="AN1315" s="99">
        <f>AE1315</f>
        <v>-12784622.463333331</v>
      </c>
      <c r="AO1315" s="247">
        <f t="shared" si="1732"/>
        <v>-12784622.463333331</v>
      </c>
      <c r="AP1315" s="232"/>
      <c r="AQ1315" s="86">
        <f t="shared" si="1669"/>
        <v>-13134990.18</v>
      </c>
      <c r="AR1315" s="99"/>
      <c r="AS1315" s="99"/>
      <c r="AT1315" s="99"/>
      <c r="AU1315" s="100"/>
      <c r="AV1315" s="99">
        <f t="shared" si="1733"/>
        <v>0</v>
      </c>
      <c r="AW1315" s="98"/>
      <c r="AX1315" s="99">
        <f t="shared" ref="AX1315:AX1317" si="1735">AQ1315</f>
        <v>-13134990.18</v>
      </c>
      <c r="AY1315" s="98">
        <f t="shared" si="1734"/>
        <v>-13134990.18</v>
      </c>
      <c r="AZ1315" s="470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</row>
    <row r="1316" spans="1:83" s="11" customFormat="1" ht="12" customHeight="1">
      <c r="A1316" s="161">
        <v>25300153</v>
      </c>
      <c r="B1316" s="108" t="str">
        <f t="shared" si="1666"/>
        <v>25300153</v>
      </c>
      <c r="C1316" s="94" t="s">
        <v>903</v>
      </c>
      <c r="D1316" s="112" t="str">
        <f t="shared" si="1665"/>
        <v>W/C</v>
      </c>
      <c r="E1316" s="112"/>
      <c r="F1316" s="94"/>
      <c r="G1316" s="112"/>
      <c r="H1316" s="177" t="str">
        <f t="shared" si="1728"/>
        <v/>
      </c>
      <c r="I1316" s="177" t="str">
        <f t="shared" si="1729"/>
        <v/>
      </c>
      <c r="J1316" s="177" t="str">
        <f t="shared" si="1730"/>
        <v/>
      </c>
      <c r="K1316" s="177" t="str">
        <f t="shared" si="1721"/>
        <v/>
      </c>
      <c r="L1316" s="177" t="str">
        <f t="shared" si="1679"/>
        <v>NO</v>
      </c>
      <c r="M1316" s="177" t="str">
        <f t="shared" si="1680"/>
        <v>W/C</v>
      </c>
      <c r="N1316" s="177" t="str">
        <f t="shared" si="1681"/>
        <v>W/C</v>
      </c>
      <c r="O1316"/>
      <c r="P1316" s="95">
        <v>-25000</v>
      </c>
      <c r="Q1316" s="95">
        <v>-25000</v>
      </c>
      <c r="R1316" s="95">
        <v>-25000</v>
      </c>
      <c r="S1316" s="95">
        <v>-25000</v>
      </c>
      <c r="T1316" s="95">
        <v>0</v>
      </c>
      <c r="U1316" s="95">
        <v>0</v>
      </c>
      <c r="V1316" s="95">
        <v>0</v>
      </c>
      <c r="W1316" s="95">
        <v>0</v>
      </c>
      <c r="X1316" s="95">
        <v>0</v>
      </c>
      <c r="Y1316" s="95">
        <v>0</v>
      </c>
      <c r="Z1316" s="95">
        <v>0</v>
      </c>
      <c r="AA1316" s="95">
        <v>0</v>
      </c>
      <c r="AB1316" s="95">
        <v>0</v>
      </c>
      <c r="AC1316" s="95"/>
      <c r="AD1316" s="95"/>
      <c r="AE1316" s="95">
        <f t="shared" si="1668"/>
        <v>-7291.666666666667</v>
      </c>
      <c r="AF1316" s="102"/>
      <c r="AG1316" s="102"/>
      <c r="AH1316" s="99"/>
      <c r="AI1316" s="99"/>
      <c r="AJ1316" s="99"/>
      <c r="AK1316" s="100"/>
      <c r="AL1316" s="99">
        <f t="shared" si="1731"/>
        <v>0</v>
      </c>
      <c r="AM1316" s="98"/>
      <c r="AN1316" s="99">
        <f>AE1316</f>
        <v>-7291.666666666667</v>
      </c>
      <c r="AO1316" s="247">
        <f t="shared" si="1732"/>
        <v>-7291.666666666667</v>
      </c>
      <c r="AP1316" s="232"/>
      <c r="AQ1316" s="86">
        <f t="shared" si="1669"/>
        <v>0</v>
      </c>
      <c r="AR1316" s="99"/>
      <c r="AS1316" s="99"/>
      <c r="AT1316" s="99"/>
      <c r="AU1316" s="100"/>
      <c r="AV1316" s="99">
        <f t="shared" si="1733"/>
        <v>0</v>
      </c>
      <c r="AW1316" s="98"/>
      <c r="AX1316" s="99">
        <f t="shared" si="1735"/>
        <v>0</v>
      </c>
      <c r="AY1316" s="98">
        <f t="shared" si="1734"/>
        <v>0</v>
      </c>
      <c r="AZ1316" s="470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</row>
    <row r="1317" spans="1:83" s="11" customFormat="1" ht="12" customHeight="1">
      <c r="A1317" s="161">
        <v>25300161</v>
      </c>
      <c r="B1317" s="108" t="str">
        <f t="shared" si="1666"/>
        <v>25300161</v>
      </c>
      <c r="C1317" s="94" t="s">
        <v>135</v>
      </c>
      <c r="D1317" s="112" t="str">
        <f t="shared" si="1665"/>
        <v>W/C</v>
      </c>
      <c r="E1317" s="112"/>
      <c r="F1317" s="94"/>
      <c r="G1317" s="112"/>
      <c r="H1317" s="177" t="str">
        <f t="shared" si="1728"/>
        <v/>
      </c>
      <c r="I1317" s="177" t="str">
        <f t="shared" si="1729"/>
        <v/>
      </c>
      <c r="J1317" s="177" t="str">
        <f t="shared" si="1730"/>
        <v/>
      </c>
      <c r="K1317" s="177" t="str">
        <f t="shared" si="1721"/>
        <v/>
      </c>
      <c r="L1317" s="177" t="str">
        <f t="shared" si="1679"/>
        <v>NO</v>
      </c>
      <c r="M1317" s="177" t="str">
        <f t="shared" si="1680"/>
        <v>W/C</v>
      </c>
      <c r="N1317" s="177" t="str">
        <f t="shared" si="1681"/>
        <v>W/C</v>
      </c>
      <c r="O1317"/>
      <c r="P1317" s="95">
        <v>0</v>
      </c>
      <c r="Q1317" s="95">
        <v>0</v>
      </c>
      <c r="R1317" s="95">
        <v>0</v>
      </c>
      <c r="S1317" s="95">
        <v>0</v>
      </c>
      <c r="T1317" s="95">
        <v>0</v>
      </c>
      <c r="U1317" s="95">
        <v>0</v>
      </c>
      <c r="V1317" s="95">
        <v>0</v>
      </c>
      <c r="W1317" s="95">
        <v>0</v>
      </c>
      <c r="X1317" s="95">
        <v>0</v>
      </c>
      <c r="Y1317" s="95">
        <v>0</v>
      </c>
      <c r="Z1317" s="95">
        <v>0</v>
      </c>
      <c r="AA1317" s="95">
        <v>0</v>
      </c>
      <c r="AB1317" s="95">
        <v>0</v>
      </c>
      <c r="AC1317" s="95"/>
      <c r="AD1317" s="95"/>
      <c r="AE1317" s="95">
        <f t="shared" si="1668"/>
        <v>0</v>
      </c>
      <c r="AF1317" s="102"/>
      <c r="AG1317" s="102"/>
      <c r="AH1317" s="99"/>
      <c r="AI1317" s="99"/>
      <c r="AJ1317" s="99"/>
      <c r="AK1317" s="100"/>
      <c r="AL1317" s="99">
        <f t="shared" si="1731"/>
        <v>0</v>
      </c>
      <c r="AM1317" s="98"/>
      <c r="AN1317" s="99">
        <f>AE1317</f>
        <v>0</v>
      </c>
      <c r="AO1317" s="247">
        <f t="shared" si="1732"/>
        <v>0</v>
      </c>
      <c r="AP1317" s="232"/>
      <c r="AQ1317" s="86">
        <f t="shared" si="1669"/>
        <v>0</v>
      </c>
      <c r="AR1317" s="99"/>
      <c r="AS1317" s="99"/>
      <c r="AT1317" s="99"/>
      <c r="AU1317" s="100"/>
      <c r="AV1317" s="99">
        <f t="shared" si="1733"/>
        <v>0</v>
      </c>
      <c r="AW1317" s="98"/>
      <c r="AX1317" s="99">
        <f t="shared" si="1735"/>
        <v>0</v>
      </c>
      <c r="AY1317" s="98">
        <f t="shared" si="1734"/>
        <v>0</v>
      </c>
      <c r="AZ1317" s="470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</row>
    <row r="1318" spans="1:83" s="11" customFormat="1" ht="12" customHeight="1">
      <c r="A1318" s="161">
        <v>25300181</v>
      </c>
      <c r="B1318" s="108" t="str">
        <f t="shared" si="1666"/>
        <v>25300181</v>
      </c>
      <c r="C1318" s="94" t="s">
        <v>723</v>
      </c>
      <c r="D1318" s="112" t="str">
        <f t="shared" si="1665"/>
        <v>Non-Op</v>
      </c>
      <c r="E1318" s="112"/>
      <c r="F1318" s="94"/>
      <c r="G1318" s="112"/>
      <c r="H1318" s="177" t="str">
        <f t="shared" si="1728"/>
        <v/>
      </c>
      <c r="I1318" s="177" t="str">
        <f t="shared" si="1729"/>
        <v/>
      </c>
      <c r="J1318" s="177" t="str">
        <f t="shared" si="1730"/>
        <v/>
      </c>
      <c r="K1318" s="177" t="str">
        <f t="shared" si="1721"/>
        <v>Non-Op</v>
      </c>
      <c r="L1318" s="177" t="str">
        <f t="shared" si="1679"/>
        <v>NO</v>
      </c>
      <c r="M1318" s="177" t="str">
        <f t="shared" si="1680"/>
        <v>NO</v>
      </c>
      <c r="N1318" s="177" t="str">
        <f t="shared" si="1681"/>
        <v/>
      </c>
      <c r="O1318"/>
      <c r="P1318" s="95">
        <v>-3881722</v>
      </c>
      <c r="Q1318" s="95">
        <v>-3868736.03</v>
      </c>
      <c r="R1318" s="95">
        <v>-3854920.77</v>
      </c>
      <c r="S1318" s="95">
        <v>-3841807.87</v>
      </c>
      <c r="T1318" s="95">
        <v>-3828447.8</v>
      </c>
      <c r="U1318" s="95">
        <v>-3815277.33</v>
      </c>
      <c r="V1318" s="95">
        <v>-3801794.33</v>
      </c>
      <c r="W1318" s="95">
        <v>-3788566.33</v>
      </c>
      <c r="X1318" s="95">
        <v>-3775274.33</v>
      </c>
      <c r="Y1318" s="95">
        <v>-3761673.33</v>
      </c>
      <c r="Z1318" s="95">
        <v>-3748323.33</v>
      </c>
      <c r="AA1318" s="95">
        <v>-3733780.33</v>
      </c>
      <c r="AB1318" s="95">
        <v>-3719415.33</v>
      </c>
      <c r="AC1318" s="95"/>
      <c r="AD1318" s="95"/>
      <c r="AE1318" s="95">
        <f t="shared" si="1668"/>
        <v>-3801597.537083332</v>
      </c>
      <c r="AF1318" s="143"/>
      <c r="AG1318" s="143"/>
      <c r="AH1318" s="99"/>
      <c r="AI1318" s="99"/>
      <c r="AJ1318" s="99"/>
      <c r="AK1318" s="100">
        <f>AE1318</f>
        <v>-3801597.537083332</v>
      </c>
      <c r="AL1318" s="99">
        <f t="shared" si="1731"/>
        <v>-3801597.537083332</v>
      </c>
      <c r="AM1318" s="98"/>
      <c r="AN1318" s="99"/>
      <c r="AO1318" s="247">
        <f t="shared" si="1732"/>
        <v>0</v>
      </c>
      <c r="AP1318" s="232"/>
      <c r="AQ1318" s="86">
        <f t="shared" si="1669"/>
        <v>-3719415.33</v>
      </c>
      <c r="AR1318" s="99"/>
      <c r="AS1318" s="99"/>
      <c r="AT1318" s="99"/>
      <c r="AU1318" s="100">
        <f>AQ1318</f>
        <v>-3719415.33</v>
      </c>
      <c r="AV1318" s="99">
        <f t="shared" si="1733"/>
        <v>-3719415.33</v>
      </c>
      <c r="AW1318" s="98"/>
      <c r="AX1318" s="99"/>
      <c r="AY1318" s="98">
        <f t="shared" si="1734"/>
        <v>0</v>
      </c>
      <c r="AZ1318" s="470" t="s">
        <v>1672</v>
      </c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</row>
    <row r="1319" spans="1:83" s="11" customFormat="1" ht="12" customHeight="1">
      <c r="A1319" s="161">
        <v>25300201</v>
      </c>
      <c r="B1319" s="108" t="str">
        <f t="shared" si="1666"/>
        <v>25300201</v>
      </c>
      <c r="C1319" s="94" t="s">
        <v>724</v>
      </c>
      <c r="D1319" s="112" t="str">
        <f t="shared" si="1665"/>
        <v>Non-Op</v>
      </c>
      <c r="E1319" s="112"/>
      <c r="F1319" s="94"/>
      <c r="G1319" s="112"/>
      <c r="H1319" s="177" t="str">
        <f t="shared" si="1728"/>
        <v/>
      </c>
      <c r="I1319" s="177" t="str">
        <f t="shared" si="1729"/>
        <v/>
      </c>
      <c r="J1319" s="177" t="str">
        <f t="shared" si="1730"/>
        <v/>
      </c>
      <c r="K1319" s="177" t="str">
        <f t="shared" si="1721"/>
        <v>Non-Op</v>
      </c>
      <c r="L1319" s="177" t="str">
        <f t="shared" si="1679"/>
        <v>NO</v>
      </c>
      <c r="M1319" s="177" t="str">
        <f t="shared" si="1680"/>
        <v>NO</v>
      </c>
      <c r="N1319" s="177" t="str">
        <f t="shared" si="1681"/>
        <v/>
      </c>
      <c r="O1319"/>
      <c r="P1319" s="95">
        <v>-5072321</v>
      </c>
      <c r="Q1319" s="95">
        <v>-5049265</v>
      </c>
      <c r="R1319" s="95">
        <v>-5026209</v>
      </c>
      <c r="S1319" s="95">
        <v>-5003153</v>
      </c>
      <c r="T1319" s="95">
        <v>-4980097</v>
      </c>
      <c r="U1319" s="95">
        <v>-4957041</v>
      </c>
      <c r="V1319" s="95">
        <v>-4933985</v>
      </c>
      <c r="W1319" s="95">
        <v>-4910929</v>
      </c>
      <c r="X1319" s="95">
        <v>-4887873</v>
      </c>
      <c r="Y1319" s="95">
        <v>-4864817</v>
      </c>
      <c r="Z1319" s="95">
        <v>-4841761</v>
      </c>
      <c r="AA1319" s="95">
        <v>-4818705</v>
      </c>
      <c r="AB1319" s="95">
        <v>-4795649</v>
      </c>
      <c r="AC1319" s="95"/>
      <c r="AD1319" s="95"/>
      <c r="AE1319" s="95">
        <f t="shared" si="1668"/>
        <v>-4933985</v>
      </c>
      <c r="AF1319" s="102"/>
      <c r="AG1319" s="102"/>
      <c r="AH1319" s="99"/>
      <c r="AI1319" s="99"/>
      <c r="AJ1319" s="99"/>
      <c r="AK1319" s="100">
        <f>AE1319</f>
        <v>-4933985</v>
      </c>
      <c r="AL1319" s="99">
        <f t="shared" si="1731"/>
        <v>-4933985</v>
      </c>
      <c r="AM1319" s="98"/>
      <c r="AN1319" s="99"/>
      <c r="AO1319" s="247">
        <f t="shared" si="1732"/>
        <v>0</v>
      </c>
      <c r="AP1319" s="232"/>
      <c r="AQ1319" s="86">
        <f t="shared" si="1669"/>
        <v>-4795649</v>
      </c>
      <c r="AR1319" s="99"/>
      <c r="AS1319" s="99"/>
      <c r="AT1319" s="99"/>
      <c r="AU1319" s="100">
        <f>AQ1319</f>
        <v>-4795649</v>
      </c>
      <c r="AV1319" s="99">
        <f t="shared" si="1733"/>
        <v>-4795649</v>
      </c>
      <c r="AW1319" s="98"/>
      <c r="AX1319" s="99"/>
      <c r="AY1319" s="98">
        <f t="shared" si="1734"/>
        <v>0</v>
      </c>
      <c r="AZ1319" s="470" t="s">
        <v>1678</v>
      </c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</row>
    <row r="1320" spans="1:83" s="11" customFormat="1" ht="12" customHeight="1">
      <c r="A1320" s="161">
        <v>25300212</v>
      </c>
      <c r="B1320" s="108" t="str">
        <f t="shared" si="1666"/>
        <v>25300212</v>
      </c>
      <c r="C1320" s="94" t="s">
        <v>354</v>
      </c>
      <c r="D1320" s="112" t="str">
        <f t="shared" si="1665"/>
        <v>GRB</v>
      </c>
      <c r="E1320" s="112"/>
      <c r="F1320" s="94"/>
      <c r="G1320" s="112"/>
      <c r="H1320" s="177" t="str">
        <f t="shared" si="1728"/>
        <v/>
      </c>
      <c r="I1320" s="177" t="str">
        <f t="shared" si="1729"/>
        <v/>
      </c>
      <c r="J1320" s="177" t="str">
        <f t="shared" si="1730"/>
        <v>GRB</v>
      </c>
      <c r="K1320" s="177" t="str">
        <f t="shared" si="1721"/>
        <v/>
      </c>
      <c r="L1320" s="177" t="str">
        <f t="shared" si="1679"/>
        <v>NO</v>
      </c>
      <c r="M1320" s="177" t="str">
        <f t="shared" si="1680"/>
        <v>NO</v>
      </c>
      <c r="N1320" s="177" t="str">
        <f t="shared" si="1681"/>
        <v/>
      </c>
      <c r="O1320"/>
      <c r="P1320" s="95">
        <v>0</v>
      </c>
      <c r="Q1320" s="95">
        <v>0</v>
      </c>
      <c r="R1320" s="95">
        <v>0</v>
      </c>
      <c r="S1320" s="95">
        <v>0</v>
      </c>
      <c r="T1320" s="95">
        <v>0</v>
      </c>
      <c r="U1320" s="95">
        <v>0</v>
      </c>
      <c r="V1320" s="95">
        <v>0</v>
      </c>
      <c r="W1320" s="95">
        <v>0</v>
      </c>
      <c r="X1320" s="95">
        <v>0</v>
      </c>
      <c r="Y1320" s="95">
        <v>0</v>
      </c>
      <c r="Z1320" s="95">
        <v>0</v>
      </c>
      <c r="AA1320" s="95">
        <v>0</v>
      </c>
      <c r="AB1320" s="95">
        <v>0</v>
      </c>
      <c r="AC1320" s="95"/>
      <c r="AD1320" s="95"/>
      <c r="AE1320" s="95">
        <f t="shared" si="1668"/>
        <v>0</v>
      </c>
      <c r="AF1320" s="102" t="s">
        <v>125</v>
      </c>
      <c r="AG1320" s="102" t="s">
        <v>689</v>
      </c>
      <c r="AH1320" s="99"/>
      <c r="AI1320" s="99"/>
      <c r="AJ1320" s="99">
        <f>AE1320</f>
        <v>0</v>
      </c>
      <c r="AK1320" s="100"/>
      <c r="AL1320" s="99">
        <f t="shared" si="1731"/>
        <v>0</v>
      </c>
      <c r="AM1320" s="98"/>
      <c r="AN1320" s="99"/>
      <c r="AO1320" s="247">
        <f t="shared" si="1732"/>
        <v>0</v>
      </c>
      <c r="AP1320" s="232"/>
      <c r="AQ1320" s="86">
        <f t="shared" si="1669"/>
        <v>0</v>
      </c>
      <c r="AR1320" s="99"/>
      <c r="AS1320" s="99"/>
      <c r="AT1320" s="99">
        <f>AQ1320</f>
        <v>0</v>
      </c>
      <c r="AU1320" s="100"/>
      <c r="AV1320" s="99">
        <f t="shared" si="1733"/>
        <v>0</v>
      </c>
      <c r="AW1320" s="98"/>
      <c r="AX1320" s="99"/>
      <c r="AY1320" s="98">
        <f t="shared" si="1734"/>
        <v>0</v>
      </c>
      <c r="AZ1320" s="47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</row>
    <row r="1321" spans="1:83" s="11" customFormat="1" ht="12" customHeight="1">
      <c r="A1321" s="161">
        <v>25300271</v>
      </c>
      <c r="B1321" s="108" t="str">
        <f t="shared" si="1666"/>
        <v>25300271</v>
      </c>
      <c r="C1321" s="94" t="s">
        <v>828</v>
      </c>
      <c r="D1321" s="112" t="str">
        <f t="shared" si="1665"/>
        <v>Non-Op</v>
      </c>
      <c r="E1321" s="112"/>
      <c r="F1321" s="94"/>
      <c r="G1321" s="112"/>
      <c r="H1321" s="177" t="str">
        <f t="shared" si="1728"/>
        <v/>
      </c>
      <c r="I1321" s="177" t="str">
        <f t="shared" si="1729"/>
        <v/>
      </c>
      <c r="J1321" s="177" t="str">
        <f t="shared" si="1730"/>
        <v/>
      </c>
      <c r="K1321" s="177" t="str">
        <f t="shared" si="1721"/>
        <v>Non-Op</v>
      </c>
      <c r="L1321" s="177" t="str">
        <f t="shared" si="1679"/>
        <v>NO</v>
      </c>
      <c r="M1321" s="177" t="str">
        <f t="shared" si="1680"/>
        <v>NO</v>
      </c>
      <c r="N1321" s="177" t="str">
        <f t="shared" si="1681"/>
        <v/>
      </c>
      <c r="O1321"/>
      <c r="P1321" s="95">
        <v>0</v>
      </c>
      <c r="Q1321" s="95">
        <v>0</v>
      </c>
      <c r="R1321" s="95">
        <v>0</v>
      </c>
      <c r="S1321" s="95">
        <v>0</v>
      </c>
      <c r="T1321" s="95">
        <v>0</v>
      </c>
      <c r="U1321" s="95">
        <v>0</v>
      </c>
      <c r="V1321" s="95">
        <v>0</v>
      </c>
      <c r="W1321" s="95">
        <v>0</v>
      </c>
      <c r="X1321" s="95">
        <v>0</v>
      </c>
      <c r="Y1321" s="95">
        <v>0</v>
      </c>
      <c r="Z1321" s="95">
        <v>0</v>
      </c>
      <c r="AA1321" s="95">
        <v>0</v>
      </c>
      <c r="AB1321" s="95">
        <v>0</v>
      </c>
      <c r="AC1321" s="95"/>
      <c r="AD1321" s="95"/>
      <c r="AE1321" s="95">
        <f t="shared" si="1668"/>
        <v>0</v>
      </c>
      <c r="AF1321" s="102"/>
      <c r="AG1321" s="102"/>
      <c r="AH1321" s="99"/>
      <c r="AI1321" s="99"/>
      <c r="AJ1321" s="99"/>
      <c r="AK1321" s="100">
        <f>AE1321</f>
        <v>0</v>
      </c>
      <c r="AL1321" s="99">
        <f t="shared" si="1731"/>
        <v>0</v>
      </c>
      <c r="AM1321" s="98"/>
      <c r="AN1321" s="99"/>
      <c r="AO1321" s="247">
        <f t="shared" si="1732"/>
        <v>0</v>
      </c>
      <c r="AP1321" s="232"/>
      <c r="AQ1321" s="86">
        <f t="shared" si="1669"/>
        <v>0</v>
      </c>
      <c r="AR1321" s="99"/>
      <c r="AS1321" s="99"/>
      <c r="AT1321" s="99"/>
      <c r="AU1321" s="100">
        <f>AQ1321</f>
        <v>0</v>
      </c>
      <c r="AV1321" s="99">
        <f t="shared" si="1733"/>
        <v>0</v>
      </c>
      <c r="AW1321" s="98"/>
      <c r="AX1321" s="99"/>
      <c r="AY1321" s="98">
        <f t="shared" si="1734"/>
        <v>0</v>
      </c>
      <c r="AZ1321" s="470" t="s">
        <v>1678</v>
      </c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</row>
    <row r="1322" spans="1:83" s="11" customFormat="1" ht="12" customHeight="1">
      <c r="A1322" s="161">
        <v>25300281</v>
      </c>
      <c r="B1322" s="108" t="str">
        <f t="shared" si="1666"/>
        <v>25300281</v>
      </c>
      <c r="C1322" s="94" t="s">
        <v>874</v>
      </c>
      <c r="D1322" s="112" t="str">
        <f t="shared" si="1665"/>
        <v>Non-Op</v>
      </c>
      <c r="E1322" s="112"/>
      <c r="F1322" s="94"/>
      <c r="G1322" s="112"/>
      <c r="H1322" s="177" t="str">
        <f t="shared" si="1728"/>
        <v/>
      </c>
      <c r="I1322" s="177" t="str">
        <f t="shared" si="1729"/>
        <v/>
      </c>
      <c r="J1322" s="177" t="str">
        <f t="shared" si="1730"/>
        <v/>
      </c>
      <c r="K1322" s="177" t="str">
        <f t="shared" si="1721"/>
        <v>Non-Op</v>
      </c>
      <c r="L1322" s="177" t="str">
        <f t="shared" si="1679"/>
        <v>NO</v>
      </c>
      <c r="M1322" s="177" t="str">
        <f t="shared" si="1680"/>
        <v>NO</v>
      </c>
      <c r="N1322" s="177" t="str">
        <f t="shared" si="1681"/>
        <v/>
      </c>
      <c r="O1322"/>
      <c r="P1322" s="95">
        <v>-500140</v>
      </c>
      <c r="Q1322" s="95">
        <v>-500140</v>
      </c>
      <c r="R1322" s="95">
        <v>-500140</v>
      </c>
      <c r="S1322" s="95">
        <v>-500140</v>
      </c>
      <c r="T1322" s="95">
        <v>-500140</v>
      </c>
      <c r="U1322" s="95">
        <v>-500140</v>
      </c>
      <c r="V1322" s="95">
        <v>-500140</v>
      </c>
      <c r="W1322" s="95">
        <v>-500140</v>
      </c>
      <c r="X1322" s="95">
        <v>-500140</v>
      </c>
      <c r="Y1322" s="95">
        <v>-500140</v>
      </c>
      <c r="Z1322" s="95">
        <v>-521220</v>
      </c>
      <c r="AA1322" s="95">
        <v>-521220</v>
      </c>
      <c r="AB1322" s="95">
        <v>-521220</v>
      </c>
      <c r="AC1322" s="95"/>
      <c r="AD1322" s="95"/>
      <c r="AE1322" s="95">
        <f t="shared" si="1668"/>
        <v>-504531.66666666669</v>
      </c>
      <c r="AF1322" s="143" t="s">
        <v>125</v>
      </c>
      <c r="AG1322" s="143"/>
      <c r="AH1322" s="99"/>
      <c r="AI1322" s="99"/>
      <c r="AJ1322" s="99"/>
      <c r="AK1322" s="100">
        <f>AE1322</f>
        <v>-504531.66666666669</v>
      </c>
      <c r="AL1322" s="99">
        <f t="shared" si="1731"/>
        <v>-504531.66666666669</v>
      </c>
      <c r="AM1322" s="98"/>
      <c r="AN1322" s="99"/>
      <c r="AO1322" s="247">
        <f t="shared" si="1732"/>
        <v>0</v>
      </c>
      <c r="AP1322" s="232"/>
      <c r="AQ1322" s="86">
        <f t="shared" si="1669"/>
        <v>-521220</v>
      </c>
      <c r="AR1322" s="99"/>
      <c r="AS1322" s="99"/>
      <c r="AT1322" s="99"/>
      <c r="AU1322" s="100">
        <f>AQ1322</f>
        <v>-521220</v>
      </c>
      <c r="AV1322" s="99">
        <f t="shared" si="1733"/>
        <v>-521220</v>
      </c>
      <c r="AW1322" s="98"/>
      <c r="AX1322" s="99"/>
      <c r="AY1322" s="98">
        <f t="shared" si="1734"/>
        <v>0</v>
      </c>
      <c r="AZ1322" s="470" t="s">
        <v>1671</v>
      </c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</row>
    <row r="1323" spans="1:83" s="11" customFormat="1" ht="12" customHeight="1">
      <c r="A1323" s="161">
        <v>25300293</v>
      </c>
      <c r="B1323" s="108" t="str">
        <f t="shared" si="1666"/>
        <v>25300293</v>
      </c>
      <c r="C1323" s="94" t="s">
        <v>629</v>
      </c>
      <c r="D1323" s="112" t="str">
        <f t="shared" ref="D1323:D1389" si="1736">IF(CONCATENATE(H1323,I1323,J1323,K1323,N1323)= "ERBGRB","CRB",CONCATENATE(H1323,I1323,J1323,K1323,N1323))</f>
        <v>Non-Op</v>
      </c>
      <c r="E1323" s="112"/>
      <c r="F1323" s="94"/>
      <c r="G1323" s="112"/>
      <c r="H1323" s="177" t="str">
        <f t="shared" si="1728"/>
        <v/>
      </c>
      <c r="I1323" s="177" t="str">
        <f t="shared" si="1729"/>
        <v/>
      </c>
      <c r="J1323" s="177" t="str">
        <f t="shared" si="1730"/>
        <v/>
      </c>
      <c r="K1323" s="177" t="str">
        <f t="shared" si="1721"/>
        <v>Non-Op</v>
      </c>
      <c r="L1323" s="177" t="str">
        <f t="shared" si="1679"/>
        <v>NO</v>
      </c>
      <c r="M1323" s="177" t="str">
        <f t="shared" si="1680"/>
        <v>NO</v>
      </c>
      <c r="N1323" s="177" t="str">
        <f t="shared" si="1681"/>
        <v/>
      </c>
      <c r="O1323"/>
      <c r="P1323" s="95">
        <v>-29662353.789999999</v>
      </c>
      <c r="Q1323" s="95">
        <v>-30916261.789999999</v>
      </c>
      <c r="R1323" s="95">
        <v>-32170169.789999999</v>
      </c>
      <c r="S1323" s="95">
        <v>-19311428.079999998</v>
      </c>
      <c r="T1323" s="95">
        <v>-20433879.079999998</v>
      </c>
      <c r="U1323" s="95">
        <v>-21556330.079999998</v>
      </c>
      <c r="V1323" s="95">
        <v>-22521815.079999998</v>
      </c>
      <c r="W1323" s="95">
        <v>-23487300.079999998</v>
      </c>
      <c r="X1323" s="95">
        <v>-24452785.079999998</v>
      </c>
      <c r="Y1323" s="95">
        <v>-29030860.079999998</v>
      </c>
      <c r="Z1323" s="95">
        <v>-30300633.079999998</v>
      </c>
      <c r="AA1323" s="95">
        <v>-31570406.079999998</v>
      </c>
      <c r="AB1323" s="95">
        <v>-34446862.079999998</v>
      </c>
      <c r="AC1323" s="95"/>
      <c r="AD1323" s="95"/>
      <c r="AE1323" s="95">
        <f t="shared" si="1668"/>
        <v>-26483873.019583326</v>
      </c>
      <c r="AF1323" s="102"/>
      <c r="AG1323" s="102"/>
      <c r="AH1323" s="99"/>
      <c r="AI1323" s="99"/>
      <c r="AJ1323" s="99"/>
      <c r="AK1323" s="100">
        <f>AE1323</f>
        <v>-26483873.019583326</v>
      </c>
      <c r="AL1323" s="99">
        <f t="shared" si="1731"/>
        <v>-26483873.019583326</v>
      </c>
      <c r="AM1323" s="98"/>
      <c r="AN1323" s="99"/>
      <c r="AO1323" s="247">
        <f t="shared" si="1732"/>
        <v>0</v>
      </c>
      <c r="AP1323" s="232"/>
      <c r="AQ1323" s="86">
        <f t="shared" si="1669"/>
        <v>-34446862.079999998</v>
      </c>
      <c r="AR1323" s="99"/>
      <c r="AS1323" s="99"/>
      <c r="AT1323" s="99"/>
      <c r="AU1323" s="100">
        <f>AQ1323</f>
        <v>-34446862.079999998</v>
      </c>
      <c r="AV1323" s="99">
        <f t="shared" si="1733"/>
        <v>-34446862.079999998</v>
      </c>
      <c r="AW1323" s="98"/>
      <c r="AX1323" s="99"/>
      <c r="AY1323" s="98">
        <f t="shared" si="1734"/>
        <v>0</v>
      </c>
      <c r="AZ1323" s="470" t="s">
        <v>1677</v>
      </c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</row>
    <row r="1324" spans="1:83" s="11" customFormat="1" ht="12" customHeight="1">
      <c r="A1324" s="161">
        <v>25300303</v>
      </c>
      <c r="B1324" s="108" t="str">
        <f t="shared" si="1666"/>
        <v>25300303</v>
      </c>
      <c r="C1324" s="94" t="s">
        <v>630</v>
      </c>
      <c r="D1324" s="112" t="str">
        <f t="shared" si="1736"/>
        <v>W/C</v>
      </c>
      <c r="E1324" s="112"/>
      <c r="F1324" s="94"/>
      <c r="G1324" s="112"/>
      <c r="H1324" s="177" t="str">
        <f t="shared" si="1728"/>
        <v/>
      </c>
      <c r="I1324" s="177" t="str">
        <f t="shared" si="1729"/>
        <v/>
      </c>
      <c r="J1324" s="177" t="str">
        <f t="shared" si="1730"/>
        <v/>
      </c>
      <c r="K1324" s="177" t="str">
        <f t="shared" si="1721"/>
        <v/>
      </c>
      <c r="L1324" s="177" t="str">
        <f t="shared" si="1679"/>
        <v>NO</v>
      </c>
      <c r="M1324" s="177" t="str">
        <f t="shared" si="1680"/>
        <v>W/C</v>
      </c>
      <c r="N1324" s="177" t="str">
        <f t="shared" si="1681"/>
        <v>W/C</v>
      </c>
      <c r="O1324" s="5"/>
      <c r="P1324" s="95">
        <v>-10232.34</v>
      </c>
      <c r="Q1324" s="95">
        <v>-10232.34</v>
      </c>
      <c r="R1324" s="95">
        <v>-10232.34</v>
      </c>
      <c r="S1324" s="95">
        <v>-10232.34</v>
      </c>
      <c r="T1324" s="95">
        <v>-10232.34</v>
      </c>
      <c r="U1324" s="95">
        <v>-10232.34</v>
      </c>
      <c r="V1324" s="95">
        <v>-10232.34</v>
      </c>
      <c r="W1324" s="95">
        <v>-10232.34</v>
      </c>
      <c r="X1324" s="95">
        <v>-10232.34</v>
      </c>
      <c r="Y1324" s="95">
        <v>-96331.43</v>
      </c>
      <c r="Z1324" s="95">
        <v>-75488.259999999995</v>
      </c>
      <c r="AA1324" s="95">
        <v>-75488.259999999995</v>
      </c>
      <c r="AB1324" s="95">
        <v>-75488.259999999995</v>
      </c>
      <c r="AC1324" s="95"/>
      <c r="AD1324" s="95"/>
      <c r="AE1324" s="95">
        <f t="shared" si="1668"/>
        <v>-31002.247499999998</v>
      </c>
      <c r="AF1324" s="102"/>
      <c r="AG1324" s="102"/>
      <c r="AH1324" s="99"/>
      <c r="AI1324" s="99"/>
      <c r="AJ1324" s="99"/>
      <c r="AK1324" s="100"/>
      <c r="AL1324" s="99">
        <f t="shared" si="1731"/>
        <v>0</v>
      </c>
      <c r="AM1324" s="98"/>
      <c r="AN1324" s="99">
        <f>AE1324</f>
        <v>-31002.247499999998</v>
      </c>
      <c r="AO1324" s="247">
        <f t="shared" si="1732"/>
        <v>-31002.247499999998</v>
      </c>
      <c r="AP1324" s="232"/>
      <c r="AQ1324" s="86">
        <f t="shared" si="1669"/>
        <v>-75488.259999999995</v>
      </c>
      <c r="AR1324" s="99"/>
      <c r="AS1324" s="99"/>
      <c r="AT1324" s="99"/>
      <c r="AU1324" s="100"/>
      <c r="AV1324" s="99">
        <f t="shared" si="1733"/>
        <v>0</v>
      </c>
      <c r="AW1324" s="98"/>
      <c r="AX1324" s="99">
        <f>AQ1324</f>
        <v>-75488.259999999995</v>
      </c>
      <c r="AY1324" s="98">
        <f t="shared" si="1734"/>
        <v>-75488.259999999995</v>
      </c>
      <c r="AZ1324" s="470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</row>
    <row r="1325" spans="1:83" s="11" customFormat="1" ht="12" customHeight="1">
      <c r="A1325" s="161">
        <v>25300323</v>
      </c>
      <c r="B1325" s="108" t="str">
        <f t="shared" si="1666"/>
        <v>25300323</v>
      </c>
      <c r="C1325" s="94" t="s">
        <v>78</v>
      </c>
      <c r="D1325" s="112" t="str">
        <f t="shared" si="1736"/>
        <v>W/C</v>
      </c>
      <c r="E1325" s="112"/>
      <c r="F1325" s="94"/>
      <c r="G1325" s="112"/>
      <c r="H1325" s="177" t="str">
        <f t="shared" si="1728"/>
        <v/>
      </c>
      <c r="I1325" s="177" t="str">
        <f t="shared" si="1729"/>
        <v/>
      </c>
      <c r="J1325" s="177" t="str">
        <f t="shared" si="1730"/>
        <v/>
      </c>
      <c r="K1325" s="177" t="str">
        <f t="shared" si="1721"/>
        <v/>
      </c>
      <c r="L1325" s="177" t="str">
        <f t="shared" si="1679"/>
        <v>NO</v>
      </c>
      <c r="M1325" s="177" t="str">
        <f t="shared" si="1680"/>
        <v>W/C</v>
      </c>
      <c r="N1325" s="177" t="str">
        <f t="shared" si="1681"/>
        <v>W/C</v>
      </c>
      <c r="O1325"/>
      <c r="P1325" s="95">
        <v>-13122.44</v>
      </c>
      <c r="Q1325" s="95">
        <v>-11976.61</v>
      </c>
      <c r="R1325" s="95">
        <v>-10830.78</v>
      </c>
      <c r="S1325" s="95">
        <v>-9684.9500000000007</v>
      </c>
      <c r="T1325" s="95">
        <v>-8539.1200000000008</v>
      </c>
      <c r="U1325" s="95">
        <v>-7393.29</v>
      </c>
      <c r="V1325" s="95">
        <v>-6247.46</v>
      </c>
      <c r="W1325" s="95">
        <v>-5101.63</v>
      </c>
      <c r="X1325" s="95">
        <v>-3955.8</v>
      </c>
      <c r="Y1325" s="95">
        <v>-2809.97</v>
      </c>
      <c r="Z1325" s="95">
        <v>-1664.14</v>
      </c>
      <c r="AA1325" s="95">
        <v>-518.30999999999995</v>
      </c>
      <c r="AB1325" s="95">
        <v>0</v>
      </c>
      <c r="AC1325" s="95"/>
      <c r="AD1325" s="95"/>
      <c r="AE1325" s="95">
        <f t="shared" si="1668"/>
        <v>-6273.6066666666666</v>
      </c>
      <c r="AF1325" s="102"/>
      <c r="AG1325" s="101"/>
      <c r="AH1325" s="99"/>
      <c r="AI1325" s="99"/>
      <c r="AJ1325" s="99"/>
      <c r="AK1325" s="100"/>
      <c r="AL1325" s="99">
        <f t="shared" si="1731"/>
        <v>0</v>
      </c>
      <c r="AM1325" s="98"/>
      <c r="AN1325" s="99">
        <f>AE1325</f>
        <v>-6273.6066666666666</v>
      </c>
      <c r="AO1325" s="247">
        <f t="shared" si="1732"/>
        <v>-6273.6066666666666</v>
      </c>
      <c r="AP1325" s="232"/>
      <c r="AQ1325" s="86">
        <f t="shared" si="1669"/>
        <v>0</v>
      </c>
      <c r="AR1325" s="99"/>
      <c r="AS1325" s="99"/>
      <c r="AT1325" s="99"/>
      <c r="AU1325" s="100"/>
      <c r="AV1325" s="99">
        <f t="shared" si="1733"/>
        <v>0</v>
      </c>
      <c r="AW1325" s="98"/>
      <c r="AX1325" s="99">
        <f t="shared" ref="AX1325:AX1326" si="1737">AQ1325</f>
        <v>0</v>
      </c>
      <c r="AY1325" s="98">
        <f t="shared" si="1734"/>
        <v>0</v>
      </c>
      <c r="AZ1325" s="470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</row>
    <row r="1326" spans="1:83" s="11" customFormat="1" ht="12" customHeight="1">
      <c r="A1326" s="161">
        <v>25300343</v>
      </c>
      <c r="B1326" s="108" t="str">
        <f t="shared" si="1666"/>
        <v>25300343</v>
      </c>
      <c r="C1326" s="94" t="s">
        <v>954</v>
      </c>
      <c r="D1326" s="112" t="str">
        <f t="shared" si="1736"/>
        <v>W/C</v>
      </c>
      <c r="E1326" s="112"/>
      <c r="F1326" s="94"/>
      <c r="G1326" s="112"/>
      <c r="H1326" s="177" t="str">
        <f t="shared" si="1728"/>
        <v/>
      </c>
      <c r="I1326" s="177" t="str">
        <f t="shared" si="1729"/>
        <v/>
      </c>
      <c r="J1326" s="177" t="str">
        <f t="shared" si="1730"/>
        <v/>
      </c>
      <c r="K1326" s="177" t="str">
        <f t="shared" si="1721"/>
        <v/>
      </c>
      <c r="L1326" s="177" t="str">
        <f t="shared" si="1679"/>
        <v>NO</v>
      </c>
      <c r="M1326" s="177" t="str">
        <f t="shared" si="1680"/>
        <v>W/C</v>
      </c>
      <c r="N1326" s="177" t="str">
        <f t="shared" si="1681"/>
        <v>W/C</v>
      </c>
      <c r="O1326"/>
      <c r="P1326" s="95">
        <v>-3295054.79</v>
      </c>
      <c r="Q1326" s="95">
        <v>-3295054.79</v>
      </c>
      <c r="R1326" s="95">
        <v>-3295054.79</v>
      </c>
      <c r="S1326" s="95">
        <v>-2286326.66</v>
      </c>
      <c r="T1326" s="95">
        <v>-2286326.66</v>
      </c>
      <c r="U1326" s="95">
        <v>-2286326.66</v>
      </c>
      <c r="V1326" s="95">
        <v>-2253996.65</v>
      </c>
      <c r="W1326" s="95">
        <v>-2253996.65</v>
      </c>
      <c r="X1326" s="95">
        <v>-2253996.65</v>
      </c>
      <c r="Y1326" s="95">
        <v>-2174813.61</v>
      </c>
      <c r="Z1326" s="95">
        <v>-2174813.61</v>
      </c>
      <c r="AA1326" s="95">
        <v>-2174813.61</v>
      </c>
      <c r="AB1326" s="95">
        <v>-2348577.23</v>
      </c>
      <c r="AC1326" s="95"/>
      <c r="AD1326" s="95"/>
      <c r="AE1326" s="95">
        <f t="shared" ref="AE1326:AE1394" si="1738">(P1326+AB1326+SUM(Q1326:AA1326)*2)/24</f>
        <v>-2463111.3624999993</v>
      </c>
      <c r="AF1326" s="102"/>
      <c r="AG1326" s="101"/>
      <c r="AH1326" s="99"/>
      <c r="AI1326" s="99"/>
      <c r="AJ1326" s="99"/>
      <c r="AK1326" s="100"/>
      <c r="AL1326" s="99">
        <f t="shared" si="1731"/>
        <v>0</v>
      </c>
      <c r="AM1326" s="98"/>
      <c r="AN1326" s="99">
        <f>AE1326</f>
        <v>-2463111.3624999993</v>
      </c>
      <c r="AO1326" s="247">
        <f t="shared" si="1732"/>
        <v>-2463111.3624999993</v>
      </c>
      <c r="AP1326" s="232"/>
      <c r="AQ1326" s="86">
        <f t="shared" si="1669"/>
        <v>-2348577.23</v>
      </c>
      <c r="AR1326" s="99"/>
      <c r="AS1326" s="99"/>
      <c r="AT1326" s="99"/>
      <c r="AU1326" s="100"/>
      <c r="AV1326" s="99">
        <f t="shared" si="1733"/>
        <v>0</v>
      </c>
      <c r="AW1326" s="98"/>
      <c r="AX1326" s="99">
        <f t="shared" si="1737"/>
        <v>-2348577.23</v>
      </c>
      <c r="AY1326" s="98">
        <f t="shared" si="1734"/>
        <v>-2348577.23</v>
      </c>
      <c r="AZ1326" s="470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</row>
    <row r="1327" spans="1:83" s="11" customFormat="1" ht="12" customHeight="1">
      <c r="A1327" s="161">
        <v>25300353</v>
      </c>
      <c r="B1327" s="108" t="str">
        <f t="shared" si="1666"/>
        <v>25300353</v>
      </c>
      <c r="C1327" s="94" t="s">
        <v>632</v>
      </c>
      <c r="D1327" s="112" t="str">
        <f t="shared" si="1736"/>
        <v>CRB</v>
      </c>
      <c r="E1327" s="112"/>
      <c r="F1327" s="94"/>
      <c r="G1327" s="112"/>
      <c r="H1327" s="177" t="str">
        <f t="shared" si="1728"/>
        <v/>
      </c>
      <c r="I1327" s="177" t="str">
        <f t="shared" si="1729"/>
        <v>ERB</v>
      </c>
      <c r="J1327" s="177" t="str">
        <f t="shared" si="1730"/>
        <v>GRB</v>
      </c>
      <c r="K1327" s="177" t="str">
        <f t="shared" si="1721"/>
        <v/>
      </c>
      <c r="L1327" s="177" t="str">
        <f t="shared" si="1679"/>
        <v>NO</v>
      </c>
      <c r="M1327" s="177" t="str">
        <f t="shared" si="1680"/>
        <v>NO</v>
      </c>
      <c r="N1327" s="177" t="str">
        <f t="shared" si="1681"/>
        <v/>
      </c>
      <c r="O1327"/>
      <c r="P1327" s="95">
        <v>-2306155.4</v>
      </c>
      <c r="Q1327" s="95">
        <v>-2201334.7000000002</v>
      </c>
      <c r="R1327" s="95">
        <v>-2096514</v>
      </c>
      <c r="S1327" s="95">
        <v>-1991693.3</v>
      </c>
      <c r="T1327" s="95">
        <v>-1886872.6</v>
      </c>
      <c r="U1327" s="95">
        <v>-1782051.9</v>
      </c>
      <c r="V1327" s="95">
        <v>-1677231.2</v>
      </c>
      <c r="W1327" s="95">
        <v>-5839103.5999999996</v>
      </c>
      <c r="X1327" s="95">
        <v>-5734282.9000000004</v>
      </c>
      <c r="Y1327" s="95">
        <v>-5629462.2000000002</v>
      </c>
      <c r="Z1327" s="95">
        <v>-5524641.5</v>
      </c>
      <c r="AA1327" s="95">
        <v>-5419820.7999999998</v>
      </c>
      <c r="AB1327" s="95">
        <v>-5315000.0999999996</v>
      </c>
      <c r="AC1327" s="95"/>
      <c r="AD1327" s="95"/>
      <c r="AE1327" s="95">
        <f t="shared" si="1738"/>
        <v>-3632798.8708333322</v>
      </c>
      <c r="AF1327" s="102">
        <v>5</v>
      </c>
      <c r="AG1327" s="101" t="s">
        <v>458</v>
      </c>
      <c r="AH1327" s="99"/>
      <c r="AI1327" s="99">
        <f>AE1327*C1533</f>
        <v>-2410362.050797916</v>
      </c>
      <c r="AJ1327" s="99">
        <f>AE1327*C1534</f>
        <v>-1222436.8200354164</v>
      </c>
      <c r="AK1327" s="100"/>
      <c r="AL1327" s="99">
        <f t="shared" si="1731"/>
        <v>-3632798.8708333327</v>
      </c>
      <c r="AM1327" s="98"/>
      <c r="AN1327" s="99"/>
      <c r="AO1327" s="247">
        <f t="shared" si="1732"/>
        <v>0</v>
      </c>
      <c r="AP1327" s="232"/>
      <c r="AQ1327" s="86">
        <f t="shared" si="1669"/>
        <v>-5315000.0999999996</v>
      </c>
      <c r="AR1327" s="99"/>
      <c r="AS1327" s="99">
        <f>AQ1327*C1533</f>
        <v>-3526502.5663499995</v>
      </c>
      <c r="AT1327" s="99">
        <f>AQ1327*C1534</f>
        <v>-1788497.5336499999</v>
      </c>
      <c r="AU1327" s="100"/>
      <c r="AV1327" s="99">
        <f t="shared" si="1733"/>
        <v>-5315000.0999999996</v>
      </c>
      <c r="AW1327" s="98"/>
      <c r="AX1327" s="99"/>
      <c r="AY1327" s="98">
        <f t="shared" si="1734"/>
        <v>0</v>
      </c>
      <c r="AZ1327" s="470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</row>
    <row r="1328" spans="1:83" s="11" customFormat="1" ht="12" customHeight="1">
      <c r="A1328" s="161">
        <v>25300363</v>
      </c>
      <c r="B1328" s="108" t="str">
        <f t="shared" si="1666"/>
        <v>25300363</v>
      </c>
      <c r="C1328" s="94" t="s">
        <v>609</v>
      </c>
      <c r="D1328" s="112" t="str">
        <f t="shared" si="1736"/>
        <v>CRB</v>
      </c>
      <c r="E1328" s="112"/>
      <c r="F1328" s="94"/>
      <c r="G1328" s="112"/>
      <c r="H1328" s="177" t="str">
        <f t="shared" si="1728"/>
        <v/>
      </c>
      <c r="I1328" s="177" t="str">
        <f t="shared" si="1729"/>
        <v>ERB</v>
      </c>
      <c r="J1328" s="177" t="str">
        <f t="shared" si="1730"/>
        <v>GRB</v>
      </c>
      <c r="K1328" s="177" t="str">
        <f t="shared" si="1721"/>
        <v/>
      </c>
      <c r="L1328" s="177" t="str">
        <f t="shared" si="1679"/>
        <v>NO</v>
      </c>
      <c r="M1328" s="177" t="str">
        <f t="shared" si="1680"/>
        <v>NO</v>
      </c>
      <c r="N1328" s="177" t="str">
        <f t="shared" si="1681"/>
        <v/>
      </c>
      <c r="O1328"/>
      <c r="P1328" s="95">
        <v>0</v>
      </c>
      <c r="Q1328" s="95">
        <v>0</v>
      </c>
      <c r="R1328" s="95">
        <v>0</v>
      </c>
      <c r="S1328" s="95">
        <v>0</v>
      </c>
      <c r="T1328" s="95">
        <v>0</v>
      </c>
      <c r="U1328" s="95">
        <v>0</v>
      </c>
      <c r="V1328" s="95">
        <v>0</v>
      </c>
      <c r="W1328" s="95">
        <v>0</v>
      </c>
      <c r="X1328" s="95">
        <v>0</v>
      </c>
      <c r="Y1328" s="95">
        <v>0</v>
      </c>
      <c r="Z1328" s="95">
        <v>0</v>
      </c>
      <c r="AA1328" s="95">
        <v>0</v>
      </c>
      <c r="AB1328" s="95">
        <v>0</v>
      </c>
      <c r="AC1328" s="95"/>
      <c r="AD1328" s="95"/>
      <c r="AE1328" s="95">
        <f t="shared" si="1738"/>
        <v>0</v>
      </c>
      <c r="AF1328" s="102">
        <v>5</v>
      </c>
      <c r="AG1328" s="101" t="s">
        <v>458</v>
      </c>
      <c r="AH1328" s="99"/>
      <c r="AI1328" s="99">
        <f>AE1328*C1533</f>
        <v>0</v>
      </c>
      <c r="AJ1328" s="99">
        <f>AE1328*C1534</f>
        <v>0</v>
      </c>
      <c r="AK1328" s="100"/>
      <c r="AL1328" s="99">
        <f t="shared" si="1731"/>
        <v>0</v>
      </c>
      <c r="AM1328" s="98"/>
      <c r="AN1328" s="99"/>
      <c r="AO1328" s="247">
        <f t="shared" si="1732"/>
        <v>0</v>
      </c>
      <c r="AP1328" s="232"/>
      <c r="AQ1328" s="86">
        <f t="shared" si="1669"/>
        <v>0</v>
      </c>
      <c r="AR1328" s="99"/>
      <c r="AS1328" s="99">
        <f>AQ1328*C1533</f>
        <v>0</v>
      </c>
      <c r="AT1328" s="99">
        <f>AQ1328*C1534</f>
        <v>0</v>
      </c>
      <c r="AU1328" s="100"/>
      <c r="AV1328" s="99">
        <f t="shared" si="1733"/>
        <v>0</v>
      </c>
      <c r="AW1328" s="98"/>
      <c r="AX1328" s="99"/>
      <c r="AY1328" s="98">
        <f t="shared" si="1734"/>
        <v>0</v>
      </c>
      <c r="AZ1328" s="470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</row>
    <row r="1329" spans="1:83" s="11" customFormat="1" ht="12" customHeight="1">
      <c r="A1329" s="161">
        <v>25300371</v>
      </c>
      <c r="B1329" s="108" t="str">
        <f t="shared" si="1666"/>
        <v>25300371</v>
      </c>
      <c r="C1329" s="94" t="s">
        <v>587</v>
      </c>
      <c r="D1329" s="112" t="str">
        <f t="shared" si="1736"/>
        <v>W/C</v>
      </c>
      <c r="E1329" s="112"/>
      <c r="F1329" s="94"/>
      <c r="G1329" s="112"/>
      <c r="H1329" s="177" t="str">
        <f t="shared" si="1728"/>
        <v/>
      </c>
      <c r="I1329" s="177" t="str">
        <f t="shared" si="1729"/>
        <v/>
      </c>
      <c r="J1329" s="177" t="str">
        <f t="shared" si="1730"/>
        <v/>
      </c>
      <c r="K1329" s="177" t="str">
        <f t="shared" si="1721"/>
        <v/>
      </c>
      <c r="L1329" s="177" t="str">
        <f t="shared" si="1679"/>
        <v>NO</v>
      </c>
      <c r="M1329" s="177" t="str">
        <f t="shared" si="1680"/>
        <v>W/C</v>
      </c>
      <c r="N1329" s="177" t="str">
        <f t="shared" si="1681"/>
        <v>W/C</v>
      </c>
      <c r="O1329"/>
      <c r="P1329" s="95">
        <v>0</v>
      </c>
      <c r="Q1329" s="95">
        <v>-7581255.5899999999</v>
      </c>
      <c r="R1329" s="95">
        <v>-18450252.25</v>
      </c>
      <c r="S1329" s="95">
        <v>-18450252.25</v>
      </c>
      <c r="T1329" s="95">
        <v>-18450252.25</v>
      </c>
      <c r="U1329" s="95">
        <v>-18450252.25</v>
      </c>
      <c r="V1329" s="95">
        <v>-15362267.119999999</v>
      </c>
      <c r="W1329" s="95">
        <v>-10707305.43</v>
      </c>
      <c r="X1329" s="95">
        <v>-1430047.21</v>
      </c>
      <c r="Y1329" s="95">
        <v>0</v>
      </c>
      <c r="Z1329" s="95">
        <v>0</v>
      </c>
      <c r="AA1329" s="95">
        <v>0</v>
      </c>
      <c r="AB1329" s="95">
        <v>0</v>
      </c>
      <c r="AC1329" s="95"/>
      <c r="AD1329" s="95"/>
      <c r="AE1329" s="95">
        <f t="shared" si="1738"/>
        <v>-9073490.3625000007</v>
      </c>
      <c r="AF1329" s="102"/>
      <c r="AG1329" s="101"/>
      <c r="AH1329" s="99"/>
      <c r="AI1329" s="99"/>
      <c r="AJ1329" s="99"/>
      <c r="AK1329" s="100"/>
      <c r="AL1329" s="99">
        <f t="shared" si="1731"/>
        <v>0</v>
      </c>
      <c r="AM1329" s="98"/>
      <c r="AN1329" s="99">
        <f>AE1329</f>
        <v>-9073490.3625000007</v>
      </c>
      <c r="AO1329" s="247">
        <f t="shared" si="1732"/>
        <v>-9073490.3625000007</v>
      </c>
      <c r="AP1329" s="232"/>
      <c r="AQ1329" s="86">
        <f t="shared" si="1669"/>
        <v>0</v>
      </c>
      <c r="AR1329" s="99"/>
      <c r="AS1329" s="99"/>
      <c r="AT1329" s="99"/>
      <c r="AU1329" s="100"/>
      <c r="AV1329" s="99">
        <f t="shared" si="1733"/>
        <v>0</v>
      </c>
      <c r="AW1329" s="98"/>
      <c r="AX1329" s="99">
        <f>AQ1329</f>
        <v>0</v>
      </c>
      <c r="AY1329" s="98">
        <f t="shared" si="1734"/>
        <v>0</v>
      </c>
      <c r="AZ1329" s="470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</row>
    <row r="1330" spans="1:83" s="11" customFormat="1" ht="12" customHeight="1">
      <c r="A1330" s="161">
        <v>25300413</v>
      </c>
      <c r="B1330" s="108" t="str">
        <f t="shared" ref="B1330:B1409" si="1739">TEXT(A1330,"##")</f>
        <v>25300413</v>
      </c>
      <c r="C1330" s="94" t="s">
        <v>340</v>
      </c>
      <c r="D1330" s="112" t="str">
        <f t="shared" si="1736"/>
        <v>CRB</v>
      </c>
      <c r="E1330" s="112"/>
      <c r="F1330" s="94"/>
      <c r="G1330" s="112"/>
      <c r="H1330" s="177" t="str">
        <f t="shared" si="1728"/>
        <v/>
      </c>
      <c r="I1330" s="177" t="str">
        <f t="shared" si="1729"/>
        <v>ERB</v>
      </c>
      <c r="J1330" s="177" t="str">
        <f t="shared" si="1730"/>
        <v>GRB</v>
      </c>
      <c r="K1330" s="177" t="str">
        <f t="shared" si="1721"/>
        <v/>
      </c>
      <c r="L1330" s="177" t="str">
        <f t="shared" si="1679"/>
        <v>NO</v>
      </c>
      <c r="M1330" s="177" t="str">
        <f t="shared" si="1680"/>
        <v>NO</v>
      </c>
      <c r="N1330" s="177" t="str">
        <f t="shared" si="1681"/>
        <v/>
      </c>
      <c r="O1330"/>
      <c r="P1330" s="95">
        <v>0</v>
      </c>
      <c r="Q1330" s="95">
        <v>0</v>
      </c>
      <c r="R1330" s="95">
        <v>0</v>
      </c>
      <c r="S1330" s="95">
        <v>0</v>
      </c>
      <c r="T1330" s="95">
        <v>0</v>
      </c>
      <c r="U1330" s="95">
        <v>0</v>
      </c>
      <c r="V1330" s="95">
        <v>0</v>
      </c>
      <c r="W1330" s="95">
        <v>0</v>
      </c>
      <c r="X1330" s="95">
        <v>0</v>
      </c>
      <c r="Y1330" s="95">
        <v>0</v>
      </c>
      <c r="Z1330" s="95">
        <v>0</v>
      </c>
      <c r="AA1330" s="95">
        <v>0</v>
      </c>
      <c r="AB1330" s="95">
        <v>0</v>
      </c>
      <c r="AC1330" s="95"/>
      <c r="AD1330" s="95"/>
      <c r="AE1330" s="95">
        <f t="shared" si="1738"/>
        <v>0</v>
      </c>
      <c r="AF1330" s="102">
        <v>5</v>
      </c>
      <c r="AG1330" s="101" t="s">
        <v>458</v>
      </c>
      <c r="AH1330" s="99"/>
      <c r="AI1330" s="99">
        <f>AE1330*C1533</f>
        <v>0</v>
      </c>
      <c r="AJ1330" s="99">
        <f>AE1330*C1534</f>
        <v>0</v>
      </c>
      <c r="AK1330" s="100"/>
      <c r="AL1330" s="99">
        <f t="shared" si="1731"/>
        <v>0</v>
      </c>
      <c r="AM1330" s="98"/>
      <c r="AN1330" s="99"/>
      <c r="AO1330" s="247">
        <f t="shared" si="1732"/>
        <v>0</v>
      </c>
      <c r="AP1330" s="232"/>
      <c r="AQ1330" s="86">
        <f t="shared" ref="AQ1330:AQ1405" si="1740">AB1330</f>
        <v>0</v>
      </c>
      <c r="AR1330" s="99"/>
      <c r="AS1330" s="99">
        <f>AQ1330*C1533</f>
        <v>0</v>
      </c>
      <c r="AT1330" s="99">
        <f>AQ1330*C1534</f>
        <v>0</v>
      </c>
      <c r="AU1330" s="100"/>
      <c r="AV1330" s="99">
        <f t="shared" si="1733"/>
        <v>0</v>
      </c>
      <c r="AW1330" s="98"/>
      <c r="AX1330" s="99"/>
      <c r="AY1330" s="98">
        <f t="shared" si="1734"/>
        <v>0</v>
      </c>
      <c r="AZ1330" s="47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</row>
    <row r="1331" spans="1:83" s="11" customFormat="1" ht="12" customHeight="1">
      <c r="A1331" s="161">
        <v>25300443</v>
      </c>
      <c r="B1331" s="108" t="str">
        <f t="shared" si="1739"/>
        <v>25300443</v>
      </c>
      <c r="C1331" s="94" t="s">
        <v>747</v>
      </c>
      <c r="D1331" s="112" t="str">
        <f t="shared" si="1736"/>
        <v>CRB</v>
      </c>
      <c r="E1331" s="112"/>
      <c r="F1331" s="94"/>
      <c r="G1331" s="112"/>
      <c r="H1331" s="177" t="str">
        <f t="shared" si="1728"/>
        <v/>
      </c>
      <c r="I1331" s="177" t="str">
        <f t="shared" si="1729"/>
        <v>ERB</v>
      </c>
      <c r="J1331" s="177" t="str">
        <f t="shared" si="1730"/>
        <v>GRB</v>
      </c>
      <c r="K1331" s="177" t="str">
        <f t="shared" si="1721"/>
        <v/>
      </c>
      <c r="L1331" s="177" t="str">
        <f t="shared" ref="L1331" si="1741">IF(VALUE(AM1331),"W/C",IF(ISBLANK(AM1331),"NO","W/C"))</f>
        <v>NO</v>
      </c>
      <c r="M1331" s="177" t="str">
        <f t="shared" ref="M1331" si="1742">IF(VALUE(AN1331),"W/C",IF(ISBLANK(AN1331),"NO","W/C"))</f>
        <v>NO</v>
      </c>
      <c r="N1331" s="177" t="str">
        <f t="shared" ref="N1331" si="1743">IF(OR(CONCATENATE(L1331,M1331)="NOW/C",CONCATENATE(L1331,M1331)="W/CNO"),"W/C","")</f>
        <v/>
      </c>
      <c r="O1331"/>
      <c r="P1331" s="95">
        <v>-344339.94</v>
      </c>
      <c r="Q1331" s="95">
        <v>-332861.96000000002</v>
      </c>
      <c r="R1331" s="95">
        <v>-321383.98</v>
      </c>
      <c r="S1331" s="95">
        <v>-309906</v>
      </c>
      <c r="T1331" s="95">
        <v>-298428.02</v>
      </c>
      <c r="U1331" s="95">
        <v>-286950.03999999998</v>
      </c>
      <c r="V1331" s="95">
        <v>-275472.06</v>
      </c>
      <c r="W1331" s="95">
        <v>-263994.08</v>
      </c>
      <c r="X1331" s="95">
        <v>-252516.1</v>
      </c>
      <c r="Y1331" s="95">
        <v>-241038.12</v>
      </c>
      <c r="Z1331" s="95">
        <v>-229560.14</v>
      </c>
      <c r="AA1331" s="95">
        <v>-218082.16</v>
      </c>
      <c r="AB1331" s="95">
        <v>-206604.18</v>
      </c>
      <c r="AC1331" s="95"/>
      <c r="AD1331" s="95"/>
      <c r="AE1331" s="95">
        <f t="shared" si="1738"/>
        <v>-275472.06000000006</v>
      </c>
      <c r="AF1331" s="102">
        <v>5</v>
      </c>
      <c r="AG1331" s="101" t="s">
        <v>458</v>
      </c>
      <c r="AH1331" s="99"/>
      <c r="AI1331" s="99">
        <f>AE1331*C1533</f>
        <v>-182775.71181000004</v>
      </c>
      <c r="AJ1331" s="99">
        <f>AE1331*C1534</f>
        <v>-92696.348190000019</v>
      </c>
      <c r="AK1331" s="100"/>
      <c r="AL1331" s="99">
        <f t="shared" si="1731"/>
        <v>-275472.06000000006</v>
      </c>
      <c r="AM1331" s="98"/>
      <c r="AN1331" s="99"/>
      <c r="AO1331" s="247">
        <f t="shared" si="1732"/>
        <v>0</v>
      </c>
      <c r="AP1331" s="232"/>
      <c r="AQ1331" s="86">
        <f t="shared" si="1740"/>
        <v>-206604.18</v>
      </c>
      <c r="AR1331" s="99"/>
      <c r="AS1331" s="99">
        <f>AQ1331*C1533</f>
        <v>-137081.87342999998</v>
      </c>
      <c r="AT1331" s="99">
        <f>AQ1331*C1534</f>
        <v>-69522.306570000001</v>
      </c>
      <c r="AU1331" s="100"/>
      <c r="AV1331" s="99">
        <f t="shared" si="1733"/>
        <v>-206604.18</v>
      </c>
      <c r="AW1331" s="98"/>
      <c r="AX1331" s="99"/>
      <c r="AY1331" s="98">
        <f t="shared" si="1734"/>
        <v>0</v>
      </c>
      <c r="AZ1331" s="470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</row>
    <row r="1332" spans="1:83" s="11" customFormat="1" ht="12" customHeight="1">
      <c r="A1332" s="336" t="s">
        <v>1553</v>
      </c>
      <c r="B1332" s="337" t="str">
        <f t="shared" si="1739"/>
        <v>25300463</v>
      </c>
      <c r="C1332" s="444" t="s">
        <v>1540</v>
      </c>
      <c r="D1332" s="326" t="str">
        <f t="shared" si="1736"/>
        <v>CRB</v>
      </c>
      <c r="E1332" s="326"/>
      <c r="F1332" s="354">
        <v>43221</v>
      </c>
      <c r="G1332" s="326"/>
      <c r="H1332" s="327" t="str">
        <f t="shared" si="1728"/>
        <v/>
      </c>
      <c r="I1332" s="327" t="str">
        <f t="shared" si="1729"/>
        <v>ERB</v>
      </c>
      <c r="J1332" s="327" t="str">
        <f t="shared" si="1730"/>
        <v>GRB</v>
      </c>
      <c r="K1332" s="327" t="str">
        <f t="shared" si="1721"/>
        <v/>
      </c>
      <c r="L1332" s="327" t="str">
        <f t="shared" ref="L1332" si="1744">IF(VALUE(AM1332),"W/C",IF(ISBLANK(AM1332),"NO","W/C"))</f>
        <v>NO</v>
      </c>
      <c r="M1332" s="327" t="str">
        <f t="shared" ref="M1332" si="1745">IF(VALUE(AN1332),"W/C",IF(ISBLANK(AN1332),"NO","W/C"))</f>
        <v>NO</v>
      </c>
      <c r="N1332" s="327" t="str">
        <f t="shared" ref="N1332" si="1746">IF(OR(CONCATENATE(L1332,M1332)="NOW/C",CONCATENATE(L1332,M1332)="W/CNO"),"W/C","")</f>
        <v/>
      </c>
      <c r="O1332" s="445"/>
      <c r="P1332" s="328">
        <v>-96546.48</v>
      </c>
      <c r="Q1332" s="328">
        <v>-96546.48</v>
      </c>
      <c r="R1332" s="328">
        <v>-96546.48</v>
      </c>
      <c r="S1332" s="328">
        <v>-96546.48</v>
      </c>
      <c r="T1332" s="328">
        <v>-96546.48</v>
      </c>
      <c r="U1332" s="328">
        <v>-96546.48</v>
      </c>
      <c r="V1332" s="328">
        <v>-96546.48</v>
      </c>
      <c r="W1332" s="328">
        <v>-96546.48</v>
      </c>
      <c r="X1332" s="328">
        <v>-96546.48</v>
      </c>
      <c r="Y1332" s="328">
        <v>-96546.48</v>
      </c>
      <c r="Z1332" s="328">
        <v>-96546.48</v>
      </c>
      <c r="AA1332" s="328">
        <v>-96546.48</v>
      </c>
      <c r="AB1332" s="328">
        <v>-96546.48</v>
      </c>
      <c r="AC1332" s="328"/>
      <c r="AD1332" s="328"/>
      <c r="AE1332" s="328">
        <f t="shared" si="1738"/>
        <v>-96546.48</v>
      </c>
      <c r="AF1332" s="377">
        <v>5</v>
      </c>
      <c r="AG1332" s="329" t="s">
        <v>458</v>
      </c>
      <c r="AH1332" s="330"/>
      <c r="AI1332" s="330">
        <f>AE1332*C1533</f>
        <v>-64058.589479999995</v>
      </c>
      <c r="AJ1332" s="330">
        <f>AE1332*C1534</f>
        <v>-32487.890520000001</v>
      </c>
      <c r="AK1332" s="331"/>
      <c r="AL1332" s="330">
        <f t="shared" si="1731"/>
        <v>-96546.48</v>
      </c>
      <c r="AM1332" s="332"/>
      <c r="AN1332" s="330"/>
      <c r="AO1332" s="333">
        <f t="shared" ref="AO1332" si="1747">AM1332+AN1332</f>
        <v>0</v>
      </c>
      <c r="AP1332" s="232"/>
      <c r="AQ1332" s="334">
        <f t="shared" si="1740"/>
        <v>-96546.48</v>
      </c>
      <c r="AR1332" s="330"/>
      <c r="AS1332" s="330">
        <f>AQ1332*C1533</f>
        <v>-64058.589479999995</v>
      </c>
      <c r="AT1332" s="330">
        <f>AQ1332*C1534</f>
        <v>-32487.890520000001</v>
      </c>
      <c r="AU1332" s="331"/>
      <c r="AV1332" s="330">
        <f t="shared" ref="AV1332" si="1748">SUM(AS1332:AU1332)</f>
        <v>-96546.48</v>
      </c>
      <c r="AW1332" s="332"/>
      <c r="AX1332" s="330"/>
      <c r="AY1332" s="332">
        <f t="shared" si="1734"/>
        <v>0</v>
      </c>
      <c r="AZ1332" s="470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</row>
    <row r="1333" spans="1:83" s="11" customFormat="1" ht="12" customHeight="1">
      <c r="A1333" s="161">
        <v>25300503</v>
      </c>
      <c r="B1333" s="108" t="str">
        <f t="shared" si="1739"/>
        <v>25300503</v>
      </c>
      <c r="C1333" s="94" t="s">
        <v>157</v>
      </c>
      <c r="D1333" s="112" t="str">
        <f t="shared" si="1736"/>
        <v>W/C</v>
      </c>
      <c r="E1333" s="112"/>
      <c r="F1333" s="94"/>
      <c r="G1333" s="112"/>
      <c r="H1333" s="177" t="str">
        <f t="shared" si="1728"/>
        <v/>
      </c>
      <c r="I1333" s="177" t="str">
        <f t="shared" si="1729"/>
        <v/>
      </c>
      <c r="J1333" s="177" t="str">
        <f t="shared" si="1730"/>
        <v/>
      </c>
      <c r="K1333" s="177" t="str">
        <f t="shared" si="1721"/>
        <v/>
      </c>
      <c r="L1333" s="177" t="str">
        <f t="shared" si="1679"/>
        <v>NO</v>
      </c>
      <c r="M1333" s="177" t="str">
        <f t="shared" si="1680"/>
        <v>W/C</v>
      </c>
      <c r="N1333" s="177" t="str">
        <f t="shared" si="1681"/>
        <v>W/C</v>
      </c>
      <c r="O1333"/>
      <c r="P1333" s="95">
        <v>56250.31</v>
      </c>
      <c r="Q1333" s="95">
        <v>56250.31</v>
      </c>
      <c r="R1333" s="95">
        <v>56250.31</v>
      </c>
      <c r="S1333" s="95">
        <v>54224.06</v>
      </c>
      <c r="T1333" s="95">
        <v>53645.2</v>
      </c>
      <c r="U1333" s="95">
        <v>43167.9</v>
      </c>
      <c r="V1333" s="95">
        <v>42814.95</v>
      </c>
      <c r="W1333" s="95">
        <v>42814.95</v>
      </c>
      <c r="X1333" s="95">
        <v>42814.95</v>
      </c>
      <c r="Y1333" s="95">
        <v>42814.95</v>
      </c>
      <c r="Z1333" s="95">
        <v>-26636.05</v>
      </c>
      <c r="AA1333" s="95">
        <v>-20877.47</v>
      </c>
      <c r="AB1333" s="95">
        <v>-21907.47</v>
      </c>
      <c r="AC1333" s="95"/>
      <c r="AD1333" s="95"/>
      <c r="AE1333" s="95">
        <f t="shared" si="1738"/>
        <v>33704.623333333337</v>
      </c>
      <c r="AF1333" s="102"/>
      <c r="AG1333" s="102"/>
      <c r="AH1333" s="99"/>
      <c r="AI1333" s="99"/>
      <c r="AJ1333" s="99"/>
      <c r="AK1333" s="100"/>
      <c r="AL1333" s="99">
        <f t="shared" si="1731"/>
        <v>0</v>
      </c>
      <c r="AM1333" s="98"/>
      <c r="AN1333" s="99">
        <f>AE1333</f>
        <v>33704.623333333337</v>
      </c>
      <c r="AO1333" s="247">
        <f t="shared" si="1732"/>
        <v>33704.623333333337</v>
      </c>
      <c r="AP1333" s="232"/>
      <c r="AQ1333" s="86">
        <f t="shared" si="1740"/>
        <v>-21907.47</v>
      </c>
      <c r="AR1333" s="99"/>
      <c r="AS1333" s="99"/>
      <c r="AT1333" s="99"/>
      <c r="AU1333" s="100"/>
      <c r="AV1333" s="99">
        <f t="shared" si="1733"/>
        <v>0</v>
      </c>
      <c r="AW1333" s="98"/>
      <c r="AX1333" s="99">
        <f>AQ1333</f>
        <v>-21907.47</v>
      </c>
      <c r="AY1333" s="98">
        <f t="shared" si="1734"/>
        <v>-21907.47</v>
      </c>
      <c r="AZ1333" s="470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</row>
    <row r="1334" spans="1:83" s="11" customFormat="1" ht="12" customHeight="1">
      <c r="A1334" s="161">
        <v>25300513</v>
      </c>
      <c r="B1334" s="108" t="str">
        <f t="shared" si="1739"/>
        <v>25300513</v>
      </c>
      <c r="C1334" s="94" t="s">
        <v>158</v>
      </c>
      <c r="D1334" s="112" t="str">
        <f t="shared" si="1736"/>
        <v>W/C</v>
      </c>
      <c r="E1334" s="112"/>
      <c r="F1334" s="94"/>
      <c r="G1334" s="112"/>
      <c r="H1334" s="177" t="str">
        <f t="shared" si="1728"/>
        <v/>
      </c>
      <c r="I1334" s="177" t="str">
        <f t="shared" si="1729"/>
        <v/>
      </c>
      <c r="J1334" s="177" t="str">
        <f t="shared" si="1730"/>
        <v/>
      </c>
      <c r="K1334" s="177" t="str">
        <f t="shared" si="1721"/>
        <v/>
      </c>
      <c r="L1334" s="177" t="str">
        <f t="shared" si="1679"/>
        <v>NO</v>
      </c>
      <c r="M1334" s="177" t="str">
        <f t="shared" si="1680"/>
        <v>W/C</v>
      </c>
      <c r="N1334" s="177" t="str">
        <f t="shared" si="1681"/>
        <v>W/C</v>
      </c>
      <c r="O1334" s="5"/>
      <c r="P1334" s="95">
        <v>-141.4</v>
      </c>
      <c r="Q1334" s="95">
        <v>-141.4</v>
      </c>
      <c r="R1334" s="95">
        <v>-141.4</v>
      </c>
      <c r="S1334" s="95">
        <v>-141.4</v>
      </c>
      <c r="T1334" s="95">
        <v>-141.4</v>
      </c>
      <c r="U1334" s="95">
        <v>-141.4</v>
      </c>
      <c r="V1334" s="95">
        <v>-141.4</v>
      </c>
      <c r="W1334" s="95">
        <v>-141.4</v>
      </c>
      <c r="X1334" s="95">
        <v>-141.4</v>
      </c>
      <c r="Y1334" s="95">
        <v>-141.4</v>
      </c>
      <c r="Z1334" s="95">
        <v>-141.4</v>
      </c>
      <c r="AA1334" s="95">
        <v>-141.4</v>
      </c>
      <c r="AB1334" s="95">
        <v>-141.4</v>
      </c>
      <c r="AC1334" s="95"/>
      <c r="AD1334" s="95"/>
      <c r="AE1334" s="95">
        <f t="shared" si="1738"/>
        <v>-141.40000000000003</v>
      </c>
      <c r="AF1334" s="102"/>
      <c r="AG1334" s="102"/>
      <c r="AH1334" s="99"/>
      <c r="AI1334" s="99"/>
      <c r="AJ1334" s="99"/>
      <c r="AK1334" s="100"/>
      <c r="AL1334" s="99">
        <f t="shared" si="1731"/>
        <v>0</v>
      </c>
      <c r="AM1334" s="98"/>
      <c r="AN1334" s="99">
        <f>AE1334</f>
        <v>-141.40000000000003</v>
      </c>
      <c r="AO1334" s="247">
        <f t="shared" si="1732"/>
        <v>-141.40000000000003</v>
      </c>
      <c r="AP1334" s="232"/>
      <c r="AQ1334" s="86">
        <f t="shared" si="1740"/>
        <v>-141.4</v>
      </c>
      <c r="AR1334" s="99"/>
      <c r="AS1334" s="99"/>
      <c r="AT1334" s="99"/>
      <c r="AU1334" s="100"/>
      <c r="AV1334" s="99">
        <f t="shared" si="1733"/>
        <v>0</v>
      </c>
      <c r="AW1334" s="98"/>
      <c r="AX1334" s="99">
        <f>AQ1334</f>
        <v>-141.4</v>
      </c>
      <c r="AY1334" s="98">
        <f t="shared" si="1734"/>
        <v>-141.4</v>
      </c>
      <c r="AZ1334" s="470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</row>
    <row r="1335" spans="1:83" s="11" customFormat="1" ht="12" customHeight="1">
      <c r="A1335" s="161">
        <v>25300541</v>
      </c>
      <c r="B1335" s="108" t="str">
        <f t="shared" si="1739"/>
        <v>25300541</v>
      </c>
      <c r="C1335" s="94" t="s">
        <v>333</v>
      </c>
      <c r="D1335" s="112" t="str">
        <f t="shared" si="1736"/>
        <v>W/C</v>
      </c>
      <c r="E1335" s="112"/>
      <c r="F1335" s="94"/>
      <c r="G1335" s="112"/>
      <c r="H1335" s="177" t="str">
        <f t="shared" si="1728"/>
        <v/>
      </c>
      <c r="I1335" s="177" t="str">
        <f t="shared" si="1729"/>
        <v/>
      </c>
      <c r="J1335" s="177" t="str">
        <f t="shared" si="1730"/>
        <v/>
      </c>
      <c r="K1335" s="177" t="str">
        <f t="shared" si="1721"/>
        <v/>
      </c>
      <c r="L1335" s="177" t="str">
        <f t="shared" si="1679"/>
        <v>NO</v>
      </c>
      <c r="M1335" s="177" t="str">
        <f t="shared" si="1680"/>
        <v>W/C</v>
      </c>
      <c r="N1335" s="177" t="str">
        <f t="shared" si="1681"/>
        <v>W/C</v>
      </c>
      <c r="O1335"/>
      <c r="P1335" s="95">
        <v>0</v>
      </c>
      <c r="Q1335" s="95">
        <v>-466559.9</v>
      </c>
      <c r="R1335" s="95">
        <v>0</v>
      </c>
      <c r="S1335" s="95">
        <v>0</v>
      </c>
      <c r="T1335" s="95">
        <v>0</v>
      </c>
      <c r="U1335" s="95">
        <v>0</v>
      </c>
      <c r="V1335" s="95">
        <v>0</v>
      </c>
      <c r="W1335" s="95">
        <v>0</v>
      </c>
      <c r="X1335" s="95">
        <v>0</v>
      </c>
      <c r="Y1335" s="95">
        <v>0</v>
      </c>
      <c r="Z1335" s="95">
        <v>0</v>
      </c>
      <c r="AA1335" s="95">
        <v>0</v>
      </c>
      <c r="AB1335" s="95">
        <v>0</v>
      </c>
      <c r="AC1335" s="95"/>
      <c r="AD1335" s="95"/>
      <c r="AE1335" s="95">
        <f t="shared" si="1738"/>
        <v>-38879.991666666669</v>
      </c>
      <c r="AF1335" s="143"/>
      <c r="AG1335" s="143"/>
      <c r="AH1335" s="99"/>
      <c r="AI1335" s="99"/>
      <c r="AJ1335" s="99"/>
      <c r="AK1335" s="100"/>
      <c r="AL1335" s="99">
        <f t="shared" si="1731"/>
        <v>0</v>
      </c>
      <c r="AM1335" s="98"/>
      <c r="AN1335" s="99">
        <f>AE1335</f>
        <v>-38879.991666666669</v>
      </c>
      <c r="AO1335" s="247">
        <f t="shared" si="1732"/>
        <v>-38879.991666666669</v>
      </c>
      <c r="AP1335" s="232"/>
      <c r="AQ1335" s="86">
        <f t="shared" si="1740"/>
        <v>0</v>
      </c>
      <c r="AR1335" s="99"/>
      <c r="AS1335" s="99"/>
      <c r="AT1335" s="99"/>
      <c r="AU1335" s="100"/>
      <c r="AV1335" s="99">
        <f t="shared" si="1733"/>
        <v>0</v>
      </c>
      <c r="AW1335" s="98"/>
      <c r="AX1335" s="99">
        <f t="shared" ref="AX1335:AX1337" si="1749">AQ1335</f>
        <v>0</v>
      </c>
      <c r="AY1335" s="98">
        <f t="shared" si="1734"/>
        <v>0</v>
      </c>
      <c r="AZ1335" s="470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</row>
    <row r="1336" spans="1:83" s="11" customFormat="1" ht="12" customHeight="1">
      <c r="A1336" s="167">
        <v>25300543</v>
      </c>
      <c r="B1336" s="196" t="str">
        <f t="shared" si="1739"/>
        <v>25300543</v>
      </c>
      <c r="C1336" s="94" t="s">
        <v>147</v>
      </c>
      <c r="D1336" s="112" t="str">
        <f t="shared" si="1736"/>
        <v>W/C</v>
      </c>
      <c r="E1336" s="112"/>
      <c r="F1336" s="94"/>
      <c r="G1336" s="112"/>
      <c r="H1336" s="177" t="str">
        <f t="shared" si="1728"/>
        <v/>
      </c>
      <c r="I1336" s="177" t="str">
        <f t="shared" si="1729"/>
        <v/>
      </c>
      <c r="J1336" s="177" t="str">
        <f t="shared" si="1730"/>
        <v/>
      </c>
      <c r="K1336" s="177" t="str">
        <f t="shared" si="1721"/>
        <v/>
      </c>
      <c r="L1336" s="177" t="str">
        <f t="shared" si="1679"/>
        <v>NO</v>
      </c>
      <c r="M1336" s="177" t="str">
        <f t="shared" si="1680"/>
        <v>W/C</v>
      </c>
      <c r="N1336" s="177" t="str">
        <f t="shared" si="1681"/>
        <v>W/C</v>
      </c>
      <c r="O1336" s="5"/>
      <c r="P1336" s="95">
        <v>-526.4</v>
      </c>
      <c r="Q1336" s="95">
        <v>-526.4</v>
      </c>
      <c r="R1336" s="95">
        <v>-526.4</v>
      </c>
      <c r="S1336" s="95">
        <v>-526.4</v>
      </c>
      <c r="T1336" s="95">
        <v>-526.4</v>
      </c>
      <c r="U1336" s="95">
        <v>-526.4</v>
      </c>
      <c r="V1336" s="95">
        <v>-526.4</v>
      </c>
      <c r="W1336" s="95">
        <v>-526.4</v>
      </c>
      <c r="X1336" s="95">
        <v>-526.4</v>
      </c>
      <c r="Y1336" s="95">
        <v>-526.4</v>
      </c>
      <c r="Z1336" s="95">
        <v>-526.4</v>
      </c>
      <c r="AA1336" s="95">
        <v>-526.4</v>
      </c>
      <c r="AB1336" s="95">
        <v>-526.4</v>
      </c>
      <c r="AC1336" s="95"/>
      <c r="AD1336" s="95"/>
      <c r="AE1336" s="95">
        <f t="shared" si="1738"/>
        <v>-526.39999999999986</v>
      </c>
      <c r="AF1336" s="143"/>
      <c r="AG1336" s="105"/>
      <c r="AH1336" s="99"/>
      <c r="AI1336" s="99"/>
      <c r="AJ1336" s="99"/>
      <c r="AK1336" s="100"/>
      <c r="AL1336" s="99">
        <f t="shared" si="1731"/>
        <v>0</v>
      </c>
      <c r="AM1336" s="98"/>
      <c r="AN1336" s="99">
        <f>AE1336</f>
        <v>-526.39999999999986</v>
      </c>
      <c r="AO1336" s="247">
        <f t="shared" si="1732"/>
        <v>-526.39999999999986</v>
      </c>
      <c r="AP1336" s="232"/>
      <c r="AQ1336" s="86">
        <f t="shared" si="1740"/>
        <v>-526.4</v>
      </c>
      <c r="AR1336" s="99"/>
      <c r="AS1336" s="99"/>
      <c r="AT1336" s="99"/>
      <c r="AU1336" s="100"/>
      <c r="AV1336" s="99">
        <f t="shared" si="1733"/>
        <v>0</v>
      </c>
      <c r="AW1336" s="98"/>
      <c r="AX1336" s="99">
        <f t="shared" si="1749"/>
        <v>-526.4</v>
      </c>
      <c r="AY1336" s="98">
        <f t="shared" si="1734"/>
        <v>-526.4</v>
      </c>
      <c r="AZ1336" s="470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</row>
    <row r="1337" spans="1:83" s="11" customFormat="1" ht="12" customHeight="1">
      <c r="A1337" s="161">
        <v>25300553</v>
      </c>
      <c r="B1337" s="108" t="str">
        <f t="shared" si="1739"/>
        <v>25300553</v>
      </c>
      <c r="C1337" s="144" t="s">
        <v>148</v>
      </c>
      <c r="D1337" s="112" t="str">
        <f t="shared" si="1736"/>
        <v>W/C</v>
      </c>
      <c r="E1337" s="112"/>
      <c r="F1337" s="144"/>
      <c r="G1337" s="112"/>
      <c r="H1337" s="177" t="str">
        <f t="shared" si="1728"/>
        <v/>
      </c>
      <c r="I1337" s="177" t="str">
        <f t="shared" si="1729"/>
        <v/>
      </c>
      <c r="J1337" s="177" t="str">
        <f t="shared" si="1730"/>
        <v/>
      </c>
      <c r="K1337" s="177" t="str">
        <f t="shared" si="1721"/>
        <v/>
      </c>
      <c r="L1337" s="177" t="str">
        <f t="shared" si="1679"/>
        <v>NO</v>
      </c>
      <c r="M1337" s="177" t="str">
        <f t="shared" si="1680"/>
        <v>W/C</v>
      </c>
      <c r="N1337" s="177" t="str">
        <f t="shared" si="1681"/>
        <v>W/C</v>
      </c>
      <c r="O1337"/>
      <c r="P1337" s="95">
        <v>6860.05</v>
      </c>
      <c r="Q1337" s="95">
        <v>6860.05</v>
      </c>
      <c r="R1337" s="95">
        <v>6860.05</v>
      </c>
      <c r="S1337" s="95">
        <v>87</v>
      </c>
      <c r="T1337" s="95">
        <v>87</v>
      </c>
      <c r="U1337" s="95">
        <v>87</v>
      </c>
      <c r="V1337" s="95">
        <v>87</v>
      </c>
      <c r="W1337" s="95">
        <v>87</v>
      </c>
      <c r="X1337" s="95">
        <v>87</v>
      </c>
      <c r="Y1337" s="95">
        <v>87</v>
      </c>
      <c r="Z1337" s="95">
        <v>87</v>
      </c>
      <c r="AA1337" s="95">
        <v>87</v>
      </c>
      <c r="AB1337" s="95">
        <v>87</v>
      </c>
      <c r="AC1337" s="95"/>
      <c r="AD1337" s="95"/>
      <c r="AE1337" s="95">
        <f t="shared" si="1738"/>
        <v>1498.0520833333333</v>
      </c>
      <c r="AF1337" s="102"/>
      <c r="AG1337" s="101"/>
      <c r="AH1337" s="99"/>
      <c r="AI1337" s="99"/>
      <c r="AJ1337" s="99"/>
      <c r="AK1337" s="100"/>
      <c r="AL1337" s="99">
        <f t="shared" si="1731"/>
        <v>0</v>
      </c>
      <c r="AM1337" s="98"/>
      <c r="AN1337" s="99">
        <f>AE1337</f>
        <v>1498.0520833333333</v>
      </c>
      <c r="AO1337" s="247">
        <f t="shared" si="1732"/>
        <v>1498.0520833333333</v>
      </c>
      <c r="AP1337" s="232"/>
      <c r="AQ1337" s="86">
        <f t="shared" si="1740"/>
        <v>87</v>
      </c>
      <c r="AR1337" s="99"/>
      <c r="AS1337" s="99"/>
      <c r="AT1337" s="99"/>
      <c r="AU1337" s="100"/>
      <c r="AV1337" s="99">
        <f t="shared" si="1733"/>
        <v>0</v>
      </c>
      <c r="AW1337" s="98"/>
      <c r="AX1337" s="99">
        <f t="shared" si="1749"/>
        <v>87</v>
      </c>
      <c r="AY1337" s="98">
        <f t="shared" si="1734"/>
        <v>87</v>
      </c>
      <c r="AZ1337" s="470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</row>
    <row r="1338" spans="1:83" s="11" customFormat="1" ht="12" customHeight="1">
      <c r="A1338" s="161">
        <v>25300561</v>
      </c>
      <c r="B1338" s="108" t="str">
        <f t="shared" si="1739"/>
        <v>25300561</v>
      </c>
      <c r="C1338" s="94" t="s">
        <v>665</v>
      </c>
      <c r="D1338" s="112" t="str">
        <f t="shared" si="1736"/>
        <v>Non-Op</v>
      </c>
      <c r="E1338" s="112"/>
      <c r="F1338" s="94"/>
      <c r="G1338" s="112"/>
      <c r="H1338" s="177" t="str">
        <f t="shared" si="1728"/>
        <v/>
      </c>
      <c r="I1338" s="177" t="str">
        <f t="shared" si="1729"/>
        <v/>
      </c>
      <c r="J1338" s="177" t="str">
        <f t="shared" si="1730"/>
        <v/>
      </c>
      <c r="K1338" s="177" t="str">
        <f t="shared" si="1721"/>
        <v>Non-Op</v>
      </c>
      <c r="L1338" s="177" t="str">
        <f t="shared" ref="L1338:L1416" si="1750">IF(VALUE(AM1338),"W/C",IF(ISBLANK(AM1338),"NO","W/C"))</f>
        <v>NO</v>
      </c>
      <c r="M1338" s="177" t="str">
        <f t="shared" ref="M1338:M1416" si="1751">IF(VALUE(AN1338),"W/C",IF(ISBLANK(AN1338),"NO","W/C"))</f>
        <v>NO</v>
      </c>
      <c r="N1338" s="177" t="str">
        <f t="shared" ref="N1338:N1416" si="1752">IF(OR(CONCATENATE(L1338,M1338)="NOW/C",CONCATENATE(L1338,M1338)="W/CNO"),"W/C","")</f>
        <v/>
      </c>
      <c r="O1338"/>
      <c r="P1338" s="95">
        <v>-7406855</v>
      </c>
      <c r="Q1338" s="95">
        <v>-7406855</v>
      </c>
      <c r="R1338" s="95">
        <v>-7406855</v>
      </c>
      <c r="S1338" s="95">
        <v>-7415469</v>
      </c>
      <c r="T1338" s="95">
        <v>-7415469</v>
      </c>
      <c r="U1338" s="95">
        <v>-7415469</v>
      </c>
      <c r="V1338" s="95">
        <v>-7424248</v>
      </c>
      <c r="W1338" s="95">
        <v>-7424248</v>
      </c>
      <c r="X1338" s="95">
        <v>-7424248</v>
      </c>
      <c r="Y1338" s="95">
        <v>-7433196</v>
      </c>
      <c r="Z1338" s="95">
        <v>-7433196</v>
      </c>
      <c r="AA1338" s="95">
        <v>-7433196</v>
      </c>
      <c r="AB1338" s="95">
        <v>-7442314</v>
      </c>
      <c r="AC1338" s="95"/>
      <c r="AD1338" s="95"/>
      <c r="AE1338" s="95">
        <f t="shared" si="1738"/>
        <v>-7421419.458333333</v>
      </c>
      <c r="AF1338" s="102"/>
      <c r="AG1338" s="101"/>
      <c r="AH1338" s="99"/>
      <c r="AI1338" s="99"/>
      <c r="AJ1338" s="99"/>
      <c r="AK1338" s="100">
        <f>AE1338</f>
        <v>-7421419.458333333</v>
      </c>
      <c r="AL1338" s="99">
        <f t="shared" si="1731"/>
        <v>-7421419.458333333</v>
      </c>
      <c r="AM1338" s="98"/>
      <c r="AN1338" s="99"/>
      <c r="AO1338" s="247">
        <f t="shared" si="1732"/>
        <v>0</v>
      </c>
      <c r="AP1338" s="232"/>
      <c r="AQ1338" s="86">
        <f t="shared" si="1740"/>
        <v>-7442314</v>
      </c>
      <c r="AR1338" s="99"/>
      <c r="AS1338" s="99"/>
      <c r="AT1338" s="99"/>
      <c r="AU1338" s="100">
        <f>AQ1338</f>
        <v>-7442314</v>
      </c>
      <c r="AV1338" s="99">
        <f t="shared" si="1733"/>
        <v>-7442314</v>
      </c>
      <c r="AW1338" s="98"/>
      <c r="AX1338" s="99"/>
      <c r="AY1338" s="98">
        <f t="shared" si="1734"/>
        <v>0</v>
      </c>
      <c r="AZ1338" s="470" t="s">
        <v>1682</v>
      </c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</row>
    <row r="1339" spans="1:83" s="11" customFormat="1" ht="12" customHeight="1">
      <c r="A1339" s="493" t="s">
        <v>1638</v>
      </c>
      <c r="B1339" s="494" t="str">
        <f t="shared" si="1739"/>
        <v>25300563</v>
      </c>
      <c r="C1339" s="479" t="s">
        <v>1634</v>
      </c>
      <c r="D1339" s="480" t="str">
        <f t="shared" si="1736"/>
        <v>W/C</v>
      </c>
      <c r="E1339" s="480"/>
      <c r="F1339" s="499">
        <v>43405</v>
      </c>
      <c r="G1339" s="480"/>
      <c r="H1339" s="482" t="str">
        <f t="shared" si="1728"/>
        <v/>
      </c>
      <c r="I1339" s="482" t="str">
        <f t="shared" si="1729"/>
        <v/>
      </c>
      <c r="J1339" s="482" t="str">
        <f t="shared" si="1730"/>
        <v/>
      </c>
      <c r="K1339" s="482" t="str">
        <f t="shared" si="1721"/>
        <v/>
      </c>
      <c r="L1339" s="482" t="str">
        <f t="shared" ref="L1339" si="1753">IF(VALUE(AM1339),"W/C",IF(ISBLANK(AM1339),"NO","W/C"))</f>
        <v>NO</v>
      </c>
      <c r="M1339" s="482" t="str">
        <f t="shared" ref="M1339" si="1754">IF(VALUE(AN1339),"W/C",IF(ISBLANK(AN1339),"NO","W/C"))</f>
        <v>W/C</v>
      </c>
      <c r="N1339" s="482" t="str">
        <f t="shared" ref="N1339" si="1755">IF(OR(CONCATENATE(L1339,M1339)="NOW/C",CONCATENATE(L1339,M1339)="W/CNO"),"W/C","")</f>
        <v>W/C</v>
      </c>
      <c r="O1339" s="483"/>
      <c r="P1339" s="484">
        <v>-1779.95</v>
      </c>
      <c r="Q1339" s="484">
        <v>-1779.95</v>
      </c>
      <c r="R1339" s="484">
        <v>0</v>
      </c>
      <c r="S1339" s="484">
        <v>0</v>
      </c>
      <c r="T1339" s="484">
        <v>0</v>
      </c>
      <c r="U1339" s="484">
        <v>0</v>
      </c>
      <c r="V1339" s="484">
        <v>0</v>
      </c>
      <c r="W1339" s="484">
        <v>0</v>
      </c>
      <c r="X1339" s="484">
        <v>0</v>
      </c>
      <c r="Y1339" s="484">
        <v>0</v>
      </c>
      <c r="Z1339" s="484">
        <v>0</v>
      </c>
      <c r="AA1339" s="484">
        <v>0</v>
      </c>
      <c r="AB1339" s="484">
        <v>0</v>
      </c>
      <c r="AC1339" s="484"/>
      <c r="AD1339" s="484"/>
      <c r="AE1339" s="484">
        <f t="shared" si="1738"/>
        <v>-222.49375000000001</v>
      </c>
      <c r="AF1339" s="485"/>
      <c r="AG1339" s="496"/>
      <c r="AH1339" s="487"/>
      <c r="AI1339" s="487"/>
      <c r="AJ1339" s="487"/>
      <c r="AK1339" s="488"/>
      <c r="AL1339" s="487">
        <f t="shared" si="1731"/>
        <v>0</v>
      </c>
      <c r="AM1339" s="489"/>
      <c r="AN1339" s="487">
        <f>AE1339</f>
        <v>-222.49375000000001</v>
      </c>
      <c r="AO1339" s="490">
        <f t="shared" ref="AO1339" si="1756">AM1339+AN1339</f>
        <v>-222.49375000000001</v>
      </c>
      <c r="AP1339" s="232"/>
      <c r="AQ1339" s="491">
        <f t="shared" si="1740"/>
        <v>0</v>
      </c>
      <c r="AR1339" s="487"/>
      <c r="AS1339" s="487"/>
      <c r="AT1339" s="487"/>
      <c r="AU1339" s="488"/>
      <c r="AV1339" s="487">
        <f t="shared" si="1733"/>
        <v>0</v>
      </c>
      <c r="AW1339" s="489"/>
      <c r="AX1339" s="487">
        <f>AQ1339</f>
        <v>0</v>
      </c>
      <c r="AY1339" s="489">
        <f t="shared" si="1734"/>
        <v>0</v>
      </c>
      <c r="AZ1339" s="470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</row>
    <row r="1340" spans="1:83" s="11" customFormat="1" ht="12" customHeight="1">
      <c r="A1340" s="165">
        <v>25300581</v>
      </c>
      <c r="B1340" s="107" t="str">
        <f t="shared" si="1739"/>
        <v>25300581</v>
      </c>
      <c r="C1340" s="107" t="s">
        <v>56</v>
      </c>
      <c r="D1340" s="112" t="str">
        <f t="shared" si="1736"/>
        <v>W/C</v>
      </c>
      <c r="E1340" s="112"/>
      <c r="F1340" s="107"/>
      <c r="G1340" s="112"/>
      <c r="H1340" s="177" t="str">
        <f t="shared" si="1728"/>
        <v/>
      </c>
      <c r="I1340" s="177" t="str">
        <f t="shared" si="1729"/>
        <v/>
      </c>
      <c r="J1340" s="177" t="str">
        <f t="shared" si="1730"/>
        <v/>
      </c>
      <c r="K1340" s="177" t="str">
        <f t="shared" ref="K1340:K1374" si="1757">IF(VALUE(AK1340),K$7,IF(ISBLANK(AK1340),"",K$7))</f>
        <v/>
      </c>
      <c r="L1340" s="177" t="str">
        <f t="shared" si="1750"/>
        <v>NO</v>
      </c>
      <c r="M1340" s="177" t="str">
        <f t="shared" si="1751"/>
        <v>W/C</v>
      </c>
      <c r="N1340" s="177" t="str">
        <f t="shared" si="1752"/>
        <v>W/C</v>
      </c>
      <c r="O1340"/>
      <c r="P1340" s="95">
        <v>-7126330.3799999999</v>
      </c>
      <c r="Q1340" s="95">
        <v>-7126330.3799999999</v>
      </c>
      <c r="R1340" s="95">
        <v>-7126330.3799999999</v>
      </c>
      <c r="S1340" s="95">
        <v>-7126330.3799999999</v>
      </c>
      <c r="T1340" s="95">
        <v>-7126330.3799999999</v>
      </c>
      <c r="U1340" s="95">
        <v>-7126330.3799999999</v>
      </c>
      <c r="V1340" s="95">
        <v>-7126330.3799999999</v>
      </c>
      <c r="W1340" s="95">
        <v>-7126330.3799999999</v>
      </c>
      <c r="X1340" s="95">
        <v>-7126330.3799999999</v>
      </c>
      <c r="Y1340" s="95">
        <v>-7126330.3799999999</v>
      </c>
      <c r="Z1340" s="95">
        <v>-7790426.1600000001</v>
      </c>
      <c r="AA1340" s="95">
        <v>-7790426.1600000001</v>
      </c>
      <c r="AB1340" s="95">
        <v>-7790426.1600000001</v>
      </c>
      <c r="AC1340" s="95"/>
      <c r="AD1340" s="95"/>
      <c r="AE1340" s="95">
        <f t="shared" si="1738"/>
        <v>-7264683.6675000004</v>
      </c>
      <c r="AF1340" s="102"/>
      <c r="AG1340" s="102"/>
      <c r="AH1340" s="99"/>
      <c r="AI1340" s="99"/>
      <c r="AJ1340" s="99"/>
      <c r="AK1340" s="100"/>
      <c r="AL1340" s="99">
        <f t="shared" si="1731"/>
        <v>0</v>
      </c>
      <c r="AM1340" s="98"/>
      <c r="AN1340" s="99">
        <f>AE1340</f>
        <v>-7264683.6675000004</v>
      </c>
      <c r="AO1340" s="247">
        <f t="shared" si="1732"/>
        <v>-7264683.6675000004</v>
      </c>
      <c r="AP1340" s="232"/>
      <c r="AQ1340" s="86">
        <f t="shared" si="1740"/>
        <v>-7790426.1600000001</v>
      </c>
      <c r="AR1340" s="99"/>
      <c r="AS1340" s="99"/>
      <c r="AT1340" s="99"/>
      <c r="AU1340" s="100"/>
      <c r="AV1340" s="99">
        <f t="shared" si="1733"/>
        <v>0</v>
      </c>
      <c r="AW1340" s="98"/>
      <c r="AX1340" s="99">
        <f>AQ1340</f>
        <v>-7790426.1600000001</v>
      </c>
      <c r="AY1340" s="98">
        <f t="shared" si="1734"/>
        <v>-7790426.1600000001</v>
      </c>
      <c r="AZ1340" s="47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</row>
    <row r="1341" spans="1:83" s="11" customFormat="1" ht="12" customHeight="1">
      <c r="A1341" s="165">
        <v>25300582</v>
      </c>
      <c r="B1341" s="107" t="str">
        <f t="shared" si="1739"/>
        <v>25300582</v>
      </c>
      <c r="C1341" s="107" t="s">
        <v>57</v>
      </c>
      <c r="D1341" s="112" t="str">
        <f t="shared" si="1736"/>
        <v>W/C</v>
      </c>
      <c r="E1341" s="112"/>
      <c r="F1341" s="107"/>
      <c r="G1341" s="112"/>
      <c r="H1341" s="177" t="str">
        <f t="shared" ref="H1341:H1375" si="1758">IF(VALUE(AH1341),H$7,IF(ISBLANK(AH1341),"",H$7))</f>
        <v/>
      </c>
      <c r="I1341" s="177" t="str">
        <f t="shared" ref="I1341:I1375" si="1759">IF(VALUE(AI1341),I$7,IF(ISBLANK(AI1341),"",I$7))</f>
        <v/>
      </c>
      <c r="J1341" s="177" t="str">
        <f t="shared" ref="J1341:J1375" si="1760">IF(VALUE(AJ1341),J$7,IF(ISBLANK(AJ1341),"",J$7))</f>
        <v/>
      </c>
      <c r="K1341" s="177" t="str">
        <f t="shared" si="1757"/>
        <v/>
      </c>
      <c r="L1341" s="177" t="str">
        <f t="shared" si="1750"/>
        <v>NO</v>
      </c>
      <c r="M1341" s="177" t="str">
        <f t="shared" si="1751"/>
        <v>W/C</v>
      </c>
      <c r="N1341" s="177" t="str">
        <f t="shared" si="1752"/>
        <v>W/C</v>
      </c>
      <c r="O1341"/>
      <c r="P1341" s="95">
        <v>-3176619.26</v>
      </c>
      <c r="Q1341" s="95">
        <v>-3176619.26</v>
      </c>
      <c r="R1341" s="95">
        <v>-3176619.26</v>
      </c>
      <c r="S1341" s="95">
        <v>-3176619.26</v>
      </c>
      <c r="T1341" s="95">
        <v>-3176619.26</v>
      </c>
      <c r="U1341" s="95">
        <v>-3176619.26</v>
      </c>
      <c r="V1341" s="95">
        <v>-3176619.26</v>
      </c>
      <c r="W1341" s="95">
        <v>-3176619.26</v>
      </c>
      <c r="X1341" s="95">
        <v>-3176619.26</v>
      </c>
      <c r="Y1341" s="95">
        <v>-3176619.26</v>
      </c>
      <c r="Z1341" s="95">
        <v>-3515840.87</v>
      </c>
      <c r="AA1341" s="95">
        <v>-3515840.87</v>
      </c>
      <c r="AB1341" s="95">
        <v>-3515840.87</v>
      </c>
      <c r="AC1341" s="95"/>
      <c r="AD1341" s="95"/>
      <c r="AE1341" s="95">
        <f t="shared" si="1738"/>
        <v>-3247290.4287499995</v>
      </c>
      <c r="AF1341" s="102"/>
      <c r="AG1341" s="102"/>
      <c r="AH1341" s="99"/>
      <c r="AI1341" s="99"/>
      <c r="AJ1341" s="99"/>
      <c r="AK1341" s="100"/>
      <c r="AL1341" s="99">
        <f t="shared" si="1731"/>
        <v>0</v>
      </c>
      <c r="AM1341" s="98"/>
      <c r="AN1341" s="99">
        <f>AE1341</f>
        <v>-3247290.4287499995</v>
      </c>
      <c r="AO1341" s="247">
        <f t="shared" si="1732"/>
        <v>-3247290.4287499995</v>
      </c>
      <c r="AP1341" s="232"/>
      <c r="AQ1341" s="86">
        <f t="shared" si="1740"/>
        <v>-3515840.87</v>
      </c>
      <c r="AR1341" s="99"/>
      <c r="AS1341" s="99"/>
      <c r="AT1341" s="99"/>
      <c r="AU1341" s="100"/>
      <c r="AV1341" s="99">
        <f t="shared" si="1733"/>
        <v>0</v>
      </c>
      <c r="AW1341" s="98"/>
      <c r="AX1341" s="99">
        <f t="shared" ref="AX1341:AX1343" si="1761">AQ1341</f>
        <v>-3515840.87</v>
      </c>
      <c r="AY1341" s="98">
        <f t="shared" si="1734"/>
        <v>-3515840.87</v>
      </c>
      <c r="AZ1341" s="470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</row>
    <row r="1342" spans="1:83" s="11" customFormat="1" ht="12" customHeight="1">
      <c r="A1342" s="165">
        <v>25300591</v>
      </c>
      <c r="B1342" s="107" t="str">
        <f t="shared" si="1739"/>
        <v>25300591</v>
      </c>
      <c r="C1342" s="107" t="s">
        <v>58</v>
      </c>
      <c r="D1342" s="112" t="str">
        <f t="shared" si="1736"/>
        <v>W/C</v>
      </c>
      <c r="E1342" s="112"/>
      <c r="F1342" s="107"/>
      <c r="G1342" s="112"/>
      <c r="H1342" s="177" t="str">
        <f t="shared" si="1758"/>
        <v/>
      </c>
      <c r="I1342" s="177" t="str">
        <f t="shared" si="1759"/>
        <v/>
      </c>
      <c r="J1342" s="177" t="str">
        <f t="shared" si="1760"/>
        <v/>
      </c>
      <c r="K1342" s="177" t="str">
        <f t="shared" si="1757"/>
        <v/>
      </c>
      <c r="L1342" s="177" t="str">
        <f t="shared" si="1750"/>
        <v>NO</v>
      </c>
      <c r="M1342" s="177" t="str">
        <f t="shared" si="1751"/>
        <v>W/C</v>
      </c>
      <c r="N1342" s="177" t="str">
        <f t="shared" si="1752"/>
        <v>W/C</v>
      </c>
      <c r="O1342"/>
      <c r="P1342" s="95">
        <v>7126330.3799999999</v>
      </c>
      <c r="Q1342" s="95">
        <v>7126330.3799999999</v>
      </c>
      <c r="R1342" s="95">
        <v>7126330.3799999999</v>
      </c>
      <c r="S1342" s="95">
        <v>7126330.3799999999</v>
      </c>
      <c r="T1342" s="95">
        <v>7126330.3799999999</v>
      </c>
      <c r="U1342" s="95">
        <v>7126330.3799999999</v>
      </c>
      <c r="V1342" s="95">
        <v>7126330.3799999999</v>
      </c>
      <c r="W1342" s="95">
        <v>7126330.3799999999</v>
      </c>
      <c r="X1342" s="95">
        <v>7126330.3799999999</v>
      </c>
      <c r="Y1342" s="95">
        <v>7126330.3799999999</v>
      </c>
      <c r="Z1342" s="95">
        <v>7790426.1600000001</v>
      </c>
      <c r="AA1342" s="95">
        <v>7790426.1600000001</v>
      </c>
      <c r="AB1342" s="95">
        <v>7790426.1600000001</v>
      </c>
      <c r="AC1342" s="95"/>
      <c r="AD1342" s="95"/>
      <c r="AE1342" s="95">
        <f t="shared" si="1738"/>
        <v>7264683.6675000004</v>
      </c>
      <c r="AF1342" s="102"/>
      <c r="AG1342" s="102"/>
      <c r="AH1342" s="99"/>
      <c r="AI1342" s="99"/>
      <c r="AJ1342" s="99"/>
      <c r="AK1342" s="100"/>
      <c r="AL1342" s="99">
        <f t="shared" si="1731"/>
        <v>0</v>
      </c>
      <c r="AM1342" s="98"/>
      <c r="AN1342" s="99">
        <f>AE1342</f>
        <v>7264683.6675000004</v>
      </c>
      <c r="AO1342" s="247">
        <f t="shared" si="1732"/>
        <v>7264683.6675000004</v>
      </c>
      <c r="AP1342" s="232"/>
      <c r="AQ1342" s="86">
        <f t="shared" si="1740"/>
        <v>7790426.1600000001</v>
      </c>
      <c r="AR1342" s="99"/>
      <c r="AS1342" s="99"/>
      <c r="AT1342" s="99"/>
      <c r="AU1342" s="100"/>
      <c r="AV1342" s="99">
        <f t="shared" si="1733"/>
        <v>0</v>
      </c>
      <c r="AW1342" s="98"/>
      <c r="AX1342" s="99">
        <f t="shared" si="1761"/>
        <v>7790426.1600000001</v>
      </c>
      <c r="AY1342" s="98">
        <f t="shared" si="1734"/>
        <v>7790426.1600000001</v>
      </c>
      <c r="AZ1342" s="470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</row>
    <row r="1343" spans="1:83" s="11" customFormat="1" ht="12" customHeight="1">
      <c r="A1343" s="165">
        <v>25300592</v>
      </c>
      <c r="B1343" s="107" t="str">
        <f t="shared" si="1739"/>
        <v>25300592</v>
      </c>
      <c r="C1343" s="107" t="s">
        <v>59</v>
      </c>
      <c r="D1343" s="112" t="str">
        <f t="shared" si="1736"/>
        <v>W/C</v>
      </c>
      <c r="E1343" s="112"/>
      <c r="F1343" s="107"/>
      <c r="G1343" s="112"/>
      <c r="H1343" s="177" t="str">
        <f t="shared" si="1758"/>
        <v/>
      </c>
      <c r="I1343" s="177" t="str">
        <f t="shared" si="1759"/>
        <v/>
      </c>
      <c r="J1343" s="177" t="str">
        <f t="shared" si="1760"/>
        <v/>
      </c>
      <c r="K1343" s="177" t="str">
        <f t="shared" si="1757"/>
        <v/>
      </c>
      <c r="L1343" s="177" t="str">
        <f t="shared" si="1750"/>
        <v>NO</v>
      </c>
      <c r="M1343" s="177" t="str">
        <f t="shared" si="1751"/>
        <v>W/C</v>
      </c>
      <c r="N1343" s="177" t="str">
        <f t="shared" si="1752"/>
        <v>W/C</v>
      </c>
      <c r="O1343"/>
      <c r="P1343" s="95">
        <v>3176619.26</v>
      </c>
      <c r="Q1343" s="95">
        <v>3176619.26</v>
      </c>
      <c r="R1343" s="95">
        <v>3176619.26</v>
      </c>
      <c r="S1343" s="95">
        <v>3176619.26</v>
      </c>
      <c r="T1343" s="95">
        <v>3176619.26</v>
      </c>
      <c r="U1343" s="95">
        <v>3176619.26</v>
      </c>
      <c r="V1343" s="95">
        <v>3176619.26</v>
      </c>
      <c r="W1343" s="95">
        <v>3176619.26</v>
      </c>
      <c r="X1343" s="95">
        <v>3176619.26</v>
      </c>
      <c r="Y1343" s="95">
        <v>3176619.26</v>
      </c>
      <c r="Z1343" s="95">
        <v>3515840.87</v>
      </c>
      <c r="AA1343" s="95">
        <v>3515840.87</v>
      </c>
      <c r="AB1343" s="95">
        <v>3515840.87</v>
      </c>
      <c r="AC1343" s="95"/>
      <c r="AD1343" s="95"/>
      <c r="AE1343" s="95">
        <f t="shared" si="1738"/>
        <v>3247290.4287499995</v>
      </c>
      <c r="AF1343" s="102"/>
      <c r="AG1343" s="102"/>
      <c r="AH1343" s="99"/>
      <c r="AI1343" s="99"/>
      <c r="AJ1343" s="99"/>
      <c r="AK1343" s="100"/>
      <c r="AL1343" s="99">
        <f t="shared" si="1731"/>
        <v>0</v>
      </c>
      <c r="AM1343" s="98"/>
      <c r="AN1343" s="99">
        <f>AE1343</f>
        <v>3247290.4287499995</v>
      </c>
      <c r="AO1343" s="247">
        <f t="shared" si="1732"/>
        <v>3247290.4287499995</v>
      </c>
      <c r="AP1343" s="232"/>
      <c r="AQ1343" s="86">
        <f t="shared" si="1740"/>
        <v>3515840.87</v>
      </c>
      <c r="AR1343" s="99"/>
      <c r="AS1343" s="99"/>
      <c r="AT1343" s="99"/>
      <c r="AU1343" s="100"/>
      <c r="AV1343" s="99">
        <f t="shared" si="1733"/>
        <v>0</v>
      </c>
      <c r="AW1343" s="98"/>
      <c r="AX1343" s="99">
        <f t="shared" si="1761"/>
        <v>3515840.87</v>
      </c>
      <c r="AY1343" s="98">
        <f t="shared" si="1734"/>
        <v>3515840.87</v>
      </c>
      <c r="AZ1343" s="470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</row>
    <row r="1344" spans="1:83" s="11" customFormat="1" ht="12" customHeight="1">
      <c r="A1344" s="167">
        <v>25300602</v>
      </c>
      <c r="B1344" s="196" t="str">
        <f t="shared" si="1739"/>
        <v>25300602</v>
      </c>
      <c r="C1344" s="107" t="s">
        <v>892</v>
      </c>
      <c r="D1344" s="112" t="str">
        <f t="shared" si="1736"/>
        <v>Non-Op</v>
      </c>
      <c r="E1344" s="112"/>
      <c r="F1344" s="107"/>
      <c r="G1344" s="112"/>
      <c r="H1344" s="177" t="str">
        <f t="shared" si="1758"/>
        <v/>
      </c>
      <c r="I1344" s="177" t="str">
        <f t="shared" si="1759"/>
        <v/>
      </c>
      <c r="J1344" s="177" t="str">
        <f t="shared" si="1760"/>
        <v/>
      </c>
      <c r="K1344" s="177" t="str">
        <f t="shared" si="1757"/>
        <v>Non-Op</v>
      </c>
      <c r="L1344" s="177" t="str">
        <f t="shared" si="1750"/>
        <v>NO</v>
      </c>
      <c r="M1344" s="177" t="str">
        <f t="shared" si="1751"/>
        <v>NO</v>
      </c>
      <c r="N1344" s="177" t="str">
        <f t="shared" si="1752"/>
        <v/>
      </c>
      <c r="O1344" s="5"/>
      <c r="P1344" s="95">
        <v>0</v>
      </c>
      <c r="Q1344" s="95">
        <v>0</v>
      </c>
      <c r="R1344" s="95">
        <v>-4011595.13</v>
      </c>
      <c r="S1344" s="95">
        <v>0</v>
      </c>
      <c r="T1344" s="95">
        <v>0</v>
      </c>
      <c r="U1344" s="95">
        <v>0</v>
      </c>
      <c r="V1344" s="95">
        <v>0</v>
      </c>
      <c r="W1344" s="95">
        <v>0</v>
      </c>
      <c r="X1344" s="95">
        <v>0</v>
      </c>
      <c r="Y1344" s="95">
        <v>0</v>
      </c>
      <c r="Z1344" s="95">
        <v>0</v>
      </c>
      <c r="AA1344" s="95">
        <v>-10148326.119999999</v>
      </c>
      <c r="AB1344" s="95">
        <v>-2757355.74</v>
      </c>
      <c r="AC1344" s="95"/>
      <c r="AD1344" s="95"/>
      <c r="AE1344" s="95">
        <f t="shared" si="1738"/>
        <v>-1294883.26</v>
      </c>
      <c r="AF1344" s="102"/>
      <c r="AG1344" s="101"/>
      <c r="AH1344" s="99"/>
      <c r="AI1344" s="99"/>
      <c r="AJ1344" s="99"/>
      <c r="AK1344" s="100">
        <f t="shared" ref="AK1344:AK1349" si="1762">AE1344</f>
        <v>-1294883.26</v>
      </c>
      <c r="AL1344" s="99">
        <f t="shared" si="1731"/>
        <v>-1294883.26</v>
      </c>
      <c r="AM1344" s="98"/>
      <c r="AN1344" s="99"/>
      <c r="AO1344" s="247">
        <f t="shared" si="1732"/>
        <v>0</v>
      </c>
      <c r="AP1344" s="232"/>
      <c r="AQ1344" s="86">
        <f t="shared" si="1740"/>
        <v>-2757355.74</v>
      </c>
      <c r="AR1344" s="99"/>
      <c r="AS1344" s="99"/>
      <c r="AT1344" s="99"/>
      <c r="AU1344" s="100">
        <f t="shared" ref="AU1344:AU1349" si="1763">AQ1344</f>
        <v>-2757355.74</v>
      </c>
      <c r="AV1344" s="99">
        <f t="shared" si="1733"/>
        <v>-2757355.74</v>
      </c>
      <c r="AW1344" s="98"/>
      <c r="AX1344" s="99"/>
      <c r="AY1344" s="98">
        <f t="shared" si="1734"/>
        <v>0</v>
      </c>
      <c r="AZ1344" s="470" t="s">
        <v>1673</v>
      </c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</row>
    <row r="1345" spans="1:83" s="11" customFormat="1" ht="12" customHeight="1">
      <c r="A1345" s="505">
        <v>25300603</v>
      </c>
      <c r="B1345" s="507" t="str">
        <f t="shared" si="1739"/>
        <v>25300603</v>
      </c>
      <c r="C1345" s="479" t="s">
        <v>1604</v>
      </c>
      <c r="D1345" s="480" t="str">
        <f t="shared" si="1736"/>
        <v>Non-Op</v>
      </c>
      <c r="E1345" s="480"/>
      <c r="F1345" s="481">
        <v>43329</v>
      </c>
      <c r="G1345" s="480"/>
      <c r="H1345" s="482" t="str">
        <f t="shared" si="1758"/>
        <v/>
      </c>
      <c r="I1345" s="482" t="str">
        <f t="shared" si="1759"/>
        <v/>
      </c>
      <c r="J1345" s="482" t="str">
        <f t="shared" si="1760"/>
        <v/>
      </c>
      <c r="K1345" s="482" t="str">
        <f t="shared" si="1757"/>
        <v>Non-Op</v>
      </c>
      <c r="L1345" s="482" t="str">
        <f t="shared" ref="L1345" si="1764">IF(VALUE(AM1345),"W/C",IF(ISBLANK(AM1345),"NO","W/C"))</f>
        <v>NO</v>
      </c>
      <c r="M1345" s="482" t="str">
        <f t="shared" ref="M1345" si="1765">IF(VALUE(AN1345),"W/C",IF(ISBLANK(AN1345),"NO","W/C"))</f>
        <v>NO</v>
      </c>
      <c r="N1345" s="482" t="str">
        <f t="shared" ref="N1345" si="1766">IF(OR(CONCATENATE(L1345,M1345)="NOW/C",CONCATENATE(L1345,M1345)="W/CNO"),"W/C","")</f>
        <v/>
      </c>
      <c r="O1345" s="483"/>
      <c r="P1345" s="484">
        <v>-150000</v>
      </c>
      <c r="Q1345" s="484">
        <v>-150000</v>
      </c>
      <c r="R1345" s="484">
        <v>-150000</v>
      </c>
      <c r="S1345" s="484">
        <v>-150000</v>
      </c>
      <c r="T1345" s="484">
        <v>-150000</v>
      </c>
      <c r="U1345" s="484">
        <v>-150000</v>
      </c>
      <c r="V1345" s="484">
        <v>-150000</v>
      </c>
      <c r="W1345" s="484">
        <v>-150000</v>
      </c>
      <c r="X1345" s="484">
        <v>-150000</v>
      </c>
      <c r="Y1345" s="484">
        <v>-150000</v>
      </c>
      <c r="Z1345" s="484">
        <v>-150000</v>
      </c>
      <c r="AA1345" s="484">
        <v>-150000</v>
      </c>
      <c r="AB1345" s="484">
        <v>-150000</v>
      </c>
      <c r="AC1345" s="484"/>
      <c r="AD1345" s="484"/>
      <c r="AE1345" s="484">
        <f t="shared" si="1738"/>
        <v>-150000</v>
      </c>
      <c r="AF1345" s="485"/>
      <c r="AG1345" s="486"/>
      <c r="AH1345" s="487"/>
      <c r="AI1345" s="487"/>
      <c r="AJ1345" s="487"/>
      <c r="AK1345" s="488">
        <f t="shared" si="1762"/>
        <v>-150000</v>
      </c>
      <c r="AL1345" s="487">
        <f t="shared" ref="AL1345" si="1767">SUM(AI1345:AK1345)</f>
        <v>-150000</v>
      </c>
      <c r="AM1345" s="489"/>
      <c r="AN1345" s="487"/>
      <c r="AO1345" s="490">
        <f t="shared" ref="AO1345" si="1768">AM1345+AN1345</f>
        <v>0</v>
      </c>
      <c r="AP1345" s="232"/>
      <c r="AQ1345" s="491">
        <f t="shared" si="1740"/>
        <v>-150000</v>
      </c>
      <c r="AR1345" s="487"/>
      <c r="AS1345" s="487"/>
      <c r="AT1345" s="487"/>
      <c r="AU1345" s="488">
        <f t="shared" si="1763"/>
        <v>-150000</v>
      </c>
      <c r="AV1345" s="487">
        <f t="shared" ref="AV1345" si="1769">SUM(AS1345:AU1345)</f>
        <v>-150000</v>
      </c>
      <c r="AW1345" s="489"/>
      <c r="AX1345" s="487"/>
      <c r="AY1345" s="489">
        <f t="shared" si="1734"/>
        <v>0</v>
      </c>
      <c r="AZ1345" s="470" t="s">
        <v>1663</v>
      </c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</row>
    <row r="1346" spans="1:83" s="11" customFormat="1" ht="12" customHeight="1">
      <c r="A1346" s="161">
        <v>25300611</v>
      </c>
      <c r="B1346" s="108" t="str">
        <f t="shared" si="1739"/>
        <v>25300611</v>
      </c>
      <c r="C1346" s="94" t="s">
        <v>499</v>
      </c>
      <c r="D1346" s="112" t="str">
        <f t="shared" si="1736"/>
        <v>Non-Op</v>
      </c>
      <c r="E1346" s="112"/>
      <c r="F1346" s="94"/>
      <c r="G1346" s="112"/>
      <c r="H1346" s="177" t="str">
        <f t="shared" si="1758"/>
        <v/>
      </c>
      <c r="I1346" s="177" t="str">
        <f t="shared" si="1759"/>
        <v/>
      </c>
      <c r="J1346" s="177" t="str">
        <f t="shared" si="1760"/>
        <v/>
      </c>
      <c r="K1346" s="177" t="str">
        <f t="shared" si="1757"/>
        <v>Non-Op</v>
      </c>
      <c r="L1346" s="177" t="str">
        <f t="shared" si="1750"/>
        <v>NO</v>
      </c>
      <c r="M1346" s="177" t="str">
        <f t="shared" si="1751"/>
        <v>NO</v>
      </c>
      <c r="N1346" s="177" t="str">
        <f t="shared" si="1752"/>
        <v/>
      </c>
      <c r="O1346"/>
      <c r="P1346" s="95">
        <v>-55607319.509999998</v>
      </c>
      <c r="Q1346" s="95">
        <v>-55607319.509999998</v>
      </c>
      <c r="R1346" s="95">
        <v>-55607319.509999998</v>
      </c>
      <c r="S1346" s="95">
        <v>-55512915.700000003</v>
      </c>
      <c r="T1346" s="95">
        <v>-55512915.700000003</v>
      </c>
      <c r="U1346" s="95">
        <v>-55512915.700000003</v>
      </c>
      <c r="V1346" s="95">
        <v>-55444560.869999997</v>
      </c>
      <c r="W1346" s="95">
        <v>-55444560.869999997</v>
      </c>
      <c r="X1346" s="95">
        <v>-55444560.869999997</v>
      </c>
      <c r="Y1346" s="95">
        <v>-56153910.57</v>
      </c>
      <c r="Z1346" s="95">
        <v>-56153910.57</v>
      </c>
      <c r="AA1346" s="95">
        <v>-56153910.57</v>
      </c>
      <c r="AB1346" s="95">
        <v>-56426750.399999999</v>
      </c>
      <c r="AC1346" s="95"/>
      <c r="AD1346" s="95"/>
      <c r="AE1346" s="95">
        <f t="shared" si="1738"/>
        <v>-55713819.616250008</v>
      </c>
      <c r="AF1346" s="102"/>
      <c r="AG1346" s="101"/>
      <c r="AH1346" s="99"/>
      <c r="AI1346" s="99"/>
      <c r="AJ1346" s="99"/>
      <c r="AK1346" s="100">
        <f t="shared" si="1762"/>
        <v>-55713819.616250008</v>
      </c>
      <c r="AL1346" s="99">
        <f t="shared" si="1731"/>
        <v>-55713819.616250008</v>
      </c>
      <c r="AM1346" s="98"/>
      <c r="AN1346" s="99"/>
      <c r="AO1346" s="247">
        <f t="shared" si="1732"/>
        <v>0</v>
      </c>
      <c r="AP1346" s="232"/>
      <c r="AQ1346" s="86">
        <f t="shared" si="1740"/>
        <v>-56426750.399999999</v>
      </c>
      <c r="AR1346" s="99"/>
      <c r="AS1346" s="99"/>
      <c r="AT1346" s="99"/>
      <c r="AU1346" s="100">
        <f t="shared" si="1763"/>
        <v>-56426750.399999999</v>
      </c>
      <c r="AV1346" s="99">
        <f t="shared" si="1733"/>
        <v>-56426750.399999999</v>
      </c>
      <c r="AW1346" s="98"/>
      <c r="AX1346" s="99"/>
      <c r="AY1346" s="98">
        <f t="shared" si="1734"/>
        <v>0</v>
      </c>
      <c r="AZ1346" s="470" t="s">
        <v>1682</v>
      </c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</row>
    <row r="1347" spans="1:83" s="11" customFormat="1" ht="12" customHeight="1">
      <c r="A1347" s="161">
        <v>25300621</v>
      </c>
      <c r="B1347" s="108" t="str">
        <f t="shared" si="1739"/>
        <v>25300621</v>
      </c>
      <c r="C1347" s="94" t="s">
        <v>503</v>
      </c>
      <c r="D1347" s="112" t="str">
        <f t="shared" si="1736"/>
        <v>Non-Op</v>
      </c>
      <c r="E1347" s="112"/>
      <c r="F1347" s="94"/>
      <c r="G1347" s="112"/>
      <c r="H1347" s="177" t="str">
        <f t="shared" si="1758"/>
        <v/>
      </c>
      <c r="I1347" s="177" t="str">
        <f t="shared" si="1759"/>
        <v/>
      </c>
      <c r="J1347" s="177" t="str">
        <f t="shared" si="1760"/>
        <v/>
      </c>
      <c r="K1347" s="177" t="str">
        <f t="shared" si="1757"/>
        <v>Non-Op</v>
      </c>
      <c r="L1347" s="177" t="str">
        <f t="shared" si="1750"/>
        <v>NO</v>
      </c>
      <c r="M1347" s="177" t="str">
        <f t="shared" si="1751"/>
        <v>NO</v>
      </c>
      <c r="N1347" s="177" t="str">
        <f t="shared" si="1752"/>
        <v/>
      </c>
      <c r="O1347"/>
      <c r="P1347" s="95">
        <v>-5546712.96</v>
      </c>
      <c r="Q1347" s="95">
        <v>-5472986</v>
      </c>
      <c r="R1347" s="95">
        <v>-5399259.04</v>
      </c>
      <c r="S1347" s="95">
        <v>-5325532.08</v>
      </c>
      <c r="T1347" s="95">
        <v>-5251805.12</v>
      </c>
      <c r="U1347" s="95">
        <v>-5178078.16</v>
      </c>
      <c r="V1347" s="95">
        <v>-5104351.2</v>
      </c>
      <c r="W1347" s="95">
        <v>-5030624.24</v>
      </c>
      <c r="X1347" s="95">
        <v>-4956897.2800000003</v>
      </c>
      <c r="Y1347" s="95">
        <v>-4883170.32</v>
      </c>
      <c r="Z1347" s="95">
        <v>-4809443.3600000003</v>
      </c>
      <c r="AA1347" s="95">
        <v>-4735716.4000000004</v>
      </c>
      <c r="AB1347" s="95">
        <v>-4661989.4400000004</v>
      </c>
      <c r="AC1347" s="95"/>
      <c r="AD1347" s="95"/>
      <c r="AE1347" s="95">
        <f t="shared" si="1738"/>
        <v>-5104351.2</v>
      </c>
      <c r="AF1347" s="102"/>
      <c r="AG1347" s="102"/>
      <c r="AH1347" s="99"/>
      <c r="AI1347" s="99"/>
      <c r="AJ1347" s="99"/>
      <c r="AK1347" s="100">
        <f t="shared" si="1762"/>
        <v>-5104351.2</v>
      </c>
      <c r="AL1347" s="99">
        <f t="shared" si="1731"/>
        <v>-5104351.2</v>
      </c>
      <c r="AM1347" s="98"/>
      <c r="AN1347" s="99"/>
      <c r="AO1347" s="247">
        <f t="shared" si="1732"/>
        <v>0</v>
      </c>
      <c r="AP1347" s="232"/>
      <c r="AQ1347" s="86">
        <f t="shared" si="1740"/>
        <v>-4661989.4400000004</v>
      </c>
      <c r="AR1347" s="99"/>
      <c r="AS1347" s="99"/>
      <c r="AT1347" s="99"/>
      <c r="AU1347" s="100">
        <f t="shared" si="1763"/>
        <v>-4661989.4400000004</v>
      </c>
      <c r="AV1347" s="99">
        <f t="shared" si="1733"/>
        <v>-4661989.4400000004</v>
      </c>
      <c r="AW1347" s="98"/>
      <c r="AX1347" s="99"/>
      <c r="AY1347" s="98">
        <f t="shared" si="1734"/>
        <v>0</v>
      </c>
      <c r="AZ1347" s="470" t="s">
        <v>1678</v>
      </c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</row>
    <row r="1348" spans="1:83" s="11" customFormat="1" ht="12" customHeight="1">
      <c r="A1348" s="161">
        <v>25300641</v>
      </c>
      <c r="B1348" s="108" t="str">
        <f t="shared" si="1739"/>
        <v>25300641</v>
      </c>
      <c r="C1348" s="94" t="s">
        <v>766</v>
      </c>
      <c r="D1348" s="112" t="str">
        <f t="shared" si="1736"/>
        <v>Non-Op</v>
      </c>
      <c r="E1348" s="112"/>
      <c r="F1348" s="94"/>
      <c r="G1348" s="112"/>
      <c r="H1348" s="177" t="str">
        <f t="shared" si="1758"/>
        <v/>
      </c>
      <c r="I1348" s="177" t="str">
        <f t="shared" si="1759"/>
        <v/>
      </c>
      <c r="J1348" s="177" t="str">
        <f t="shared" si="1760"/>
        <v/>
      </c>
      <c r="K1348" s="177" t="str">
        <f t="shared" si="1757"/>
        <v>Non-Op</v>
      </c>
      <c r="L1348" s="177" t="str">
        <f t="shared" si="1750"/>
        <v>NO</v>
      </c>
      <c r="M1348" s="177" t="str">
        <f t="shared" si="1751"/>
        <v>NO</v>
      </c>
      <c r="N1348" s="177" t="str">
        <f t="shared" si="1752"/>
        <v/>
      </c>
      <c r="O1348"/>
      <c r="P1348" s="95">
        <v>0</v>
      </c>
      <c r="Q1348" s="95">
        <v>0</v>
      </c>
      <c r="R1348" s="95">
        <v>0</v>
      </c>
      <c r="S1348" s="95">
        <v>0</v>
      </c>
      <c r="T1348" s="95">
        <v>0</v>
      </c>
      <c r="U1348" s="95">
        <v>0</v>
      </c>
      <c r="V1348" s="95">
        <v>0</v>
      </c>
      <c r="W1348" s="95">
        <v>0</v>
      </c>
      <c r="X1348" s="95">
        <v>0</v>
      </c>
      <c r="Y1348" s="95">
        <v>0</v>
      </c>
      <c r="Z1348" s="95">
        <v>0</v>
      </c>
      <c r="AA1348" s="95">
        <v>0</v>
      </c>
      <c r="AB1348" s="95">
        <v>0</v>
      </c>
      <c r="AC1348" s="95"/>
      <c r="AD1348" s="95"/>
      <c r="AE1348" s="95">
        <f t="shared" si="1738"/>
        <v>0</v>
      </c>
      <c r="AF1348" s="102"/>
      <c r="AG1348" s="102"/>
      <c r="AH1348" s="99"/>
      <c r="AI1348" s="99"/>
      <c r="AJ1348" s="99"/>
      <c r="AK1348" s="100">
        <f t="shared" si="1762"/>
        <v>0</v>
      </c>
      <c r="AL1348" s="99">
        <f t="shared" si="1731"/>
        <v>0</v>
      </c>
      <c r="AM1348" s="98"/>
      <c r="AN1348" s="99"/>
      <c r="AO1348" s="247">
        <f t="shared" si="1732"/>
        <v>0</v>
      </c>
      <c r="AP1348" s="232"/>
      <c r="AQ1348" s="86">
        <f t="shared" si="1740"/>
        <v>0</v>
      </c>
      <c r="AR1348" s="99"/>
      <c r="AS1348" s="99"/>
      <c r="AT1348" s="99"/>
      <c r="AU1348" s="100">
        <f t="shared" si="1763"/>
        <v>0</v>
      </c>
      <c r="AV1348" s="99">
        <f t="shared" si="1733"/>
        <v>0</v>
      </c>
      <c r="AW1348" s="98"/>
      <c r="AX1348" s="99"/>
      <c r="AY1348" s="98">
        <f t="shared" si="1734"/>
        <v>0</v>
      </c>
      <c r="AZ1348" s="470" t="s">
        <v>1663</v>
      </c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</row>
    <row r="1349" spans="1:83" s="11" customFormat="1" ht="12" customHeight="1">
      <c r="A1349" s="161">
        <v>25300642</v>
      </c>
      <c r="B1349" s="108" t="str">
        <f t="shared" si="1739"/>
        <v>25300642</v>
      </c>
      <c r="C1349" s="94" t="s">
        <v>767</v>
      </c>
      <c r="D1349" s="112" t="str">
        <f t="shared" si="1736"/>
        <v>Non-Op</v>
      </c>
      <c r="E1349" s="112"/>
      <c r="F1349" s="94"/>
      <c r="G1349" s="112"/>
      <c r="H1349" s="177" t="str">
        <f t="shared" si="1758"/>
        <v/>
      </c>
      <c r="I1349" s="177" t="str">
        <f t="shared" si="1759"/>
        <v/>
      </c>
      <c r="J1349" s="177" t="str">
        <f t="shared" si="1760"/>
        <v/>
      </c>
      <c r="K1349" s="177" t="str">
        <f t="shared" si="1757"/>
        <v>Non-Op</v>
      </c>
      <c r="L1349" s="177" t="str">
        <f t="shared" si="1750"/>
        <v>NO</v>
      </c>
      <c r="M1349" s="177" t="str">
        <f t="shared" si="1751"/>
        <v>NO</v>
      </c>
      <c r="N1349" s="177" t="str">
        <f t="shared" si="1752"/>
        <v/>
      </c>
      <c r="O1349"/>
      <c r="P1349" s="95">
        <v>0</v>
      </c>
      <c r="Q1349" s="95">
        <v>0</v>
      </c>
      <c r="R1349" s="95">
        <v>0</v>
      </c>
      <c r="S1349" s="95">
        <v>0</v>
      </c>
      <c r="T1349" s="95">
        <v>0</v>
      </c>
      <c r="U1349" s="95">
        <v>0</v>
      </c>
      <c r="V1349" s="95">
        <v>0</v>
      </c>
      <c r="W1349" s="95">
        <v>0</v>
      </c>
      <c r="X1349" s="95">
        <v>0</v>
      </c>
      <c r="Y1349" s="95">
        <v>0</v>
      </c>
      <c r="Z1349" s="95">
        <v>0</v>
      </c>
      <c r="AA1349" s="95">
        <v>0</v>
      </c>
      <c r="AB1349" s="95">
        <v>0</v>
      </c>
      <c r="AC1349" s="95"/>
      <c r="AD1349" s="95"/>
      <c r="AE1349" s="95">
        <f t="shared" si="1738"/>
        <v>0</v>
      </c>
      <c r="AF1349" s="102"/>
      <c r="AG1349" s="102"/>
      <c r="AH1349" s="99"/>
      <c r="AI1349" s="99"/>
      <c r="AJ1349" s="99"/>
      <c r="AK1349" s="100">
        <f t="shared" si="1762"/>
        <v>0</v>
      </c>
      <c r="AL1349" s="99">
        <f t="shared" si="1731"/>
        <v>0</v>
      </c>
      <c r="AM1349" s="98"/>
      <c r="AN1349" s="99"/>
      <c r="AO1349" s="247">
        <f t="shared" si="1732"/>
        <v>0</v>
      </c>
      <c r="AP1349" s="232"/>
      <c r="AQ1349" s="86">
        <f t="shared" si="1740"/>
        <v>0</v>
      </c>
      <c r="AR1349" s="99"/>
      <c r="AS1349" s="99"/>
      <c r="AT1349" s="99"/>
      <c r="AU1349" s="100">
        <f t="shared" si="1763"/>
        <v>0</v>
      </c>
      <c r="AV1349" s="99">
        <f t="shared" si="1733"/>
        <v>0</v>
      </c>
      <c r="AW1349" s="98"/>
      <c r="AX1349" s="99"/>
      <c r="AY1349" s="98">
        <f t="shared" si="1734"/>
        <v>0</v>
      </c>
      <c r="AZ1349" s="470" t="s">
        <v>1663</v>
      </c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</row>
    <row r="1350" spans="1:83" s="11" customFormat="1" ht="12" customHeight="1">
      <c r="A1350" s="161">
        <v>25300663</v>
      </c>
      <c r="B1350" s="108" t="str">
        <f t="shared" si="1739"/>
        <v>25300663</v>
      </c>
      <c r="C1350" s="94" t="s">
        <v>881</v>
      </c>
      <c r="D1350" s="112" t="str">
        <f t="shared" si="1736"/>
        <v>CRB</v>
      </c>
      <c r="E1350" s="112"/>
      <c r="F1350" s="94"/>
      <c r="G1350" s="112"/>
      <c r="H1350" s="177" t="str">
        <f t="shared" si="1758"/>
        <v/>
      </c>
      <c r="I1350" s="177" t="str">
        <f t="shared" si="1759"/>
        <v>ERB</v>
      </c>
      <c r="J1350" s="177" t="str">
        <f t="shared" si="1760"/>
        <v>GRB</v>
      </c>
      <c r="K1350" s="177" t="str">
        <f t="shared" si="1757"/>
        <v/>
      </c>
      <c r="L1350" s="177" t="str">
        <f t="shared" si="1750"/>
        <v>NO</v>
      </c>
      <c r="M1350" s="177" t="str">
        <f t="shared" si="1751"/>
        <v>NO</v>
      </c>
      <c r="N1350" s="177" t="str">
        <f t="shared" si="1752"/>
        <v/>
      </c>
      <c r="O1350"/>
      <c r="P1350" s="95">
        <v>0</v>
      </c>
      <c r="Q1350" s="95">
        <v>0</v>
      </c>
      <c r="R1350" s="95">
        <v>0</v>
      </c>
      <c r="S1350" s="95">
        <v>0</v>
      </c>
      <c r="T1350" s="95">
        <v>0</v>
      </c>
      <c r="U1350" s="95">
        <v>0</v>
      </c>
      <c r="V1350" s="95">
        <v>0</v>
      </c>
      <c r="W1350" s="95">
        <v>0</v>
      </c>
      <c r="X1350" s="95">
        <v>0</v>
      </c>
      <c r="Y1350" s="95">
        <v>0</v>
      </c>
      <c r="Z1350" s="95">
        <v>0</v>
      </c>
      <c r="AA1350" s="95">
        <v>0</v>
      </c>
      <c r="AB1350" s="95">
        <v>0</v>
      </c>
      <c r="AC1350" s="95"/>
      <c r="AD1350" s="95"/>
      <c r="AE1350" s="95">
        <f t="shared" si="1738"/>
        <v>0</v>
      </c>
      <c r="AF1350" s="102" t="s">
        <v>672</v>
      </c>
      <c r="AG1350" s="102" t="s">
        <v>458</v>
      </c>
      <c r="AH1350" s="99"/>
      <c r="AI1350" s="99">
        <f>AE1350*C1533</f>
        <v>0</v>
      </c>
      <c r="AJ1350" s="99">
        <f>AE1350*C1534</f>
        <v>0</v>
      </c>
      <c r="AK1350" s="100"/>
      <c r="AL1350" s="99">
        <f t="shared" si="1731"/>
        <v>0</v>
      </c>
      <c r="AM1350" s="98"/>
      <c r="AN1350" s="99"/>
      <c r="AO1350" s="247">
        <f t="shared" si="1732"/>
        <v>0</v>
      </c>
      <c r="AP1350" s="232"/>
      <c r="AQ1350" s="86">
        <f t="shared" si="1740"/>
        <v>0</v>
      </c>
      <c r="AR1350" s="99"/>
      <c r="AS1350" s="99">
        <f>AQ1350*C1533</f>
        <v>0</v>
      </c>
      <c r="AT1350" s="99">
        <f>AQ1350*C1534</f>
        <v>0</v>
      </c>
      <c r="AU1350" s="100"/>
      <c r="AV1350" s="99">
        <f t="shared" si="1733"/>
        <v>0</v>
      </c>
      <c r="AW1350" s="98"/>
      <c r="AX1350" s="99"/>
      <c r="AY1350" s="98">
        <f t="shared" si="1734"/>
        <v>0</v>
      </c>
      <c r="AZ1350" s="47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</row>
    <row r="1351" spans="1:83" s="11" customFormat="1" ht="12" customHeight="1">
      <c r="A1351" s="493">
        <v>25300712</v>
      </c>
      <c r="B1351" s="494" t="str">
        <f t="shared" si="1739"/>
        <v>25300712</v>
      </c>
      <c r="C1351" s="479" t="s">
        <v>1719</v>
      </c>
      <c r="D1351" s="480" t="str">
        <f t="shared" si="1736"/>
        <v>Non-Op</v>
      </c>
      <c r="E1351" s="480"/>
      <c r="F1351" s="481">
        <v>43541</v>
      </c>
      <c r="G1351" s="480"/>
      <c r="H1351" s="482" t="str">
        <f t="shared" si="1758"/>
        <v/>
      </c>
      <c r="I1351" s="482" t="str">
        <f t="shared" si="1759"/>
        <v/>
      </c>
      <c r="J1351" s="482" t="str">
        <f t="shared" si="1760"/>
        <v/>
      </c>
      <c r="K1351" s="482" t="str">
        <f t="shared" si="1757"/>
        <v>Non-Op</v>
      </c>
      <c r="L1351" s="482" t="str">
        <f t="shared" ref="L1351" si="1770">IF(VALUE(AM1351),"W/C",IF(ISBLANK(AM1351),"NO","W/C"))</f>
        <v>NO</v>
      </c>
      <c r="M1351" s="482" t="str">
        <f t="shared" ref="M1351" si="1771">IF(VALUE(AN1351),"W/C",IF(ISBLANK(AN1351),"NO","W/C"))</f>
        <v>NO</v>
      </c>
      <c r="N1351" s="482" t="str">
        <f t="shared" ref="N1351" si="1772">IF(OR(CONCATENATE(L1351,M1351)="NOW/C",CONCATENATE(L1351,M1351)="W/CNO"),"W/C","")</f>
        <v/>
      </c>
      <c r="O1351" s="483"/>
      <c r="P1351" s="484"/>
      <c r="Q1351" s="484"/>
      <c r="R1351" s="484"/>
      <c r="S1351" s="484">
        <v>-33390</v>
      </c>
      <c r="T1351" s="484">
        <v>-66254</v>
      </c>
      <c r="U1351" s="484">
        <v>-98592</v>
      </c>
      <c r="V1351" s="484">
        <v>-130404</v>
      </c>
      <c r="W1351" s="484">
        <v>-161690</v>
      </c>
      <c r="X1351" s="484">
        <v>-192450</v>
      </c>
      <c r="Y1351" s="484">
        <v>-222685</v>
      </c>
      <c r="Z1351" s="484">
        <v>-252394</v>
      </c>
      <c r="AA1351" s="484">
        <v>-281577</v>
      </c>
      <c r="AB1351" s="484">
        <v>-310234</v>
      </c>
      <c r="AC1351" s="484"/>
      <c r="AD1351" s="484"/>
      <c r="AE1351" s="484">
        <f t="shared" si="1738"/>
        <v>-132879.41666666666</v>
      </c>
      <c r="AF1351" s="485"/>
      <c r="AG1351" s="485"/>
      <c r="AH1351" s="487"/>
      <c r="AI1351" s="487"/>
      <c r="AJ1351" s="487"/>
      <c r="AK1351" s="488">
        <f t="shared" ref="AK1351" si="1773">AE1351</f>
        <v>-132879.41666666666</v>
      </c>
      <c r="AL1351" s="487">
        <f t="shared" ref="AL1351" si="1774">SUM(AI1351:AK1351)</f>
        <v>-132879.41666666666</v>
      </c>
      <c r="AM1351" s="489"/>
      <c r="AN1351" s="487"/>
      <c r="AO1351" s="490">
        <f t="shared" ref="AO1351" si="1775">AM1351+AN1351</f>
        <v>0</v>
      </c>
      <c r="AP1351" s="232"/>
      <c r="AQ1351" s="491">
        <f t="shared" ref="AQ1351" si="1776">AB1351</f>
        <v>-310234</v>
      </c>
      <c r="AR1351" s="487"/>
      <c r="AS1351" s="487"/>
      <c r="AT1351" s="487"/>
      <c r="AU1351" s="488">
        <f t="shared" ref="AU1351" si="1777">AQ1351</f>
        <v>-310234</v>
      </c>
      <c r="AV1351" s="487">
        <f t="shared" ref="AV1351" si="1778">SUM(AS1351:AU1351)</f>
        <v>-310234</v>
      </c>
      <c r="AW1351" s="489"/>
      <c r="AX1351" s="487"/>
      <c r="AY1351" s="489">
        <f t="shared" si="1734"/>
        <v>0</v>
      </c>
      <c r="AZ1351" s="470" t="s">
        <v>1678</v>
      </c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</row>
    <row r="1352" spans="1:83" s="11" customFormat="1" ht="12" customHeight="1">
      <c r="A1352" s="161">
        <v>25300731</v>
      </c>
      <c r="B1352" s="108" t="str">
        <f t="shared" si="1739"/>
        <v>25300731</v>
      </c>
      <c r="C1352" s="94" t="s">
        <v>1131</v>
      </c>
      <c r="D1352" s="112" t="str">
        <f t="shared" si="1736"/>
        <v>W/C</v>
      </c>
      <c r="E1352" s="112"/>
      <c r="F1352" s="94"/>
      <c r="G1352" s="112"/>
      <c r="H1352" s="177" t="str">
        <f t="shared" si="1758"/>
        <v/>
      </c>
      <c r="I1352" s="177" t="str">
        <f t="shared" si="1759"/>
        <v/>
      </c>
      <c r="J1352" s="177" t="str">
        <f t="shared" si="1760"/>
        <v/>
      </c>
      <c r="K1352" s="177" t="str">
        <f t="shared" si="1757"/>
        <v/>
      </c>
      <c r="L1352" s="177" t="str">
        <f t="shared" si="1750"/>
        <v>NO</v>
      </c>
      <c r="M1352" s="177" t="str">
        <f t="shared" si="1751"/>
        <v>W/C</v>
      </c>
      <c r="N1352" s="177" t="str">
        <f t="shared" si="1752"/>
        <v>W/C</v>
      </c>
      <c r="O1352"/>
      <c r="P1352" s="95">
        <v>-15154.75</v>
      </c>
      <c r="Q1352" s="95">
        <v>-15154.75</v>
      </c>
      <c r="R1352" s="95">
        <v>-15154.75</v>
      </c>
      <c r="S1352" s="95">
        <v>-15154.75</v>
      </c>
      <c r="T1352" s="95">
        <v>0</v>
      </c>
      <c r="U1352" s="95">
        <v>0</v>
      </c>
      <c r="V1352" s="95">
        <v>0</v>
      </c>
      <c r="W1352" s="95">
        <v>0</v>
      </c>
      <c r="X1352" s="95">
        <v>0</v>
      </c>
      <c r="Y1352" s="95">
        <v>0</v>
      </c>
      <c r="Z1352" s="95">
        <v>0</v>
      </c>
      <c r="AA1352" s="95">
        <v>0</v>
      </c>
      <c r="AB1352" s="95">
        <v>0</v>
      </c>
      <c r="AC1352" s="95"/>
      <c r="AD1352" s="95"/>
      <c r="AE1352" s="95">
        <f t="shared" si="1738"/>
        <v>-4420.135416666667</v>
      </c>
      <c r="AF1352" s="102"/>
      <c r="AG1352" s="102"/>
      <c r="AH1352" s="99"/>
      <c r="AI1352" s="99"/>
      <c r="AJ1352" s="99"/>
      <c r="AK1352" s="100"/>
      <c r="AL1352" s="99">
        <f t="shared" si="1731"/>
        <v>0</v>
      </c>
      <c r="AM1352" s="98"/>
      <c r="AN1352" s="99">
        <f>AE1352</f>
        <v>-4420.135416666667</v>
      </c>
      <c r="AO1352" s="247">
        <f t="shared" si="1732"/>
        <v>-4420.135416666667</v>
      </c>
      <c r="AP1352" s="232"/>
      <c r="AQ1352" s="86">
        <f t="shared" si="1740"/>
        <v>0</v>
      </c>
      <c r="AR1352" s="99"/>
      <c r="AS1352" s="99"/>
      <c r="AT1352" s="99"/>
      <c r="AU1352" s="100"/>
      <c r="AV1352" s="99">
        <f t="shared" si="1733"/>
        <v>0</v>
      </c>
      <c r="AW1352" s="98"/>
      <c r="AX1352" s="99">
        <f>AQ1352</f>
        <v>0</v>
      </c>
      <c r="AY1352" s="98">
        <f t="shared" si="1734"/>
        <v>0</v>
      </c>
      <c r="AZ1352" s="470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</row>
    <row r="1353" spans="1:83" s="11" customFormat="1" ht="12" customHeight="1">
      <c r="A1353" s="161">
        <v>25300733</v>
      </c>
      <c r="B1353" s="108" t="str">
        <f t="shared" si="1739"/>
        <v>25300733</v>
      </c>
      <c r="C1353" s="94" t="s">
        <v>1132</v>
      </c>
      <c r="D1353" s="112" t="str">
        <f t="shared" si="1736"/>
        <v>W/C</v>
      </c>
      <c r="E1353" s="112"/>
      <c r="F1353" s="94"/>
      <c r="G1353" s="112"/>
      <c r="H1353" s="177" t="str">
        <f t="shared" si="1758"/>
        <v/>
      </c>
      <c r="I1353" s="177" t="str">
        <f t="shared" si="1759"/>
        <v/>
      </c>
      <c r="J1353" s="177" t="str">
        <f t="shared" si="1760"/>
        <v/>
      </c>
      <c r="K1353" s="177" t="str">
        <f t="shared" si="1757"/>
        <v/>
      </c>
      <c r="L1353" s="177" t="str">
        <f t="shared" si="1750"/>
        <v>NO</v>
      </c>
      <c r="M1353" s="177" t="str">
        <f t="shared" si="1751"/>
        <v>W/C</v>
      </c>
      <c r="N1353" s="177" t="str">
        <f t="shared" si="1752"/>
        <v>W/C</v>
      </c>
      <c r="O1353"/>
      <c r="P1353" s="95">
        <v>0</v>
      </c>
      <c r="Q1353" s="95">
        <v>0</v>
      </c>
      <c r="R1353" s="95">
        <v>0</v>
      </c>
      <c r="S1353" s="95">
        <v>0</v>
      </c>
      <c r="T1353" s="95">
        <v>0</v>
      </c>
      <c r="U1353" s="95">
        <v>0</v>
      </c>
      <c r="V1353" s="95">
        <v>0</v>
      </c>
      <c r="W1353" s="95">
        <v>0</v>
      </c>
      <c r="X1353" s="95">
        <v>0</v>
      </c>
      <c r="Y1353" s="95">
        <v>0</v>
      </c>
      <c r="Z1353" s="95">
        <v>0</v>
      </c>
      <c r="AA1353" s="95">
        <v>0</v>
      </c>
      <c r="AB1353" s="95">
        <v>0</v>
      </c>
      <c r="AC1353" s="95"/>
      <c r="AD1353" s="95"/>
      <c r="AE1353" s="95">
        <f t="shared" si="1738"/>
        <v>0</v>
      </c>
      <c r="AF1353" s="102"/>
      <c r="AG1353" s="102"/>
      <c r="AH1353" s="99"/>
      <c r="AI1353" s="99"/>
      <c r="AJ1353" s="99"/>
      <c r="AK1353" s="100"/>
      <c r="AL1353" s="99">
        <f t="shared" si="1731"/>
        <v>0</v>
      </c>
      <c r="AM1353" s="98"/>
      <c r="AN1353" s="99">
        <f>AE1353</f>
        <v>0</v>
      </c>
      <c r="AO1353" s="247">
        <f t="shared" si="1732"/>
        <v>0</v>
      </c>
      <c r="AP1353" s="232"/>
      <c r="AQ1353" s="86">
        <f t="shared" si="1740"/>
        <v>0</v>
      </c>
      <c r="AR1353" s="99"/>
      <c r="AS1353" s="99"/>
      <c r="AT1353" s="99"/>
      <c r="AU1353" s="100"/>
      <c r="AV1353" s="99">
        <f t="shared" si="1733"/>
        <v>0</v>
      </c>
      <c r="AW1353" s="98"/>
      <c r="AX1353" s="99">
        <f>AQ1353</f>
        <v>0</v>
      </c>
      <c r="AY1353" s="98">
        <f t="shared" si="1734"/>
        <v>0</v>
      </c>
      <c r="AZ1353" s="470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</row>
    <row r="1354" spans="1:83" s="11" customFormat="1" ht="12" customHeight="1">
      <c r="A1354" s="168">
        <v>25300741</v>
      </c>
      <c r="B1354" s="112" t="str">
        <f t="shared" si="1739"/>
        <v>25300741</v>
      </c>
      <c r="C1354" s="94" t="s">
        <v>1156</v>
      </c>
      <c r="D1354" s="112" t="str">
        <f t="shared" si="1736"/>
        <v>Non-Op</v>
      </c>
      <c r="E1354" s="112"/>
      <c r="F1354" s="94"/>
      <c r="G1354" s="112"/>
      <c r="H1354" s="177" t="str">
        <f t="shared" si="1758"/>
        <v/>
      </c>
      <c r="I1354" s="177" t="str">
        <f t="shared" si="1759"/>
        <v/>
      </c>
      <c r="J1354" s="177" t="str">
        <f t="shared" si="1760"/>
        <v/>
      </c>
      <c r="K1354" s="177" t="str">
        <f t="shared" si="1757"/>
        <v>Non-Op</v>
      </c>
      <c r="L1354" s="177" t="str">
        <f t="shared" si="1750"/>
        <v>NO</v>
      </c>
      <c r="M1354" s="177" t="str">
        <f t="shared" si="1751"/>
        <v>NO</v>
      </c>
      <c r="N1354" s="177" t="str">
        <f t="shared" si="1752"/>
        <v/>
      </c>
      <c r="O1354"/>
      <c r="P1354" s="95">
        <v>-835357.9</v>
      </c>
      <c r="Q1354" s="95">
        <v>0</v>
      </c>
      <c r="R1354" s="95">
        <v>0</v>
      </c>
      <c r="S1354" s="95">
        <v>0</v>
      </c>
      <c r="T1354" s="95">
        <v>0</v>
      </c>
      <c r="U1354" s="95">
        <v>0</v>
      </c>
      <c r="V1354" s="95">
        <v>0</v>
      </c>
      <c r="W1354" s="95">
        <v>0</v>
      </c>
      <c r="X1354" s="95">
        <v>0</v>
      </c>
      <c r="Y1354" s="95">
        <v>0</v>
      </c>
      <c r="Z1354" s="95">
        <v>0</v>
      </c>
      <c r="AA1354" s="95">
        <v>0</v>
      </c>
      <c r="AB1354" s="95">
        <v>0</v>
      </c>
      <c r="AC1354" s="95"/>
      <c r="AD1354" s="95"/>
      <c r="AE1354" s="95">
        <f t="shared" si="1738"/>
        <v>-34806.57916666667</v>
      </c>
      <c r="AF1354" s="102"/>
      <c r="AG1354" s="102"/>
      <c r="AH1354" s="99"/>
      <c r="AI1354" s="99"/>
      <c r="AJ1354" s="99"/>
      <c r="AK1354" s="100">
        <f>AE1354</f>
        <v>-34806.57916666667</v>
      </c>
      <c r="AL1354" s="99">
        <f t="shared" si="1731"/>
        <v>-34806.57916666667</v>
      </c>
      <c r="AM1354" s="98"/>
      <c r="AN1354" s="99"/>
      <c r="AO1354" s="247">
        <f t="shared" si="1732"/>
        <v>0</v>
      </c>
      <c r="AP1354" s="232"/>
      <c r="AQ1354" s="86">
        <f t="shared" si="1740"/>
        <v>0</v>
      </c>
      <c r="AR1354" s="99"/>
      <c r="AS1354" s="99"/>
      <c r="AT1354" s="99"/>
      <c r="AU1354" s="100">
        <f>AQ1354</f>
        <v>0</v>
      </c>
      <c r="AV1354" s="99">
        <f t="shared" si="1733"/>
        <v>0</v>
      </c>
      <c r="AW1354" s="98"/>
      <c r="AX1354" s="99"/>
      <c r="AY1354" s="98">
        <f t="shared" si="1734"/>
        <v>0</v>
      </c>
      <c r="AZ1354" s="470" t="s">
        <v>1679</v>
      </c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</row>
    <row r="1355" spans="1:83" s="11" customFormat="1" ht="12" customHeight="1">
      <c r="A1355" s="168">
        <v>25300742</v>
      </c>
      <c r="B1355" s="112" t="str">
        <f t="shared" si="1739"/>
        <v>25300742</v>
      </c>
      <c r="C1355" s="94" t="s">
        <v>1153</v>
      </c>
      <c r="D1355" s="112" t="str">
        <f t="shared" si="1736"/>
        <v>Non-Op</v>
      </c>
      <c r="E1355" s="112"/>
      <c r="F1355" s="94"/>
      <c r="G1355" s="112"/>
      <c r="H1355" s="177" t="str">
        <f t="shared" si="1758"/>
        <v/>
      </c>
      <c r="I1355" s="177" t="str">
        <f t="shared" si="1759"/>
        <v/>
      </c>
      <c r="J1355" s="177" t="str">
        <f t="shared" si="1760"/>
        <v/>
      </c>
      <c r="K1355" s="177" t="str">
        <f t="shared" si="1757"/>
        <v>Non-Op</v>
      </c>
      <c r="L1355" s="177" t="str">
        <f t="shared" si="1750"/>
        <v>NO</v>
      </c>
      <c r="M1355" s="177" t="str">
        <f t="shared" si="1751"/>
        <v>NO</v>
      </c>
      <c r="N1355" s="177" t="str">
        <f t="shared" si="1752"/>
        <v/>
      </c>
      <c r="O1355"/>
      <c r="P1355" s="95">
        <v>0</v>
      </c>
      <c r="Q1355" s="95">
        <v>0</v>
      </c>
      <c r="R1355" s="95">
        <v>0</v>
      </c>
      <c r="S1355" s="95">
        <v>0</v>
      </c>
      <c r="T1355" s="95">
        <v>0</v>
      </c>
      <c r="U1355" s="95">
        <v>0</v>
      </c>
      <c r="V1355" s="95">
        <v>0</v>
      </c>
      <c r="W1355" s="95">
        <v>0</v>
      </c>
      <c r="X1355" s="95">
        <v>0</v>
      </c>
      <c r="Y1355" s="95">
        <v>0</v>
      </c>
      <c r="Z1355" s="95">
        <v>0</v>
      </c>
      <c r="AA1355" s="95">
        <v>0</v>
      </c>
      <c r="AB1355" s="95">
        <v>0</v>
      </c>
      <c r="AC1355" s="95"/>
      <c r="AD1355" s="95"/>
      <c r="AE1355" s="95">
        <f t="shared" si="1738"/>
        <v>0</v>
      </c>
      <c r="AF1355" s="102"/>
      <c r="AG1355" s="102"/>
      <c r="AH1355" s="99"/>
      <c r="AI1355" s="99"/>
      <c r="AJ1355" s="99"/>
      <c r="AK1355" s="100">
        <f>AE1355</f>
        <v>0</v>
      </c>
      <c r="AL1355" s="99">
        <f t="shared" si="1731"/>
        <v>0</v>
      </c>
      <c r="AM1355" s="98"/>
      <c r="AN1355" s="99"/>
      <c r="AO1355" s="247">
        <f t="shared" si="1732"/>
        <v>0</v>
      </c>
      <c r="AP1355" s="232"/>
      <c r="AQ1355" s="86">
        <f t="shared" si="1740"/>
        <v>0</v>
      </c>
      <c r="AR1355" s="99"/>
      <c r="AS1355" s="99"/>
      <c r="AT1355" s="99"/>
      <c r="AU1355" s="100">
        <f>AQ1355</f>
        <v>0</v>
      </c>
      <c r="AV1355" s="99">
        <f t="shared" si="1733"/>
        <v>0</v>
      </c>
      <c r="AW1355" s="98"/>
      <c r="AX1355" s="99"/>
      <c r="AY1355" s="98">
        <f t="shared" si="1734"/>
        <v>0</v>
      </c>
      <c r="AZ1355" s="470" t="s">
        <v>1679</v>
      </c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</row>
    <row r="1356" spans="1:83" s="11" customFormat="1" ht="12" customHeight="1">
      <c r="A1356" s="161">
        <v>25300761</v>
      </c>
      <c r="B1356" s="108" t="str">
        <f t="shared" si="1739"/>
        <v>25300761</v>
      </c>
      <c r="C1356" s="94" t="s">
        <v>132</v>
      </c>
      <c r="D1356" s="112" t="str">
        <f t="shared" si="1736"/>
        <v>W/C</v>
      </c>
      <c r="E1356" s="112"/>
      <c r="F1356" s="94"/>
      <c r="G1356" s="112"/>
      <c r="H1356" s="177" t="str">
        <f t="shared" si="1758"/>
        <v/>
      </c>
      <c r="I1356" s="177" t="str">
        <f t="shared" si="1759"/>
        <v/>
      </c>
      <c r="J1356" s="177" t="str">
        <f t="shared" si="1760"/>
        <v/>
      </c>
      <c r="K1356" s="177" t="str">
        <f t="shared" si="1757"/>
        <v/>
      </c>
      <c r="L1356" s="177" t="str">
        <f t="shared" si="1750"/>
        <v>NO</v>
      </c>
      <c r="M1356" s="177" t="str">
        <f t="shared" si="1751"/>
        <v>W/C</v>
      </c>
      <c r="N1356" s="177" t="str">
        <f t="shared" si="1752"/>
        <v>W/C</v>
      </c>
      <c r="O1356"/>
      <c r="P1356" s="95">
        <v>-102177.89</v>
      </c>
      <c r="Q1356" s="95">
        <v>-99931.45</v>
      </c>
      <c r="R1356" s="95">
        <v>-97685.01</v>
      </c>
      <c r="S1356" s="95">
        <v>-95438.57</v>
      </c>
      <c r="T1356" s="95">
        <v>-93192.13</v>
      </c>
      <c r="U1356" s="95">
        <v>-90945.69</v>
      </c>
      <c r="V1356" s="95">
        <v>-88699.25</v>
      </c>
      <c r="W1356" s="95">
        <v>-86452.81</v>
      </c>
      <c r="X1356" s="95">
        <v>-84206.37</v>
      </c>
      <c r="Y1356" s="95">
        <v>-81959.929999999993</v>
      </c>
      <c r="Z1356" s="95">
        <v>-79713.490000000005</v>
      </c>
      <c r="AA1356" s="95">
        <v>-77467.05</v>
      </c>
      <c r="AB1356" s="95">
        <v>-75220.61</v>
      </c>
      <c r="AC1356" s="95"/>
      <c r="AD1356" s="95"/>
      <c r="AE1356" s="95">
        <f t="shared" si="1738"/>
        <v>-88699.250000000015</v>
      </c>
      <c r="AF1356" s="102"/>
      <c r="AG1356" s="102"/>
      <c r="AH1356" s="99"/>
      <c r="AI1356" s="99"/>
      <c r="AJ1356" s="99"/>
      <c r="AK1356" s="100"/>
      <c r="AL1356" s="99">
        <f t="shared" si="1731"/>
        <v>0</v>
      </c>
      <c r="AM1356" s="98"/>
      <c r="AN1356" s="99">
        <f>AE1356</f>
        <v>-88699.250000000015</v>
      </c>
      <c r="AO1356" s="247">
        <f t="shared" si="1732"/>
        <v>-88699.250000000015</v>
      </c>
      <c r="AP1356" s="232"/>
      <c r="AQ1356" s="86">
        <f t="shared" si="1740"/>
        <v>-75220.61</v>
      </c>
      <c r="AR1356" s="99"/>
      <c r="AS1356" s="99"/>
      <c r="AT1356" s="99"/>
      <c r="AU1356" s="100"/>
      <c r="AV1356" s="99">
        <f t="shared" si="1733"/>
        <v>0</v>
      </c>
      <c r="AW1356" s="98"/>
      <c r="AX1356" s="99">
        <f>AQ1356</f>
        <v>-75220.61</v>
      </c>
      <c r="AY1356" s="98">
        <f t="shared" si="1734"/>
        <v>-75220.61</v>
      </c>
      <c r="AZ1356" s="470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</row>
    <row r="1357" spans="1:83" s="11" customFormat="1" ht="12" customHeight="1">
      <c r="A1357" s="161">
        <v>25300771</v>
      </c>
      <c r="B1357" s="108" t="str">
        <f t="shared" si="1739"/>
        <v>25300771</v>
      </c>
      <c r="C1357" s="94" t="s">
        <v>95</v>
      </c>
      <c r="D1357" s="112" t="str">
        <f t="shared" si="1736"/>
        <v>W/C</v>
      </c>
      <c r="E1357" s="112"/>
      <c r="F1357" s="94"/>
      <c r="G1357" s="112"/>
      <c r="H1357" s="177" t="str">
        <f t="shared" si="1758"/>
        <v/>
      </c>
      <c r="I1357" s="177" t="str">
        <f t="shared" si="1759"/>
        <v/>
      </c>
      <c r="J1357" s="177" t="str">
        <f t="shared" si="1760"/>
        <v/>
      </c>
      <c r="K1357" s="177" t="str">
        <f t="shared" si="1757"/>
        <v/>
      </c>
      <c r="L1357" s="177" t="str">
        <f t="shared" si="1750"/>
        <v>NO</v>
      </c>
      <c r="M1357" s="177" t="str">
        <f t="shared" si="1751"/>
        <v>W/C</v>
      </c>
      <c r="N1357" s="177" t="str">
        <f t="shared" si="1752"/>
        <v>W/C</v>
      </c>
      <c r="O1357"/>
      <c r="P1357" s="95">
        <v>-6059945.9000000004</v>
      </c>
      <c r="Q1357" s="95">
        <v>-6154768.79</v>
      </c>
      <c r="R1357" s="95">
        <v>-5359087.43</v>
      </c>
      <c r="S1357" s="95">
        <v>-5664574.1600000001</v>
      </c>
      <c r="T1357" s="95">
        <v>-5899038.0700000003</v>
      </c>
      <c r="U1357" s="95">
        <v>-6225652.6299999999</v>
      </c>
      <c r="V1357" s="95">
        <v>-6135552.9000000004</v>
      </c>
      <c r="W1357" s="95">
        <v>-6347952.2000000002</v>
      </c>
      <c r="X1357" s="95">
        <v>-6576537.71</v>
      </c>
      <c r="Y1357" s="95">
        <v>-6818899.4400000004</v>
      </c>
      <c r="Z1357" s="95">
        <v>-7038239.7599999998</v>
      </c>
      <c r="AA1357" s="95">
        <v>-7285167.8399999999</v>
      </c>
      <c r="AB1357" s="95">
        <v>-7660756.8300000001</v>
      </c>
      <c r="AC1357" s="95"/>
      <c r="AD1357" s="95"/>
      <c r="AE1357" s="95">
        <f t="shared" si="1738"/>
        <v>-6363818.5245833322</v>
      </c>
      <c r="AF1357" s="102"/>
      <c r="AG1357" s="102"/>
      <c r="AH1357" s="99"/>
      <c r="AI1357" s="99"/>
      <c r="AJ1357" s="99"/>
      <c r="AK1357" s="100"/>
      <c r="AL1357" s="99">
        <f t="shared" si="1731"/>
        <v>0</v>
      </c>
      <c r="AM1357" s="98"/>
      <c r="AN1357" s="99">
        <f>AE1357</f>
        <v>-6363818.5245833322</v>
      </c>
      <c r="AO1357" s="247">
        <f t="shared" si="1732"/>
        <v>-6363818.5245833322</v>
      </c>
      <c r="AP1357" s="232"/>
      <c r="AQ1357" s="86">
        <f t="shared" si="1740"/>
        <v>-7660756.8300000001</v>
      </c>
      <c r="AR1357" s="99"/>
      <c r="AS1357" s="99"/>
      <c r="AT1357" s="99"/>
      <c r="AU1357" s="100"/>
      <c r="AV1357" s="99">
        <f t="shared" si="1733"/>
        <v>0</v>
      </c>
      <c r="AW1357" s="98"/>
      <c r="AX1357" s="99">
        <f t="shared" ref="AX1357:AX1360" si="1779">AQ1357</f>
        <v>-7660756.8300000001</v>
      </c>
      <c r="AY1357" s="98">
        <f t="shared" si="1734"/>
        <v>-7660756.8300000001</v>
      </c>
      <c r="AZ1357" s="470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</row>
    <row r="1358" spans="1:83" s="11" customFormat="1" ht="12" customHeight="1">
      <c r="A1358" s="161">
        <v>25300772</v>
      </c>
      <c r="B1358" s="108" t="str">
        <f t="shared" si="1739"/>
        <v>25300772</v>
      </c>
      <c r="C1358" s="94" t="s">
        <v>754</v>
      </c>
      <c r="D1358" s="112" t="str">
        <f t="shared" si="1736"/>
        <v>W/C</v>
      </c>
      <c r="E1358" s="112"/>
      <c r="F1358" s="94"/>
      <c r="G1358" s="112"/>
      <c r="H1358" s="177" t="str">
        <f t="shared" si="1758"/>
        <v/>
      </c>
      <c r="I1358" s="177" t="str">
        <f t="shared" si="1759"/>
        <v/>
      </c>
      <c r="J1358" s="177" t="str">
        <f t="shared" si="1760"/>
        <v/>
      </c>
      <c r="K1358" s="177" t="str">
        <f t="shared" si="1757"/>
        <v/>
      </c>
      <c r="L1358" s="177" t="str">
        <f t="shared" si="1750"/>
        <v>NO</v>
      </c>
      <c r="M1358" s="177" t="str">
        <f t="shared" si="1751"/>
        <v>W/C</v>
      </c>
      <c r="N1358" s="177" t="str">
        <f t="shared" si="1752"/>
        <v>W/C</v>
      </c>
      <c r="O1358"/>
      <c r="P1358" s="95">
        <v>0</v>
      </c>
      <c r="Q1358" s="95">
        <v>37928.92</v>
      </c>
      <c r="R1358" s="95">
        <v>101866.23</v>
      </c>
      <c r="S1358" s="95">
        <v>0</v>
      </c>
      <c r="T1358" s="95">
        <v>-19817.41</v>
      </c>
      <c r="U1358" s="95">
        <v>-42421.31</v>
      </c>
      <c r="V1358" s="95">
        <v>0</v>
      </c>
      <c r="W1358" s="95">
        <v>-27463.73</v>
      </c>
      <c r="X1358" s="95">
        <v>-57932.23</v>
      </c>
      <c r="Y1358" s="95">
        <v>0</v>
      </c>
      <c r="Z1358" s="95">
        <v>-35746.68</v>
      </c>
      <c r="AA1358" s="95">
        <v>-58834.63</v>
      </c>
      <c r="AB1358" s="95">
        <v>-53252.94</v>
      </c>
      <c r="AC1358" s="95"/>
      <c r="AD1358" s="95"/>
      <c r="AE1358" s="95">
        <f t="shared" si="1738"/>
        <v>-10753.942499999999</v>
      </c>
      <c r="AF1358" s="102"/>
      <c r="AG1358" s="102"/>
      <c r="AH1358" s="99"/>
      <c r="AI1358" s="99"/>
      <c r="AJ1358" s="99"/>
      <c r="AK1358" s="100"/>
      <c r="AL1358" s="99">
        <f t="shared" si="1731"/>
        <v>0</v>
      </c>
      <c r="AM1358" s="98"/>
      <c r="AN1358" s="99">
        <f>AE1358</f>
        <v>-10753.942499999999</v>
      </c>
      <c r="AO1358" s="247">
        <f t="shared" si="1732"/>
        <v>-10753.942499999999</v>
      </c>
      <c r="AP1358" s="232"/>
      <c r="AQ1358" s="86">
        <f t="shared" si="1740"/>
        <v>-53252.94</v>
      </c>
      <c r="AR1358" s="99"/>
      <c r="AS1358" s="99"/>
      <c r="AT1358" s="99"/>
      <c r="AU1358" s="100"/>
      <c r="AV1358" s="99">
        <f t="shared" si="1733"/>
        <v>0</v>
      </c>
      <c r="AW1358" s="98"/>
      <c r="AX1358" s="99">
        <f t="shared" si="1779"/>
        <v>-53252.94</v>
      </c>
      <c r="AY1358" s="98">
        <f t="shared" si="1734"/>
        <v>-53252.94</v>
      </c>
      <c r="AZ1358" s="470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</row>
    <row r="1359" spans="1:83" s="11" customFormat="1" ht="12" customHeight="1">
      <c r="A1359" s="345">
        <v>25300871</v>
      </c>
      <c r="B1359" s="358" t="str">
        <f t="shared" si="1739"/>
        <v>25300871</v>
      </c>
      <c r="C1359" s="325" t="s">
        <v>1330</v>
      </c>
      <c r="D1359" s="326" t="str">
        <f t="shared" si="1736"/>
        <v>W/C</v>
      </c>
      <c r="E1359" s="326"/>
      <c r="F1359" s="400">
        <v>42933</v>
      </c>
      <c r="G1359" s="326"/>
      <c r="H1359" s="327" t="str">
        <f t="shared" si="1758"/>
        <v/>
      </c>
      <c r="I1359" s="327" t="str">
        <f t="shared" si="1759"/>
        <v/>
      </c>
      <c r="J1359" s="327" t="str">
        <f t="shared" si="1760"/>
        <v/>
      </c>
      <c r="K1359" s="327" t="str">
        <f t="shared" si="1757"/>
        <v/>
      </c>
      <c r="L1359" s="327" t="str">
        <f t="shared" si="1750"/>
        <v>NO</v>
      </c>
      <c r="M1359" s="327" t="str">
        <f t="shared" si="1751"/>
        <v>W/C</v>
      </c>
      <c r="N1359" s="327" t="str">
        <f t="shared" si="1752"/>
        <v>W/C</v>
      </c>
      <c r="O1359" s="445"/>
      <c r="P1359" s="328">
        <v>0</v>
      </c>
      <c r="Q1359" s="328">
        <v>0</v>
      </c>
      <c r="R1359" s="328">
        <v>0</v>
      </c>
      <c r="S1359" s="328">
        <v>0</v>
      </c>
      <c r="T1359" s="328">
        <v>0</v>
      </c>
      <c r="U1359" s="328">
        <v>0</v>
      </c>
      <c r="V1359" s="328">
        <v>0</v>
      </c>
      <c r="W1359" s="328">
        <v>0</v>
      </c>
      <c r="X1359" s="328">
        <v>0</v>
      </c>
      <c r="Y1359" s="328">
        <v>0</v>
      </c>
      <c r="Z1359" s="328">
        <v>0</v>
      </c>
      <c r="AA1359" s="328">
        <v>0</v>
      </c>
      <c r="AB1359" s="328">
        <v>0</v>
      </c>
      <c r="AC1359" s="328"/>
      <c r="AD1359" s="328"/>
      <c r="AE1359" s="328">
        <f t="shared" si="1738"/>
        <v>0</v>
      </c>
      <c r="AF1359" s="377"/>
      <c r="AG1359" s="329"/>
      <c r="AH1359" s="330"/>
      <c r="AI1359" s="330"/>
      <c r="AJ1359" s="330"/>
      <c r="AK1359" s="331"/>
      <c r="AL1359" s="330">
        <f t="shared" si="1731"/>
        <v>0</v>
      </c>
      <c r="AM1359" s="332"/>
      <c r="AN1359" s="330">
        <f>AE1359</f>
        <v>0</v>
      </c>
      <c r="AO1359" s="333">
        <f t="shared" si="1732"/>
        <v>0</v>
      </c>
      <c r="AP1359" s="232"/>
      <c r="AQ1359" s="334">
        <f t="shared" si="1740"/>
        <v>0</v>
      </c>
      <c r="AR1359" s="330"/>
      <c r="AS1359" s="330"/>
      <c r="AT1359" s="330"/>
      <c r="AU1359" s="331"/>
      <c r="AV1359" s="330">
        <f t="shared" si="1733"/>
        <v>0</v>
      </c>
      <c r="AW1359" s="332"/>
      <c r="AX1359" s="330">
        <f t="shared" si="1779"/>
        <v>0</v>
      </c>
      <c r="AY1359" s="332">
        <f t="shared" si="1734"/>
        <v>0</v>
      </c>
      <c r="AZ1359" s="470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</row>
    <row r="1360" spans="1:83" s="11" customFormat="1" ht="12" customHeight="1">
      <c r="A1360" s="161">
        <v>25301073</v>
      </c>
      <c r="B1360" s="108" t="str">
        <f t="shared" si="1739"/>
        <v>25301073</v>
      </c>
      <c r="C1360" s="94" t="s">
        <v>63</v>
      </c>
      <c r="D1360" s="112" t="str">
        <f t="shared" si="1736"/>
        <v>W/C</v>
      </c>
      <c r="E1360" s="112"/>
      <c r="F1360" s="94"/>
      <c r="G1360" s="112"/>
      <c r="H1360" s="177" t="str">
        <f t="shared" si="1758"/>
        <v/>
      </c>
      <c r="I1360" s="177" t="str">
        <f t="shared" si="1759"/>
        <v/>
      </c>
      <c r="J1360" s="177" t="str">
        <f t="shared" si="1760"/>
        <v/>
      </c>
      <c r="K1360" s="177" t="str">
        <f t="shared" si="1757"/>
        <v/>
      </c>
      <c r="L1360" s="177" t="str">
        <f t="shared" si="1750"/>
        <v>NO</v>
      </c>
      <c r="M1360" s="177" t="str">
        <f t="shared" si="1751"/>
        <v>W/C</v>
      </c>
      <c r="N1360" s="177" t="str">
        <f t="shared" si="1752"/>
        <v>W/C</v>
      </c>
      <c r="O1360"/>
      <c r="P1360" s="95">
        <v>0</v>
      </c>
      <c r="Q1360" s="95">
        <v>-20</v>
      </c>
      <c r="R1360" s="95">
        <v>-20</v>
      </c>
      <c r="S1360" s="95">
        <v>-40</v>
      </c>
      <c r="T1360" s="95">
        <v>-1119</v>
      </c>
      <c r="U1360" s="95">
        <v>-1089</v>
      </c>
      <c r="V1360" s="95">
        <v>-1000</v>
      </c>
      <c r="W1360" s="95">
        <v>-1020</v>
      </c>
      <c r="X1360" s="95">
        <v>-1030</v>
      </c>
      <c r="Y1360" s="95">
        <v>-1030</v>
      </c>
      <c r="Z1360" s="95">
        <v>-1030</v>
      </c>
      <c r="AA1360" s="95">
        <v>-1030</v>
      </c>
      <c r="AB1360" s="95">
        <v>0</v>
      </c>
      <c r="AC1360" s="95"/>
      <c r="AD1360" s="95"/>
      <c r="AE1360" s="95">
        <f t="shared" si="1738"/>
        <v>-702.33333333333337</v>
      </c>
      <c r="AF1360" s="102"/>
      <c r="AG1360" s="101"/>
      <c r="AH1360" s="99"/>
      <c r="AI1360" s="99"/>
      <c r="AJ1360" s="99"/>
      <c r="AK1360" s="100"/>
      <c r="AL1360" s="99">
        <f t="shared" si="1731"/>
        <v>0</v>
      </c>
      <c r="AM1360" s="98"/>
      <c r="AN1360" s="99">
        <f>AE1360</f>
        <v>-702.33333333333337</v>
      </c>
      <c r="AO1360" s="247">
        <f t="shared" si="1732"/>
        <v>-702.33333333333337</v>
      </c>
      <c r="AP1360" s="232"/>
      <c r="AQ1360" s="86">
        <f t="shared" si="1740"/>
        <v>0</v>
      </c>
      <c r="AR1360" s="99"/>
      <c r="AS1360" s="99"/>
      <c r="AT1360" s="99"/>
      <c r="AU1360" s="100"/>
      <c r="AV1360" s="99">
        <f t="shared" si="1733"/>
        <v>0</v>
      </c>
      <c r="AW1360" s="98"/>
      <c r="AX1360" s="99">
        <f t="shared" si="1779"/>
        <v>0</v>
      </c>
      <c r="AY1360" s="98">
        <f t="shared" si="1734"/>
        <v>0</v>
      </c>
      <c r="AZ1360" s="47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</row>
    <row r="1361" spans="1:83" s="11" customFormat="1" ht="12" customHeight="1">
      <c r="A1361" s="161">
        <v>25301151</v>
      </c>
      <c r="B1361" s="108" t="str">
        <f t="shared" si="1739"/>
        <v>25301151</v>
      </c>
      <c r="C1361" s="94" t="s">
        <v>907</v>
      </c>
      <c r="D1361" s="112" t="str">
        <f t="shared" si="1736"/>
        <v>Non-Op</v>
      </c>
      <c r="E1361" s="112"/>
      <c r="F1361" s="94"/>
      <c r="G1361" s="112"/>
      <c r="H1361" s="177" t="str">
        <f t="shared" si="1758"/>
        <v/>
      </c>
      <c r="I1361" s="177" t="str">
        <f t="shared" si="1759"/>
        <v/>
      </c>
      <c r="J1361" s="177" t="str">
        <f t="shared" si="1760"/>
        <v/>
      </c>
      <c r="K1361" s="177" t="str">
        <f t="shared" si="1757"/>
        <v>Non-Op</v>
      </c>
      <c r="L1361" s="177" t="str">
        <f t="shared" si="1750"/>
        <v>NO</v>
      </c>
      <c r="M1361" s="177" t="str">
        <f t="shared" si="1751"/>
        <v>NO</v>
      </c>
      <c r="N1361" s="177" t="str">
        <f t="shared" si="1752"/>
        <v/>
      </c>
      <c r="O1361"/>
      <c r="P1361" s="95">
        <v>-451085.95</v>
      </c>
      <c r="Q1361" s="95">
        <v>-405977.32</v>
      </c>
      <c r="R1361" s="95">
        <v>-360868.69</v>
      </c>
      <c r="S1361" s="95">
        <v>-315760.06</v>
      </c>
      <c r="T1361" s="95">
        <v>-270651.43</v>
      </c>
      <c r="U1361" s="95">
        <v>-225542.8</v>
      </c>
      <c r="V1361" s="95">
        <v>-180434.17</v>
      </c>
      <c r="W1361" s="95">
        <v>-135325.54</v>
      </c>
      <c r="X1361" s="95">
        <v>-90216.91</v>
      </c>
      <c r="Y1361" s="95">
        <v>-45108.28</v>
      </c>
      <c r="Z1361" s="95">
        <v>0</v>
      </c>
      <c r="AA1361" s="95">
        <v>0</v>
      </c>
      <c r="AB1361" s="95">
        <v>0</v>
      </c>
      <c r="AC1361" s="95"/>
      <c r="AD1361" s="95"/>
      <c r="AE1361" s="95">
        <f t="shared" si="1738"/>
        <v>-187952.34791666665</v>
      </c>
      <c r="AF1361" s="102" t="s">
        <v>125</v>
      </c>
      <c r="AG1361" s="101"/>
      <c r="AH1361" s="99"/>
      <c r="AI1361" s="99"/>
      <c r="AJ1361" s="99"/>
      <c r="AK1361" s="100">
        <f>AE1361</f>
        <v>-187952.34791666665</v>
      </c>
      <c r="AL1361" s="99">
        <f t="shared" si="1731"/>
        <v>-187952.34791666665</v>
      </c>
      <c r="AM1361" s="98"/>
      <c r="AN1361" s="99"/>
      <c r="AO1361" s="247">
        <f t="shared" si="1732"/>
        <v>0</v>
      </c>
      <c r="AP1361" s="232"/>
      <c r="AQ1361" s="86">
        <f t="shared" si="1740"/>
        <v>0</v>
      </c>
      <c r="AR1361" s="99"/>
      <c r="AS1361" s="99"/>
      <c r="AT1361" s="99"/>
      <c r="AU1361" s="100">
        <f>AQ1361</f>
        <v>0</v>
      </c>
      <c r="AV1361" s="99">
        <f t="shared" si="1733"/>
        <v>0</v>
      </c>
      <c r="AW1361" s="98"/>
      <c r="AX1361" s="99"/>
      <c r="AY1361" s="98">
        <f t="shared" si="1734"/>
        <v>0</v>
      </c>
      <c r="AZ1361" s="470" t="s">
        <v>1678</v>
      </c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</row>
    <row r="1362" spans="1:83" s="11" customFormat="1" ht="12" customHeight="1">
      <c r="A1362" s="493">
        <v>25301171</v>
      </c>
      <c r="B1362" s="494" t="str">
        <f t="shared" si="1739"/>
        <v>25301171</v>
      </c>
      <c r="C1362" s="479" t="s">
        <v>1719</v>
      </c>
      <c r="D1362" s="480" t="str">
        <f t="shared" si="1736"/>
        <v>Non-Op</v>
      </c>
      <c r="E1362" s="480"/>
      <c r="F1362" s="495">
        <v>43525</v>
      </c>
      <c r="G1362" s="480"/>
      <c r="H1362" s="482" t="str">
        <f t="shared" si="1758"/>
        <v/>
      </c>
      <c r="I1362" s="482" t="str">
        <f t="shared" si="1759"/>
        <v/>
      </c>
      <c r="J1362" s="482" t="str">
        <f t="shared" si="1760"/>
        <v/>
      </c>
      <c r="K1362" s="482" t="str">
        <f t="shared" si="1757"/>
        <v>Non-Op</v>
      </c>
      <c r="L1362" s="482" t="str">
        <f t="shared" ref="L1362" si="1780">IF(VALUE(AM1362),"W/C",IF(ISBLANK(AM1362),"NO","W/C"))</f>
        <v>NO</v>
      </c>
      <c r="M1362" s="482" t="str">
        <f t="shared" ref="M1362" si="1781">IF(VALUE(AN1362),"W/C",IF(ISBLANK(AN1362),"NO","W/C"))</f>
        <v>NO</v>
      </c>
      <c r="N1362" s="482" t="str">
        <f t="shared" ref="N1362" si="1782">IF(OR(CONCATENATE(L1362,M1362)="NOW/C",CONCATENATE(L1362,M1362)="W/CNO"),"W/C","")</f>
        <v/>
      </c>
      <c r="O1362" s="483"/>
      <c r="P1362" s="484"/>
      <c r="Q1362" s="484"/>
      <c r="R1362" s="484"/>
      <c r="S1362" s="484">
        <v>-93029</v>
      </c>
      <c r="T1362" s="484">
        <v>-184731</v>
      </c>
      <c r="U1362" s="484">
        <v>-275107</v>
      </c>
      <c r="V1362" s="484">
        <v>-364156</v>
      </c>
      <c r="W1362" s="484">
        <v>-451878</v>
      </c>
      <c r="X1362" s="484">
        <v>-538274</v>
      </c>
      <c r="Y1362" s="484">
        <v>-623343</v>
      </c>
      <c r="Z1362" s="484">
        <v>-707085</v>
      </c>
      <c r="AA1362" s="484">
        <v>-789501</v>
      </c>
      <c r="AB1362" s="484">
        <v>-870590</v>
      </c>
      <c r="AC1362" s="484"/>
      <c r="AD1362" s="484"/>
      <c r="AE1362" s="484">
        <f t="shared" si="1738"/>
        <v>-371866.58333333331</v>
      </c>
      <c r="AF1362" s="485"/>
      <c r="AG1362" s="496"/>
      <c r="AH1362" s="487"/>
      <c r="AI1362" s="487"/>
      <c r="AJ1362" s="487"/>
      <c r="AK1362" s="488">
        <f>AE1362</f>
        <v>-371866.58333333331</v>
      </c>
      <c r="AL1362" s="487">
        <f t="shared" ref="AL1362" si="1783">SUM(AI1362:AK1362)</f>
        <v>-371866.58333333331</v>
      </c>
      <c r="AM1362" s="489"/>
      <c r="AN1362" s="487"/>
      <c r="AO1362" s="490">
        <f t="shared" si="1732"/>
        <v>0</v>
      </c>
      <c r="AP1362" s="232"/>
      <c r="AQ1362" s="491">
        <f t="shared" si="1740"/>
        <v>-870590</v>
      </c>
      <c r="AR1362" s="487"/>
      <c r="AS1362" s="487"/>
      <c r="AT1362" s="487"/>
      <c r="AU1362" s="488">
        <f>AQ1362</f>
        <v>-870590</v>
      </c>
      <c r="AV1362" s="487">
        <f t="shared" ref="AV1362" si="1784">SUM(AS1362:AU1362)</f>
        <v>-870590</v>
      </c>
      <c r="AW1362" s="489"/>
      <c r="AX1362" s="487"/>
      <c r="AY1362" s="489">
        <f t="shared" si="1734"/>
        <v>0</v>
      </c>
      <c r="AZ1362" s="470" t="s">
        <v>1678</v>
      </c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</row>
    <row r="1363" spans="1:83" s="11" customFormat="1" ht="12" customHeight="1">
      <c r="A1363" s="493" t="s">
        <v>1809</v>
      </c>
      <c r="B1363" s="494" t="str">
        <f t="shared" si="1739"/>
        <v>25301181</v>
      </c>
      <c r="C1363" s="479" t="s">
        <v>1787</v>
      </c>
      <c r="D1363" s="480" t="str">
        <f t="shared" si="1736"/>
        <v>Non-Op</v>
      </c>
      <c r="E1363" s="480"/>
      <c r="F1363" s="495">
        <v>43647</v>
      </c>
      <c r="G1363" s="480"/>
      <c r="H1363" s="482" t="str">
        <f t="shared" ref="H1363" si="1785">IF(VALUE(AH1363),H$7,IF(ISBLANK(AH1363),"",H$7))</f>
        <v/>
      </c>
      <c r="I1363" s="482" t="str">
        <f t="shared" ref="I1363" si="1786">IF(VALUE(AI1363),I$7,IF(ISBLANK(AI1363),"",I$7))</f>
        <v/>
      </c>
      <c r="J1363" s="482" t="str">
        <f t="shared" ref="J1363" si="1787">IF(VALUE(AJ1363),J$7,IF(ISBLANK(AJ1363),"",J$7))</f>
        <v/>
      </c>
      <c r="K1363" s="482" t="str">
        <f t="shared" ref="K1363" si="1788">IF(VALUE(AK1363),K$7,IF(ISBLANK(AK1363),"",K$7))</f>
        <v>Non-Op</v>
      </c>
      <c r="L1363" s="482" t="str">
        <f t="shared" ref="L1363" si="1789">IF(VALUE(AM1363),"W/C",IF(ISBLANK(AM1363),"NO","W/C"))</f>
        <v>NO</v>
      </c>
      <c r="M1363" s="482" t="str">
        <f t="shared" ref="M1363" si="1790">IF(VALUE(AN1363),"W/C",IF(ISBLANK(AN1363),"NO","W/C"))</f>
        <v>NO</v>
      </c>
      <c r="N1363" s="482" t="str">
        <f t="shared" ref="N1363" si="1791">IF(OR(CONCATENATE(L1363,M1363)="NOW/C",CONCATENATE(L1363,M1363)="W/CNO"),"W/C","")</f>
        <v/>
      </c>
      <c r="O1363" s="483"/>
      <c r="P1363" s="484"/>
      <c r="Q1363" s="484"/>
      <c r="R1363" s="484"/>
      <c r="S1363" s="484"/>
      <c r="T1363" s="484"/>
      <c r="U1363" s="484"/>
      <c r="V1363" s="484"/>
      <c r="W1363" s="484">
        <v>-7.4</v>
      </c>
      <c r="X1363" s="484">
        <v>-94.9</v>
      </c>
      <c r="Y1363" s="484">
        <v>-257.26</v>
      </c>
      <c r="Z1363" s="484">
        <v>-487.31</v>
      </c>
      <c r="AA1363" s="484">
        <v>-819.34</v>
      </c>
      <c r="AB1363" s="484">
        <v>0</v>
      </c>
      <c r="AC1363" s="484"/>
      <c r="AD1363" s="484"/>
      <c r="AE1363" s="484">
        <f t="shared" ref="AE1363" si="1792">(P1363+AB1363+SUM(Q1363:AA1363)*2)/24</f>
        <v>-138.85083333333333</v>
      </c>
      <c r="AF1363" s="485"/>
      <c r="AG1363" s="496"/>
      <c r="AH1363" s="487"/>
      <c r="AI1363" s="487"/>
      <c r="AJ1363" s="487"/>
      <c r="AK1363" s="488">
        <f>AE1363</f>
        <v>-138.85083333333333</v>
      </c>
      <c r="AL1363" s="487">
        <f t="shared" ref="AL1363" si="1793">SUM(AI1363:AK1363)</f>
        <v>-138.85083333333333</v>
      </c>
      <c r="AM1363" s="489"/>
      <c r="AN1363" s="487"/>
      <c r="AO1363" s="490">
        <f t="shared" ref="AO1363" si="1794">AM1363+AN1363</f>
        <v>0</v>
      </c>
      <c r="AP1363" s="232"/>
      <c r="AQ1363" s="491">
        <f t="shared" ref="AQ1363" si="1795">AB1363</f>
        <v>0</v>
      </c>
      <c r="AR1363" s="487"/>
      <c r="AS1363" s="487"/>
      <c r="AT1363" s="487"/>
      <c r="AU1363" s="488">
        <f>AQ1363</f>
        <v>0</v>
      </c>
      <c r="AV1363" s="487">
        <f t="shared" ref="AV1363" si="1796">SUM(AS1363:AU1363)</f>
        <v>0</v>
      </c>
      <c r="AW1363" s="489"/>
      <c r="AX1363" s="487"/>
      <c r="AY1363" s="489">
        <f t="shared" si="1734"/>
        <v>0</v>
      </c>
      <c r="AZ1363" s="470" t="s">
        <v>1671</v>
      </c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</row>
    <row r="1364" spans="1:83" s="11" customFormat="1" ht="12" customHeight="1">
      <c r="A1364" s="493" t="s">
        <v>1855</v>
      </c>
      <c r="B1364" s="494" t="str">
        <f t="shared" si="1739"/>
        <v>25301191</v>
      </c>
      <c r="C1364" s="479" t="s">
        <v>1787</v>
      </c>
      <c r="D1364" s="480" t="str">
        <f t="shared" ref="D1364" si="1797">IF(CONCATENATE(H1364,I1364,J1364,K1364,N1364)= "ERBGRB","CRB",CONCATENATE(H1364,I1364,J1364,K1364,N1364))</f>
        <v>Non-Op</v>
      </c>
      <c r="E1364" s="480"/>
      <c r="F1364" s="495">
        <v>43800</v>
      </c>
      <c r="G1364" s="480"/>
      <c r="H1364" s="482" t="str">
        <f t="shared" ref="H1364" si="1798">IF(VALUE(AH1364),H$7,IF(ISBLANK(AH1364),"",H$7))</f>
        <v/>
      </c>
      <c r="I1364" s="482" t="str">
        <f t="shared" ref="I1364" si="1799">IF(VALUE(AI1364),I$7,IF(ISBLANK(AI1364),"",I$7))</f>
        <v/>
      </c>
      <c r="J1364" s="482" t="str">
        <f t="shared" ref="J1364" si="1800">IF(VALUE(AJ1364),J$7,IF(ISBLANK(AJ1364),"",J$7))</f>
        <v/>
      </c>
      <c r="K1364" s="482" t="str">
        <f t="shared" ref="K1364" si="1801">IF(VALUE(AK1364),K$7,IF(ISBLANK(AK1364),"",K$7))</f>
        <v>Non-Op</v>
      </c>
      <c r="L1364" s="482" t="str">
        <f t="shared" ref="L1364" si="1802">IF(VALUE(AM1364),"W/C",IF(ISBLANK(AM1364),"NO","W/C"))</f>
        <v>NO</v>
      </c>
      <c r="M1364" s="482" t="str">
        <f t="shared" ref="M1364" si="1803">IF(VALUE(AN1364),"W/C",IF(ISBLANK(AN1364),"NO","W/C"))</f>
        <v>NO</v>
      </c>
      <c r="N1364" s="482" t="str">
        <f t="shared" ref="N1364" si="1804">IF(OR(CONCATENATE(L1364,M1364)="NOW/C",CONCATENATE(L1364,M1364)="W/CNO"),"W/C","")</f>
        <v/>
      </c>
      <c r="O1364" s="483"/>
      <c r="P1364" s="484"/>
      <c r="Q1364" s="484"/>
      <c r="R1364" s="484"/>
      <c r="S1364" s="484"/>
      <c r="T1364" s="484"/>
      <c r="U1364" s="484"/>
      <c r="V1364" s="484"/>
      <c r="W1364" s="484"/>
      <c r="X1364" s="484"/>
      <c r="Y1364" s="484"/>
      <c r="Z1364" s="484"/>
      <c r="AA1364" s="484"/>
      <c r="AB1364" s="484">
        <v>-1396.63</v>
      </c>
      <c r="AC1364" s="484"/>
      <c r="AD1364" s="484"/>
      <c r="AE1364" s="484">
        <f t="shared" ref="AE1364" si="1805">(P1364+AB1364+SUM(Q1364:AA1364)*2)/24</f>
        <v>-58.192916666666669</v>
      </c>
      <c r="AF1364" s="485"/>
      <c r="AG1364" s="496"/>
      <c r="AH1364" s="487"/>
      <c r="AI1364" s="487"/>
      <c r="AJ1364" s="487"/>
      <c r="AK1364" s="488">
        <f>AE1364</f>
        <v>-58.192916666666669</v>
      </c>
      <c r="AL1364" s="487">
        <f t="shared" ref="AL1364" si="1806">SUM(AI1364:AK1364)</f>
        <v>-58.192916666666669</v>
      </c>
      <c r="AM1364" s="489"/>
      <c r="AN1364" s="487"/>
      <c r="AO1364" s="490">
        <f t="shared" ref="AO1364" si="1807">AM1364+AN1364</f>
        <v>0</v>
      </c>
      <c r="AP1364" s="232"/>
      <c r="AQ1364" s="491">
        <f t="shared" ref="AQ1364" si="1808">AB1364</f>
        <v>-1396.63</v>
      </c>
      <c r="AR1364" s="487"/>
      <c r="AS1364" s="487"/>
      <c r="AT1364" s="487"/>
      <c r="AU1364" s="488">
        <f>AQ1364</f>
        <v>-1396.63</v>
      </c>
      <c r="AV1364" s="487">
        <f t="shared" ref="AV1364" si="1809">SUM(AS1364:AU1364)</f>
        <v>-1396.63</v>
      </c>
      <c r="AW1364" s="489"/>
      <c r="AX1364" s="487"/>
      <c r="AY1364" s="489">
        <f t="shared" ref="AY1364" si="1810">AW1364+AX1364</f>
        <v>0</v>
      </c>
      <c r="AZ1364" s="470" t="s">
        <v>1671</v>
      </c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</row>
    <row r="1365" spans="1:83" s="11" customFormat="1" ht="12" customHeight="1">
      <c r="A1365" s="161">
        <v>25301203</v>
      </c>
      <c r="B1365" s="108" t="str">
        <f t="shared" si="1739"/>
        <v>25301203</v>
      </c>
      <c r="C1365" s="94" t="s">
        <v>388</v>
      </c>
      <c r="D1365" s="112" t="str">
        <f t="shared" si="1736"/>
        <v>CRB</v>
      </c>
      <c r="E1365" s="112"/>
      <c r="F1365" s="94"/>
      <c r="G1365" s="112"/>
      <c r="H1365" s="177" t="str">
        <f t="shared" si="1758"/>
        <v/>
      </c>
      <c r="I1365" s="177" t="str">
        <f t="shared" si="1759"/>
        <v>ERB</v>
      </c>
      <c r="J1365" s="177" t="str">
        <f t="shared" si="1760"/>
        <v>GRB</v>
      </c>
      <c r="K1365" s="177" t="str">
        <f t="shared" si="1757"/>
        <v/>
      </c>
      <c r="L1365" s="177" t="str">
        <f t="shared" si="1750"/>
        <v>NO</v>
      </c>
      <c r="M1365" s="177" t="str">
        <f t="shared" si="1751"/>
        <v>NO</v>
      </c>
      <c r="N1365" s="177" t="str">
        <f t="shared" si="1752"/>
        <v/>
      </c>
      <c r="O1365"/>
      <c r="P1365" s="95">
        <v>0</v>
      </c>
      <c r="Q1365" s="95">
        <v>0</v>
      </c>
      <c r="R1365" s="95">
        <v>0</v>
      </c>
      <c r="S1365" s="95">
        <v>0</v>
      </c>
      <c r="T1365" s="95">
        <v>0</v>
      </c>
      <c r="U1365" s="95">
        <v>0</v>
      </c>
      <c r="V1365" s="95">
        <v>0</v>
      </c>
      <c r="W1365" s="95">
        <v>0</v>
      </c>
      <c r="X1365" s="95">
        <v>0</v>
      </c>
      <c r="Y1365" s="95">
        <v>0</v>
      </c>
      <c r="Z1365" s="95">
        <v>0</v>
      </c>
      <c r="AA1365" s="95">
        <v>0</v>
      </c>
      <c r="AB1365" s="95">
        <v>0</v>
      </c>
      <c r="AC1365" s="95"/>
      <c r="AD1365" s="95"/>
      <c r="AE1365" s="95">
        <f t="shared" si="1738"/>
        <v>0</v>
      </c>
      <c r="AF1365" s="102">
        <v>5</v>
      </c>
      <c r="AG1365" s="101" t="s">
        <v>458</v>
      </c>
      <c r="AH1365" s="99"/>
      <c r="AI1365" s="99">
        <f>AE1365*C1533</f>
        <v>0</v>
      </c>
      <c r="AJ1365" s="99">
        <f>AE1365*C1534</f>
        <v>0</v>
      </c>
      <c r="AK1365" s="100"/>
      <c r="AL1365" s="99">
        <f t="shared" si="1731"/>
        <v>0</v>
      </c>
      <c r="AM1365" s="98"/>
      <c r="AN1365" s="99"/>
      <c r="AO1365" s="247">
        <f t="shared" si="1732"/>
        <v>0</v>
      </c>
      <c r="AP1365" s="232"/>
      <c r="AQ1365" s="86">
        <f t="shared" si="1740"/>
        <v>0</v>
      </c>
      <c r="AR1365" s="99"/>
      <c r="AS1365" s="99">
        <f>AQ1365*C1533</f>
        <v>0</v>
      </c>
      <c r="AT1365" s="99">
        <f>AQ1365*C1534</f>
        <v>0</v>
      </c>
      <c r="AU1365" s="100"/>
      <c r="AV1365" s="99">
        <f t="shared" si="1733"/>
        <v>0</v>
      </c>
      <c r="AW1365" s="98"/>
      <c r="AX1365" s="99"/>
      <c r="AY1365" s="98">
        <f t="shared" si="1734"/>
        <v>0</v>
      </c>
      <c r="AZ1365" s="470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</row>
    <row r="1366" spans="1:83" s="11" customFormat="1" ht="12" customHeight="1">
      <c r="A1366" s="161">
        <v>25301213</v>
      </c>
      <c r="B1366" s="108" t="str">
        <f t="shared" si="1739"/>
        <v>25301213</v>
      </c>
      <c r="C1366" s="94" t="s">
        <v>1135</v>
      </c>
      <c r="D1366" s="112" t="str">
        <f t="shared" si="1736"/>
        <v>CRB</v>
      </c>
      <c r="E1366" s="112"/>
      <c r="F1366" s="94"/>
      <c r="G1366" s="112"/>
      <c r="H1366" s="177" t="str">
        <f t="shared" si="1758"/>
        <v/>
      </c>
      <c r="I1366" s="177" t="str">
        <f t="shared" si="1759"/>
        <v>ERB</v>
      </c>
      <c r="J1366" s="177" t="str">
        <f t="shared" si="1760"/>
        <v>GRB</v>
      </c>
      <c r="K1366" s="177" t="str">
        <f t="shared" si="1757"/>
        <v/>
      </c>
      <c r="L1366" s="177" t="str">
        <f t="shared" si="1750"/>
        <v>NO</v>
      </c>
      <c r="M1366" s="177" t="str">
        <f t="shared" si="1751"/>
        <v>NO</v>
      </c>
      <c r="N1366" s="177" t="str">
        <f t="shared" si="1752"/>
        <v/>
      </c>
      <c r="O1366"/>
      <c r="P1366" s="95">
        <v>-474686.5</v>
      </c>
      <c r="Q1366" s="95">
        <v>-466640.96</v>
      </c>
      <c r="R1366" s="95">
        <v>-458595.42</v>
      </c>
      <c r="S1366" s="95">
        <v>-450549.88</v>
      </c>
      <c r="T1366" s="95">
        <v>-442504.34</v>
      </c>
      <c r="U1366" s="95">
        <v>-434458.8</v>
      </c>
      <c r="V1366" s="95">
        <v>-426413.26</v>
      </c>
      <c r="W1366" s="95">
        <v>-418367.72</v>
      </c>
      <c r="X1366" s="95">
        <v>-410322.18</v>
      </c>
      <c r="Y1366" s="95">
        <v>-402276.64</v>
      </c>
      <c r="Z1366" s="95">
        <v>-394231.1</v>
      </c>
      <c r="AA1366" s="95">
        <v>-386185.56</v>
      </c>
      <c r="AB1366" s="95">
        <v>-378140.02</v>
      </c>
      <c r="AC1366" s="95"/>
      <c r="AD1366" s="95"/>
      <c r="AE1366" s="95">
        <f t="shared" si="1738"/>
        <v>-426413.25999999995</v>
      </c>
      <c r="AF1366" s="102" t="s">
        <v>672</v>
      </c>
      <c r="AG1366" s="101" t="s">
        <v>458</v>
      </c>
      <c r="AH1366" s="99"/>
      <c r="AI1366" s="99">
        <f>AE1366*$C$1533</f>
        <v>-282925.19800999993</v>
      </c>
      <c r="AJ1366" s="99">
        <f>AE1366*$C$1534</f>
        <v>-143488.06198999999</v>
      </c>
      <c r="AK1366" s="100"/>
      <c r="AL1366" s="99">
        <f t="shared" si="1731"/>
        <v>-426413.25999999989</v>
      </c>
      <c r="AM1366" s="98"/>
      <c r="AN1366" s="99"/>
      <c r="AO1366" s="247">
        <f t="shared" si="1732"/>
        <v>0</v>
      </c>
      <c r="AP1366" s="232"/>
      <c r="AQ1366" s="86">
        <f t="shared" si="1740"/>
        <v>-378140.02</v>
      </c>
      <c r="AR1366" s="99"/>
      <c r="AS1366" s="99">
        <f>AQ1366*$C$1533</f>
        <v>-250895.90327000001</v>
      </c>
      <c r="AT1366" s="99">
        <f>AQ1366*$C$1534</f>
        <v>-127244.11673000001</v>
      </c>
      <c r="AU1366" s="100"/>
      <c r="AV1366" s="99">
        <f t="shared" si="1733"/>
        <v>-378140.02</v>
      </c>
      <c r="AW1366" s="98"/>
      <c r="AX1366" s="99"/>
      <c r="AY1366" s="98">
        <f t="shared" si="1734"/>
        <v>0</v>
      </c>
      <c r="AZ1366" s="470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</row>
    <row r="1367" spans="1:83" s="11" customFormat="1" ht="12" customHeight="1">
      <c r="A1367" s="493" t="s">
        <v>1699</v>
      </c>
      <c r="B1367" s="494" t="str">
        <f t="shared" si="1739"/>
        <v>25302083</v>
      </c>
      <c r="C1367" s="479" t="s">
        <v>1692</v>
      </c>
      <c r="D1367" s="480" t="str">
        <f t="shared" si="1736"/>
        <v>Non-Op</v>
      </c>
      <c r="E1367" s="480"/>
      <c r="F1367" s="495">
        <v>43466</v>
      </c>
      <c r="G1367" s="480"/>
      <c r="H1367" s="482" t="str">
        <f t="shared" si="1758"/>
        <v/>
      </c>
      <c r="I1367" s="482" t="str">
        <f t="shared" si="1759"/>
        <v/>
      </c>
      <c r="J1367" s="482" t="str">
        <f t="shared" si="1760"/>
        <v/>
      </c>
      <c r="K1367" s="482" t="str">
        <f t="shared" si="1757"/>
        <v>Non-Op</v>
      </c>
      <c r="L1367" s="482" t="str">
        <f t="shared" ref="L1367" si="1811">IF(VALUE(AM1367),"W/C",IF(ISBLANK(AM1367),"NO","W/C"))</f>
        <v>NO</v>
      </c>
      <c r="M1367" s="482" t="str">
        <f t="shared" ref="M1367" si="1812">IF(VALUE(AN1367),"W/C",IF(ISBLANK(AN1367),"NO","W/C"))</f>
        <v>NO</v>
      </c>
      <c r="N1367" s="482" t="str">
        <f t="shared" ref="N1367" si="1813">IF(OR(CONCATENATE(L1367,M1367)="NOW/C",CONCATENATE(L1367,M1367)="W/CNO"),"W/C","")</f>
        <v/>
      </c>
      <c r="O1367" s="483"/>
      <c r="P1367" s="484"/>
      <c r="Q1367" s="484">
        <v>-162978802.69999999</v>
      </c>
      <c r="R1367" s="484">
        <v>-258300935.31</v>
      </c>
      <c r="S1367" s="484">
        <v>-160786335.77000001</v>
      </c>
      <c r="T1367" s="484">
        <v>-158810101.19999999</v>
      </c>
      <c r="U1367" s="484">
        <v>-157061754.81</v>
      </c>
      <c r="V1367" s="484">
        <v>-163697739.30000001</v>
      </c>
      <c r="W1367" s="484">
        <v>-155914256.43000001</v>
      </c>
      <c r="X1367" s="484">
        <v>-154614158.02000001</v>
      </c>
      <c r="Y1367" s="484">
        <v>-159912796.53</v>
      </c>
      <c r="Z1367" s="484">
        <v>-152050469.25999999</v>
      </c>
      <c r="AA1367" s="484">
        <v>-150847517.13</v>
      </c>
      <c r="AB1367" s="484">
        <v>-174327368.38</v>
      </c>
      <c r="AC1367" s="484"/>
      <c r="AD1367" s="484"/>
      <c r="AE1367" s="484">
        <f t="shared" si="1738"/>
        <v>-160178212.55416667</v>
      </c>
      <c r="AF1367" s="485"/>
      <c r="AG1367" s="496"/>
      <c r="AH1367" s="487"/>
      <c r="AI1367" s="487"/>
      <c r="AJ1367" s="487"/>
      <c r="AK1367" s="488">
        <f t="shared" ref="AK1367:AK1368" si="1814">AE1367</f>
        <v>-160178212.55416667</v>
      </c>
      <c r="AL1367" s="487">
        <f t="shared" ref="AL1367" si="1815">SUM(AI1367:AK1367)</f>
        <v>-160178212.55416667</v>
      </c>
      <c r="AM1367" s="489"/>
      <c r="AN1367" s="487"/>
      <c r="AO1367" s="490">
        <f t="shared" ref="AO1367:AO1369" si="1816">AM1367+AN1367</f>
        <v>0</v>
      </c>
      <c r="AP1367" s="232"/>
      <c r="AQ1367" s="491">
        <f t="shared" ref="AQ1367:AQ1368" si="1817">AB1367</f>
        <v>-174327368.38</v>
      </c>
      <c r="AR1367" s="487"/>
      <c r="AS1367" s="487"/>
      <c r="AT1367" s="487"/>
      <c r="AU1367" s="488">
        <f>AQ1367</f>
        <v>-174327368.38</v>
      </c>
      <c r="AV1367" s="487">
        <f t="shared" ref="AV1367" si="1818">SUM(AS1367:AU1367)</f>
        <v>-174327368.38</v>
      </c>
      <c r="AW1367" s="489"/>
      <c r="AX1367" s="487"/>
      <c r="AY1367" s="489">
        <f t="shared" si="1734"/>
        <v>0</v>
      </c>
      <c r="AZ1367" s="470" t="s">
        <v>1732</v>
      </c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</row>
    <row r="1368" spans="1:83" s="11" customFormat="1" ht="12" customHeight="1">
      <c r="A1368" s="493" t="s">
        <v>1744</v>
      </c>
      <c r="B1368" s="494" t="str">
        <f t="shared" si="1739"/>
        <v>25302123</v>
      </c>
      <c r="C1368" s="479" t="s">
        <v>1738</v>
      </c>
      <c r="D1368" s="480" t="str">
        <f t="shared" si="1736"/>
        <v>Non-Op</v>
      </c>
      <c r="E1368" s="480"/>
      <c r="F1368" s="495">
        <v>43556</v>
      </c>
      <c r="G1368" s="480"/>
      <c r="H1368" s="482" t="str">
        <f t="shared" si="1758"/>
        <v/>
      </c>
      <c r="I1368" s="482" t="str">
        <f t="shared" si="1759"/>
        <v/>
      </c>
      <c r="J1368" s="482" t="str">
        <f t="shared" si="1760"/>
        <v/>
      </c>
      <c r="K1368" s="482" t="str">
        <f t="shared" si="1757"/>
        <v>Non-Op</v>
      </c>
      <c r="L1368" s="482" t="str">
        <f t="shared" ref="L1368:L1369" si="1819">IF(VALUE(AM1368),"W/C",IF(ISBLANK(AM1368),"NO","W/C"))</f>
        <v>NO</v>
      </c>
      <c r="M1368" s="482" t="str">
        <f t="shared" ref="M1368:M1369" si="1820">IF(VALUE(AN1368),"W/C",IF(ISBLANK(AN1368),"NO","W/C"))</f>
        <v>NO</v>
      </c>
      <c r="N1368" s="482" t="str">
        <f t="shared" ref="N1368:N1369" si="1821">IF(OR(CONCATENATE(L1368,M1368)="NOW/C",CONCATENATE(L1368,M1368)="W/CNO"),"W/C","")</f>
        <v/>
      </c>
      <c r="O1368" s="483"/>
      <c r="P1368" s="484"/>
      <c r="Q1368" s="484"/>
      <c r="R1368" s="484"/>
      <c r="S1368" s="484"/>
      <c r="T1368" s="484">
        <v>-2300000</v>
      </c>
      <c r="U1368" s="484">
        <v>-2300000</v>
      </c>
      <c r="V1368" s="484">
        <v>-2300000</v>
      </c>
      <c r="W1368" s="484">
        <v>-2300000</v>
      </c>
      <c r="X1368" s="484">
        <v>-2300000</v>
      </c>
      <c r="Y1368" s="484">
        <v>-2300000</v>
      </c>
      <c r="Z1368" s="484">
        <v>-2300000</v>
      </c>
      <c r="AA1368" s="484">
        <v>-2300000</v>
      </c>
      <c r="AB1368" s="484">
        <v>-2300000</v>
      </c>
      <c r="AC1368" s="484"/>
      <c r="AD1368" s="484"/>
      <c r="AE1368" s="484">
        <f t="shared" si="1738"/>
        <v>-1629166.6666666667</v>
      </c>
      <c r="AF1368" s="485"/>
      <c r="AG1368" s="496"/>
      <c r="AH1368" s="487"/>
      <c r="AI1368" s="487"/>
      <c r="AJ1368" s="487"/>
      <c r="AK1368" s="488">
        <f t="shared" si="1814"/>
        <v>-1629166.6666666667</v>
      </c>
      <c r="AL1368" s="487">
        <f t="shared" si="1731"/>
        <v>-1629166.6666666667</v>
      </c>
      <c r="AM1368" s="489"/>
      <c r="AN1368" s="487"/>
      <c r="AO1368" s="490">
        <f t="shared" si="1816"/>
        <v>0</v>
      </c>
      <c r="AP1368" s="232"/>
      <c r="AQ1368" s="491">
        <f t="shared" si="1817"/>
        <v>-2300000</v>
      </c>
      <c r="AR1368" s="487"/>
      <c r="AS1368" s="487"/>
      <c r="AT1368" s="487"/>
      <c r="AU1368" s="488">
        <f>AQ1368</f>
        <v>-2300000</v>
      </c>
      <c r="AV1368" s="487">
        <f t="shared" si="1733"/>
        <v>-2300000</v>
      </c>
      <c r="AW1368" s="489"/>
      <c r="AX1368" s="487"/>
      <c r="AY1368" s="489">
        <f t="shared" si="1734"/>
        <v>0</v>
      </c>
      <c r="AZ1368" s="470" t="s">
        <v>1663</v>
      </c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</row>
    <row r="1369" spans="1:83" s="11" customFormat="1" ht="12" customHeight="1">
      <c r="A1369" s="493" t="s">
        <v>1822</v>
      </c>
      <c r="B1369" s="494" t="str">
        <f t="shared" ref="B1369" si="1822">TEXT(A1369,"##")</f>
        <v>25302151</v>
      </c>
      <c r="C1369" s="479" t="s">
        <v>1819</v>
      </c>
      <c r="D1369" s="480" t="str">
        <f t="shared" si="1736"/>
        <v>W/C</v>
      </c>
      <c r="E1369" s="480"/>
      <c r="F1369" s="495">
        <v>43739</v>
      </c>
      <c r="G1369" s="480"/>
      <c r="H1369" s="482" t="str">
        <f t="shared" ref="H1369" si="1823">IF(VALUE(AH1369),H$7,IF(ISBLANK(AH1369),"",H$7))</f>
        <v/>
      </c>
      <c r="I1369" s="482" t="str">
        <f t="shared" ref="I1369" si="1824">IF(VALUE(AI1369),I$7,IF(ISBLANK(AI1369),"",I$7))</f>
        <v/>
      </c>
      <c r="J1369" s="482" t="str">
        <f t="shared" ref="J1369" si="1825">IF(VALUE(AJ1369),J$7,IF(ISBLANK(AJ1369),"",J$7))</f>
        <v/>
      </c>
      <c r="K1369" s="482" t="str">
        <f t="shared" ref="K1369" si="1826">IF(VALUE(AK1369),K$7,IF(ISBLANK(AK1369),"",K$7))</f>
        <v/>
      </c>
      <c r="L1369" s="482" t="str">
        <f t="shared" si="1819"/>
        <v>NO</v>
      </c>
      <c r="M1369" s="482" t="str">
        <f t="shared" si="1820"/>
        <v>W/C</v>
      </c>
      <c r="N1369" s="482" t="str">
        <f t="shared" si="1821"/>
        <v>W/C</v>
      </c>
      <c r="O1369" s="483"/>
      <c r="P1369" s="484"/>
      <c r="Q1369" s="484"/>
      <c r="R1369" s="484"/>
      <c r="S1369" s="484"/>
      <c r="T1369" s="484"/>
      <c r="U1369" s="484"/>
      <c r="V1369" s="484"/>
      <c r="W1369" s="484"/>
      <c r="X1369" s="484"/>
      <c r="Y1369" s="484"/>
      <c r="Z1369" s="484">
        <v>-1326024</v>
      </c>
      <c r="AA1369" s="484">
        <v>-1903176</v>
      </c>
      <c r="AB1369" s="484">
        <v>0</v>
      </c>
      <c r="AC1369" s="484"/>
      <c r="AD1369" s="484"/>
      <c r="AE1369" s="484">
        <f t="shared" ref="AE1369" si="1827">(P1369+AB1369+SUM(Q1369:AA1369)*2)/24</f>
        <v>-269100</v>
      </c>
      <c r="AF1369" s="485"/>
      <c r="AG1369" s="496"/>
      <c r="AH1369" s="487"/>
      <c r="AI1369" s="487"/>
      <c r="AJ1369" s="487"/>
      <c r="AK1369" s="488"/>
      <c r="AL1369" s="487">
        <f t="shared" si="1731"/>
        <v>0</v>
      </c>
      <c r="AM1369" s="489"/>
      <c r="AN1369" s="487">
        <f>AE1369</f>
        <v>-269100</v>
      </c>
      <c r="AO1369" s="490">
        <f t="shared" si="1816"/>
        <v>-269100</v>
      </c>
      <c r="AP1369" s="232"/>
      <c r="AQ1369" s="491">
        <f t="shared" ref="AQ1369" si="1828">AB1369</f>
        <v>0</v>
      </c>
      <c r="AR1369" s="487"/>
      <c r="AS1369" s="487"/>
      <c r="AT1369" s="487"/>
      <c r="AU1369" s="488"/>
      <c r="AV1369" s="487">
        <f t="shared" ref="AV1369" si="1829">SUM(AS1369:AU1369)</f>
        <v>0</v>
      </c>
      <c r="AW1369" s="489"/>
      <c r="AX1369" s="487">
        <f>AQ1369</f>
        <v>0</v>
      </c>
      <c r="AY1369" s="489">
        <f t="shared" ref="AY1369" si="1830">AW1369+AX1369</f>
        <v>0</v>
      </c>
      <c r="AZ1369" s="470" t="s">
        <v>1823</v>
      </c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</row>
    <row r="1370" spans="1:83" s="11" customFormat="1" ht="12" customHeight="1">
      <c r="A1370" s="161">
        <v>25302221</v>
      </c>
      <c r="B1370" s="108" t="str">
        <f t="shared" si="1739"/>
        <v>25302221</v>
      </c>
      <c r="C1370" s="94" t="s">
        <v>622</v>
      </c>
      <c r="D1370" s="112" t="str">
        <f t="shared" si="1736"/>
        <v>W/C</v>
      </c>
      <c r="E1370" s="112"/>
      <c r="F1370" s="94"/>
      <c r="G1370" s="112"/>
      <c r="H1370" s="177" t="str">
        <f t="shared" si="1758"/>
        <v/>
      </c>
      <c r="I1370" s="177" t="str">
        <f t="shared" si="1759"/>
        <v/>
      </c>
      <c r="J1370" s="177" t="str">
        <f t="shared" si="1760"/>
        <v/>
      </c>
      <c r="K1370" s="177" t="str">
        <f t="shared" si="1757"/>
        <v/>
      </c>
      <c r="L1370" s="177" t="str">
        <f t="shared" si="1750"/>
        <v>NO</v>
      </c>
      <c r="M1370" s="177" t="str">
        <f t="shared" si="1751"/>
        <v>W/C</v>
      </c>
      <c r="N1370" s="177" t="str">
        <f t="shared" si="1752"/>
        <v>W/C</v>
      </c>
      <c r="O1370"/>
      <c r="P1370" s="95">
        <v>-5052801.92</v>
      </c>
      <c r="Q1370" s="95">
        <v>-5249098.46</v>
      </c>
      <c r="R1370" s="95">
        <v>-5890993.29</v>
      </c>
      <c r="S1370" s="95">
        <v>-6339992.75</v>
      </c>
      <c r="T1370" s="95">
        <v>-6404916.8799999999</v>
      </c>
      <c r="U1370" s="95">
        <v>-6367304.5300000003</v>
      </c>
      <c r="V1370" s="95">
        <v>-6489165.1799999997</v>
      </c>
      <c r="W1370" s="95">
        <v>-6858996.1600000001</v>
      </c>
      <c r="X1370" s="95">
        <v>-7687142.2300000004</v>
      </c>
      <c r="Y1370" s="95">
        <v>-7890030.8799999999</v>
      </c>
      <c r="Z1370" s="95">
        <v>-8327573.25</v>
      </c>
      <c r="AA1370" s="95">
        <v>-8643137.4100000001</v>
      </c>
      <c r="AB1370" s="95">
        <v>-9335214.4499999993</v>
      </c>
      <c r="AC1370" s="95"/>
      <c r="AD1370" s="95"/>
      <c r="AE1370" s="95">
        <f t="shared" si="1738"/>
        <v>-6945196.6004166678</v>
      </c>
      <c r="AF1370" s="143"/>
      <c r="AG1370" s="143"/>
      <c r="AH1370" s="99"/>
      <c r="AI1370" s="99"/>
      <c r="AJ1370" s="99"/>
      <c r="AK1370" s="100"/>
      <c r="AL1370" s="99">
        <f t="shared" si="1731"/>
        <v>0</v>
      </c>
      <c r="AM1370" s="98"/>
      <c r="AN1370" s="99">
        <f>AE1370</f>
        <v>-6945196.6004166678</v>
      </c>
      <c r="AO1370" s="247">
        <f t="shared" si="1732"/>
        <v>-6945196.6004166678</v>
      </c>
      <c r="AP1370" s="232"/>
      <c r="AQ1370" s="86">
        <f t="shared" si="1740"/>
        <v>-9335214.4499999993</v>
      </c>
      <c r="AR1370" s="99"/>
      <c r="AS1370" s="99"/>
      <c r="AT1370" s="99"/>
      <c r="AU1370" s="100"/>
      <c r="AV1370" s="99">
        <f t="shared" si="1733"/>
        <v>0</v>
      </c>
      <c r="AW1370" s="98"/>
      <c r="AX1370" s="99">
        <f>AQ1370</f>
        <v>-9335214.4499999993</v>
      </c>
      <c r="AY1370" s="98">
        <f t="shared" si="1734"/>
        <v>-9335214.4499999993</v>
      </c>
      <c r="AZ1370" s="4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</row>
    <row r="1371" spans="1:83" s="11" customFormat="1" ht="12" customHeight="1">
      <c r="A1371" s="161">
        <v>25302222</v>
      </c>
      <c r="B1371" s="108" t="str">
        <f t="shared" si="1739"/>
        <v>25302222</v>
      </c>
      <c r="C1371" s="94" t="s">
        <v>451</v>
      </c>
      <c r="D1371" s="112" t="str">
        <f t="shared" si="1736"/>
        <v>W/C</v>
      </c>
      <c r="E1371" s="112"/>
      <c r="F1371" s="94"/>
      <c r="G1371" s="112"/>
      <c r="H1371" s="177" t="str">
        <f t="shared" si="1758"/>
        <v/>
      </c>
      <c r="I1371" s="177" t="str">
        <f t="shared" si="1759"/>
        <v/>
      </c>
      <c r="J1371" s="177" t="str">
        <f t="shared" si="1760"/>
        <v/>
      </c>
      <c r="K1371" s="177" t="str">
        <f t="shared" si="1757"/>
        <v/>
      </c>
      <c r="L1371" s="177" t="str">
        <f t="shared" si="1750"/>
        <v>NO</v>
      </c>
      <c r="M1371" s="177" t="str">
        <f t="shared" si="1751"/>
        <v>W/C</v>
      </c>
      <c r="N1371" s="177" t="str">
        <f t="shared" si="1752"/>
        <v>W/C</v>
      </c>
      <c r="O1371"/>
      <c r="P1371" s="95">
        <v>-12961950.18</v>
      </c>
      <c r="Q1371" s="95">
        <v>-13318990.43</v>
      </c>
      <c r="R1371" s="95">
        <v>-13872867.51</v>
      </c>
      <c r="S1371" s="95">
        <v>-14217194.199999999</v>
      </c>
      <c r="T1371" s="95">
        <v>-14348317.380000001</v>
      </c>
      <c r="U1371" s="95">
        <v>-14375484.92</v>
      </c>
      <c r="V1371" s="95">
        <v>-14396358.810000001</v>
      </c>
      <c r="W1371" s="95">
        <v>-14414686.82</v>
      </c>
      <c r="X1371" s="95">
        <v>-14494942.779999999</v>
      </c>
      <c r="Y1371" s="95">
        <v>-14461095.029999999</v>
      </c>
      <c r="Z1371" s="95">
        <v>-14897679.300000001</v>
      </c>
      <c r="AA1371" s="95">
        <v>-15152013.23</v>
      </c>
      <c r="AB1371" s="95">
        <v>-15643645.289999999</v>
      </c>
      <c r="AC1371" s="95"/>
      <c r="AD1371" s="95"/>
      <c r="AE1371" s="95">
        <f t="shared" si="1738"/>
        <v>-14354369.012083331</v>
      </c>
      <c r="AF1371" s="143"/>
      <c r="AG1371" s="143"/>
      <c r="AH1371" s="99"/>
      <c r="AI1371" s="99"/>
      <c r="AJ1371" s="99"/>
      <c r="AK1371" s="100"/>
      <c r="AL1371" s="99">
        <f t="shared" si="1731"/>
        <v>0</v>
      </c>
      <c r="AM1371" s="98"/>
      <c r="AN1371" s="99">
        <f>AE1371</f>
        <v>-14354369.012083331</v>
      </c>
      <c r="AO1371" s="247">
        <f t="shared" si="1732"/>
        <v>-14354369.012083331</v>
      </c>
      <c r="AP1371" s="232"/>
      <c r="AQ1371" s="86">
        <f t="shared" si="1740"/>
        <v>-15643645.289999999</v>
      </c>
      <c r="AR1371" s="99"/>
      <c r="AS1371" s="99"/>
      <c r="AT1371" s="99"/>
      <c r="AU1371" s="100"/>
      <c r="AV1371" s="99">
        <f t="shared" si="1733"/>
        <v>0</v>
      </c>
      <c r="AW1371" s="98"/>
      <c r="AX1371" s="99">
        <f>AQ1371</f>
        <v>-15643645.289999999</v>
      </c>
      <c r="AY1371" s="98">
        <f t="shared" si="1734"/>
        <v>-15643645.289999999</v>
      </c>
      <c r="AZ1371" s="470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</row>
    <row r="1372" spans="1:83" s="11" customFormat="1" ht="12" customHeight="1">
      <c r="A1372" s="161">
        <v>25302223</v>
      </c>
      <c r="B1372" s="108" t="str">
        <f t="shared" si="1739"/>
        <v>25302223</v>
      </c>
      <c r="C1372" s="94" t="s">
        <v>1126</v>
      </c>
      <c r="D1372" s="112" t="str">
        <f t="shared" si="1736"/>
        <v>Non-Op</v>
      </c>
      <c r="E1372" s="112"/>
      <c r="F1372" s="94"/>
      <c r="G1372" s="112"/>
      <c r="H1372" s="177" t="str">
        <f t="shared" si="1758"/>
        <v/>
      </c>
      <c r="I1372" s="177" t="str">
        <f t="shared" si="1759"/>
        <v/>
      </c>
      <c r="J1372" s="177" t="str">
        <f t="shared" si="1760"/>
        <v/>
      </c>
      <c r="K1372" s="177" t="str">
        <f t="shared" si="1757"/>
        <v>Non-Op</v>
      </c>
      <c r="L1372" s="177" t="str">
        <f t="shared" si="1750"/>
        <v>NO</v>
      </c>
      <c r="M1372" s="177" t="str">
        <f t="shared" si="1751"/>
        <v>NO</v>
      </c>
      <c r="N1372" s="177" t="str">
        <f t="shared" si="1752"/>
        <v/>
      </c>
      <c r="O1372"/>
      <c r="P1372" s="95">
        <v>-9679079</v>
      </c>
      <c r="Q1372" s="95">
        <v>0</v>
      </c>
      <c r="R1372" s="95">
        <v>0</v>
      </c>
      <c r="S1372" s="95">
        <v>0</v>
      </c>
      <c r="T1372" s="95">
        <v>0</v>
      </c>
      <c r="U1372" s="95">
        <v>0</v>
      </c>
      <c r="V1372" s="95">
        <v>0</v>
      </c>
      <c r="W1372" s="95">
        <v>0</v>
      </c>
      <c r="X1372" s="95">
        <v>0</v>
      </c>
      <c r="Y1372" s="95">
        <v>0</v>
      </c>
      <c r="Z1372" s="95">
        <v>0</v>
      </c>
      <c r="AA1372" s="95">
        <v>0</v>
      </c>
      <c r="AB1372" s="95">
        <v>0</v>
      </c>
      <c r="AC1372" s="95"/>
      <c r="AD1372" s="95"/>
      <c r="AE1372" s="95">
        <f t="shared" si="1738"/>
        <v>-403294.95833333331</v>
      </c>
      <c r="AF1372" s="102"/>
      <c r="AG1372" s="102"/>
      <c r="AH1372" s="99"/>
      <c r="AI1372" s="99"/>
      <c r="AJ1372" s="99"/>
      <c r="AK1372" s="100">
        <f t="shared" ref="AK1372:AK1383" si="1831">AE1372</f>
        <v>-403294.95833333331</v>
      </c>
      <c r="AL1372" s="99">
        <f t="shared" si="1731"/>
        <v>-403294.95833333331</v>
      </c>
      <c r="AM1372" s="98"/>
      <c r="AN1372" s="99"/>
      <c r="AO1372" s="247">
        <f t="shared" si="1732"/>
        <v>0</v>
      </c>
      <c r="AP1372" s="232"/>
      <c r="AQ1372" s="86">
        <f t="shared" si="1740"/>
        <v>0</v>
      </c>
      <c r="AR1372" s="99"/>
      <c r="AS1372" s="99"/>
      <c r="AT1372" s="99"/>
      <c r="AU1372" s="100">
        <f>AQ1372</f>
        <v>0</v>
      </c>
      <c r="AV1372" s="99">
        <f t="shared" si="1733"/>
        <v>0</v>
      </c>
      <c r="AW1372" s="98"/>
      <c r="AX1372" s="99"/>
      <c r="AY1372" s="98">
        <f t="shared" si="1734"/>
        <v>0</v>
      </c>
      <c r="AZ1372" s="470" t="s">
        <v>1682</v>
      </c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</row>
    <row r="1373" spans="1:83" s="11" customFormat="1" ht="12" customHeight="1">
      <c r="A1373" s="566" t="s">
        <v>1795</v>
      </c>
      <c r="B1373" s="567" t="str">
        <f t="shared" si="1739"/>
        <v>25302233</v>
      </c>
      <c r="C1373" s="479" t="s">
        <v>1788</v>
      </c>
      <c r="D1373" s="568" t="str">
        <f t="shared" si="1736"/>
        <v>CRB</v>
      </c>
      <c r="E1373" s="568"/>
      <c r="F1373" s="495">
        <v>43647</v>
      </c>
      <c r="G1373" s="568"/>
      <c r="H1373" s="570" t="str">
        <f t="shared" si="1758"/>
        <v/>
      </c>
      <c r="I1373" s="570" t="str">
        <f t="shared" si="1759"/>
        <v>ERB</v>
      </c>
      <c r="J1373" s="570" t="str">
        <f t="shared" si="1760"/>
        <v>GRB</v>
      </c>
      <c r="K1373" s="570" t="str">
        <f t="shared" si="1757"/>
        <v/>
      </c>
      <c r="L1373" s="570" t="str">
        <f t="shared" ref="L1373" si="1832">IF(VALUE(AM1373),"W/C",IF(ISBLANK(AM1373),"NO","W/C"))</f>
        <v>NO</v>
      </c>
      <c r="M1373" s="570" t="str">
        <f t="shared" ref="M1373" si="1833">IF(VALUE(AN1373),"W/C",IF(ISBLANK(AN1373),"NO","W/C"))</f>
        <v>NO</v>
      </c>
      <c r="N1373" s="570" t="str">
        <f t="shared" ref="N1373" si="1834">IF(OR(CONCATENATE(L1373,M1373)="NOW/C",CONCATENATE(L1373,M1373)="W/CNO"),"W/C","")</f>
        <v/>
      </c>
      <c r="O1373" s="561"/>
      <c r="P1373" s="562"/>
      <c r="Q1373" s="562"/>
      <c r="R1373" s="562"/>
      <c r="S1373" s="562"/>
      <c r="T1373" s="562"/>
      <c r="U1373" s="562"/>
      <c r="V1373" s="562"/>
      <c r="W1373" s="562">
        <v>-1095483.55</v>
      </c>
      <c r="X1373" s="562">
        <v>-1095483.55</v>
      </c>
      <c r="Y1373" s="562">
        <v>-2304961</v>
      </c>
      <c r="Z1373" s="562">
        <v>-2304961</v>
      </c>
      <c r="AA1373" s="562">
        <v>-2304961</v>
      </c>
      <c r="AB1373" s="562">
        <v>0</v>
      </c>
      <c r="AC1373" s="562"/>
      <c r="AD1373" s="562"/>
      <c r="AE1373" s="562">
        <f t="shared" si="1738"/>
        <v>-758820.84166666667</v>
      </c>
      <c r="AF1373" s="571" t="s">
        <v>672</v>
      </c>
      <c r="AG1373" s="576" t="s">
        <v>458</v>
      </c>
      <c r="AH1373" s="564"/>
      <c r="AI1373" s="564">
        <f>AE1373*$C$1533</f>
        <v>-503477.62844583334</v>
      </c>
      <c r="AJ1373" s="564">
        <f>AE1373*$C$1534</f>
        <v>-255343.21322083336</v>
      </c>
      <c r="AK1373" s="573"/>
      <c r="AL1373" s="564">
        <f t="shared" ref="AL1373" si="1835">SUM(AI1373:AK1373)</f>
        <v>-758820.84166666667</v>
      </c>
      <c r="AM1373" s="565"/>
      <c r="AN1373" s="564"/>
      <c r="AO1373" s="574">
        <f t="shared" ref="AO1373" si="1836">AM1373+AN1373</f>
        <v>0</v>
      </c>
      <c r="AP1373" s="232"/>
      <c r="AQ1373" s="575">
        <f t="shared" ref="AQ1373" si="1837">AB1373</f>
        <v>0</v>
      </c>
      <c r="AR1373" s="564"/>
      <c r="AS1373" s="564">
        <f>AQ1373*$C$1533</f>
        <v>0</v>
      </c>
      <c r="AT1373" s="564">
        <f>AQ1373*$C$1534</f>
        <v>0</v>
      </c>
      <c r="AU1373" s="573"/>
      <c r="AV1373" s="564">
        <f t="shared" ref="AV1373" si="1838">SUM(AS1373:AU1373)</f>
        <v>0</v>
      </c>
      <c r="AW1373" s="565"/>
      <c r="AX1373" s="564"/>
      <c r="AY1373" s="565">
        <f t="shared" si="1734"/>
        <v>0</v>
      </c>
      <c r="AZ1373" s="470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</row>
    <row r="1374" spans="1:83" s="11" customFormat="1" ht="12" customHeight="1">
      <c r="A1374" s="493">
        <v>25302241</v>
      </c>
      <c r="B1374" s="494" t="str">
        <f t="shared" si="1739"/>
        <v>25302241</v>
      </c>
      <c r="C1374" s="569" t="s">
        <v>1720</v>
      </c>
      <c r="D1374" s="480" t="str">
        <f t="shared" si="1736"/>
        <v>W/C</v>
      </c>
      <c r="E1374" s="480"/>
      <c r="F1374" s="495">
        <v>43525</v>
      </c>
      <c r="G1374" s="480"/>
      <c r="H1374" s="482" t="str">
        <f t="shared" si="1758"/>
        <v/>
      </c>
      <c r="I1374" s="482" t="str">
        <f t="shared" si="1759"/>
        <v/>
      </c>
      <c r="J1374" s="482" t="str">
        <f t="shared" si="1760"/>
        <v/>
      </c>
      <c r="K1374" s="482" t="str">
        <f t="shared" si="1757"/>
        <v/>
      </c>
      <c r="L1374" s="482" t="str">
        <f t="shared" ref="L1374:L1375" si="1839">IF(VALUE(AM1374),"W/C",IF(ISBLANK(AM1374),"NO","W/C"))</f>
        <v>NO</v>
      </c>
      <c r="M1374" s="482" t="str">
        <f t="shared" ref="M1374:M1375" si="1840">IF(VALUE(AN1374),"W/C",IF(ISBLANK(AN1374),"NO","W/C"))</f>
        <v>W/C</v>
      </c>
      <c r="N1374" s="482" t="str">
        <f t="shared" ref="N1374:N1375" si="1841">IF(OR(CONCATENATE(L1374,M1374)="NOW/C",CONCATENATE(L1374,M1374)="W/CNO"),"W/C","")</f>
        <v>W/C</v>
      </c>
      <c r="O1374" s="483"/>
      <c r="P1374" s="484"/>
      <c r="Q1374" s="484"/>
      <c r="R1374" s="484"/>
      <c r="S1374" s="484">
        <v>-23685000</v>
      </c>
      <c r="T1374" s="484">
        <v>-23685000</v>
      </c>
      <c r="U1374" s="562">
        <v>0</v>
      </c>
      <c r="V1374" s="562">
        <v>0</v>
      </c>
      <c r="W1374" s="562">
        <v>0</v>
      </c>
      <c r="X1374" s="562">
        <v>0</v>
      </c>
      <c r="Y1374" s="562">
        <v>0</v>
      </c>
      <c r="Z1374" s="562">
        <v>0</v>
      </c>
      <c r="AA1374" s="562">
        <v>0</v>
      </c>
      <c r="AB1374" s="562">
        <v>0</v>
      </c>
      <c r="AC1374" s="484"/>
      <c r="AD1374" s="484"/>
      <c r="AE1374" s="562">
        <f t="shared" si="1738"/>
        <v>-3947500</v>
      </c>
      <c r="AF1374" s="571"/>
      <c r="AG1374" s="572"/>
      <c r="AH1374" s="564"/>
      <c r="AI1374" s="564"/>
      <c r="AJ1374" s="564"/>
      <c r="AK1374" s="488"/>
      <c r="AL1374" s="487">
        <f t="shared" ref="AL1374" si="1842">SUM(AI1374:AK1374)</f>
        <v>0</v>
      </c>
      <c r="AM1374" s="489"/>
      <c r="AN1374" s="487">
        <f>AE1374</f>
        <v>-3947500</v>
      </c>
      <c r="AO1374" s="490">
        <f t="shared" ref="AO1374:AO1375" si="1843">AM1374+AN1374</f>
        <v>-3947500</v>
      </c>
      <c r="AP1374" s="232"/>
      <c r="AQ1374" s="491">
        <f t="shared" ref="AQ1374" si="1844">AB1374</f>
        <v>0</v>
      </c>
      <c r="AR1374" s="487"/>
      <c r="AS1374" s="487"/>
      <c r="AT1374" s="487"/>
      <c r="AU1374" s="488"/>
      <c r="AV1374" s="487">
        <f t="shared" si="1733"/>
        <v>0</v>
      </c>
      <c r="AW1374" s="489"/>
      <c r="AX1374" s="487">
        <f>AQ1374</f>
        <v>0</v>
      </c>
      <c r="AY1374" s="489">
        <f t="shared" ref="AY1374" si="1845">AW1374+AX1374</f>
        <v>0</v>
      </c>
      <c r="AZ1374" s="470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</row>
    <row r="1375" spans="1:83" s="11" customFormat="1" ht="12" customHeight="1">
      <c r="A1375" s="493" t="s">
        <v>1796</v>
      </c>
      <c r="B1375" s="494" t="str">
        <f t="shared" si="1739"/>
        <v>25302243</v>
      </c>
      <c r="C1375" s="569" t="s">
        <v>1789</v>
      </c>
      <c r="D1375" s="568" t="str">
        <f t="shared" si="1736"/>
        <v>CRB</v>
      </c>
      <c r="E1375" s="480"/>
      <c r="F1375" s="495">
        <v>43647</v>
      </c>
      <c r="G1375" s="480"/>
      <c r="H1375" s="570" t="str">
        <f t="shared" si="1758"/>
        <v/>
      </c>
      <c r="I1375" s="570" t="str">
        <f t="shared" si="1759"/>
        <v>ERB</v>
      </c>
      <c r="J1375" s="570" t="str">
        <f t="shared" si="1760"/>
        <v>GRB</v>
      </c>
      <c r="K1375" s="570" t="str">
        <f t="shared" ref="K1375:K1408" si="1846">IF(VALUE(AK1375),K$7,IF(ISBLANK(AK1375),"",K$7))</f>
        <v/>
      </c>
      <c r="L1375" s="570" t="str">
        <f t="shared" si="1839"/>
        <v>NO</v>
      </c>
      <c r="M1375" s="570" t="str">
        <f t="shared" si="1840"/>
        <v>NO</v>
      </c>
      <c r="N1375" s="570" t="str">
        <f t="shared" si="1841"/>
        <v/>
      </c>
      <c r="O1375" s="483"/>
      <c r="P1375" s="484"/>
      <c r="Q1375" s="484"/>
      <c r="R1375" s="484"/>
      <c r="S1375" s="484"/>
      <c r="T1375" s="484"/>
      <c r="U1375" s="562"/>
      <c r="V1375" s="562"/>
      <c r="W1375" s="562">
        <v>-471230</v>
      </c>
      <c r="X1375" s="562">
        <v>-471230</v>
      </c>
      <c r="Y1375" s="562">
        <v>-876922.92</v>
      </c>
      <c r="Z1375" s="562">
        <v>-876922.92</v>
      </c>
      <c r="AA1375" s="562">
        <v>-876922.92</v>
      </c>
      <c r="AB1375" s="562">
        <v>0</v>
      </c>
      <c r="AC1375" s="484"/>
      <c r="AD1375" s="484"/>
      <c r="AE1375" s="562">
        <f t="shared" si="1738"/>
        <v>-297769.0633333333</v>
      </c>
      <c r="AF1375" s="571" t="s">
        <v>672</v>
      </c>
      <c r="AG1375" s="576" t="s">
        <v>458</v>
      </c>
      <c r="AH1375" s="564"/>
      <c r="AI1375" s="564">
        <f>AE1375*$C$1533</f>
        <v>-197569.77352166665</v>
      </c>
      <c r="AJ1375" s="564">
        <f>AE1375*$C$1534</f>
        <v>-100199.28981166666</v>
      </c>
      <c r="AK1375" s="573"/>
      <c r="AL1375" s="564">
        <f t="shared" ref="AL1375" si="1847">SUM(AI1375:AK1375)</f>
        <v>-297769.0633333333</v>
      </c>
      <c r="AM1375" s="489"/>
      <c r="AN1375" s="487"/>
      <c r="AO1375" s="574">
        <f t="shared" si="1843"/>
        <v>0</v>
      </c>
      <c r="AP1375" s="232"/>
      <c r="AQ1375" s="575">
        <f t="shared" ref="AQ1375:AQ1377" si="1848">AB1375</f>
        <v>0</v>
      </c>
      <c r="AR1375" s="487"/>
      <c r="AS1375" s="564">
        <f>AQ1375*$C$1533</f>
        <v>0</v>
      </c>
      <c r="AT1375" s="564">
        <f>AQ1375*$C$1534</f>
        <v>0</v>
      </c>
      <c r="AU1375" s="573"/>
      <c r="AV1375" s="564">
        <f t="shared" si="1733"/>
        <v>0</v>
      </c>
      <c r="AW1375" s="489"/>
      <c r="AX1375" s="487"/>
      <c r="AY1375" s="565">
        <f t="shared" si="1734"/>
        <v>0</v>
      </c>
      <c r="AZ1375" s="470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</row>
    <row r="1376" spans="1:83" s="11" customFormat="1" ht="12" customHeight="1">
      <c r="A1376" s="493" t="s">
        <v>1856</v>
      </c>
      <c r="B1376" s="494" t="str">
        <f t="shared" si="1739"/>
        <v>25302253</v>
      </c>
      <c r="C1376" s="569" t="s">
        <v>1788</v>
      </c>
      <c r="D1376" s="568" t="str">
        <f t="shared" si="1736"/>
        <v>CRB</v>
      </c>
      <c r="E1376" s="480"/>
      <c r="F1376" s="495">
        <v>43800</v>
      </c>
      <c r="G1376" s="480"/>
      <c r="H1376" s="570" t="str">
        <f t="shared" ref="H1376:H1377" si="1849">IF(VALUE(AH1376),H$7,IF(ISBLANK(AH1376),"",H$7))</f>
        <v/>
      </c>
      <c r="I1376" s="570" t="str">
        <f t="shared" ref="I1376:I1377" si="1850">IF(VALUE(AI1376),I$7,IF(ISBLANK(AI1376),"",I$7))</f>
        <v>ERB</v>
      </c>
      <c r="J1376" s="570" t="str">
        <f t="shared" ref="J1376:J1377" si="1851">IF(VALUE(AJ1376),J$7,IF(ISBLANK(AJ1376),"",J$7))</f>
        <v>GRB</v>
      </c>
      <c r="K1376" s="570" t="str">
        <f t="shared" ref="K1376:K1377" si="1852">IF(VALUE(AK1376),K$7,IF(ISBLANK(AK1376),"",K$7))</f>
        <v/>
      </c>
      <c r="L1376" s="570" t="str">
        <f t="shared" ref="L1376:L1377" si="1853">IF(VALUE(AM1376),"W/C",IF(ISBLANK(AM1376),"NO","W/C"))</f>
        <v>NO</v>
      </c>
      <c r="M1376" s="570" t="str">
        <f t="shared" ref="M1376:M1377" si="1854">IF(VALUE(AN1376),"W/C",IF(ISBLANK(AN1376),"NO","W/C"))</f>
        <v>NO</v>
      </c>
      <c r="N1376" s="570" t="str">
        <f t="shared" ref="N1376:N1377" si="1855">IF(OR(CONCATENATE(L1376,M1376)="NOW/C",CONCATENATE(L1376,M1376)="W/CNO"),"W/C","")</f>
        <v/>
      </c>
      <c r="O1376" s="483"/>
      <c r="P1376" s="484"/>
      <c r="Q1376" s="484"/>
      <c r="R1376" s="484"/>
      <c r="S1376" s="484"/>
      <c r="T1376" s="484"/>
      <c r="U1376" s="562"/>
      <c r="V1376" s="562"/>
      <c r="W1376" s="562"/>
      <c r="X1376" s="562"/>
      <c r="Y1376" s="562"/>
      <c r="Z1376" s="562"/>
      <c r="AA1376" s="562"/>
      <c r="AB1376" s="562">
        <v>-2204745.2999999998</v>
      </c>
      <c r="AC1376" s="484"/>
      <c r="AD1376" s="484"/>
      <c r="AE1376" s="562">
        <f t="shared" ref="AE1376:AE1377" si="1856">(P1376+AB1376+SUM(Q1376:AA1376)*2)/24</f>
        <v>-91864.387499999997</v>
      </c>
      <c r="AF1376" s="571" t="s">
        <v>672</v>
      </c>
      <c r="AG1376" s="576" t="s">
        <v>458</v>
      </c>
      <c r="AH1376" s="564"/>
      <c r="AI1376" s="564">
        <f t="shared" ref="AI1376:AI1377" si="1857">AE1376*$C$1533</f>
        <v>-60952.021106249995</v>
      </c>
      <c r="AJ1376" s="564">
        <f t="shared" ref="AJ1376:AJ1377" si="1858">AE1376*$C$1534</f>
        <v>-30912.366393750002</v>
      </c>
      <c r="AK1376" s="573"/>
      <c r="AL1376" s="564">
        <f t="shared" ref="AL1376:AL1377" si="1859">SUM(AI1376:AK1376)</f>
        <v>-91864.387499999997</v>
      </c>
      <c r="AM1376" s="489"/>
      <c r="AN1376" s="487"/>
      <c r="AO1376" s="574">
        <f t="shared" ref="AO1376:AO1377" si="1860">AM1376+AN1376</f>
        <v>0</v>
      </c>
      <c r="AP1376" s="232"/>
      <c r="AQ1376" s="575">
        <f t="shared" si="1848"/>
        <v>-2204745.2999999998</v>
      </c>
      <c r="AR1376" s="487"/>
      <c r="AS1376" s="564">
        <f t="shared" ref="AS1376:AS1377" si="1861">AQ1376*$C$1533</f>
        <v>-1462848.5065499998</v>
      </c>
      <c r="AT1376" s="564">
        <f t="shared" ref="AT1376:AT1377" si="1862">AQ1376*$C$1534</f>
        <v>-741896.79345</v>
      </c>
      <c r="AU1376" s="573"/>
      <c r="AV1376" s="564">
        <f t="shared" ref="AV1376:AV1377" si="1863">SUM(AS1376:AU1376)</f>
        <v>-2204745.2999999998</v>
      </c>
      <c r="AW1376" s="489"/>
      <c r="AX1376" s="487"/>
      <c r="AY1376" s="565">
        <f t="shared" ref="AY1376:AY1377" si="1864">AW1376+AX1376</f>
        <v>0</v>
      </c>
      <c r="AZ1376" s="470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</row>
    <row r="1377" spans="1:83" s="11" customFormat="1" ht="12" customHeight="1">
      <c r="A1377" s="493" t="s">
        <v>1857</v>
      </c>
      <c r="B1377" s="494" t="str">
        <f t="shared" si="1739"/>
        <v>25302263</v>
      </c>
      <c r="C1377" s="569" t="s">
        <v>1789</v>
      </c>
      <c r="D1377" s="568" t="str">
        <f t="shared" si="1736"/>
        <v>CRB</v>
      </c>
      <c r="E1377" s="480"/>
      <c r="F1377" s="495">
        <v>43800</v>
      </c>
      <c r="G1377" s="480"/>
      <c r="H1377" s="570" t="str">
        <f t="shared" si="1849"/>
        <v/>
      </c>
      <c r="I1377" s="570" t="str">
        <f t="shared" si="1850"/>
        <v>ERB</v>
      </c>
      <c r="J1377" s="570" t="str">
        <f t="shared" si="1851"/>
        <v>GRB</v>
      </c>
      <c r="K1377" s="570" t="str">
        <f t="shared" si="1852"/>
        <v/>
      </c>
      <c r="L1377" s="570" t="str">
        <f t="shared" si="1853"/>
        <v>NO</v>
      </c>
      <c r="M1377" s="570" t="str">
        <f t="shared" si="1854"/>
        <v>NO</v>
      </c>
      <c r="N1377" s="570" t="str">
        <f t="shared" si="1855"/>
        <v/>
      </c>
      <c r="O1377" s="483"/>
      <c r="P1377" s="484"/>
      <c r="Q1377" s="484"/>
      <c r="R1377" s="484"/>
      <c r="S1377" s="484"/>
      <c r="T1377" s="484"/>
      <c r="U1377" s="562"/>
      <c r="V1377" s="562"/>
      <c r="W1377" s="562"/>
      <c r="X1377" s="562"/>
      <c r="Y1377" s="562"/>
      <c r="Z1377" s="562"/>
      <c r="AA1377" s="562"/>
      <c r="AB1377" s="562">
        <v>-838795.84</v>
      </c>
      <c r="AC1377" s="484"/>
      <c r="AD1377" s="484"/>
      <c r="AE1377" s="562">
        <f t="shared" si="1856"/>
        <v>-34949.826666666668</v>
      </c>
      <c r="AF1377" s="571" t="s">
        <v>672</v>
      </c>
      <c r="AG1377" s="576" t="s">
        <v>458</v>
      </c>
      <c r="AH1377" s="564"/>
      <c r="AI1377" s="564">
        <f t="shared" si="1857"/>
        <v>-23189.209993333334</v>
      </c>
      <c r="AJ1377" s="564">
        <f t="shared" si="1858"/>
        <v>-11760.616673333334</v>
      </c>
      <c r="AK1377" s="573"/>
      <c r="AL1377" s="564">
        <f t="shared" si="1859"/>
        <v>-34949.826666666668</v>
      </c>
      <c r="AM1377" s="489"/>
      <c r="AN1377" s="487"/>
      <c r="AO1377" s="574">
        <f t="shared" si="1860"/>
        <v>0</v>
      </c>
      <c r="AP1377" s="232"/>
      <c r="AQ1377" s="575">
        <f t="shared" si="1848"/>
        <v>-838795.84</v>
      </c>
      <c r="AR1377" s="487"/>
      <c r="AS1377" s="564">
        <f t="shared" si="1861"/>
        <v>-556541.03983999998</v>
      </c>
      <c r="AT1377" s="564">
        <f t="shared" si="1862"/>
        <v>-282254.80015999998</v>
      </c>
      <c r="AU1377" s="573"/>
      <c r="AV1377" s="564">
        <f t="shared" si="1863"/>
        <v>-838795.84</v>
      </c>
      <c r="AW1377" s="489"/>
      <c r="AX1377" s="487"/>
      <c r="AY1377" s="565">
        <f t="shared" si="1864"/>
        <v>0</v>
      </c>
      <c r="AZ1377" s="470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</row>
    <row r="1378" spans="1:83" s="11" customFormat="1" ht="12" customHeight="1">
      <c r="A1378" s="336">
        <v>25303001</v>
      </c>
      <c r="B1378" s="337" t="str">
        <f t="shared" si="1739"/>
        <v>25303001</v>
      </c>
      <c r="C1378" s="325" t="s">
        <v>1419</v>
      </c>
      <c r="D1378" s="326" t="str">
        <f t="shared" si="1736"/>
        <v>Non-Op</v>
      </c>
      <c r="E1378" s="326"/>
      <c r="F1378" s="339">
        <v>43070</v>
      </c>
      <c r="G1378" s="326"/>
      <c r="H1378" s="327" t="str">
        <f t="shared" ref="H1378:H1409" si="1865">IF(VALUE(AH1378),H$7,IF(ISBLANK(AH1378),"",H$7))</f>
        <v/>
      </c>
      <c r="I1378" s="327" t="str">
        <f t="shared" ref="I1378:I1409" si="1866">IF(VALUE(AI1378),I$7,IF(ISBLANK(AI1378),"",I$7))</f>
        <v/>
      </c>
      <c r="J1378" s="327" t="str">
        <f t="shared" ref="J1378:J1409" si="1867">IF(VALUE(AJ1378),J$7,IF(ISBLANK(AJ1378),"",J$7))</f>
        <v/>
      </c>
      <c r="K1378" s="327" t="str">
        <f t="shared" si="1846"/>
        <v>Non-Op</v>
      </c>
      <c r="L1378" s="327" t="str">
        <f t="shared" si="1750"/>
        <v>NO</v>
      </c>
      <c r="M1378" s="327" t="str">
        <f t="shared" si="1751"/>
        <v>NO</v>
      </c>
      <c r="N1378" s="327" t="str">
        <f t="shared" si="1752"/>
        <v/>
      </c>
      <c r="O1378" s="445"/>
      <c r="P1378" s="328">
        <v>81811274.989999995</v>
      </c>
      <c r="Q1378" s="328">
        <v>91770516.989999995</v>
      </c>
      <c r="R1378" s="328">
        <v>101690674.98999999</v>
      </c>
      <c r="S1378" s="328">
        <v>108941906.98999999</v>
      </c>
      <c r="T1378" s="328">
        <v>112307007.98999999</v>
      </c>
      <c r="U1378" s="328">
        <v>115228021.98999999</v>
      </c>
      <c r="V1378" s="328">
        <v>122922679.98999999</v>
      </c>
      <c r="W1378" s="328">
        <v>119194874.98999999</v>
      </c>
      <c r="X1378" s="328">
        <v>119705623.98999999</v>
      </c>
      <c r="Y1378" s="328">
        <v>34343803</v>
      </c>
      <c r="Z1378" s="328">
        <v>37681973</v>
      </c>
      <c r="AA1378" s="328">
        <v>48389917</v>
      </c>
      <c r="AB1378" s="328">
        <v>44325180.030000001</v>
      </c>
      <c r="AC1378" s="328"/>
      <c r="AD1378" s="328"/>
      <c r="AE1378" s="328">
        <f t="shared" si="1738"/>
        <v>89603769.035833344</v>
      </c>
      <c r="AF1378" s="377"/>
      <c r="AG1378" s="329"/>
      <c r="AH1378" s="330"/>
      <c r="AI1378" s="330"/>
      <c r="AJ1378" s="330"/>
      <c r="AK1378" s="331">
        <f t="shared" si="1831"/>
        <v>89603769.035833344</v>
      </c>
      <c r="AL1378" s="330">
        <f t="shared" si="1731"/>
        <v>89603769.035833344</v>
      </c>
      <c r="AM1378" s="332"/>
      <c r="AN1378" s="330"/>
      <c r="AO1378" s="333">
        <f t="shared" si="1732"/>
        <v>0</v>
      </c>
      <c r="AP1378" s="232"/>
      <c r="AQ1378" s="334">
        <f t="shared" si="1740"/>
        <v>44325180.030000001</v>
      </c>
      <c r="AR1378" s="330"/>
      <c r="AS1378" s="330"/>
      <c r="AT1378" s="330"/>
      <c r="AU1378" s="331">
        <f>AQ1378</f>
        <v>44325180.030000001</v>
      </c>
      <c r="AV1378" s="330">
        <f t="shared" si="1733"/>
        <v>44325180.030000001</v>
      </c>
      <c r="AW1378" s="332"/>
      <c r="AX1378" s="330"/>
      <c r="AY1378" s="332">
        <f t="shared" si="1734"/>
        <v>0</v>
      </c>
      <c r="AZ1378" s="470" t="s">
        <v>1668</v>
      </c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</row>
    <row r="1379" spans="1:83" s="11" customFormat="1" ht="12" customHeight="1">
      <c r="A1379" s="342">
        <v>25303031</v>
      </c>
      <c r="B1379" s="342" t="str">
        <f t="shared" si="1739"/>
        <v>25303031</v>
      </c>
      <c r="C1379" s="353" t="s">
        <v>1495</v>
      </c>
      <c r="D1379" s="326" t="str">
        <f t="shared" si="1736"/>
        <v>Non-Op</v>
      </c>
      <c r="E1379" s="326"/>
      <c r="F1379" s="354">
        <v>43101</v>
      </c>
      <c r="G1379" s="326"/>
      <c r="H1379" s="327" t="str">
        <f t="shared" si="1865"/>
        <v/>
      </c>
      <c r="I1379" s="327" t="str">
        <f t="shared" si="1866"/>
        <v/>
      </c>
      <c r="J1379" s="327" t="str">
        <f t="shared" si="1867"/>
        <v/>
      </c>
      <c r="K1379" s="327" t="str">
        <f t="shared" si="1846"/>
        <v>Non-Op</v>
      </c>
      <c r="L1379" s="327" t="str">
        <f t="shared" si="1750"/>
        <v>NO</v>
      </c>
      <c r="M1379" s="327" t="str">
        <f t="shared" si="1751"/>
        <v>NO</v>
      </c>
      <c r="N1379" s="327" t="str">
        <f t="shared" si="1752"/>
        <v/>
      </c>
      <c r="O1379" s="445"/>
      <c r="P1379" s="328">
        <v>-81098537.989999995</v>
      </c>
      <c r="Q1379" s="328">
        <v>-91057779.989999995</v>
      </c>
      <c r="R1379" s="328">
        <v>-100977937.98999999</v>
      </c>
      <c r="S1379" s="328">
        <v>-108229169.98999999</v>
      </c>
      <c r="T1379" s="328">
        <v>-111594270.98999999</v>
      </c>
      <c r="U1379" s="328">
        <v>-114515284.98999999</v>
      </c>
      <c r="V1379" s="328">
        <v>-122209942.98999999</v>
      </c>
      <c r="W1379" s="328">
        <v>-118482137.98999999</v>
      </c>
      <c r="X1379" s="328">
        <v>-118992886.98999999</v>
      </c>
      <c r="Y1379" s="328">
        <v>-34343803</v>
      </c>
      <c r="Z1379" s="328">
        <v>-37681973</v>
      </c>
      <c r="AA1379" s="328">
        <v>-48389917</v>
      </c>
      <c r="AB1379" s="328">
        <v>-44325180.030000001</v>
      </c>
      <c r="AC1379" s="328"/>
      <c r="AD1379" s="328"/>
      <c r="AE1379" s="328">
        <f t="shared" si="1738"/>
        <v>-89098913.660833329</v>
      </c>
      <c r="AF1379" s="377"/>
      <c r="AG1379" s="329"/>
      <c r="AH1379" s="330"/>
      <c r="AI1379" s="330"/>
      <c r="AJ1379" s="330"/>
      <c r="AK1379" s="331">
        <f t="shared" si="1831"/>
        <v>-89098913.660833329</v>
      </c>
      <c r="AL1379" s="330">
        <f t="shared" si="1731"/>
        <v>-89098913.660833329</v>
      </c>
      <c r="AM1379" s="332"/>
      <c r="AN1379" s="330"/>
      <c r="AO1379" s="333">
        <f t="shared" si="1732"/>
        <v>0</v>
      </c>
      <c r="AP1379" s="232"/>
      <c r="AQ1379" s="334">
        <f t="shared" si="1740"/>
        <v>-44325180.030000001</v>
      </c>
      <c r="AR1379" s="330"/>
      <c r="AS1379" s="330"/>
      <c r="AT1379" s="330"/>
      <c r="AU1379" s="331">
        <f>AQ1379</f>
        <v>-44325180.030000001</v>
      </c>
      <c r="AV1379" s="330">
        <f t="shared" si="1733"/>
        <v>-44325180.030000001</v>
      </c>
      <c r="AW1379" s="332"/>
      <c r="AX1379" s="330"/>
      <c r="AY1379" s="332">
        <f t="shared" si="1734"/>
        <v>0</v>
      </c>
      <c r="AZ1379" s="470" t="s">
        <v>1668</v>
      </c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</row>
    <row r="1380" spans="1:83" s="11" customFormat="1" ht="12" customHeight="1">
      <c r="A1380" s="336">
        <v>25303041</v>
      </c>
      <c r="B1380" s="337" t="str">
        <f t="shared" si="1739"/>
        <v>25303041</v>
      </c>
      <c r="C1380" s="325" t="s">
        <v>1420</v>
      </c>
      <c r="D1380" s="326" t="str">
        <f t="shared" si="1736"/>
        <v>Non-Op</v>
      </c>
      <c r="E1380" s="326"/>
      <c r="F1380" s="339">
        <v>43070</v>
      </c>
      <c r="G1380" s="326"/>
      <c r="H1380" s="327" t="str">
        <f t="shared" si="1865"/>
        <v/>
      </c>
      <c r="I1380" s="327" t="str">
        <f t="shared" si="1866"/>
        <v/>
      </c>
      <c r="J1380" s="327" t="str">
        <f t="shared" si="1867"/>
        <v/>
      </c>
      <c r="K1380" s="327" t="str">
        <f t="shared" si="1846"/>
        <v>Non-Op</v>
      </c>
      <c r="L1380" s="327" t="str">
        <f t="shared" si="1750"/>
        <v>NO</v>
      </c>
      <c r="M1380" s="327" t="str">
        <f t="shared" si="1751"/>
        <v>NO</v>
      </c>
      <c r="N1380" s="327" t="str">
        <f t="shared" si="1752"/>
        <v/>
      </c>
      <c r="O1380" s="445"/>
      <c r="P1380" s="328">
        <v>-712737</v>
      </c>
      <c r="Q1380" s="328">
        <v>-712737</v>
      </c>
      <c r="R1380" s="328">
        <v>-712737</v>
      </c>
      <c r="S1380" s="328">
        <v>-712737</v>
      </c>
      <c r="T1380" s="328">
        <v>-712737</v>
      </c>
      <c r="U1380" s="328">
        <v>-712737</v>
      </c>
      <c r="V1380" s="328">
        <v>-712737</v>
      </c>
      <c r="W1380" s="328">
        <v>-712737</v>
      </c>
      <c r="X1380" s="328">
        <v>-712737</v>
      </c>
      <c r="Y1380" s="328">
        <v>0</v>
      </c>
      <c r="Z1380" s="328">
        <v>0</v>
      </c>
      <c r="AA1380" s="328">
        <v>0</v>
      </c>
      <c r="AB1380" s="328">
        <v>0</v>
      </c>
      <c r="AC1380" s="328"/>
      <c r="AD1380" s="328"/>
      <c r="AE1380" s="328">
        <f t="shared" si="1738"/>
        <v>-504855.375</v>
      </c>
      <c r="AF1380" s="377"/>
      <c r="AG1380" s="329"/>
      <c r="AH1380" s="330"/>
      <c r="AI1380" s="330"/>
      <c r="AJ1380" s="330"/>
      <c r="AK1380" s="331">
        <f t="shared" si="1831"/>
        <v>-504855.375</v>
      </c>
      <c r="AL1380" s="330">
        <f t="shared" si="1731"/>
        <v>-504855.375</v>
      </c>
      <c r="AM1380" s="332"/>
      <c r="AN1380" s="330"/>
      <c r="AO1380" s="333">
        <f t="shared" si="1732"/>
        <v>0</v>
      </c>
      <c r="AP1380" s="232"/>
      <c r="AQ1380" s="334">
        <f t="shared" si="1740"/>
        <v>0</v>
      </c>
      <c r="AR1380" s="330"/>
      <c r="AS1380" s="330"/>
      <c r="AT1380" s="330"/>
      <c r="AU1380" s="331">
        <f>AQ1380</f>
        <v>0</v>
      </c>
      <c r="AV1380" s="330">
        <f t="shared" si="1733"/>
        <v>0</v>
      </c>
      <c r="AW1380" s="332"/>
      <c r="AX1380" s="330"/>
      <c r="AY1380" s="332">
        <f t="shared" si="1734"/>
        <v>0</v>
      </c>
      <c r="AZ1380" s="470" t="s">
        <v>1668</v>
      </c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</row>
    <row r="1381" spans="1:83" s="11" customFormat="1" ht="12" customHeight="1">
      <c r="A1381" s="336">
        <v>25303061</v>
      </c>
      <c r="B1381" s="337" t="str">
        <f t="shared" si="1739"/>
        <v>25303061</v>
      </c>
      <c r="C1381" s="325" t="s">
        <v>1421</v>
      </c>
      <c r="D1381" s="326" t="str">
        <f t="shared" si="1736"/>
        <v>Non-Op</v>
      </c>
      <c r="E1381" s="326"/>
      <c r="F1381" s="339">
        <v>43070</v>
      </c>
      <c r="G1381" s="326"/>
      <c r="H1381" s="327" t="str">
        <f t="shared" si="1865"/>
        <v/>
      </c>
      <c r="I1381" s="327" t="str">
        <f t="shared" si="1866"/>
        <v/>
      </c>
      <c r="J1381" s="327" t="str">
        <f t="shared" si="1867"/>
        <v/>
      </c>
      <c r="K1381" s="327" t="str">
        <f t="shared" si="1846"/>
        <v>Non-Op</v>
      </c>
      <c r="L1381" s="327" t="str">
        <f t="shared" si="1750"/>
        <v>NO</v>
      </c>
      <c r="M1381" s="327" t="str">
        <f t="shared" si="1751"/>
        <v>NO</v>
      </c>
      <c r="N1381" s="327" t="str">
        <f t="shared" si="1752"/>
        <v/>
      </c>
      <c r="O1381" s="445"/>
      <c r="P1381" s="328">
        <v>-81811274.989999995</v>
      </c>
      <c r="Q1381" s="328">
        <v>-91770516.989999995</v>
      </c>
      <c r="R1381" s="328">
        <v>-101690674.98999999</v>
      </c>
      <c r="S1381" s="328">
        <v>-108941906.98999999</v>
      </c>
      <c r="T1381" s="328">
        <v>-112307007.98999999</v>
      </c>
      <c r="U1381" s="328">
        <v>-115228021.98999999</v>
      </c>
      <c r="V1381" s="328">
        <v>-122922679.98999999</v>
      </c>
      <c r="W1381" s="328">
        <v>-119194874.98999999</v>
      </c>
      <c r="X1381" s="328">
        <v>-119705623.98999999</v>
      </c>
      <c r="Y1381" s="328">
        <v>-34343803</v>
      </c>
      <c r="Z1381" s="328">
        <v>-37681973</v>
      </c>
      <c r="AA1381" s="328">
        <v>-48389917</v>
      </c>
      <c r="AB1381" s="328">
        <v>-67495756</v>
      </c>
      <c r="AC1381" s="328"/>
      <c r="AD1381" s="328"/>
      <c r="AE1381" s="328">
        <f t="shared" si="1738"/>
        <v>-90569209.701250002</v>
      </c>
      <c r="AF1381" s="377"/>
      <c r="AG1381" s="329"/>
      <c r="AH1381" s="330"/>
      <c r="AI1381" s="330"/>
      <c r="AJ1381" s="330"/>
      <c r="AK1381" s="331">
        <f t="shared" si="1831"/>
        <v>-90569209.701250002</v>
      </c>
      <c r="AL1381" s="330">
        <f t="shared" si="1731"/>
        <v>-90569209.701250002</v>
      </c>
      <c r="AM1381" s="332"/>
      <c r="AN1381" s="330"/>
      <c r="AO1381" s="333">
        <f t="shared" si="1732"/>
        <v>0</v>
      </c>
      <c r="AP1381" s="232"/>
      <c r="AQ1381" s="334">
        <f t="shared" si="1740"/>
        <v>-67495756</v>
      </c>
      <c r="AR1381" s="330"/>
      <c r="AS1381" s="330"/>
      <c r="AT1381" s="330"/>
      <c r="AU1381" s="331">
        <f>AQ1381</f>
        <v>-67495756</v>
      </c>
      <c r="AV1381" s="330">
        <f t="shared" si="1733"/>
        <v>-67495756</v>
      </c>
      <c r="AW1381" s="332"/>
      <c r="AX1381" s="330"/>
      <c r="AY1381" s="332">
        <f t="shared" si="1734"/>
        <v>0</v>
      </c>
      <c r="AZ1381" s="470" t="s">
        <v>1668</v>
      </c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</row>
    <row r="1382" spans="1:83" s="11" customFormat="1" ht="12" customHeight="1">
      <c r="A1382" s="336">
        <v>25400002</v>
      </c>
      <c r="B1382" s="337" t="str">
        <f t="shared" si="1739"/>
        <v>25400002</v>
      </c>
      <c r="C1382" s="325" t="s">
        <v>1463</v>
      </c>
      <c r="D1382" s="326" t="str">
        <f t="shared" si="1736"/>
        <v>Non-Op</v>
      </c>
      <c r="E1382" s="326"/>
      <c r="F1382" s="339">
        <v>43070</v>
      </c>
      <c r="G1382" s="326"/>
      <c r="H1382" s="327" t="str">
        <f t="shared" si="1865"/>
        <v/>
      </c>
      <c r="I1382" s="327" t="str">
        <f t="shared" si="1866"/>
        <v/>
      </c>
      <c r="J1382" s="327" t="str">
        <f t="shared" si="1867"/>
        <v/>
      </c>
      <c r="K1382" s="327" t="str">
        <f t="shared" si="1846"/>
        <v>Non-Op</v>
      </c>
      <c r="L1382" s="327" t="str">
        <f t="shared" si="1750"/>
        <v>NO</v>
      </c>
      <c r="M1382" s="327" t="str">
        <f t="shared" si="1751"/>
        <v>NO</v>
      </c>
      <c r="N1382" s="327" t="str">
        <f t="shared" si="1752"/>
        <v/>
      </c>
      <c r="O1382" s="445"/>
      <c r="P1382" s="328">
        <v>0</v>
      </c>
      <c r="Q1382" s="328">
        <v>0</v>
      </c>
      <c r="R1382" s="328">
        <v>0</v>
      </c>
      <c r="S1382" s="328">
        <v>0</v>
      </c>
      <c r="T1382" s="328">
        <v>0</v>
      </c>
      <c r="U1382" s="328">
        <v>0</v>
      </c>
      <c r="V1382" s="328">
        <v>0</v>
      </c>
      <c r="W1382" s="328">
        <v>0</v>
      </c>
      <c r="X1382" s="328">
        <v>0</v>
      </c>
      <c r="Y1382" s="328">
        <v>0</v>
      </c>
      <c r="Z1382" s="328">
        <v>0</v>
      </c>
      <c r="AA1382" s="328">
        <v>0</v>
      </c>
      <c r="AB1382" s="328">
        <v>0</v>
      </c>
      <c r="AC1382" s="328"/>
      <c r="AD1382" s="328"/>
      <c r="AE1382" s="328">
        <f t="shared" si="1738"/>
        <v>0</v>
      </c>
      <c r="AF1382" s="377"/>
      <c r="AG1382" s="329"/>
      <c r="AH1382" s="330"/>
      <c r="AI1382" s="330"/>
      <c r="AJ1382" s="330"/>
      <c r="AK1382" s="331">
        <f t="shared" si="1831"/>
        <v>0</v>
      </c>
      <c r="AL1382" s="330">
        <f t="shared" si="1731"/>
        <v>0</v>
      </c>
      <c r="AM1382" s="332"/>
      <c r="AN1382" s="330"/>
      <c r="AO1382" s="333">
        <f t="shared" si="1732"/>
        <v>0</v>
      </c>
      <c r="AP1382" s="232"/>
      <c r="AQ1382" s="334">
        <f t="shared" si="1740"/>
        <v>0</v>
      </c>
      <c r="AR1382" s="330"/>
      <c r="AS1382" s="330"/>
      <c r="AT1382" s="330"/>
      <c r="AU1382" s="331">
        <f t="shared" ref="AU1382:AU1383" si="1868">AQ1382</f>
        <v>0</v>
      </c>
      <c r="AV1382" s="330">
        <f t="shared" si="1733"/>
        <v>0</v>
      </c>
      <c r="AW1382" s="332"/>
      <c r="AX1382" s="330"/>
      <c r="AY1382" s="332">
        <f t="shared" si="1734"/>
        <v>0</v>
      </c>
      <c r="AZ1382" s="470" t="s">
        <v>1675</v>
      </c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</row>
    <row r="1383" spans="1:83" s="11" customFormat="1" ht="12" customHeight="1">
      <c r="A1383" s="336">
        <v>25400012</v>
      </c>
      <c r="B1383" s="337" t="str">
        <f t="shared" si="1739"/>
        <v>25400012</v>
      </c>
      <c r="C1383" s="325" t="s">
        <v>1464</v>
      </c>
      <c r="D1383" s="326" t="str">
        <f t="shared" si="1736"/>
        <v>Non-Op</v>
      </c>
      <c r="E1383" s="326"/>
      <c r="F1383" s="339">
        <v>43070</v>
      </c>
      <c r="G1383" s="326"/>
      <c r="H1383" s="327" t="str">
        <f t="shared" si="1865"/>
        <v/>
      </c>
      <c r="I1383" s="327" t="str">
        <f t="shared" si="1866"/>
        <v/>
      </c>
      <c r="J1383" s="327" t="str">
        <f t="shared" si="1867"/>
        <v/>
      </c>
      <c r="K1383" s="327" t="str">
        <f t="shared" si="1846"/>
        <v>Non-Op</v>
      </c>
      <c r="L1383" s="327" t="str">
        <f t="shared" si="1750"/>
        <v>NO</v>
      </c>
      <c r="M1383" s="327" t="str">
        <f t="shared" si="1751"/>
        <v>NO</v>
      </c>
      <c r="N1383" s="327" t="str">
        <f t="shared" si="1752"/>
        <v/>
      </c>
      <c r="O1383" s="445"/>
      <c r="P1383" s="328">
        <v>-341225134.06</v>
      </c>
      <c r="Q1383" s="328">
        <v>-340613015.14999998</v>
      </c>
      <c r="R1383" s="328">
        <v>-340002167.31999999</v>
      </c>
      <c r="S1383" s="328">
        <v>-339407916.25999999</v>
      </c>
      <c r="T1383" s="328">
        <v>-338787536.06999999</v>
      </c>
      <c r="U1383" s="328">
        <v>-338163867.00999999</v>
      </c>
      <c r="V1383" s="328">
        <v>-338591794.61000001</v>
      </c>
      <c r="W1383" s="328">
        <v>-337633129.61000001</v>
      </c>
      <c r="X1383" s="328">
        <v>-337117519.19</v>
      </c>
      <c r="Y1383" s="328">
        <v>-336823538.62</v>
      </c>
      <c r="Z1383" s="328">
        <v>-336307249.13999999</v>
      </c>
      <c r="AA1383" s="328">
        <v>-335777907.48000002</v>
      </c>
      <c r="AB1383" s="328">
        <v>-334958135.13999999</v>
      </c>
      <c r="AC1383" s="328"/>
      <c r="AD1383" s="328"/>
      <c r="AE1383" s="328">
        <f t="shared" si="1738"/>
        <v>-338109772.92166668</v>
      </c>
      <c r="AF1383" s="377"/>
      <c r="AG1383" s="329"/>
      <c r="AH1383" s="330"/>
      <c r="AI1383" s="330"/>
      <c r="AJ1383" s="330"/>
      <c r="AK1383" s="331">
        <f t="shared" si="1831"/>
        <v>-338109772.92166668</v>
      </c>
      <c r="AL1383" s="330">
        <f t="shared" si="1731"/>
        <v>-338109772.92166668</v>
      </c>
      <c r="AM1383" s="332"/>
      <c r="AN1383" s="330"/>
      <c r="AO1383" s="333">
        <f t="shared" si="1732"/>
        <v>0</v>
      </c>
      <c r="AP1383" s="232"/>
      <c r="AQ1383" s="334">
        <f t="shared" si="1740"/>
        <v>-334958135.13999999</v>
      </c>
      <c r="AR1383" s="330"/>
      <c r="AS1383" s="330"/>
      <c r="AT1383" s="330"/>
      <c r="AU1383" s="331">
        <f t="shared" si="1868"/>
        <v>-334958135.13999999</v>
      </c>
      <c r="AV1383" s="330">
        <f t="shared" si="1733"/>
        <v>-334958135.13999999</v>
      </c>
      <c r="AW1383" s="332"/>
      <c r="AX1383" s="330"/>
      <c r="AY1383" s="332">
        <f t="shared" si="1734"/>
        <v>0</v>
      </c>
      <c r="AZ1383" s="470" t="s">
        <v>1675</v>
      </c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</row>
    <row r="1384" spans="1:83" s="11" customFormat="1" ht="12" customHeight="1">
      <c r="A1384" s="161">
        <v>25400101</v>
      </c>
      <c r="B1384" s="108" t="str">
        <f t="shared" si="1739"/>
        <v>25400101</v>
      </c>
      <c r="C1384" s="94" t="s">
        <v>401</v>
      </c>
      <c r="D1384" s="112" t="str">
        <f t="shared" si="1736"/>
        <v>W/C</v>
      </c>
      <c r="E1384" s="112"/>
      <c r="F1384" s="94"/>
      <c r="G1384" s="112"/>
      <c r="H1384" s="177" t="str">
        <f t="shared" si="1865"/>
        <v/>
      </c>
      <c r="I1384" s="177" t="str">
        <f t="shared" si="1866"/>
        <v/>
      </c>
      <c r="J1384" s="177" t="str">
        <f t="shared" si="1867"/>
        <v/>
      </c>
      <c r="K1384" s="177" t="str">
        <f t="shared" si="1846"/>
        <v/>
      </c>
      <c r="L1384" s="177" t="str">
        <f t="shared" si="1750"/>
        <v>NO</v>
      </c>
      <c r="M1384" s="177" t="str">
        <f t="shared" si="1751"/>
        <v>W/C</v>
      </c>
      <c r="N1384" s="177" t="str">
        <f t="shared" si="1752"/>
        <v>W/C</v>
      </c>
      <c r="O1384"/>
      <c r="P1384" s="95">
        <v>-974.26</v>
      </c>
      <c r="Q1384" s="95">
        <v>-868.62</v>
      </c>
      <c r="R1384" s="95">
        <v>-762.98</v>
      </c>
      <c r="S1384" s="95">
        <v>-657.34</v>
      </c>
      <c r="T1384" s="95">
        <v>-551.70000000000005</v>
      </c>
      <c r="U1384" s="95">
        <v>-448.82</v>
      </c>
      <c r="V1384" s="95">
        <v>-410.96</v>
      </c>
      <c r="W1384" s="95">
        <v>-373.1</v>
      </c>
      <c r="X1384" s="95">
        <v>-335.24</v>
      </c>
      <c r="Y1384" s="95">
        <v>-297.38</v>
      </c>
      <c r="Z1384" s="95">
        <v>-259.52</v>
      </c>
      <c r="AA1384" s="95">
        <v>-221.66</v>
      </c>
      <c r="AB1384" s="95">
        <v>-183.8</v>
      </c>
      <c r="AC1384" s="95"/>
      <c r="AD1384" s="95"/>
      <c r="AE1384" s="95">
        <f t="shared" si="1738"/>
        <v>-480.52916666666664</v>
      </c>
      <c r="AF1384" s="102"/>
      <c r="AG1384" s="101"/>
      <c r="AH1384" s="99"/>
      <c r="AI1384" s="99"/>
      <c r="AJ1384" s="99"/>
      <c r="AK1384" s="100"/>
      <c r="AL1384" s="99">
        <f t="shared" si="1731"/>
        <v>0</v>
      </c>
      <c r="AM1384" s="98"/>
      <c r="AN1384" s="99">
        <f>AE1384</f>
        <v>-480.52916666666664</v>
      </c>
      <c r="AO1384" s="247">
        <f t="shared" si="1732"/>
        <v>-480.52916666666664</v>
      </c>
      <c r="AP1384" s="232"/>
      <c r="AQ1384" s="86">
        <f t="shared" si="1740"/>
        <v>-183.8</v>
      </c>
      <c r="AR1384" s="99"/>
      <c r="AS1384" s="99"/>
      <c r="AT1384" s="99"/>
      <c r="AU1384" s="100"/>
      <c r="AV1384" s="99">
        <f t="shared" si="1733"/>
        <v>0</v>
      </c>
      <c r="AW1384" s="98"/>
      <c r="AX1384" s="99">
        <f>AQ1384</f>
        <v>-183.8</v>
      </c>
      <c r="AY1384" s="98">
        <f t="shared" si="1734"/>
        <v>-183.8</v>
      </c>
      <c r="AZ1384" s="470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</row>
    <row r="1385" spans="1:83" s="11" customFormat="1" ht="12" customHeight="1">
      <c r="A1385" s="161">
        <v>25400111</v>
      </c>
      <c r="B1385" s="108" t="str">
        <f t="shared" si="1739"/>
        <v>25400111</v>
      </c>
      <c r="C1385" s="94" t="s">
        <v>401</v>
      </c>
      <c r="D1385" s="112" t="str">
        <f t="shared" si="1736"/>
        <v>W/C</v>
      </c>
      <c r="E1385" s="112"/>
      <c r="F1385" s="94"/>
      <c r="G1385" s="112"/>
      <c r="H1385" s="177" t="str">
        <f t="shared" si="1865"/>
        <v/>
      </c>
      <c r="I1385" s="177" t="str">
        <f t="shared" si="1866"/>
        <v/>
      </c>
      <c r="J1385" s="177" t="str">
        <f t="shared" si="1867"/>
        <v/>
      </c>
      <c r="K1385" s="177" t="str">
        <f t="shared" si="1846"/>
        <v/>
      </c>
      <c r="L1385" s="177" t="str">
        <f t="shared" si="1750"/>
        <v>NO</v>
      </c>
      <c r="M1385" s="177" t="str">
        <f t="shared" si="1751"/>
        <v>W/C</v>
      </c>
      <c r="N1385" s="177" t="str">
        <f t="shared" si="1752"/>
        <v>W/C</v>
      </c>
      <c r="O1385"/>
      <c r="P1385" s="95">
        <v>-221.43</v>
      </c>
      <c r="Q1385" s="95">
        <v>-197.78</v>
      </c>
      <c r="R1385" s="95">
        <v>-174.13</v>
      </c>
      <c r="S1385" s="95">
        <v>-150.47999999999999</v>
      </c>
      <c r="T1385" s="95">
        <v>-126.83</v>
      </c>
      <c r="U1385" s="95">
        <v>-99.82</v>
      </c>
      <c r="V1385" s="95">
        <v>-91.36</v>
      </c>
      <c r="W1385" s="95">
        <v>-82.9</v>
      </c>
      <c r="X1385" s="95">
        <v>-74.44</v>
      </c>
      <c r="Y1385" s="95">
        <v>-65.98</v>
      </c>
      <c r="Z1385" s="95">
        <v>-57.52</v>
      </c>
      <c r="AA1385" s="95">
        <v>-49.06</v>
      </c>
      <c r="AB1385" s="95">
        <v>-40.6</v>
      </c>
      <c r="AC1385" s="95"/>
      <c r="AD1385" s="95"/>
      <c r="AE1385" s="95">
        <f t="shared" si="1738"/>
        <v>-108.44291666666668</v>
      </c>
      <c r="AF1385" s="102"/>
      <c r="AG1385" s="101"/>
      <c r="AH1385" s="99"/>
      <c r="AI1385" s="99"/>
      <c r="AJ1385" s="99"/>
      <c r="AK1385" s="100"/>
      <c r="AL1385" s="99">
        <f t="shared" si="1731"/>
        <v>0</v>
      </c>
      <c r="AM1385" s="98"/>
      <c r="AN1385" s="99">
        <f>AE1385</f>
        <v>-108.44291666666668</v>
      </c>
      <c r="AO1385" s="247">
        <f t="shared" si="1732"/>
        <v>-108.44291666666668</v>
      </c>
      <c r="AP1385" s="232"/>
      <c r="AQ1385" s="86">
        <f t="shared" si="1740"/>
        <v>-40.6</v>
      </c>
      <c r="AR1385" s="99"/>
      <c r="AS1385" s="99"/>
      <c r="AT1385" s="99"/>
      <c r="AU1385" s="100"/>
      <c r="AV1385" s="99">
        <f t="shared" si="1733"/>
        <v>0</v>
      </c>
      <c r="AW1385" s="98"/>
      <c r="AX1385" s="99">
        <f t="shared" ref="AX1385:AX1387" si="1869">AQ1385</f>
        <v>-40.6</v>
      </c>
      <c r="AY1385" s="98">
        <f t="shared" si="1734"/>
        <v>-40.6</v>
      </c>
      <c r="AZ1385" s="470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</row>
    <row r="1386" spans="1:83" s="11" customFormat="1" ht="12" customHeight="1">
      <c r="A1386" s="161">
        <v>25400181</v>
      </c>
      <c r="B1386" s="108" t="str">
        <f t="shared" si="1739"/>
        <v>25400181</v>
      </c>
      <c r="C1386" s="145" t="s">
        <v>617</v>
      </c>
      <c r="D1386" s="112" t="str">
        <f t="shared" si="1736"/>
        <v>W/C</v>
      </c>
      <c r="E1386" s="112"/>
      <c r="F1386" s="179"/>
      <c r="G1386" s="112"/>
      <c r="H1386" s="177" t="str">
        <f t="shared" si="1865"/>
        <v/>
      </c>
      <c r="I1386" s="177" t="str">
        <f t="shared" si="1866"/>
        <v/>
      </c>
      <c r="J1386" s="177" t="str">
        <f t="shared" si="1867"/>
        <v/>
      </c>
      <c r="K1386" s="177" t="str">
        <f t="shared" si="1846"/>
        <v/>
      </c>
      <c r="L1386" s="177" t="str">
        <f t="shared" si="1750"/>
        <v>NO</v>
      </c>
      <c r="M1386" s="177" t="str">
        <f t="shared" si="1751"/>
        <v>W/C</v>
      </c>
      <c r="N1386" s="177" t="str">
        <f t="shared" si="1752"/>
        <v>W/C</v>
      </c>
      <c r="O1386"/>
      <c r="P1386" s="95">
        <v>-1881252</v>
      </c>
      <c r="Q1386" s="95">
        <v>-1795743</v>
      </c>
      <c r="R1386" s="95">
        <v>-1710234</v>
      </c>
      <c r="S1386" s="95">
        <v>-1624725</v>
      </c>
      <c r="T1386" s="95">
        <v>-1539216</v>
      </c>
      <c r="U1386" s="95">
        <v>-1453707</v>
      </c>
      <c r="V1386" s="95">
        <v>-1368198</v>
      </c>
      <c r="W1386" s="95">
        <v>-1282689</v>
      </c>
      <c r="X1386" s="95">
        <v>-1197180</v>
      </c>
      <c r="Y1386" s="95">
        <v>-1111671</v>
      </c>
      <c r="Z1386" s="95">
        <v>-1026162</v>
      </c>
      <c r="AA1386" s="95">
        <v>-940653</v>
      </c>
      <c r="AB1386" s="95">
        <v>-855144</v>
      </c>
      <c r="AC1386" s="95"/>
      <c r="AD1386" s="95"/>
      <c r="AE1386" s="95">
        <f t="shared" si="1738"/>
        <v>-1368198</v>
      </c>
      <c r="AF1386" s="102"/>
      <c r="AG1386" s="101"/>
      <c r="AH1386" s="99"/>
      <c r="AI1386" s="99"/>
      <c r="AJ1386" s="99"/>
      <c r="AK1386" s="100"/>
      <c r="AL1386" s="99">
        <f t="shared" si="1731"/>
        <v>0</v>
      </c>
      <c r="AM1386" s="98"/>
      <c r="AN1386" s="99">
        <f>AE1386</f>
        <v>-1368198</v>
      </c>
      <c r="AO1386" s="247">
        <f t="shared" si="1732"/>
        <v>-1368198</v>
      </c>
      <c r="AP1386" s="232"/>
      <c r="AQ1386" s="86">
        <f t="shared" si="1740"/>
        <v>-855144</v>
      </c>
      <c r="AR1386" s="99"/>
      <c r="AS1386" s="99"/>
      <c r="AT1386" s="99"/>
      <c r="AU1386" s="100"/>
      <c r="AV1386" s="99">
        <f t="shared" si="1733"/>
        <v>0</v>
      </c>
      <c r="AW1386" s="98"/>
      <c r="AX1386" s="99">
        <f t="shared" si="1869"/>
        <v>-855144</v>
      </c>
      <c r="AY1386" s="98">
        <f t="shared" si="1734"/>
        <v>-855144</v>
      </c>
      <c r="AZ1386" s="470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</row>
    <row r="1387" spans="1:83" s="11" customFormat="1" ht="12" customHeight="1">
      <c r="A1387" s="161">
        <v>25400182</v>
      </c>
      <c r="B1387" s="108" t="str">
        <f t="shared" si="1739"/>
        <v>25400182</v>
      </c>
      <c r="C1387" s="145" t="s">
        <v>618</v>
      </c>
      <c r="D1387" s="112" t="str">
        <f t="shared" si="1736"/>
        <v>W/C</v>
      </c>
      <c r="E1387" s="112"/>
      <c r="F1387" s="179"/>
      <c r="G1387" s="112"/>
      <c r="H1387" s="177" t="str">
        <f t="shared" si="1865"/>
        <v/>
      </c>
      <c r="I1387" s="177" t="str">
        <f t="shared" si="1866"/>
        <v/>
      </c>
      <c r="J1387" s="177" t="str">
        <f t="shared" si="1867"/>
        <v/>
      </c>
      <c r="K1387" s="177" t="str">
        <f t="shared" si="1846"/>
        <v/>
      </c>
      <c r="L1387" s="177" t="str">
        <f t="shared" si="1750"/>
        <v>NO</v>
      </c>
      <c r="M1387" s="177" t="str">
        <f t="shared" si="1751"/>
        <v>W/C</v>
      </c>
      <c r="N1387" s="177" t="str">
        <f t="shared" si="1752"/>
        <v>W/C</v>
      </c>
      <c r="O1387"/>
      <c r="P1387" s="95">
        <v>-1006248</v>
      </c>
      <c r="Q1387" s="95">
        <v>-960507</v>
      </c>
      <c r="R1387" s="95">
        <v>-914766</v>
      </c>
      <c r="S1387" s="95">
        <v>-869025</v>
      </c>
      <c r="T1387" s="95">
        <v>-823284</v>
      </c>
      <c r="U1387" s="95">
        <v>-777543</v>
      </c>
      <c r="V1387" s="95">
        <v>-731802</v>
      </c>
      <c r="W1387" s="95">
        <v>-686061</v>
      </c>
      <c r="X1387" s="95">
        <v>-640320</v>
      </c>
      <c r="Y1387" s="95">
        <v>-594579</v>
      </c>
      <c r="Z1387" s="95">
        <v>-548838</v>
      </c>
      <c r="AA1387" s="95">
        <v>-503097</v>
      </c>
      <c r="AB1387" s="95">
        <v>-457356</v>
      </c>
      <c r="AC1387" s="95"/>
      <c r="AD1387" s="95"/>
      <c r="AE1387" s="95">
        <f t="shared" si="1738"/>
        <v>-731802</v>
      </c>
      <c r="AF1387" s="102"/>
      <c r="AG1387" s="101"/>
      <c r="AH1387" s="99"/>
      <c r="AI1387" s="99"/>
      <c r="AJ1387" s="99"/>
      <c r="AK1387" s="100"/>
      <c r="AL1387" s="99">
        <f t="shared" si="1731"/>
        <v>0</v>
      </c>
      <c r="AM1387" s="98"/>
      <c r="AN1387" s="99">
        <f>AE1387</f>
        <v>-731802</v>
      </c>
      <c r="AO1387" s="247">
        <f t="shared" si="1732"/>
        <v>-731802</v>
      </c>
      <c r="AP1387" s="232"/>
      <c r="AQ1387" s="86">
        <f t="shared" si="1740"/>
        <v>-457356</v>
      </c>
      <c r="AR1387" s="99"/>
      <c r="AS1387" s="99"/>
      <c r="AT1387" s="99"/>
      <c r="AU1387" s="100"/>
      <c r="AV1387" s="99">
        <f t="shared" si="1733"/>
        <v>0</v>
      </c>
      <c r="AW1387" s="98"/>
      <c r="AX1387" s="99">
        <f t="shared" si="1869"/>
        <v>-457356</v>
      </c>
      <c r="AY1387" s="98">
        <f t="shared" si="1734"/>
        <v>-457356</v>
      </c>
      <c r="AZ1387" s="470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</row>
    <row r="1388" spans="1:83" s="11" customFormat="1" ht="12" customHeight="1">
      <c r="A1388" s="161">
        <v>25400191</v>
      </c>
      <c r="B1388" s="108" t="str">
        <f t="shared" si="1739"/>
        <v>25400191</v>
      </c>
      <c r="C1388" s="94" t="s">
        <v>705</v>
      </c>
      <c r="D1388" s="112" t="str">
        <f t="shared" si="1736"/>
        <v>ERB</v>
      </c>
      <c r="E1388" s="112"/>
      <c r="F1388" s="94"/>
      <c r="G1388" s="112"/>
      <c r="H1388" s="177" t="str">
        <f t="shared" si="1865"/>
        <v/>
      </c>
      <c r="I1388" s="177" t="str">
        <f t="shared" si="1866"/>
        <v>ERB</v>
      </c>
      <c r="J1388" s="177" t="str">
        <f t="shared" si="1867"/>
        <v/>
      </c>
      <c r="K1388" s="177" t="str">
        <f t="shared" si="1846"/>
        <v/>
      </c>
      <c r="L1388" s="177" t="str">
        <f t="shared" si="1750"/>
        <v>NO</v>
      </c>
      <c r="M1388" s="177" t="str">
        <f t="shared" si="1751"/>
        <v>NO</v>
      </c>
      <c r="N1388" s="177" t="str">
        <f t="shared" si="1752"/>
        <v/>
      </c>
      <c r="O1388"/>
      <c r="P1388" s="95">
        <v>0</v>
      </c>
      <c r="Q1388" s="95">
        <v>0</v>
      </c>
      <c r="R1388" s="95">
        <v>0</v>
      </c>
      <c r="S1388" s="95">
        <v>0</v>
      </c>
      <c r="T1388" s="95">
        <v>0</v>
      </c>
      <c r="U1388" s="95">
        <v>0</v>
      </c>
      <c r="V1388" s="95">
        <v>0</v>
      </c>
      <c r="W1388" s="95">
        <v>0</v>
      </c>
      <c r="X1388" s="95">
        <v>0</v>
      </c>
      <c r="Y1388" s="95">
        <v>0</v>
      </c>
      <c r="Z1388" s="95">
        <v>0</v>
      </c>
      <c r="AA1388" s="95">
        <v>0</v>
      </c>
      <c r="AB1388" s="95">
        <v>0</v>
      </c>
      <c r="AC1388" s="95"/>
      <c r="AD1388" s="95"/>
      <c r="AE1388" s="95">
        <f t="shared" si="1738"/>
        <v>0</v>
      </c>
      <c r="AF1388" s="147" t="s">
        <v>82</v>
      </c>
      <c r="AG1388" s="146"/>
      <c r="AH1388" s="99"/>
      <c r="AI1388" s="99">
        <f>AE1388</f>
        <v>0</v>
      </c>
      <c r="AJ1388" s="99"/>
      <c r="AK1388" s="100"/>
      <c r="AL1388" s="99">
        <f t="shared" si="1731"/>
        <v>0</v>
      </c>
      <c r="AM1388" s="98"/>
      <c r="AN1388" s="99"/>
      <c r="AO1388" s="247">
        <f t="shared" si="1732"/>
        <v>0</v>
      </c>
      <c r="AP1388" s="232"/>
      <c r="AQ1388" s="86">
        <f t="shared" si="1740"/>
        <v>0</v>
      </c>
      <c r="AR1388" s="99"/>
      <c r="AS1388" s="99">
        <f>AQ1388</f>
        <v>0</v>
      </c>
      <c r="AT1388" s="99"/>
      <c r="AU1388" s="100"/>
      <c r="AV1388" s="99">
        <f t="shared" si="1733"/>
        <v>0</v>
      </c>
      <c r="AW1388" s="98"/>
      <c r="AX1388" s="99"/>
      <c r="AY1388" s="98">
        <f t="shared" si="1734"/>
        <v>0</v>
      </c>
      <c r="AZ1388" s="470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</row>
    <row r="1389" spans="1:83" s="11" customFormat="1" ht="12" customHeight="1">
      <c r="A1389" s="161">
        <v>25400201</v>
      </c>
      <c r="B1389" s="108" t="str">
        <f t="shared" si="1739"/>
        <v>25400201</v>
      </c>
      <c r="C1389" s="94" t="s">
        <v>706</v>
      </c>
      <c r="D1389" s="112" t="str">
        <f t="shared" si="1736"/>
        <v>ERB</v>
      </c>
      <c r="E1389" s="112"/>
      <c r="F1389" s="94"/>
      <c r="G1389" s="112"/>
      <c r="H1389" s="177" t="str">
        <f t="shared" si="1865"/>
        <v/>
      </c>
      <c r="I1389" s="177" t="str">
        <f t="shared" si="1866"/>
        <v>ERB</v>
      </c>
      <c r="J1389" s="177" t="str">
        <f t="shared" si="1867"/>
        <v/>
      </c>
      <c r="K1389" s="177" t="str">
        <f t="shared" si="1846"/>
        <v/>
      </c>
      <c r="L1389" s="177" t="str">
        <f t="shared" si="1750"/>
        <v>NO</v>
      </c>
      <c r="M1389" s="177" t="str">
        <f t="shared" si="1751"/>
        <v>NO</v>
      </c>
      <c r="N1389" s="177" t="str">
        <f t="shared" si="1752"/>
        <v/>
      </c>
      <c r="O1389"/>
      <c r="P1389" s="95">
        <v>0</v>
      </c>
      <c r="Q1389" s="95">
        <v>0</v>
      </c>
      <c r="R1389" s="95">
        <v>0</v>
      </c>
      <c r="S1389" s="95">
        <v>0</v>
      </c>
      <c r="T1389" s="95">
        <v>0</v>
      </c>
      <c r="U1389" s="95">
        <v>0</v>
      </c>
      <c r="V1389" s="95">
        <v>0</v>
      </c>
      <c r="W1389" s="95">
        <v>0</v>
      </c>
      <c r="X1389" s="95">
        <v>0</v>
      </c>
      <c r="Y1389" s="95">
        <v>0</v>
      </c>
      <c r="Z1389" s="95">
        <v>0</v>
      </c>
      <c r="AA1389" s="95">
        <v>0</v>
      </c>
      <c r="AB1389" s="95">
        <v>0</v>
      </c>
      <c r="AC1389" s="95"/>
      <c r="AD1389" s="95"/>
      <c r="AE1389" s="95">
        <f t="shared" si="1738"/>
        <v>0</v>
      </c>
      <c r="AF1389" s="147" t="s">
        <v>82</v>
      </c>
      <c r="AG1389" s="146"/>
      <c r="AH1389" s="99"/>
      <c r="AI1389" s="99">
        <f>AE1389</f>
        <v>0</v>
      </c>
      <c r="AJ1389" s="99"/>
      <c r="AK1389" s="100"/>
      <c r="AL1389" s="99">
        <f t="shared" si="1731"/>
        <v>0</v>
      </c>
      <c r="AM1389" s="98"/>
      <c r="AN1389" s="99"/>
      <c r="AO1389" s="247">
        <f t="shared" si="1732"/>
        <v>0</v>
      </c>
      <c r="AP1389" s="232"/>
      <c r="AQ1389" s="86">
        <f t="shared" si="1740"/>
        <v>0</v>
      </c>
      <c r="AR1389" s="99"/>
      <c r="AS1389" s="99">
        <f>AQ1389</f>
        <v>0</v>
      </c>
      <c r="AT1389" s="99"/>
      <c r="AU1389" s="100"/>
      <c r="AV1389" s="99">
        <f t="shared" si="1733"/>
        <v>0</v>
      </c>
      <c r="AW1389" s="98"/>
      <c r="AX1389" s="99"/>
      <c r="AY1389" s="98">
        <f t="shared" si="1734"/>
        <v>0</v>
      </c>
      <c r="AZ1389" s="470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</row>
    <row r="1390" spans="1:83" s="11" customFormat="1" ht="12" customHeight="1">
      <c r="A1390" s="161">
        <v>25400221</v>
      </c>
      <c r="B1390" s="108" t="str">
        <f t="shared" si="1739"/>
        <v>25400221</v>
      </c>
      <c r="C1390" s="94" t="s">
        <v>727</v>
      </c>
      <c r="D1390" s="112" t="str">
        <f t="shared" ref="D1390:D1455" si="1870">IF(CONCATENATE(H1390,I1390,J1390,K1390,N1390)= "ERBGRB","CRB",CONCATENATE(H1390,I1390,J1390,K1390,N1390))</f>
        <v>Non-Op</v>
      </c>
      <c r="E1390" s="112"/>
      <c r="F1390" s="94"/>
      <c r="G1390" s="112"/>
      <c r="H1390" s="177" t="str">
        <f t="shared" si="1865"/>
        <v/>
      </c>
      <c r="I1390" s="177" t="str">
        <f t="shared" si="1866"/>
        <v/>
      </c>
      <c r="J1390" s="177" t="str">
        <f t="shared" si="1867"/>
        <v/>
      </c>
      <c r="K1390" s="177" t="str">
        <f t="shared" si="1846"/>
        <v>Non-Op</v>
      </c>
      <c r="L1390" s="177" t="str">
        <f t="shared" si="1750"/>
        <v>NO</v>
      </c>
      <c r="M1390" s="177" t="str">
        <f t="shared" si="1751"/>
        <v>NO</v>
      </c>
      <c r="N1390" s="177" t="str">
        <f t="shared" si="1752"/>
        <v/>
      </c>
      <c r="O1390"/>
      <c r="P1390" s="95">
        <v>-1324255.0900000001</v>
      </c>
      <c r="Q1390" s="95">
        <v>-523274.22</v>
      </c>
      <c r="R1390" s="95">
        <v>-982496.59</v>
      </c>
      <c r="S1390" s="95">
        <v>-997465.17</v>
      </c>
      <c r="T1390" s="95">
        <v>-989349.54</v>
      </c>
      <c r="U1390" s="95">
        <v>-988034.83</v>
      </c>
      <c r="V1390" s="95">
        <v>-986159.34</v>
      </c>
      <c r="W1390" s="95">
        <v>-965080.38</v>
      </c>
      <c r="X1390" s="95">
        <v>-963488.25</v>
      </c>
      <c r="Y1390" s="95">
        <v>-1248488.25</v>
      </c>
      <c r="Z1390" s="95">
        <v>-1247711.95</v>
      </c>
      <c r="AA1390" s="95">
        <v>-871383.21</v>
      </c>
      <c r="AB1390" s="95">
        <v>-1394501.59</v>
      </c>
      <c r="AC1390" s="95"/>
      <c r="AD1390" s="95"/>
      <c r="AE1390" s="95">
        <f t="shared" si="1738"/>
        <v>-1010192.5058333334</v>
      </c>
      <c r="AF1390" s="147"/>
      <c r="AG1390" s="146"/>
      <c r="AH1390" s="99"/>
      <c r="AI1390" s="99"/>
      <c r="AJ1390" s="99"/>
      <c r="AK1390" s="100">
        <f t="shared" ref="AK1390:AK1410" si="1871">AE1390</f>
        <v>-1010192.5058333334</v>
      </c>
      <c r="AL1390" s="99">
        <f t="shared" si="1731"/>
        <v>-1010192.5058333334</v>
      </c>
      <c r="AM1390" s="98"/>
      <c r="AN1390" s="99"/>
      <c r="AO1390" s="247">
        <f t="shared" si="1732"/>
        <v>0</v>
      </c>
      <c r="AP1390" s="232"/>
      <c r="AQ1390" s="86">
        <f t="shared" si="1740"/>
        <v>-1394501.59</v>
      </c>
      <c r="AR1390" s="99"/>
      <c r="AS1390" s="99"/>
      <c r="AT1390" s="99"/>
      <c r="AU1390" s="100">
        <f t="shared" ref="AU1390:AU1410" si="1872">AQ1390</f>
        <v>-1394501.59</v>
      </c>
      <c r="AV1390" s="99">
        <f t="shared" si="1733"/>
        <v>-1394501.59</v>
      </c>
      <c r="AW1390" s="98"/>
      <c r="AX1390" s="99"/>
      <c r="AY1390" s="98">
        <f t="shared" si="1734"/>
        <v>0</v>
      </c>
      <c r="AZ1390" s="470" t="s">
        <v>1671</v>
      </c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</row>
    <row r="1391" spans="1:83" s="11" customFormat="1" ht="12" customHeight="1">
      <c r="A1391" s="161">
        <v>25400261</v>
      </c>
      <c r="B1391" s="108" t="str">
        <f t="shared" si="1739"/>
        <v>25400261</v>
      </c>
      <c r="C1391" s="94" t="s">
        <v>731</v>
      </c>
      <c r="D1391" s="112" t="str">
        <f t="shared" si="1870"/>
        <v>Non-Op</v>
      </c>
      <c r="E1391" s="112"/>
      <c r="F1391" s="94"/>
      <c r="G1391" s="112"/>
      <c r="H1391" s="177" t="str">
        <f t="shared" si="1865"/>
        <v/>
      </c>
      <c r="I1391" s="177" t="str">
        <f t="shared" si="1866"/>
        <v/>
      </c>
      <c r="J1391" s="177" t="str">
        <f t="shared" si="1867"/>
        <v/>
      </c>
      <c r="K1391" s="177" t="str">
        <f t="shared" si="1846"/>
        <v>Non-Op</v>
      </c>
      <c r="L1391" s="177" t="str">
        <f t="shared" si="1750"/>
        <v>NO</v>
      </c>
      <c r="M1391" s="177" t="str">
        <f t="shared" si="1751"/>
        <v>NO</v>
      </c>
      <c r="N1391" s="177" t="str">
        <f t="shared" si="1752"/>
        <v/>
      </c>
      <c r="O1391"/>
      <c r="P1391" s="95">
        <v>-93615823</v>
      </c>
      <c r="Q1391" s="95">
        <v>-93615823</v>
      </c>
      <c r="R1391" s="95">
        <v>-93615823</v>
      </c>
      <c r="S1391" s="95">
        <v>-93615823</v>
      </c>
      <c r="T1391" s="95">
        <v>-93615823</v>
      </c>
      <c r="U1391" s="95">
        <v>-93615823</v>
      </c>
      <c r="V1391" s="95">
        <v>-93615823</v>
      </c>
      <c r="W1391" s="95">
        <v>-93615823</v>
      </c>
      <c r="X1391" s="95">
        <v>-93615823</v>
      </c>
      <c r="Y1391" s="95">
        <v>-93615823</v>
      </c>
      <c r="Z1391" s="95">
        <v>-93615823</v>
      </c>
      <c r="AA1391" s="95">
        <v>-93615823</v>
      </c>
      <c r="AB1391" s="95">
        <v>-85322773</v>
      </c>
      <c r="AC1391" s="95"/>
      <c r="AD1391" s="95"/>
      <c r="AE1391" s="95">
        <f t="shared" si="1738"/>
        <v>-93270279.25</v>
      </c>
      <c r="AF1391" s="147"/>
      <c r="AG1391" s="146"/>
      <c r="AH1391" s="99"/>
      <c r="AI1391" s="99"/>
      <c r="AJ1391" s="99"/>
      <c r="AK1391" s="100">
        <f t="shared" si="1871"/>
        <v>-93270279.25</v>
      </c>
      <c r="AL1391" s="99">
        <f t="shared" si="1731"/>
        <v>-93270279.25</v>
      </c>
      <c r="AM1391" s="98"/>
      <c r="AN1391" s="99"/>
      <c r="AO1391" s="247">
        <f t="shared" si="1732"/>
        <v>0</v>
      </c>
      <c r="AP1391" s="232"/>
      <c r="AQ1391" s="86">
        <f t="shared" si="1740"/>
        <v>-85322773</v>
      </c>
      <c r="AR1391" s="99"/>
      <c r="AS1391" s="99"/>
      <c r="AT1391" s="99"/>
      <c r="AU1391" s="100">
        <f t="shared" si="1872"/>
        <v>-85322773</v>
      </c>
      <c r="AV1391" s="99">
        <f t="shared" si="1733"/>
        <v>-85322773</v>
      </c>
      <c r="AW1391" s="98"/>
      <c r="AX1391" s="99"/>
      <c r="AY1391" s="98">
        <f t="shared" si="1734"/>
        <v>0</v>
      </c>
      <c r="AZ1391" s="470" t="s">
        <v>1666</v>
      </c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</row>
    <row r="1392" spans="1:83" s="11" customFormat="1" ht="12" customHeight="1">
      <c r="A1392" s="161">
        <v>25400291</v>
      </c>
      <c r="B1392" s="108" t="str">
        <f t="shared" si="1739"/>
        <v>25400291</v>
      </c>
      <c r="C1392" s="94" t="s">
        <v>856</v>
      </c>
      <c r="D1392" s="112" t="str">
        <f t="shared" si="1870"/>
        <v>Non-Op</v>
      </c>
      <c r="E1392" s="112"/>
      <c r="F1392" s="94"/>
      <c r="G1392" s="112"/>
      <c r="H1392" s="177" t="str">
        <f t="shared" si="1865"/>
        <v/>
      </c>
      <c r="I1392" s="177" t="str">
        <f t="shared" si="1866"/>
        <v/>
      </c>
      <c r="J1392" s="177" t="str">
        <f t="shared" si="1867"/>
        <v/>
      </c>
      <c r="K1392" s="177" t="str">
        <f t="shared" si="1846"/>
        <v>Non-Op</v>
      </c>
      <c r="L1392" s="177" t="str">
        <f t="shared" si="1750"/>
        <v>NO</v>
      </c>
      <c r="M1392" s="177" t="str">
        <f t="shared" si="1751"/>
        <v>NO</v>
      </c>
      <c r="N1392" s="177" t="str">
        <f t="shared" si="1752"/>
        <v/>
      </c>
      <c r="O1392"/>
      <c r="P1392" s="95">
        <v>-12577.56</v>
      </c>
      <c r="Q1392" s="95">
        <v>-1098812.55</v>
      </c>
      <c r="R1392" s="95">
        <v>-928690.23</v>
      </c>
      <c r="S1392" s="95">
        <v>-817282.3</v>
      </c>
      <c r="T1392" s="95">
        <v>-721774.49</v>
      </c>
      <c r="U1392" s="95">
        <v>-638599.68000000005</v>
      </c>
      <c r="V1392" s="95">
        <v>-555644.77</v>
      </c>
      <c r="W1392" s="95">
        <v>-471117.5</v>
      </c>
      <c r="X1392" s="95">
        <v>-377629.05</v>
      </c>
      <c r="Y1392" s="95">
        <v>-295113.64</v>
      </c>
      <c r="Z1392" s="95">
        <v>-196119.37</v>
      </c>
      <c r="AA1392" s="95">
        <v>-92251.91</v>
      </c>
      <c r="AB1392" s="95">
        <v>32567.43</v>
      </c>
      <c r="AC1392" s="95"/>
      <c r="AD1392" s="95"/>
      <c r="AE1392" s="95">
        <f t="shared" si="1738"/>
        <v>-515253.37958333333</v>
      </c>
      <c r="AF1392" s="147"/>
      <c r="AG1392" s="146"/>
      <c r="AH1392" s="99"/>
      <c r="AI1392" s="99"/>
      <c r="AJ1392" s="99"/>
      <c r="AK1392" s="100">
        <f t="shared" si="1871"/>
        <v>-515253.37958333333</v>
      </c>
      <c r="AL1392" s="99">
        <f t="shared" si="1731"/>
        <v>-515253.37958333333</v>
      </c>
      <c r="AM1392" s="98"/>
      <c r="AN1392" s="99"/>
      <c r="AO1392" s="247">
        <f t="shared" si="1732"/>
        <v>0</v>
      </c>
      <c r="AP1392" s="232"/>
      <c r="AQ1392" s="86">
        <f t="shared" si="1740"/>
        <v>32567.43</v>
      </c>
      <c r="AR1392" s="99"/>
      <c r="AS1392" s="99"/>
      <c r="AT1392" s="99"/>
      <c r="AU1392" s="100">
        <f t="shared" si="1872"/>
        <v>32567.43</v>
      </c>
      <c r="AV1392" s="99">
        <f t="shared" si="1733"/>
        <v>32567.43</v>
      </c>
      <c r="AW1392" s="98"/>
      <c r="AX1392" s="99"/>
      <c r="AY1392" s="98">
        <f t="shared" si="1734"/>
        <v>0</v>
      </c>
      <c r="AZ1392" s="470" t="s">
        <v>1671</v>
      </c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</row>
    <row r="1393" spans="1:83" s="11" customFormat="1" ht="12" customHeight="1">
      <c r="A1393" s="161">
        <v>25400301</v>
      </c>
      <c r="B1393" s="108" t="str">
        <f t="shared" si="1739"/>
        <v>25400301</v>
      </c>
      <c r="C1393" s="94" t="s">
        <v>868</v>
      </c>
      <c r="D1393" s="112" t="str">
        <f t="shared" si="1870"/>
        <v>Non-Op</v>
      </c>
      <c r="E1393" s="112"/>
      <c r="F1393" s="94"/>
      <c r="G1393" s="112"/>
      <c r="H1393" s="177" t="str">
        <f t="shared" si="1865"/>
        <v/>
      </c>
      <c r="I1393" s="177" t="str">
        <f t="shared" si="1866"/>
        <v/>
      </c>
      <c r="J1393" s="177" t="str">
        <f t="shared" si="1867"/>
        <v/>
      </c>
      <c r="K1393" s="177" t="str">
        <f t="shared" si="1846"/>
        <v>Non-Op</v>
      </c>
      <c r="L1393" s="177" t="str">
        <f t="shared" si="1750"/>
        <v>NO</v>
      </c>
      <c r="M1393" s="177" t="str">
        <f t="shared" si="1751"/>
        <v>NO</v>
      </c>
      <c r="N1393" s="177" t="str">
        <f t="shared" si="1752"/>
        <v/>
      </c>
      <c r="O1393"/>
      <c r="P1393" s="95">
        <v>3242.48</v>
      </c>
      <c r="Q1393" s="95">
        <v>-59122.14</v>
      </c>
      <c r="R1393" s="95">
        <v>-45861.8</v>
      </c>
      <c r="S1393" s="95">
        <v>-38092.14</v>
      </c>
      <c r="T1393" s="95">
        <v>-31497.119999999999</v>
      </c>
      <c r="U1393" s="95">
        <v>-25769.759999999998</v>
      </c>
      <c r="V1393" s="95">
        <v>-19666.52</v>
      </c>
      <c r="W1393" s="95">
        <v>-13398.88</v>
      </c>
      <c r="X1393" s="95">
        <v>-5365.06</v>
      </c>
      <c r="Y1393" s="95">
        <v>1937.3</v>
      </c>
      <c r="Z1393" s="95">
        <v>11403.43</v>
      </c>
      <c r="AA1393" s="95">
        <v>13216.14</v>
      </c>
      <c r="AB1393" s="95">
        <v>26147.08</v>
      </c>
      <c r="AC1393" s="95"/>
      <c r="AD1393" s="95"/>
      <c r="AE1393" s="95">
        <f t="shared" si="1738"/>
        <v>-16460.147500000003</v>
      </c>
      <c r="AF1393" s="147"/>
      <c r="AG1393" s="146"/>
      <c r="AH1393" s="99"/>
      <c r="AI1393" s="99"/>
      <c r="AJ1393" s="99"/>
      <c r="AK1393" s="100">
        <f t="shared" si="1871"/>
        <v>-16460.147500000003</v>
      </c>
      <c r="AL1393" s="99">
        <f t="shared" ref="AL1393:AL1490" si="1873">SUM(AI1393:AK1393)</f>
        <v>-16460.147500000003</v>
      </c>
      <c r="AM1393" s="98"/>
      <c r="AN1393" s="99"/>
      <c r="AO1393" s="247">
        <f t="shared" ref="AO1393:AO1490" si="1874">AM1393+AN1393</f>
        <v>0</v>
      </c>
      <c r="AP1393" s="232"/>
      <c r="AQ1393" s="86">
        <f t="shared" si="1740"/>
        <v>26147.08</v>
      </c>
      <c r="AR1393" s="99"/>
      <c r="AS1393" s="99"/>
      <c r="AT1393" s="99"/>
      <c r="AU1393" s="100">
        <f t="shared" si="1872"/>
        <v>26147.08</v>
      </c>
      <c r="AV1393" s="99">
        <f t="shared" ref="AV1393:AV1490" si="1875">SUM(AS1393:AU1393)</f>
        <v>26147.08</v>
      </c>
      <c r="AW1393" s="98"/>
      <c r="AX1393" s="99"/>
      <c r="AY1393" s="98">
        <f t="shared" ref="AY1393:AY1490" si="1876">AW1393+AX1393</f>
        <v>0</v>
      </c>
      <c r="AZ1393" s="470" t="s">
        <v>1671</v>
      </c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</row>
    <row r="1394" spans="1:83" s="11" customFormat="1" ht="12" customHeight="1">
      <c r="A1394" s="161">
        <v>25400311</v>
      </c>
      <c r="B1394" s="108" t="str">
        <f t="shared" si="1739"/>
        <v>25400311</v>
      </c>
      <c r="C1394" s="94" t="s">
        <v>857</v>
      </c>
      <c r="D1394" s="112" t="str">
        <f t="shared" si="1870"/>
        <v>Non-Op</v>
      </c>
      <c r="E1394" s="112"/>
      <c r="F1394" s="94"/>
      <c r="G1394" s="112"/>
      <c r="H1394" s="177" t="str">
        <f t="shared" si="1865"/>
        <v/>
      </c>
      <c r="I1394" s="177" t="str">
        <f t="shared" si="1866"/>
        <v/>
      </c>
      <c r="J1394" s="177" t="str">
        <f t="shared" si="1867"/>
        <v/>
      </c>
      <c r="K1394" s="177" t="str">
        <f t="shared" si="1846"/>
        <v>Non-Op</v>
      </c>
      <c r="L1394" s="177" t="str">
        <f t="shared" si="1750"/>
        <v>NO</v>
      </c>
      <c r="M1394" s="177" t="str">
        <f t="shared" si="1751"/>
        <v>NO</v>
      </c>
      <c r="N1394" s="177" t="str">
        <f t="shared" si="1752"/>
        <v/>
      </c>
      <c r="O1394"/>
      <c r="P1394" s="95">
        <v>-75583</v>
      </c>
      <c r="Q1394" s="95">
        <v>-19977.650000000001</v>
      </c>
      <c r="R1394" s="95">
        <v>-23575.7</v>
      </c>
      <c r="S1394" s="95">
        <v>-27876.28</v>
      </c>
      <c r="T1394" s="95">
        <v>-32623.759999999998</v>
      </c>
      <c r="U1394" s="95">
        <v>-37348.730000000003</v>
      </c>
      <c r="V1394" s="95">
        <v>-42066.080000000002</v>
      </c>
      <c r="W1394" s="95">
        <v>-46728.58</v>
      </c>
      <c r="X1394" s="95">
        <v>-51336.9</v>
      </c>
      <c r="Y1394" s="95">
        <v>-56622.43</v>
      </c>
      <c r="Z1394" s="95">
        <v>-62587.11</v>
      </c>
      <c r="AA1394" s="95">
        <v>-76761.23</v>
      </c>
      <c r="AB1394" s="95">
        <v>-81660.59</v>
      </c>
      <c r="AC1394" s="95"/>
      <c r="AD1394" s="95"/>
      <c r="AE1394" s="95">
        <f t="shared" si="1738"/>
        <v>-46343.853750000002</v>
      </c>
      <c r="AF1394" s="147"/>
      <c r="AG1394" s="146"/>
      <c r="AH1394" s="99"/>
      <c r="AI1394" s="99"/>
      <c r="AJ1394" s="99"/>
      <c r="AK1394" s="100">
        <f t="shared" si="1871"/>
        <v>-46343.853750000002</v>
      </c>
      <c r="AL1394" s="99">
        <f t="shared" si="1873"/>
        <v>-46343.853750000002</v>
      </c>
      <c r="AM1394" s="98"/>
      <c r="AN1394" s="99"/>
      <c r="AO1394" s="247">
        <f t="shared" si="1874"/>
        <v>0</v>
      </c>
      <c r="AP1394" s="232"/>
      <c r="AQ1394" s="86">
        <f t="shared" si="1740"/>
        <v>-81660.59</v>
      </c>
      <c r="AR1394" s="99"/>
      <c r="AS1394" s="99"/>
      <c r="AT1394" s="99"/>
      <c r="AU1394" s="100">
        <f t="shared" si="1872"/>
        <v>-81660.59</v>
      </c>
      <c r="AV1394" s="99">
        <f t="shared" si="1875"/>
        <v>-81660.59</v>
      </c>
      <c r="AW1394" s="98"/>
      <c r="AX1394" s="99"/>
      <c r="AY1394" s="98">
        <f t="shared" si="1876"/>
        <v>0</v>
      </c>
      <c r="AZ1394" s="470" t="s">
        <v>1671</v>
      </c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</row>
    <row r="1395" spans="1:83" s="11" customFormat="1" ht="12" customHeight="1">
      <c r="A1395" s="161">
        <v>25400321</v>
      </c>
      <c r="B1395" s="108" t="str">
        <f t="shared" si="1739"/>
        <v>25400321</v>
      </c>
      <c r="C1395" s="94" t="s">
        <v>875</v>
      </c>
      <c r="D1395" s="112" t="str">
        <f t="shared" si="1870"/>
        <v>Non-Op</v>
      </c>
      <c r="E1395" s="112"/>
      <c r="F1395" s="94"/>
      <c r="G1395" s="112"/>
      <c r="H1395" s="177" t="str">
        <f t="shared" si="1865"/>
        <v/>
      </c>
      <c r="I1395" s="177" t="str">
        <f t="shared" si="1866"/>
        <v/>
      </c>
      <c r="J1395" s="177" t="str">
        <f t="shared" si="1867"/>
        <v/>
      </c>
      <c r="K1395" s="177" t="str">
        <f t="shared" si="1846"/>
        <v>Non-Op</v>
      </c>
      <c r="L1395" s="177" t="str">
        <f t="shared" si="1750"/>
        <v>NO</v>
      </c>
      <c r="M1395" s="177" t="str">
        <f t="shared" si="1751"/>
        <v>NO</v>
      </c>
      <c r="N1395" s="177" t="str">
        <f t="shared" si="1752"/>
        <v/>
      </c>
      <c r="O1395"/>
      <c r="P1395" s="95">
        <v>-5203.54</v>
      </c>
      <c r="Q1395" s="95">
        <v>-31794.19</v>
      </c>
      <c r="R1395" s="95">
        <v>-37396.92</v>
      </c>
      <c r="S1395" s="95">
        <v>-42474.73</v>
      </c>
      <c r="T1395" s="95">
        <v>-47636.4</v>
      </c>
      <c r="U1395" s="95">
        <v>-52710.05</v>
      </c>
      <c r="V1395" s="95">
        <v>-56416.13</v>
      </c>
      <c r="W1395" s="95">
        <v>-58517.82</v>
      </c>
      <c r="X1395" s="95">
        <v>-58078.96</v>
      </c>
      <c r="Y1395" s="95">
        <v>-57417.74</v>
      </c>
      <c r="Z1395" s="95">
        <v>-53323.03</v>
      </c>
      <c r="AA1395" s="95">
        <v>-46961.94</v>
      </c>
      <c r="AB1395" s="95">
        <v>-36236.36</v>
      </c>
      <c r="AC1395" s="95"/>
      <c r="AD1395" s="95"/>
      <c r="AE1395" s="95">
        <f t="shared" ref="AE1395:AE1460" si="1877">(P1395+AB1395+SUM(Q1395:AA1395)*2)/24</f>
        <v>-46953.98833333332</v>
      </c>
      <c r="AF1395" s="97"/>
      <c r="AG1395" s="96"/>
      <c r="AH1395" s="99"/>
      <c r="AI1395" s="99"/>
      <c r="AJ1395" s="99"/>
      <c r="AK1395" s="100">
        <f t="shared" si="1871"/>
        <v>-46953.98833333332</v>
      </c>
      <c r="AL1395" s="99">
        <f t="shared" si="1873"/>
        <v>-46953.98833333332</v>
      </c>
      <c r="AM1395" s="98"/>
      <c r="AN1395" s="99"/>
      <c r="AO1395" s="247">
        <f t="shared" si="1874"/>
        <v>0</v>
      </c>
      <c r="AP1395" s="232"/>
      <c r="AQ1395" s="86">
        <f t="shared" si="1740"/>
        <v>-36236.36</v>
      </c>
      <c r="AR1395" s="99"/>
      <c r="AS1395" s="99"/>
      <c r="AT1395" s="99"/>
      <c r="AU1395" s="100">
        <f t="shared" si="1872"/>
        <v>-36236.36</v>
      </c>
      <c r="AV1395" s="99">
        <f t="shared" si="1875"/>
        <v>-36236.36</v>
      </c>
      <c r="AW1395" s="98"/>
      <c r="AX1395" s="99"/>
      <c r="AY1395" s="98">
        <f t="shared" si="1876"/>
        <v>0</v>
      </c>
      <c r="AZ1395" s="470" t="s">
        <v>1672</v>
      </c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</row>
    <row r="1396" spans="1:83" s="11" customFormat="1" ht="12" customHeight="1">
      <c r="A1396" s="161">
        <v>25400331</v>
      </c>
      <c r="B1396" s="108" t="str">
        <f t="shared" si="1739"/>
        <v>25400331</v>
      </c>
      <c r="C1396" s="94" t="s">
        <v>911</v>
      </c>
      <c r="D1396" s="112" t="str">
        <f t="shared" si="1870"/>
        <v>Non-Op</v>
      </c>
      <c r="E1396" s="112"/>
      <c r="F1396" s="94"/>
      <c r="G1396" s="112"/>
      <c r="H1396" s="177" t="str">
        <f t="shared" si="1865"/>
        <v/>
      </c>
      <c r="I1396" s="177" t="str">
        <f t="shared" si="1866"/>
        <v/>
      </c>
      <c r="J1396" s="177" t="str">
        <f t="shared" si="1867"/>
        <v/>
      </c>
      <c r="K1396" s="177" t="str">
        <f t="shared" si="1846"/>
        <v>Non-Op</v>
      </c>
      <c r="L1396" s="177" t="str">
        <f t="shared" si="1750"/>
        <v>NO</v>
      </c>
      <c r="M1396" s="177" t="str">
        <f t="shared" si="1751"/>
        <v>NO</v>
      </c>
      <c r="N1396" s="177" t="str">
        <f t="shared" si="1752"/>
        <v/>
      </c>
      <c r="O1396"/>
      <c r="P1396" s="95">
        <v>-454936.26</v>
      </c>
      <c r="Q1396" s="95">
        <v>-528880.37</v>
      </c>
      <c r="R1396" s="95">
        <v>-483944.53</v>
      </c>
      <c r="S1396" s="95">
        <v>-490419.31</v>
      </c>
      <c r="T1396" s="95">
        <v>-566367.63</v>
      </c>
      <c r="U1396" s="95">
        <v>-695120.32</v>
      </c>
      <c r="V1396" s="95">
        <v>-815561.21</v>
      </c>
      <c r="W1396" s="95">
        <v>-917535.89</v>
      </c>
      <c r="X1396" s="95">
        <v>-962637.88</v>
      </c>
      <c r="Y1396" s="95">
        <v>-1053652.79</v>
      </c>
      <c r="Z1396" s="95">
        <v>-1048984.71</v>
      </c>
      <c r="AA1396" s="95">
        <v>-1007471.88</v>
      </c>
      <c r="AB1396" s="95">
        <v>-843638.8</v>
      </c>
      <c r="AC1396" s="95"/>
      <c r="AD1396" s="95"/>
      <c r="AE1396" s="95">
        <f t="shared" si="1877"/>
        <v>-768322.00416666653</v>
      </c>
      <c r="AF1396" s="97"/>
      <c r="AG1396" s="96"/>
      <c r="AH1396" s="99"/>
      <c r="AI1396" s="99"/>
      <c r="AJ1396" s="99"/>
      <c r="AK1396" s="100">
        <f t="shared" si="1871"/>
        <v>-768322.00416666653</v>
      </c>
      <c r="AL1396" s="99">
        <f t="shared" si="1873"/>
        <v>-768322.00416666653</v>
      </c>
      <c r="AM1396" s="98"/>
      <c r="AN1396" s="99"/>
      <c r="AO1396" s="247">
        <f t="shared" si="1874"/>
        <v>0</v>
      </c>
      <c r="AP1396" s="232"/>
      <c r="AQ1396" s="86">
        <f t="shared" si="1740"/>
        <v>-843638.8</v>
      </c>
      <c r="AR1396" s="99"/>
      <c r="AS1396" s="99"/>
      <c r="AT1396" s="99"/>
      <c r="AU1396" s="100">
        <f t="shared" si="1872"/>
        <v>-843638.8</v>
      </c>
      <c r="AV1396" s="99">
        <f t="shared" si="1875"/>
        <v>-843638.8</v>
      </c>
      <c r="AW1396" s="98"/>
      <c r="AX1396" s="99"/>
      <c r="AY1396" s="98">
        <f t="shared" si="1876"/>
        <v>0</v>
      </c>
      <c r="AZ1396" s="470" t="s">
        <v>1672</v>
      </c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</row>
    <row r="1397" spans="1:83" s="11" customFormat="1" ht="12" customHeight="1">
      <c r="A1397" s="161">
        <v>25400341</v>
      </c>
      <c r="B1397" s="108" t="str">
        <f t="shared" si="1739"/>
        <v>25400341</v>
      </c>
      <c r="C1397" s="94" t="s">
        <v>994</v>
      </c>
      <c r="D1397" s="112" t="str">
        <f t="shared" si="1870"/>
        <v>Non-Op</v>
      </c>
      <c r="E1397" s="112"/>
      <c r="F1397" s="94"/>
      <c r="G1397" s="112"/>
      <c r="H1397" s="177" t="str">
        <f t="shared" si="1865"/>
        <v/>
      </c>
      <c r="I1397" s="177" t="str">
        <f t="shared" si="1866"/>
        <v/>
      </c>
      <c r="J1397" s="177" t="str">
        <f t="shared" si="1867"/>
        <v/>
      </c>
      <c r="K1397" s="177" t="str">
        <f t="shared" si="1846"/>
        <v>Non-Op</v>
      </c>
      <c r="L1397" s="177" t="str">
        <f t="shared" si="1750"/>
        <v>NO</v>
      </c>
      <c r="M1397" s="177" t="str">
        <f t="shared" si="1751"/>
        <v>NO</v>
      </c>
      <c r="N1397" s="177" t="str">
        <f t="shared" si="1752"/>
        <v/>
      </c>
      <c r="O1397"/>
      <c r="P1397" s="95">
        <v>0</v>
      </c>
      <c r="Q1397" s="95">
        <v>0</v>
      </c>
      <c r="R1397" s="95">
        <v>-4272414.99</v>
      </c>
      <c r="S1397" s="95">
        <v>0</v>
      </c>
      <c r="T1397" s="95">
        <v>0</v>
      </c>
      <c r="U1397" s="95">
        <v>0</v>
      </c>
      <c r="V1397" s="95">
        <v>0</v>
      </c>
      <c r="W1397" s="95">
        <v>0</v>
      </c>
      <c r="X1397" s="95">
        <v>-687923.58</v>
      </c>
      <c r="Y1397" s="95">
        <v>0</v>
      </c>
      <c r="Z1397" s="95">
        <v>-1776127.85</v>
      </c>
      <c r="AA1397" s="95">
        <v>-1776127.85</v>
      </c>
      <c r="AB1397" s="95">
        <v>0</v>
      </c>
      <c r="AC1397" s="95"/>
      <c r="AD1397" s="95"/>
      <c r="AE1397" s="95">
        <f t="shared" si="1877"/>
        <v>-709382.85583333333</v>
      </c>
      <c r="AF1397" s="143"/>
      <c r="AG1397" s="105"/>
      <c r="AH1397" s="99"/>
      <c r="AI1397" s="99"/>
      <c r="AJ1397" s="99"/>
      <c r="AK1397" s="100">
        <f t="shared" si="1871"/>
        <v>-709382.85583333333</v>
      </c>
      <c r="AL1397" s="99">
        <f t="shared" si="1873"/>
        <v>-709382.85583333333</v>
      </c>
      <c r="AM1397" s="98"/>
      <c r="AN1397" s="99"/>
      <c r="AO1397" s="247">
        <f t="shared" si="1874"/>
        <v>0</v>
      </c>
      <c r="AP1397" s="232"/>
      <c r="AQ1397" s="86">
        <f t="shared" si="1740"/>
        <v>0</v>
      </c>
      <c r="AR1397" s="99"/>
      <c r="AS1397" s="99"/>
      <c r="AT1397" s="99"/>
      <c r="AU1397" s="100">
        <f t="shared" si="1872"/>
        <v>0</v>
      </c>
      <c r="AV1397" s="99">
        <f t="shared" si="1875"/>
        <v>0</v>
      </c>
      <c r="AW1397" s="98"/>
      <c r="AX1397" s="99"/>
      <c r="AY1397" s="98">
        <f t="shared" si="1876"/>
        <v>0</v>
      </c>
      <c r="AZ1397" s="470" t="s">
        <v>1665</v>
      </c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</row>
    <row r="1398" spans="1:83" s="11" customFormat="1" ht="12" customHeight="1">
      <c r="A1398" s="167">
        <v>25400342</v>
      </c>
      <c r="B1398" s="196" t="str">
        <f t="shared" si="1739"/>
        <v>25400342</v>
      </c>
      <c r="C1398" s="94" t="s">
        <v>995</v>
      </c>
      <c r="D1398" s="112" t="str">
        <f t="shared" si="1870"/>
        <v>Non-Op</v>
      </c>
      <c r="E1398" s="112"/>
      <c r="F1398" s="94"/>
      <c r="G1398" s="112"/>
      <c r="H1398" s="177" t="str">
        <f t="shared" si="1865"/>
        <v/>
      </c>
      <c r="I1398" s="177" t="str">
        <f t="shared" si="1866"/>
        <v/>
      </c>
      <c r="J1398" s="177" t="str">
        <f t="shared" si="1867"/>
        <v/>
      </c>
      <c r="K1398" s="177" t="str">
        <f t="shared" si="1846"/>
        <v>Non-Op</v>
      </c>
      <c r="L1398" s="177" t="str">
        <f t="shared" si="1750"/>
        <v>NO</v>
      </c>
      <c r="M1398" s="177" t="str">
        <f t="shared" si="1751"/>
        <v>NO</v>
      </c>
      <c r="N1398" s="177" t="str">
        <f t="shared" si="1752"/>
        <v/>
      </c>
      <c r="O1398" s="5"/>
      <c r="P1398" s="95">
        <v>0</v>
      </c>
      <c r="Q1398" s="95">
        <v>0</v>
      </c>
      <c r="R1398" s="95">
        <v>-7557277.9800000004</v>
      </c>
      <c r="S1398" s="95">
        <v>0</v>
      </c>
      <c r="T1398" s="95">
        <v>0</v>
      </c>
      <c r="U1398" s="95">
        <v>0</v>
      </c>
      <c r="V1398" s="95">
        <v>0</v>
      </c>
      <c r="W1398" s="95">
        <v>-68782.490000000005</v>
      </c>
      <c r="X1398" s="95">
        <v>-68782.490000000005</v>
      </c>
      <c r="Y1398" s="95">
        <v>0</v>
      </c>
      <c r="Z1398" s="95">
        <v>-2096603.88</v>
      </c>
      <c r="AA1398" s="95">
        <v>-2096603.88</v>
      </c>
      <c r="AB1398" s="95">
        <v>0</v>
      </c>
      <c r="AC1398" s="95"/>
      <c r="AD1398" s="95"/>
      <c r="AE1398" s="95">
        <f t="shared" si="1877"/>
        <v>-990670.8933333332</v>
      </c>
      <c r="AF1398" s="143"/>
      <c r="AG1398" s="105"/>
      <c r="AH1398" s="99"/>
      <c r="AI1398" s="99"/>
      <c r="AJ1398" s="99"/>
      <c r="AK1398" s="100">
        <f t="shared" si="1871"/>
        <v>-990670.8933333332</v>
      </c>
      <c r="AL1398" s="99">
        <f t="shared" si="1873"/>
        <v>-990670.8933333332</v>
      </c>
      <c r="AM1398" s="98"/>
      <c r="AN1398" s="99"/>
      <c r="AO1398" s="247">
        <f t="shared" si="1874"/>
        <v>0</v>
      </c>
      <c r="AP1398" s="232"/>
      <c r="AQ1398" s="86">
        <f t="shared" si="1740"/>
        <v>0</v>
      </c>
      <c r="AR1398" s="99"/>
      <c r="AS1398" s="99"/>
      <c r="AT1398" s="99"/>
      <c r="AU1398" s="100">
        <f t="shared" si="1872"/>
        <v>0</v>
      </c>
      <c r="AV1398" s="99">
        <f t="shared" si="1875"/>
        <v>0</v>
      </c>
      <c r="AW1398" s="98"/>
      <c r="AX1398" s="99"/>
      <c r="AY1398" s="98">
        <f t="shared" si="1876"/>
        <v>0</v>
      </c>
      <c r="AZ1398" s="470" t="s">
        <v>1665</v>
      </c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</row>
    <row r="1399" spans="1:83" s="11" customFormat="1" ht="12" customHeight="1">
      <c r="A1399" s="161">
        <v>25400352</v>
      </c>
      <c r="B1399" s="108" t="str">
        <f t="shared" si="1739"/>
        <v>25400352</v>
      </c>
      <c r="C1399" s="94" t="s">
        <v>996</v>
      </c>
      <c r="D1399" s="112" t="str">
        <f t="shared" si="1870"/>
        <v>Non-Op</v>
      </c>
      <c r="E1399" s="112"/>
      <c r="F1399" s="94"/>
      <c r="G1399" s="112"/>
      <c r="H1399" s="177" t="str">
        <f t="shared" si="1865"/>
        <v/>
      </c>
      <c r="I1399" s="177" t="str">
        <f t="shared" si="1866"/>
        <v/>
      </c>
      <c r="J1399" s="177" t="str">
        <f t="shared" si="1867"/>
        <v/>
      </c>
      <c r="K1399" s="177" t="str">
        <f t="shared" si="1846"/>
        <v>Non-Op</v>
      </c>
      <c r="L1399" s="177" t="str">
        <f t="shared" si="1750"/>
        <v>NO</v>
      </c>
      <c r="M1399" s="177" t="str">
        <f t="shared" si="1751"/>
        <v>NO</v>
      </c>
      <c r="N1399" s="177" t="str">
        <f t="shared" si="1752"/>
        <v/>
      </c>
      <c r="O1399"/>
      <c r="P1399" s="95">
        <v>0</v>
      </c>
      <c r="Q1399" s="95">
        <v>0</v>
      </c>
      <c r="R1399" s="95">
        <v>0</v>
      </c>
      <c r="S1399" s="95">
        <v>0</v>
      </c>
      <c r="T1399" s="95">
        <v>0</v>
      </c>
      <c r="U1399" s="95">
        <v>0</v>
      </c>
      <c r="V1399" s="95">
        <v>0</v>
      </c>
      <c r="W1399" s="95">
        <v>0</v>
      </c>
      <c r="X1399" s="95">
        <v>0</v>
      </c>
      <c r="Y1399" s="95">
        <v>0</v>
      </c>
      <c r="Z1399" s="95">
        <v>0</v>
      </c>
      <c r="AA1399" s="95">
        <v>0</v>
      </c>
      <c r="AB1399" s="95">
        <v>0</v>
      </c>
      <c r="AC1399" s="95"/>
      <c r="AD1399" s="95"/>
      <c r="AE1399" s="95">
        <f t="shared" si="1877"/>
        <v>0</v>
      </c>
      <c r="AF1399" s="143"/>
      <c r="AG1399" s="105"/>
      <c r="AH1399" s="99"/>
      <c r="AI1399" s="99"/>
      <c r="AJ1399" s="99"/>
      <c r="AK1399" s="100">
        <f t="shared" si="1871"/>
        <v>0</v>
      </c>
      <c r="AL1399" s="99">
        <f t="shared" si="1873"/>
        <v>0</v>
      </c>
      <c r="AM1399" s="98"/>
      <c r="AN1399" s="99"/>
      <c r="AO1399" s="247">
        <f t="shared" si="1874"/>
        <v>0</v>
      </c>
      <c r="AP1399" s="232"/>
      <c r="AQ1399" s="86">
        <f t="shared" si="1740"/>
        <v>0</v>
      </c>
      <c r="AR1399" s="99"/>
      <c r="AS1399" s="99"/>
      <c r="AT1399" s="99"/>
      <c r="AU1399" s="100">
        <f t="shared" si="1872"/>
        <v>0</v>
      </c>
      <c r="AV1399" s="99">
        <f t="shared" si="1875"/>
        <v>0</v>
      </c>
      <c r="AW1399" s="98"/>
      <c r="AX1399" s="99"/>
      <c r="AY1399" s="98">
        <f t="shared" si="1876"/>
        <v>0</v>
      </c>
      <c r="AZ1399" s="470" t="s">
        <v>1665</v>
      </c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</row>
    <row r="1400" spans="1:83" s="11" customFormat="1" ht="12" customHeight="1">
      <c r="A1400" s="336" t="s">
        <v>1554</v>
      </c>
      <c r="B1400" s="337" t="str">
        <f t="shared" si="1739"/>
        <v>25400361</v>
      </c>
      <c r="C1400" s="363" t="s">
        <v>997</v>
      </c>
      <c r="D1400" s="326" t="str">
        <f t="shared" si="1870"/>
        <v>Non-Op</v>
      </c>
      <c r="E1400" s="326"/>
      <c r="F1400" s="354">
        <v>43221</v>
      </c>
      <c r="G1400" s="326"/>
      <c r="H1400" s="327" t="str">
        <f t="shared" si="1865"/>
        <v/>
      </c>
      <c r="I1400" s="327" t="str">
        <f t="shared" si="1866"/>
        <v/>
      </c>
      <c r="J1400" s="327" t="str">
        <f t="shared" si="1867"/>
        <v/>
      </c>
      <c r="K1400" s="327" t="str">
        <f t="shared" si="1846"/>
        <v>Non-Op</v>
      </c>
      <c r="L1400" s="327" t="str">
        <f t="shared" ref="L1400" si="1878">IF(VALUE(AM1400),"W/C",IF(ISBLANK(AM1400),"NO","W/C"))</f>
        <v>NO</v>
      </c>
      <c r="M1400" s="327" t="str">
        <f t="shared" ref="M1400" si="1879">IF(VALUE(AN1400),"W/C",IF(ISBLANK(AN1400),"NO","W/C"))</f>
        <v>NO</v>
      </c>
      <c r="N1400" s="327" t="str">
        <f t="shared" ref="N1400" si="1880">IF(OR(CONCATENATE(L1400,M1400)="NOW/C",CONCATENATE(L1400,M1400)="W/CNO"),"W/C","")</f>
        <v/>
      </c>
      <c r="O1400" s="445"/>
      <c r="P1400" s="328">
        <v>-159082.66</v>
      </c>
      <c r="Q1400" s="328">
        <v>-159082.66</v>
      </c>
      <c r="R1400" s="328">
        <v>-159082.66</v>
      </c>
      <c r="S1400" s="328">
        <v>-81449.42</v>
      </c>
      <c r="T1400" s="328">
        <v>-81449.42</v>
      </c>
      <c r="U1400" s="328">
        <v>77633.22</v>
      </c>
      <c r="V1400" s="328">
        <v>0</v>
      </c>
      <c r="W1400" s="328">
        <v>0</v>
      </c>
      <c r="X1400" s="328">
        <v>0</v>
      </c>
      <c r="Y1400" s="328">
        <v>0</v>
      </c>
      <c r="Z1400" s="328">
        <v>0</v>
      </c>
      <c r="AA1400" s="328">
        <v>0</v>
      </c>
      <c r="AB1400" s="328">
        <v>0</v>
      </c>
      <c r="AC1400" s="328"/>
      <c r="AD1400" s="328"/>
      <c r="AE1400" s="328">
        <f t="shared" si="1877"/>
        <v>-40247.689166666663</v>
      </c>
      <c r="AF1400" s="424"/>
      <c r="AG1400" s="384"/>
      <c r="AH1400" s="330"/>
      <c r="AI1400" s="330"/>
      <c r="AJ1400" s="330"/>
      <c r="AK1400" s="331">
        <f t="shared" si="1871"/>
        <v>-40247.689166666663</v>
      </c>
      <c r="AL1400" s="330">
        <f t="shared" ref="AL1400" si="1881">SUM(AI1400:AK1400)</f>
        <v>-40247.689166666663</v>
      </c>
      <c r="AM1400" s="332"/>
      <c r="AN1400" s="330"/>
      <c r="AO1400" s="333">
        <f t="shared" ref="AO1400" si="1882">AM1400+AN1400</f>
        <v>0</v>
      </c>
      <c r="AP1400" s="232"/>
      <c r="AQ1400" s="334">
        <f t="shared" si="1740"/>
        <v>0</v>
      </c>
      <c r="AR1400" s="330"/>
      <c r="AS1400" s="330"/>
      <c r="AT1400" s="330"/>
      <c r="AU1400" s="331">
        <f t="shared" ref="AU1400" si="1883">AQ1400</f>
        <v>0</v>
      </c>
      <c r="AV1400" s="330">
        <f t="shared" ref="AV1400" si="1884">SUM(AS1400:AU1400)</f>
        <v>0</v>
      </c>
      <c r="AW1400" s="332"/>
      <c r="AX1400" s="330"/>
      <c r="AY1400" s="332">
        <f t="shared" si="1876"/>
        <v>0</v>
      </c>
      <c r="AZ1400" s="470" t="s">
        <v>1665</v>
      </c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</row>
    <row r="1401" spans="1:83" s="11" customFormat="1" ht="12" customHeight="1">
      <c r="A1401" s="161">
        <v>25400381</v>
      </c>
      <c r="B1401" s="108" t="str">
        <f t="shared" si="1739"/>
        <v>25400381</v>
      </c>
      <c r="C1401" s="94" t="s">
        <v>1052</v>
      </c>
      <c r="D1401" s="112" t="str">
        <f t="shared" si="1870"/>
        <v>Non-Op</v>
      </c>
      <c r="E1401" s="112"/>
      <c r="F1401" s="94"/>
      <c r="G1401" s="112"/>
      <c r="H1401" s="177" t="str">
        <f t="shared" si="1865"/>
        <v/>
      </c>
      <c r="I1401" s="177" t="str">
        <f t="shared" si="1866"/>
        <v/>
      </c>
      <c r="J1401" s="177" t="str">
        <f t="shared" si="1867"/>
        <v/>
      </c>
      <c r="K1401" s="177" t="str">
        <f t="shared" si="1846"/>
        <v>Non-Op</v>
      </c>
      <c r="L1401" s="177" t="str">
        <f t="shared" si="1750"/>
        <v>NO</v>
      </c>
      <c r="M1401" s="177" t="str">
        <f t="shared" si="1751"/>
        <v>NO</v>
      </c>
      <c r="N1401" s="177" t="str">
        <f t="shared" si="1752"/>
        <v/>
      </c>
      <c r="O1401" s="5"/>
      <c r="P1401" s="95">
        <v>0</v>
      </c>
      <c r="Q1401" s="95">
        <v>0</v>
      </c>
      <c r="R1401" s="95">
        <v>0</v>
      </c>
      <c r="S1401" s="95">
        <v>0</v>
      </c>
      <c r="T1401" s="95">
        <v>0</v>
      </c>
      <c r="U1401" s="95">
        <v>0</v>
      </c>
      <c r="V1401" s="95">
        <v>0</v>
      </c>
      <c r="W1401" s="95">
        <v>-21508.42</v>
      </c>
      <c r="X1401" s="95">
        <v>-21508.42</v>
      </c>
      <c r="Y1401" s="95">
        <v>0</v>
      </c>
      <c r="Z1401" s="95">
        <v>-906851.15</v>
      </c>
      <c r="AA1401" s="95">
        <v>-906851.15</v>
      </c>
      <c r="AB1401" s="95">
        <v>0</v>
      </c>
      <c r="AC1401" s="95"/>
      <c r="AD1401" s="95"/>
      <c r="AE1401" s="95">
        <f t="shared" si="1877"/>
        <v>-154726.595</v>
      </c>
      <c r="AF1401" s="147"/>
      <c r="AG1401" s="146"/>
      <c r="AH1401" s="99"/>
      <c r="AI1401" s="99"/>
      <c r="AJ1401" s="99"/>
      <c r="AK1401" s="100">
        <f t="shared" si="1871"/>
        <v>-154726.595</v>
      </c>
      <c r="AL1401" s="99">
        <f t="shared" si="1873"/>
        <v>-154726.595</v>
      </c>
      <c r="AM1401" s="98"/>
      <c r="AN1401" s="99"/>
      <c r="AO1401" s="247">
        <f t="shared" si="1874"/>
        <v>0</v>
      </c>
      <c r="AP1401" s="232"/>
      <c r="AQ1401" s="86">
        <f t="shared" si="1740"/>
        <v>0</v>
      </c>
      <c r="AR1401" s="99"/>
      <c r="AS1401" s="99"/>
      <c r="AT1401" s="99"/>
      <c r="AU1401" s="100">
        <f t="shared" si="1872"/>
        <v>0</v>
      </c>
      <c r="AV1401" s="99">
        <f t="shared" si="1875"/>
        <v>0</v>
      </c>
      <c r="AW1401" s="98"/>
      <c r="AX1401" s="99"/>
      <c r="AY1401" s="98">
        <f t="shared" si="1876"/>
        <v>0</v>
      </c>
      <c r="AZ1401" s="470" t="s">
        <v>1665</v>
      </c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</row>
    <row r="1402" spans="1:83" s="11" customFormat="1" ht="12" customHeight="1">
      <c r="A1402" s="161">
        <v>25400391</v>
      </c>
      <c r="B1402" s="108" t="str">
        <f t="shared" si="1739"/>
        <v>25400391</v>
      </c>
      <c r="C1402" s="94" t="s">
        <v>1050</v>
      </c>
      <c r="D1402" s="112" t="str">
        <f t="shared" si="1870"/>
        <v>Non-Op</v>
      </c>
      <c r="E1402" s="112"/>
      <c r="F1402" s="94"/>
      <c r="G1402" s="112"/>
      <c r="H1402" s="177" t="str">
        <f t="shared" si="1865"/>
        <v/>
      </c>
      <c r="I1402" s="177" t="str">
        <f t="shared" si="1866"/>
        <v/>
      </c>
      <c r="J1402" s="177" t="str">
        <f t="shared" si="1867"/>
        <v/>
      </c>
      <c r="K1402" s="177" t="str">
        <f t="shared" si="1846"/>
        <v>Non-Op</v>
      </c>
      <c r="L1402" s="177" t="str">
        <f t="shared" si="1750"/>
        <v>NO</v>
      </c>
      <c r="M1402" s="177" t="str">
        <f t="shared" si="1751"/>
        <v>NO</v>
      </c>
      <c r="N1402" s="177" t="str">
        <f t="shared" si="1752"/>
        <v/>
      </c>
      <c r="O1402" s="5"/>
      <c r="P1402" s="95">
        <v>0</v>
      </c>
      <c r="Q1402" s="95">
        <v>-17244.38</v>
      </c>
      <c r="R1402" s="95">
        <v>-17244.38</v>
      </c>
      <c r="S1402" s="95">
        <v>0</v>
      </c>
      <c r="T1402" s="95">
        <v>0</v>
      </c>
      <c r="U1402" s="95">
        <v>0</v>
      </c>
      <c r="V1402" s="95">
        <v>0</v>
      </c>
      <c r="W1402" s="95">
        <v>-15220.45</v>
      </c>
      <c r="X1402" s="95">
        <v>-15220.45</v>
      </c>
      <c r="Y1402" s="95">
        <v>0</v>
      </c>
      <c r="Z1402" s="95">
        <v>-581920.42000000004</v>
      </c>
      <c r="AA1402" s="95">
        <v>-581920.42000000004</v>
      </c>
      <c r="AB1402" s="95">
        <v>0</v>
      </c>
      <c r="AC1402" s="95"/>
      <c r="AD1402" s="95"/>
      <c r="AE1402" s="95">
        <f t="shared" si="1877"/>
        <v>-102397.54166666667</v>
      </c>
      <c r="AF1402" s="147"/>
      <c r="AG1402" s="146"/>
      <c r="AH1402" s="99"/>
      <c r="AI1402" s="99"/>
      <c r="AJ1402" s="99"/>
      <c r="AK1402" s="100">
        <f t="shared" si="1871"/>
        <v>-102397.54166666667</v>
      </c>
      <c r="AL1402" s="99">
        <f t="shared" si="1873"/>
        <v>-102397.54166666667</v>
      </c>
      <c r="AM1402" s="98"/>
      <c r="AN1402" s="99"/>
      <c r="AO1402" s="247">
        <f t="shared" si="1874"/>
        <v>0</v>
      </c>
      <c r="AP1402" s="232"/>
      <c r="AQ1402" s="86">
        <f t="shared" si="1740"/>
        <v>0</v>
      </c>
      <c r="AR1402" s="99"/>
      <c r="AS1402" s="99"/>
      <c r="AT1402" s="99"/>
      <c r="AU1402" s="100">
        <f t="shared" si="1872"/>
        <v>0</v>
      </c>
      <c r="AV1402" s="99">
        <f t="shared" si="1875"/>
        <v>0</v>
      </c>
      <c r="AW1402" s="98"/>
      <c r="AX1402" s="99"/>
      <c r="AY1402" s="98">
        <f t="shared" si="1876"/>
        <v>0</v>
      </c>
      <c r="AZ1402" s="470" t="s">
        <v>1665</v>
      </c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</row>
    <row r="1403" spans="1:83" s="11" customFormat="1" ht="12" customHeight="1">
      <c r="A1403" s="161">
        <v>25400392</v>
      </c>
      <c r="B1403" s="108" t="str">
        <f t="shared" si="1739"/>
        <v>25400392</v>
      </c>
      <c r="C1403" s="94" t="s">
        <v>1063</v>
      </c>
      <c r="D1403" s="112" t="str">
        <f t="shared" si="1870"/>
        <v>Non-Op</v>
      </c>
      <c r="E1403" s="112"/>
      <c r="F1403" s="94"/>
      <c r="G1403" s="112"/>
      <c r="H1403" s="177" t="str">
        <f t="shared" si="1865"/>
        <v/>
      </c>
      <c r="I1403" s="177" t="str">
        <f t="shared" si="1866"/>
        <v/>
      </c>
      <c r="J1403" s="177" t="str">
        <f t="shared" si="1867"/>
        <v/>
      </c>
      <c r="K1403" s="177" t="str">
        <f t="shared" si="1846"/>
        <v>Non-Op</v>
      </c>
      <c r="L1403" s="177" t="str">
        <f t="shared" si="1750"/>
        <v>NO</v>
      </c>
      <c r="M1403" s="177" t="str">
        <f t="shared" si="1751"/>
        <v>NO</v>
      </c>
      <c r="N1403" s="177" t="str">
        <f t="shared" si="1752"/>
        <v/>
      </c>
      <c r="O1403" s="5"/>
      <c r="P1403" s="95">
        <v>0</v>
      </c>
      <c r="Q1403" s="95">
        <v>0</v>
      </c>
      <c r="R1403" s="95">
        <v>0</v>
      </c>
      <c r="S1403" s="95">
        <v>0</v>
      </c>
      <c r="T1403" s="95">
        <v>0</v>
      </c>
      <c r="U1403" s="95">
        <v>0</v>
      </c>
      <c r="V1403" s="95">
        <v>0</v>
      </c>
      <c r="W1403" s="95">
        <v>0</v>
      </c>
      <c r="X1403" s="95">
        <v>0</v>
      </c>
      <c r="Y1403" s="95">
        <v>0</v>
      </c>
      <c r="Z1403" s="95">
        <v>0</v>
      </c>
      <c r="AA1403" s="95">
        <v>0</v>
      </c>
      <c r="AB1403" s="95">
        <v>0</v>
      </c>
      <c r="AC1403" s="95"/>
      <c r="AD1403" s="95"/>
      <c r="AE1403" s="95">
        <f t="shared" si="1877"/>
        <v>0</v>
      </c>
      <c r="AF1403" s="147"/>
      <c r="AG1403" s="146"/>
      <c r="AH1403" s="99"/>
      <c r="AI1403" s="99"/>
      <c r="AJ1403" s="99"/>
      <c r="AK1403" s="100">
        <f t="shared" si="1871"/>
        <v>0</v>
      </c>
      <c r="AL1403" s="99">
        <f t="shared" si="1873"/>
        <v>0</v>
      </c>
      <c r="AM1403" s="98"/>
      <c r="AN1403" s="99"/>
      <c r="AO1403" s="247">
        <f t="shared" si="1874"/>
        <v>0</v>
      </c>
      <c r="AP1403" s="232"/>
      <c r="AQ1403" s="86">
        <f t="shared" si="1740"/>
        <v>0</v>
      </c>
      <c r="AR1403" s="99"/>
      <c r="AS1403" s="99"/>
      <c r="AT1403" s="99"/>
      <c r="AU1403" s="100">
        <f t="shared" si="1872"/>
        <v>0</v>
      </c>
      <c r="AV1403" s="99">
        <f t="shared" si="1875"/>
        <v>0</v>
      </c>
      <c r="AW1403" s="98"/>
      <c r="AX1403" s="99"/>
      <c r="AY1403" s="98">
        <f t="shared" si="1876"/>
        <v>0</v>
      </c>
      <c r="AZ1403" s="470" t="s">
        <v>1665</v>
      </c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</row>
    <row r="1404" spans="1:83" s="11" customFormat="1" ht="12" customHeight="1">
      <c r="A1404" s="161">
        <v>25400411</v>
      </c>
      <c r="B1404" s="108" t="str">
        <f t="shared" si="1739"/>
        <v>25400411</v>
      </c>
      <c r="C1404" s="94" t="s">
        <v>1080</v>
      </c>
      <c r="D1404" s="112" t="str">
        <f t="shared" si="1870"/>
        <v>Non-Op</v>
      </c>
      <c r="E1404" s="112"/>
      <c r="F1404" s="94"/>
      <c r="G1404" s="112"/>
      <c r="H1404" s="177" t="str">
        <f t="shared" si="1865"/>
        <v/>
      </c>
      <c r="I1404" s="177" t="str">
        <f t="shared" si="1866"/>
        <v/>
      </c>
      <c r="J1404" s="177" t="str">
        <f t="shared" si="1867"/>
        <v/>
      </c>
      <c r="K1404" s="177" t="str">
        <f t="shared" si="1846"/>
        <v>Non-Op</v>
      </c>
      <c r="L1404" s="177" t="str">
        <f t="shared" si="1750"/>
        <v>NO</v>
      </c>
      <c r="M1404" s="177" t="str">
        <f t="shared" si="1751"/>
        <v>NO</v>
      </c>
      <c r="N1404" s="177" t="str">
        <f t="shared" si="1752"/>
        <v/>
      </c>
      <c r="O1404" s="5"/>
      <c r="P1404" s="95">
        <v>-4447550.04</v>
      </c>
      <c r="Q1404" s="95">
        <v>-3214031</v>
      </c>
      <c r="R1404" s="95">
        <v>-1909344.77</v>
      </c>
      <c r="S1404" s="95">
        <v>-806367.21</v>
      </c>
      <c r="T1404" s="95">
        <v>69503.490000000005</v>
      </c>
      <c r="U1404" s="95">
        <v>69503.490000000005</v>
      </c>
      <c r="V1404" s="95">
        <v>0</v>
      </c>
      <c r="W1404" s="95">
        <v>0</v>
      </c>
      <c r="X1404" s="95">
        <v>0</v>
      </c>
      <c r="Y1404" s="95">
        <v>0</v>
      </c>
      <c r="Z1404" s="95">
        <v>0</v>
      </c>
      <c r="AA1404" s="95">
        <v>0</v>
      </c>
      <c r="AB1404" s="95">
        <v>0</v>
      </c>
      <c r="AC1404" s="95"/>
      <c r="AD1404" s="95"/>
      <c r="AE1404" s="95">
        <f t="shared" si="1877"/>
        <v>-667875.91833333333</v>
      </c>
      <c r="AF1404" s="147"/>
      <c r="AG1404" s="146"/>
      <c r="AH1404" s="99"/>
      <c r="AI1404" s="99"/>
      <c r="AJ1404" s="99"/>
      <c r="AK1404" s="100">
        <f t="shared" si="1871"/>
        <v>-667875.91833333333</v>
      </c>
      <c r="AL1404" s="99">
        <f t="shared" si="1873"/>
        <v>-667875.91833333333</v>
      </c>
      <c r="AM1404" s="98"/>
      <c r="AN1404" s="99"/>
      <c r="AO1404" s="247">
        <f t="shared" si="1874"/>
        <v>0</v>
      </c>
      <c r="AP1404" s="232"/>
      <c r="AQ1404" s="86">
        <f t="shared" si="1740"/>
        <v>0</v>
      </c>
      <c r="AR1404" s="99"/>
      <c r="AS1404" s="99"/>
      <c r="AT1404" s="99"/>
      <c r="AU1404" s="100">
        <f t="shared" si="1872"/>
        <v>0</v>
      </c>
      <c r="AV1404" s="99">
        <f t="shared" si="1875"/>
        <v>0</v>
      </c>
      <c r="AW1404" s="98"/>
      <c r="AX1404" s="99"/>
      <c r="AY1404" s="98">
        <f t="shared" si="1876"/>
        <v>0</v>
      </c>
      <c r="AZ1404" s="470" t="s">
        <v>1665</v>
      </c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</row>
    <row r="1405" spans="1:83" s="11" customFormat="1" ht="12" customHeight="1">
      <c r="A1405" s="161">
        <v>25400431</v>
      </c>
      <c r="B1405" s="108" t="str">
        <f t="shared" si="1739"/>
        <v>25400431</v>
      </c>
      <c r="C1405" s="94" t="s">
        <v>1032</v>
      </c>
      <c r="D1405" s="112" t="str">
        <f t="shared" si="1870"/>
        <v>Non-Op</v>
      </c>
      <c r="E1405" s="112"/>
      <c r="F1405" s="94"/>
      <c r="G1405" s="112"/>
      <c r="H1405" s="177" t="str">
        <f t="shared" si="1865"/>
        <v/>
      </c>
      <c r="I1405" s="177" t="str">
        <f t="shared" si="1866"/>
        <v/>
      </c>
      <c r="J1405" s="177" t="str">
        <f t="shared" si="1867"/>
        <v/>
      </c>
      <c r="K1405" s="177" t="str">
        <f t="shared" si="1846"/>
        <v>Non-Op</v>
      </c>
      <c r="L1405" s="177" t="str">
        <f t="shared" si="1750"/>
        <v>NO</v>
      </c>
      <c r="M1405" s="177" t="str">
        <f t="shared" si="1751"/>
        <v>NO</v>
      </c>
      <c r="N1405" s="177" t="str">
        <f t="shared" si="1752"/>
        <v/>
      </c>
      <c r="O1405" s="5"/>
      <c r="P1405" s="95">
        <v>0</v>
      </c>
      <c r="Q1405" s="95">
        <v>0</v>
      </c>
      <c r="R1405" s="95">
        <v>0</v>
      </c>
      <c r="S1405" s="95">
        <v>0</v>
      </c>
      <c r="T1405" s="95">
        <v>0</v>
      </c>
      <c r="U1405" s="95">
        <v>0</v>
      </c>
      <c r="V1405" s="95">
        <v>0</v>
      </c>
      <c r="W1405" s="95">
        <v>0</v>
      </c>
      <c r="X1405" s="95">
        <v>0</v>
      </c>
      <c r="Y1405" s="95">
        <v>0</v>
      </c>
      <c r="Z1405" s="95">
        <v>0</v>
      </c>
      <c r="AA1405" s="95">
        <v>0</v>
      </c>
      <c r="AB1405" s="95">
        <v>0</v>
      </c>
      <c r="AC1405" s="95"/>
      <c r="AD1405" s="95"/>
      <c r="AE1405" s="95">
        <f t="shared" si="1877"/>
        <v>0</v>
      </c>
      <c r="AF1405" s="97"/>
      <c r="AG1405" s="96"/>
      <c r="AH1405" s="99"/>
      <c r="AI1405" s="99"/>
      <c r="AJ1405" s="99"/>
      <c r="AK1405" s="100">
        <f t="shared" si="1871"/>
        <v>0</v>
      </c>
      <c r="AL1405" s="99">
        <f t="shared" si="1873"/>
        <v>0</v>
      </c>
      <c r="AM1405" s="98"/>
      <c r="AN1405" s="99"/>
      <c r="AO1405" s="247">
        <f t="shared" si="1874"/>
        <v>0</v>
      </c>
      <c r="AP1405" s="232"/>
      <c r="AQ1405" s="86">
        <f t="shared" si="1740"/>
        <v>0</v>
      </c>
      <c r="AR1405" s="99"/>
      <c r="AS1405" s="99"/>
      <c r="AT1405" s="99"/>
      <c r="AU1405" s="100">
        <f t="shared" si="1872"/>
        <v>0</v>
      </c>
      <c r="AV1405" s="99">
        <f t="shared" si="1875"/>
        <v>0</v>
      </c>
      <c r="AW1405" s="98"/>
      <c r="AX1405" s="99"/>
      <c r="AY1405" s="98">
        <f t="shared" si="1876"/>
        <v>0</v>
      </c>
      <c r="AZ1405" s="470" t="s">
        <v>1663</v>
      </c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</row>
    <row r="1406" spans="1:83" s="11" customFormat="1" ht="12" customHeight="1">
      <c r="A1406" s="167">
        <v>25400441</v>
      </c>
      <c r="B1406" s="196" t="str">
        <f t="shared" si="1739"/>
        <v>25400441</v>
      </c>
      <c r="C1406" s="94" t="s">
        <v>1035</v>
      </c>
      <c r="D1406" s="112" t="str">
        <f t="shared" si="1870"/>
        <v>Non-Op</v>
      </c>
      <c r="E1406" s="112"/>
      <c r="F1406" s="94"/>
      <c r="G1406" s="112"/>
      <c r="H1406" s="177" t="str">
        <f t="shared" si="1865"/>
        <v/>
      </c>
      <c r="I1406" s="177" t="str">
        <f t="shared" si="1866"/>
        <v/>
      </c>
      <c r="J1406" s="177" t="str">
        <f t="shared" si="1867"/>
        <v/>
      </c>
      <c r="K1406" s="177" t="str">
        <f t="shared" si="1846"/>
        <v>Non-Op</v>
      </c>
      <c r="L1406" s="177" t="str">
        <f t="shared" si="1750"/>
        <v>NO</v>
      </c>
      <c r="M1406" s="177" t="str">
        <f t="shared" si="1751"/>
        <v>NO</v>
      </c>
      <c r="N1406" s="177" t="str">
        <f t="shared" si="1752"/>
        <v/>
      </c>
      <c r="O1406" s="5"/>
      <c r="P1406" s="95">
        <v>0</v>
      </c>
      <c r="Q1406" s="95">
        <v>0</v>
      </c>
      <c r="R1406" s="95">
        <v>0</v>
      </c>
      <c r="S1406" s="95">
        <v>0</v>
      </c>
      <c r="T1406" s="95">
        <v>0</v>
      </c>
      <c r="U1406" s="95">
        <v>0</v>
      </c>
      <c r="V1406" s="95">
        <v>0</v>
      </c>
      <c r="W1406" s="95">
        <v>0</v>
      </c>
      <c r="X1406" s="95">
        <v>0</v>
      </c>
      <c r="Y1406" s="95">
        <v>0</v>
      </c>
      <c r="Z1406" s="95">
        <v>0</v>
      </c>
      <c r="AA1406" s="95">
        <v>0</v>
      </c>
      <c r="AB1406" s="95">
        <v>0</v>
      </c>
      <c r="AC1406" s="95"/>
      <c r="AD1406" s="95"/>
      <c r="AE1406" s="95">
        <f t="shared" si="1877"/>
        <v>0</v>
      </c>
      <c r="AF1406" s="97"/>
      <c r="AG1406" s="96"/>
      <c r="AH1406" s="99"/>
      <c r="AI1406" s="99"/>
      <c r="AJ1406" s="99"/>
      <c r="AK1406" s="100">
        <f t="shared" si="1871"/>
        <v>0</v>
      </c>
      <c r="AL1406" s="99">
        <f t="shared" si="1873"/>
        <v>0</v>
      </c>
      <c r="AM1406" s="98"/>
      <c r="AN1406" s="99"/>
      <c r="AO1406" s="247">
        <f t="shared" si="1874"/>
        <v>0</v>
      </c>
      <c r="AP1406" s="232"/>
      <c r="AQ1406" s="86">
        <f t="shared" ref="AQ1406:AQ1483" si="1885">AB1406</f>
        <v>0</v>
      </c>
      <c r="AR1406" s="99"/>
      <c r="AS1406" s="99"/>
      <c r="AT1406" s="99"/>
      <c r="AU1406" s="100">
        <f t="shared" si="1872"/>
        <v>0</v>
      </c>
      <c r="AV1406" s="99">
        <f t="shared" si="1875"/>
        <v>0</v>
      </c>
      <c r="AW1406" s="98"/>
      <c r="AX1406" s="99"/>
      <c r="AY1406" s="98">
        <f t="shared" si="1876"/>
        <v>0</v>
      </c>
      <c r="AZ1406" s="470" t="s">
        <v>1663</v>
      </c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</row>
    <row r="1407" spans="1:83" s="11" customFormat="1" ht="12" customHeight="1">
      <c r="A1407" s="167">
        <v>25400451</v>
      </c>
      <c r="B1407" s="196" t="str">
        <f t="shared" si="1739"/>
        <v>25400451</v>
      </c>
      <c r="C1407" s="94" t="s">
        <v>1051</v>
      </c>
      <c r="D1407" s="112" t="str">
        <f t="shared" si="1870"/>
        <v>Non-Op</v>
      </c>
      <c r="E1407" s="112"/>
      <c r="F1407" s="94"/>
      <c r="G1407" s="112"/>
      <c r="H1407" s="177" t="str">
        <f t="shared" si="1865"/>
        <v/>
      </c>
      <c r="I1407" s="177" t="str">
        <f t="shared" si="1866"/>
        <v/>
      </c>
      <c r="J1407" s="177" t="str">
        <f t="shared" si="1867"/>
        <v/>
      </c>
      <c r="K1407" s="177" t="str">
        <f t="shared" si="1846"/>
        <v>Non-Op</v>
      </c>
      <c r="L1407" s="177" t="str">
        <f t="shared" si="1750"/>
        <v>NO</v>
      </c>
      <c r="M1407" s="177" t="str">
        <f t="shared" si="1751"/>
        <v>NO</v>
      </c>
      <c r="N1407" s="177" t="str">
        <f t="shared" si="1752"/>
        <v/>
      </c>
      <c r="O1407" s="5"/>
      <c r="P1407" s="95">
        <v>0</v>
      </c>
      <c r="Q1407" s="95">
        <v>0</v>
      </c>
      <c r="R1407" s="95">
        <v>0</v>
      </c>
      <c r="S1407" s="95">
        <v>0</v>
      </c>
      <c r="T1407" s="95">
        <v>0</v>
      </c>
      <c r="U1407" s="95">
        <v>0</v>
      </c>
      <c r="V1407" s="95">
        <v>0</v>
      </c>
      <c r="W1407" s="95">
        <v>0</v>
      </c>
      <c r="X1407" s="95">
        <v>0</v>
      </c>
      <c r="Y1407" s="95">
        <v>0</v>
      </c>
      <c r="Z1407" s="95">
        <v>0</v>
      </c>
      <c r="AA1407" s="95">
        <v>0</v>
      </c>
      <c r="AB1407" s="95">
        <v>0</v>
      </c>
      <c r="AC1407" s="95"/>
      <c r="AD1407" s="95"/>
      <c r="AE1407" s="95">
        <f t="shared" si="1877"/>
        <v>0</v>
      </c>
      <c r="AF1407" s="97"/>
      <c r="AG1407" s="96"/>
      <c r="AH1407" s="99"/>
      <c r="AI1407" s="99"/>
      <c r="AJ1407" s="99"/>
      <c r="AK1407" s="100">
        <f t="shared" si="1871"/>
        <v>0</v>
      </c>
      <c r="AL1407" s="99">
        <f t="shared" si="1873"/>
        <v>0</v>
      </c>
      <c r="AM1407" s="98"/>
      <c r="AN1407" s="99"/>
      <c r="AO1407" s="247">
        <f t="shared" si="1874"/>
        <v>0</v>
      </c>
      <c r="AP1407" s="232"/>
      <c r="AQ1407" s="86">
        <f t="shared" si="1885"/>
        <v>0</v>
      </c>
      <c r="AR1407" s="99"/>
      <c r="AS1407" s="99"/>
      <c r="AT1407" s="99"/>
      <c r="AU1407" s="100">
        <f t="shared" si="1872"/>
        <v>0</v>
      </c>
      <c r="AV1407" s="99">
        <f t="shared" si="1875"/>
        <v>0</v>
      </c>
      <c r="AW1407" s="98"/>
      <c r="AX1407" s="99"/>
      <c r="AY1407" s="98">
        <f t="shared" si="1876"/>
        <v>0</v>
      </c>
      <c r="AZ1407" s="470" t="s">
        <v>1665</v>
      </c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</row>
    <row r="1408" spans="1:83" s="11" customFormat="1" ht="12" customHeight="1">
      <c r="A1408" s="167">
        <v>25400461</v>
      </c>
      <c r="B1408" s="196" t="str">
        <f t="shared" si="1739"/>
        <v>25400461</v>
      </c>
      <c r="C1408" s="94" t="s">
        <v>1053</v>
      </c>
      <c r="D1408" s="112" t="str">
        <f t="shared" si="1870"/>
        <v>Non-Op</v>
      </c>
      <c r="E1408" s="112"/>
      <c r="F1408" s="94"/>
      <c r="G1408" s="112"/>
      <c r="H1408" s="177" t="str">
        <f t="shared" si="1865"/>
        <v/>
      </c>
      <c r="I1408" s="177" t="str">
        <f t="shared" si="1866"/>
        <v/>
      </c>
      <c r="J1408" s="177" t="str">
        <f t="shared" si="1867"/>
        <v/>
      </c>
      <c r="K1408" s="177" t="str">
        <f t="shared" si="1846"/>
        <v>Non-Op</v>
      </c>
      <c r="L1408" s="177" t="str">
        <f t="shared" si="1750"/>
        <v>NO</v>
      </c>
      <c r="M1408" s="177" t="str">
        <f t="shared" si="1751"/>
        <v>NO</v>
      </c>
      <c r="N1408" s="177" t="str">
        <f t="shared" si="1752"/>
        <v/>
      </c>
      <c r="O1408" s="5"/>
      <c r="P1408" s="95">
        <v>0</v>
      </c>
      <c r="Q1408" s="95">
        <v>0</v>
      </c>
      <c r="R1408" s="95">
        <v>0</v>
      </c>
      <c r="S1408" s="95">
        <v>0</v>
      </c>
      <c r="T1408" s="95">
        <v>0</v>
      </c>
      <c r="U1408" s="95">
        <v>0</v>
      </c>
      <c r="V1408" s="95">
        <v>0</v>
      </c>
      <c r="W1408" s="95">
        <v>0</v>
      </c>
      <c r="X1408" s="95">
        <v>0</v>
      </c>
      <c r="Y1408" s="95">
        <v>0</v>
      </c>
      <c r="Z1408" s="95">
        <v>0</v>
      </c>
      <c r="AA1408" s="95">
        <v>0</v>
      </c>
      <c r="AB1408" s="95">
        <v>0</v>
      </c>
      <c r="AC1408" s="95"/>
      <c r="AD1408" s="95"/>
      <c r="AE1408" s="95">
        <f t="shared" si="1877"/>
        <v>0</v>
      </c>
      <c r="AF1408" s="97"/>
      <c r="AG1408" s="96"/>
      <c r="AH1408" s="99"/>
      <c r="AI1408" s="99"/>
      <c r="AJ1408" s="99"/>
      <c r="AK1408" s="100">
        <f t="shared" si="1871"/>
        <v>0</v>
      </c>
      <c r="AL1408" s="99">
        <f t="shared" si="1873"/>
        <v>0</v>
      </c>
      <c r="AM1408" s="98"/>
      <c r="AN1408" s="99"/>
      <c r="AO1408" s="247">
        <f t="shared" si="1874"/>
        <v>0</v>
      </c>
      <c r="AP1408" s="232"/>
      <c r="AQ1408" s="86">
        <f t="shared" si="1885"/>
        <v>0</v>
      </c>
      <c r="AR1408" s="99"/>
      <c r="AS1408" s="99"/>
      <c r="AT1408" s="99"/>
      <c r="AU1408" s="100">
        <f t="shared" si="1872"/>
        <v>0</v>
      </c>
      <c r="AV1408" s="99">
        <f t="shared" si="1875"/>
        <v>0</v>
      </c>
      <c r="AW1408" s="98"/>
      <c r="AX1408" s="99"/>
      <c r="AY1408" s="98">
        <f t="shared" si="1876"/>
        <v>0</v>
      </c>
      <c r="AZ1408" s="470" t="s">
        <v>1665</v>
      </c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</row>
    <row r="1409" spans="1:83" s="11" customFormat="1" ht="12" customHeight="1">
      <c r="A1409" s="161">
        <v>25400471</v>
      </c>
      <c r="B1409" s="108" t="str">
        <f t="shared" si="1739"/>
        <v>25400471</v>
      </c>
      <c r="C1409" s="94" t="s">
        <v>1081</v>
      </c>
      <c r="D1409" s="112" t="str">
        <f t="shared" si="1870"/>
        <v>Non-Op</v>
      </c>
      <c r="E1409" s="112"/>
      <c r="F1409" s="94"/>
      <c r="G1409" s="112"/>
      <c r="H1409" s="177" t="str">
        <f t="shared" si="1865"/>
        <v/>
      </c>
      <c r="I1409" s="177" t="str">
        <f t="shared" si="1866"/>
        <v/>
      </c>
      <c r="J1409" s="177" t="str">
        <f t="shared" si="1867"/>
        <v/>
      </c>
      <c r="K1409" s="177" t="str">
        <f t="shared" ref="K1409:K1440" si="1886">IF(VALUE(AK1409),K$7,IF(ISBLANK(AK1409),"",K$7))</f>
        <v>Non-Op</v>
      </c>
      <c r="L1409" s="177" t="str">
        <f t="shared" si="1750"/>
        <v>NO</v>
      </c>
      <c r="M1409" s="177" t="str">
        <f t="shared" si="1751"/>
        <v>NO</v>
      </c>
      <c r="N1409" s="177" t="str">
        <f t="shared" si="1752"/>
        <v/>
      </c>
      <c r="O1409" s="5"/>
      <c r="P1409" s="95">
        <v>-58251.59</v>
      </c>
      <c r="Q1409" s="95">
        <v>-37568.76</v>
      </c>
      <c r="R1409" s="95">
        <v>-16534.509999999998</v>
      </c>
      <c r="S1409" s="95">
        <v>4622.47</v>
      </c>
      <c r="T1409" s="95">
        <v>27127.95</v>
      </c>
      <c r="U1409" s="95">
        <v>27127.95</v>
      </c>
      <c r="V1409" s="95">
        <v>0</v>
      </c>
      <c r="W1409" s="95">
        <v>0</v>
      </c>
      <c r="X1409" s="95">
        <v>0</v>
      </c>
      <c r="Y1409" s="95">
        <v>0</v>
      </c>
      <c r="Z1409" s="95">
        <v>0</v>
      </c>
      <c r="AA1409" s="95">
        <v>0</v>
      </c>
      <c r="AB1409" s="95">
        <v>0</v>
      </c>
      <c r="AC1409" s="95"/>
      <c r="AD1409" s="95"/>
      <c r="AE1409" s="95">
        <f t="shared" si="1877"/>
        <v>-2029.2245833333334</v>
      </c>
      <c r="AF1409" s="147"/>
      <c r="AG1409" s="146"/>
      <c r="AH1409" s="99"/>
      <c r="AI1409" s="99"/>
      <c r="AJ1409" s="99"/>
      <c r="AK1409" s="100">
        <f t="shared" si="1871"/>
        <v>-2029.2245833333334</v>
      </c>
      <c r="AL1409" s="99">
        <f t="shared" si="1873"/>
        <v>-2029.2245833333334</v>
      </c>
      <c r="AM1409" s="98"/>
      <c r="AN1409" s="99"/>
      <c r="AO1409" s="247">
        <f t="shared" si="1874"/>
        <v>0</v>
      </c>
      <c r="AP1409" s="232"/>
      <c r="AQ1409" s="86">
        <f t="shared" si="1885"/>
        <v>0</v>
      </c>
      <c r="AR1409" s="99"/>
      <c r="AS1409" s="99"/>
      <c r="AT1409" s="99"/>
      <c r="AU1409" s="100">
        <f t="shared" si="1872"/>
        <v>0</v>
      </c>
      <c r="AV1409" s="99">
        <f t="shared" si="1875"/>
        <v>0</v>
      </c>
      <c r="AW1409" s="98"/>
      <c r="AX1409" s="99"/>
      <c r="AY1409" s="98">
        <f t="shared" si="1876"/>
        <v>0</v>
      </c>
      <c r="AZ1409" s="470" t="s">
        <v>1665</v>
      </c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</row>
    <row r="1410" spans="1:83" s="11" customFormat="1" ht="12" customHeight="1">
      <c r="A1410" s="161">
        <v>25400481</v>
      </c>
      <c r="B1410" s="108" t="str">
        <f t="shared" ref="B1410:B1502" si="1887">TEXT(A1410,"##")</f>
        <v>25400481</v>
      </c>
      <c r="C1410" s="94" t="s">
        <v>1082</v>
      </c>
      <c r="D1410" s="112" t="str">
        <f t="shared" si="1870"/>
        <v>Non-Op</v>
      </c>
      <c r="E1410" s="112"/>
      <c r="F1410" s="94"/>
      <c r="G1410" s="112"/>
      <c r="H1410" s="177" t="str">
        <f t="shared" ref="H1410:H1444" si="1888">IF(VALUE(AH1410),H$7,IF(ISBLANK(AH1410),"",H$7))</f>
        <v/>
      </c>
      <c r="I1410" s="177" t="str">
        <f t="shared" ref="I1410:I1444" si="1889">IF(VALUE(AI1410),I$7,IF(ISBLANK(AI1410),"",I$7))</f>
        <v/>
      </c>
      <c r="J1410" s="177" t="str">
        <f t="shared" ref="J1410:J1444" si="1890">IF(VALUE(AJ1410),J$7,IF(ISBLANK(AJ1410),"",J$7))</f>
        <v/>
      </c>
      <c r="K1410" s="177" t="str">
        <f t="shared" si="1886"/>
        <v>Non-Op</v>
      </c>
      <c r="L1410" s="177" t="str">
        <f t="shared" si="1750"/>
        <v>NO</v>
      </c>
      <c r="M1410" s="177" t="str">
        <f t="shared" si="1751"/>
        <v>NO</v>
      </c>
      <c r="N1410" s="177" t="str">
        <f t="shared" si="1752"/>
        <v/>
      </c>
      <c r="O1410" s="5"/>
      <c r="P1410" s="95">
        <v>-100638.72</v>
      </c>
      <c r="Q1410" s="95">
        <v>-82046.94</v>
      </c>
      <c r="R1410" s="95">
        <v>-62174.400000000001</v>
      </c>
      <c r="S1410" s="95">
        <v>-42169.01</v>
      </c>
      <c r="T1410" s="95">
        <v>-22337.57</v>
      </c>
      <c r="U1410" s="95">
        <v>-22337.57</v>
      </c>
      <c r="V1410" s="95">
        <v>0</v>
      </c>
      <c r="W1410" s="95">
        <v>0</v>
      </c>
      <c r="X1410" s="95">
        <v>0</v>
      </c>
      <c r="Y1410" s="95">
        <v>0</v>
      </c>
      <c r="Z1410" s="95">
        <v>0</v>
      </c>
      <c r="AA1410" s="95">
        <v>0</v>
      </c>
      <c r="AB1410" s="95">
        <v>0</v>
      </c>
      <c r="AC1410" s="95"/>
      <c r="AD1410" s="95"/>
      <c r="AE1410" s="95">
        <f t="shared" si="1877"/>
        <v>-23448.737500000003</v>
      </c>
      <c r="AF1410" s="147"/>
      <c r="AG1410" s="146"/>
      <c r="AH1410" s="99"/>
      <c r="AI1410" s="99"/>
      <c r="AJ1410" s="99"/>
      <c r="AK1410" s="100">
        <f t="shared" si="1871"/>
        <v>-23448.737500000003</v>
      </c>
      <c r="AL1410" s="99">
        <f t="shared" si="1873"/>
        <v>-23448.737500000003</v>
      </c>
      <c r="AM1410" s="98"/>
      <c r="AN1410" s="99"/>
      <c r="AO1410" s="247">
        <f t="shared" si="1874"/>
        <v>0</v>
      </c>
      <c r="AP1410" s="232"/>
      <c r="AQ1410" s="86">
        <f t="shared" si="1885"/>
        <v>0</v>
      </c>
      <c r="AR1410" s="99"/>
      <c r="AS1410" s="99"/>
      <c r="AT1410" s="99"/>
      <c r="AU1410" s="100">
        <f t="shared" si="1872"/>
        <v>0</v>
      </c>
      <c r="AV1410" s="99">
        <f t="shared" si="1875"/>
        <v>0</v>
      </c>
      <c r="AW1410" s="98"/>
      <c r="AX1410" s="99"/>
      <c r="AY1410" s="98">
        <f t="shared" si="1876"/>
        <v>0</v>
      </c>
      <c r="AZ1410" s="470" t="s">
        <v>1665</v>
      </c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</row>
    <row r="1411" spans="1:83" s="11" customFormat="1" ht="12" customHeight="1">
      <c r="A1411" s="161">
        <v>25400491</v>
      </c>
      <c r="B1411" s="108" t="str">
        <f t="shared" si="1887"/>
        <v>25400491</v>
      </c>
      <c r="C1411" s="94" t="s">
        <v>1075</v>
      </c>
      <c r="D1411" s="112" t="str">
        <f t="shared" si="1870"/>
        <v>ERB</v>
      </c>
      <c r="E1411" s="112"/>
      <c r="F1411" s="94"/>
      <c r="G1411" s="112"/>
      <c r="H1411" s="177" t="str">
        <f t="shared" si="1888"/>
        <v/>
      </c>
      <c r="I1411" s="177" t="str">
        <f t="shared" si="1889"/>
        <v>ERB</v>
      </c>
      <c r="J1411" s="177" t="str">
        <f t="shared" si="1890"/>
        <v/>
      </c>
      <c r="K1411" s="177" t="str">
        <f t="shared" si="1886"/>
        <v/>
      </c>
      <c r="L1411" s="177" t="str">
        <f t="shared" si="1750"/>
        <v>NO</v>
      </c>
      <c r="M1411" s="177" t="str">
        <f t="shared" si="1751"/>
        <v>NO</v>
      </c>
      <c r="N1411" s="177" t="str">
        <f t="shared" si="1752"/>
        <v/>
      </c>
      <c r="O1411" s="5"/>
      <c r="P1411" s="95">
        <v>0</v>
      </c>
      <c r="Q1411" s="95">
        <v>0</v>
      </c>
      <c r="R1411" s="95">
        <v>0</v>
      </c>
      <c r="S1411" s="95">
        <v>0</v>
      </c>
      <c r="T1411" s="95">
        <v>0</v>
      </c>
      <c r="U1411" s="95">
        <v>0</v>
      </c>
      <c r="V1411" s="95">
        <v>0</v>
      </c>
      <c r="W1411" s="95">
        <v>0</v>
      </c>
      <c r="X1411" s="95">
        <v>0</v>
      </c>
      <c r="Y1411" s="95">
        <v>0</v>
      </c>
      <c r="Z1411" s="95">
        <v>0</v>
      </c>
      <c r="AA1411" s="95">
        <v>0</v>
      </c>
      <c r="AB1411" s="95">
        <v>0</v>
      </c>
      <c r="AC1411" s="95"/>
      <c r="AD1411" s="95"/>
      <c r="AE1411" s="95">
        <f t="shared" si="1877"/>
        <v>0</v>
      </c>
      <c r="AF1411" s="97" t="s">
        <v>228</v>
      </c>
      <c r="AG1411" s="96"/>
      <c r="AH1411" s="99"/>
      <c r="AI1411" s="99">
        <f>AE1411</f>
        <v>0</v>
      </c>
      <c r="AJ1411" s="99"/>
      <c r="AK1411" s="100"/>
      <c r="AL1411" s="99">
        <f t="shared" si="1873"/>
        <v>0</v>
      </c>
      <c r="AM1411" s="98"/>
      <c r="AN1411" s="99"/>
      <c r="AO1411" s="247">
        <f t="shared" si="1874"/>
        <v>0</v>
      </c>
      <c r="AP1411" s="232"/>
      <c r="AQ1411" s="86">
        <f t="shared" si="1885"/>
        <v>0</v>
      </c>
      <c r="AR1411" s="99"/>
      <c r="AS1411" s="99">
        <f>AQ1411</f>
        <v>0</v>
      </c>
      <c r="AT1411" s="99"/>
      <c r="AU1411" s="100"/>
      <c r="AV1411" s="99">
        <f t="shared" si="1875"/>
        <v>0</v>
      </c>
      <c r="AW1411" s="98"/>
      <c r="AX1411" s="99"/>
      <c r="AY1411" s="98">
        <f t="shared" si="1876"/>
        <v>0</v>
      </c>
      <c r="AZ1411" s="470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</row>
    <row r="1412" spans="1:83" s="11" customFormat="1" ht="12" customHeight="1">
      <c r="A1412" s="161">
        <v>25400501</v>
      </c>
      <c r="B1412" s="108" t="str">
        <f t="shared" si="1887"/>
        <v>25400501</v>
      </c>
      <c r="C1412" s="94" t="s">
        <v>1078</v>
      </c>
      <c r="D1412" s="112" t="str">
        <f t="shared" si="1870"/>
        <v>ERB</v>
      </c>
      <c r="E1412" s="112"/>
      <c r="F1412" s="94"/>
      <c r="G1412" s="112"/>
      <c r="H1412" s="177" t="str">
        <f t="shared" si="1888"/>
        <v/>
      </c>
      <c r="I1412" s="177" t="str">
        <f t="shared" si="1889"/>
        <v>ERB</v>
      </c>
      <c r="J1412" s="177" t="str">
        <f t="shared" si="1890"/>
        <v/>
      </c>
      <c r="K1412" s="177" t="str">
        <f t="shared" si="1886"/>
        <v/>
      </c>
      <c r="L1412" s="177" t="str">
        <f t="shared" si="1750"/>
        <v>NO</v>
      </c>
      <c r="M1412" s="177" t="str">
        <f t="shared" si="1751"/>
        <v>NO</v>
      </c>
      <c r="N1412" s="177" t="str">
        <f t="shared" si="1752"/>
        <v/>
      </c>
      <c r="O1412" s="5"/>
      <c r="P1412" s="95">
        <v>0</v>
      </c>
      <c r="Q1412" s="95">
        <v>0</v>
      </c>
      <c r="R1412" s="95">
        <v>0</v>
      </c>
      <c r="S1412" s="95">
        <v>0</v>
      </c>
      <c r="T1412" s="95">
        <v>0</v>
      </c>
      <c r="U1412" s="95">
        <v>0</v>
      </c>
      <c r="V1412" s="95">
        <v>0</v>
      </c>
      <c r="W1412" s="95">
        <v>0</v>
      </c>
      <c r="X1412" s="95">
        <v>0</v>
      </c>
      <c r="Y1412" s="95">
        <v>0</v>
      </c>
      <c r="Z1412" s="95">
        <v>0</v>
      </c>
      <c r="AA1412" s="95">
        <v>0</v>
      </c>
      <c r="AB1412" s="95">
        <v>0</v>
      </c>
      <c r="AC1412" s="95"/>
      <c r="AD1412" s="95"/>
      <c r="AE1412" s="95">
        <f t="shared" si="1877"/>
        <v>0</v>
      </c>
      <c r="AF1412" s="97" t="s">
        <v>228</v>
      </c>
      <c r="AG1412" s="96"/>
      <c r="AH1412" s="99"/>
      <c r="AI1412" s="99">
        <f>AE1412</f>
        <v>0</v>
      </c>
      <c r="AJ1412" s="99"/>
      <c r="AK1412" s="100"/>
      <c r="AL1412" s="99">
        <f t="shared" si="1873"/>
        <v>0</v>
      </c>
      <c r="AM1412" s="98"/>
      <c r="AN1412" s="99"/>
      <c r="AO1412" s="247">
        <f t="shared" si="1874"/>
        <v>0</v>
      </c>
      <c r="AP1412" s="232"/>
      <c r="AQ1412" s="86">
        <f t="shared" si="1885"/>
        <v>0</v>
      </c>
      <c r="AR1412" s="99"/>
      <c r="AS1412" s="99">
        <f>AQ1412</f>
        <v>0</v>
      </c>
      <c r="AT1412" s="99"/>
      <c r="AU1412" s="100"/>
      <c r="AV1412" s="99">
        <f t="shared" si="1875"/>
        <v>0</v>
      </c>
      <c r="AW1412" s="98"/>
      <c r="AX1412" s="99"/>
      <c r="AY1412" s="98">
        <f t="shared" si="1876"/>
        <v>0</v>
      </c>
      <c r="AZ1412" s="470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</row>
    <row r="1413" spans="1:83" s="11" customFormat="1" ht="12" customHeight="1">
      <c r="A1413" s="161">
        <v>25400511</v>
      </c>
      <c r="B1413" s="108" t="str">
        <f t="shared" si="1887"/>
        <v>25400511</v>
      </c>
      <c r="C1413" s="94" t="s">
        <v>1103</v>
      </c>
      <c r="D1413" s="112" t="str">
        <f t="shared" si="1870"/>
        <v>Non-Op</v>
      </c>
      <c r="E1413" s="112"/>
      <c r="F1413" s="94"/>
      <c r="G1413" s="112"/>
      <c r="H1413" s="177" t="str">
        <f t="shared" si="1888"/>
        <v/>
      </c>
      <c r="I1413" s="177" t="str">
        <f t="shared" si="1889"/>
        <v/>
      </c>
      <c r="J1413" s="177" t="str">
        <f t="shared" si="1890"/>
        <v/>
      </c>
      <c r="K1413" s="177" t="str">
        <f t="shared" si="1886"/>
        <v>Non-Op</v>
      </c>
      <c r="L1413" s="177" t="str">
        <f t="shared" si="1750"/>
        <v>NO</v>
      </c>
      <c r="M1413" s="177" t="str">
        <f t="shared" si="1751"/>
        <v>NO</v>
      </c>
      <c r="N1413" s="177" t="str">
        <f t="shared" si="1752"/>
        <v/>
      </c>
      <c r="O1413" s="5"/>
      <c r="P1413" s="95">
        <v>0</v>
      </c>
      <c r="Q1413" s="95">
        <v>0</v>
      </c>
      <c r="R1413" s="95">
        <v>0</v>
      </c>
      <c r="S1413" s="95">
        <v>0</v>
      </c>
      <c r="T1413" s="95">
        <v>0</v>
      </c>
      <c r="U1413" s="95">
        <v>0</v>
      </c>
      <c r="V1413" s="95">
        <v>0</v>
      </c>
      <c r="W1413" s="95">
        <v>0</v>
      </c>
      <c r="X1413" s="95">
        <v>0</v>
      </c>
      <c r="Y1413" s="95">
        <v>0</v>
      </c>
      <c r="Z1413" s="95">
        <v>0</v>
      </c>
      <c r="AA1413" s="95">
        <v>0</v>
      </c>
      <c r="AB1413" s="95">
        <v>0</v>
      </c>
      <c r="AC1413" s="95"/>
      <c r="AD1413" s="95"/>
      <c r="AE1413" s="95">
        <f t="shared" si="1877"/>
        <v>0</v>
      </c>
      <c r="AF1413" s="97"/>
      <c r="AG1413" s="96"/>
      <c r="AH1413" s="99"/>
      <c r="AI1413" s="99"/>
      <c r="AJ1413" s="99"/>
      <c r="AK1413" s="100">
        <f>AE1413</f>
        <v>0</v>
      </c>
      <c r="AL1413" s="99">
        <f t="shared" si="1873"/>
        <v>0</v>
      </c>
      <c r="AM1413" s="98"/>
      <c r="AN1413" s="99"/>
      <c r="AO1413" s="247">
        <f t="shared" si="1874"/>
        <v>0</v>
      </c>
      <c r="AP1413" s="232"/>
      <c r="AQ1413" s="86">
        <f t="shared" si="1885"/>
        <v>0</v>
      </c>
      <c r="AR1413" s="99"/>
      <c r="AS1413" s="99"/>
      <c r="AT1413" s="99"/>
      <c r="AU1413" s="100">
        <f>AQ1413</f>
        <v>0</v>
      </c>
      <c r="AV1413" s="99">
        <f t="shared" si="1875"/>
        <v>0</v>
      </c>
      <c r="AW1413" s="98"/>
      <c r="AX1413" s="99"/>
      <c r="AY1413" s="98">
        <f t="shared" si="1876"/>
        <v>0</v>
      </c>
      <c r="AZ1413" s="470" t="s">
        <v>1663</v>
      </c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</row>
    <row r="1414" spans="1:83" s="11" customFormat="1" ht="12" customHeight="1">
      <c r="A1414" s="167">
        <v>25400521</v>
      </c>
      <c r="B1414" s="196" t="str">
        <f t="shared" si="1887"/>
        <v>25400521</v>
      </c>
      <c r="C1414" s="94" t="s">
        <v>1122</v>
      </c>
      <c r="D1414" s="112" t="str">
        <f t="shared" si="1870"/>
        <v>Non-Op</v>
      </c>
      <c r="E1414" s="112"/>
      <c r="F1414" s="94"/>
      <c r="G1414" s="112"/>
      <c r="H1414" s="177" t="str">
        <f t="shared" si="1888"/>
        <v/>
      </c>
      <c r="I1414" s="177" t="str">
        <f t="shared" si="1889"/>
        <v/>
      </c>
      <c r="J1414" s="177" t="str">
        <f t="shared" si="1890"/>
        <v/>
      </c>
      <c r="K1414" s="177" t="str">
        <f t="shared" si="1886"/>
        <v>Non-Op</v>
      </c>
      <c r="L1414" s="177" t="str">
        <f t="shared" si="1750"/>
        <v>NO</v>
      </c>
      <c r="M1414" s="177" t="str">
        <f t="shared" si="1751"/>
        <v>NO</v>
      </c>
      <c r="N1414" s="177" t="str">
        <f t="shared" si="1752"/>
        <v/>
      </c>
      <c r="O1414" s="5"/>
      <c r="P1414" s="95">
        <v>0</v>
      </c>
      <c r="Q1414" s="95">
        <v>0</v>
      </c>
      <c r="R1414" s="95">
        <v>0</v>
      </c>
      <c r="S1414" s="95">
        <v>0</v>
      </c>
      <c r="T1414" s="95">
        <v>0</v>
      </c>
      <c r="U1414" s="95">
        <v>0</v>
      </c>
      <c r="V1414" s="95">
        <v>0</v>
      </c>
      <c r="W1414" s="95">
        <v>0</v>
      </c>
      <c r="X1414" s="95">
        <v>0</v>
      </c>
      <c r="Y1414" s="95">
        <v>0</v>
      </c>
      <c r="Z1414" s="95">
        <v>0</v>
      </c>
      <c r="AA1414" s="95">
        <v>0</v>
      </c>
      <c r="AB1414" s="95">
        <v>0</v>
      </c>
      <c r="AC1414" s="95"/>
      <c r="AD1414" s="95"/>
      <c r="AE1414" s="95">
        <f t="shared" si="1877"/>
        <v>0</v>
      </c>
      <c r="AF1414" s="147"/>
      <c r="AG1414" s="146"/>
      <c r="AH1414" s="99"/>
      <c r="AI1414" s="99"/>
      <c r="AJ1414" s="99"/>
      <c r="AK1414" s="100">
        <f>AE1414</f>
        <v>0</v>
      </c>
      <c r="AL1414" s="99">
        <f t="shared" si="1873"/>
        <v>0</v>
      </c>
      <c r="AM1414" s="98"/>
      <c r="AN1414" s="99"/>
      <c r="AO1414" s="247">
        <f t="shared" si="1874"/>
        <v>0</v>
      </c>
      <c r="AP1414" s="232"/>
      <c r="AQ1414" s="86">
        <f t="shared" si="1885"/>
        <v>0</v>
      </c>
      <c r="AR1414" s="99"/>
      <c r="AS1414" s="99"/>
      <c r="AT1414" s="99"/>
      <c r="AU1414" s="100">
        <f t="shared" ref="AU1414:AU1439" si="1891">AQ1414</f>
        <v>0</v>
      </c>
      <c r="AV1414" s="99">
        <f t="shared" si="1875"/>
        <v>0</v>
      </c>
      <c r="AW1414" s="98"/>
      <c r="AX1414" s="99"/>
      <c r="AY1414" s="98">
        <f t="shared" si="1876"/>
        <v>0</v>
      </c>
      <c r="AZ1414" s="470" t="s">
        <v>1665</v>
      </c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</row>
    <row r="1415" spans="1:83" s="11" customFormat="1" ht="12" customHeight="1">
      <c r="A1415" s="352">
        <v>25400531</v>
      </c>
      <c r="B1415" s="352" t="str">
        <f t="shared" si="1887"/>
        <v>25400531</v>
      </c>
      <c r="C1415" s="353" t="s">
        <v>1496</v>
      </c>
      <c r="D1415" s="326" t="str">
        <f t="shared" si="1870"/>
        <v>W/C</v>
      </c>
      <c r="E1415" s="326"/>
      <c r="F1415" s="354">
        <v>43101</v>
      </c>
      <c r="G1415" s="326"/>
      <c r="H1415" s="327" t="str">
        <f t="shared" si="1888"/>
        <v/>
      </c>
      <c r="I1415" s="327" t="str">
        <f t="shared" si="1889"/>
        <v/>
      </c>
      <c r="J1415" s="327" t="str">
        <f t="shared" si="1890"/>
        <v/>
      </c>
      <c r="K1415" s="327" t="str">
        <f t="shared" si="1886"/>
        <v/>
      </c>
      <c r="L1415" s="327" t="str">
        <f t="shared" si="1750"/>
        <v>NO</v>
      </c>
      <c r="M1415" s="327" t="str">
        <f t="shared" si="1751"/>
        <v>W/C</v>
      </c>
      <c r="N1415" s="327" t="str">
        <f t="shared" si="1752"/>
        <v>W/C</v>
      </c>
      <c r="O1415" s="445"/>
      <c r="P1415" s="328">
        <v>0</v>
      </c>
      <c r="Q1415" s="328">
        <v>0</v>
      </c>
      <c r="R1415" s="328">
        <v>0</v>
      </c>
      <c r="S1415" s="328">
        <v>0</v>
      </c>
      <c r="T1415" s="328">
        <v>0</v>
      </c>
      <c r="U1415" s="328">
        <v>0</v>
      </c>
      <c r="V1415" s="328">
        <v>0</v>
      </c>
      <c r="W1415" s="328">
        <v>0</v>
      </c>
      <c r="X1415" s="328">
        <v>0</v>
      </c>
      <c r="Y1415" s="328">
        <v>0</v>
      </c>
      <c r="Z1415" s="328">
        <v>0</v>
      </c>
      <c r="AA1415" s="328">
        <v>0</v>
      </c>
      <c r="AB1415" s="328">
        <v>0</v>
      </c>
      <c r="AC1415" s="328"/>
      <c r="AD1415" s="328"/>
      <c r="AE1415" s="328">
        <f t="shared" si="1877"/>
        <v>0</v>
      </c>
      <c r="AF1415" s="424"/>
      <c r="AG1415" s="384"/>
      <c r="AH1415" s="330"/>
      <c r="AI1415" s="330"/>
      <c r="AJ1415" s="330"/>
      <c r="AK1415" s="331"/>
      <c r="AL1415" s="330">
        <f t="shared" ref="AL1415:AL1417" si="1892">SUM(AI1415:AK1415)</f>
        <v>0</v>
      </c>
      <c r="AM1415" s="332"/>
      <c r="AN1415" s="330">
        <f>AE1415</f>
        <v>0</v>
      </c>
      <c r="AO1415" s="333">
        <f t="shared" si="1874"/>
        <v>0</v>
      </c>
      <c r="AP1415" s="232"/>
      <c r="AQ1415" s="334">
        <f t="shared" si="1885"/>
        <v>0</v>
      </c>
      <c r="AR1415" s="330"/>
      <c r="AS1415" s="330"/>
      <c r="AT1415" s="330"/>
      <c r="AU1415" s="331"/>
      <c r="AV1415" s="330">
        <f t="shared" ref="AV1415:AV1417" si="1893">SUM(AS1415:AU1415)</f>
        <v>0</v>
      </c>
      <c r="AW1415" s="332"/>
      <c r="AX1415" s="330">
        <f t="shared" ref="AX1415:AX1416" si="1894">AQ1415</f>
        <v>0</v>
      </c>
      <c r="AY1415" s="332">
        <f t="shared" si="1876"/>
        <v>0</v>
      </c>
      <c r="AZ1415" s="470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</row>
    <row r="1416" spans="1:83" s="11" customFormat="1" ht="12" customHeight="1">
      <c r="A1416" s="352">
        <v>25400532</v>
      </c>
      <c r="B1416" s="352" t="str">
        <f t="shared" si="1887"/>
        <v>25400532</v>
      </c>
      <c r="C1416" s="353" t="s">
        <v>1497</v>
      </c>
      <c r="D1416" s="326" t="str">
        <f t="shared" si="1870"/>
        <v>W/C</v>
      </c>
      <c r="E1416" s="326"/>
      <c r="F1416" s="354">
        <v>43101</v>
      </c>
      <c r="G1416" s="326"/>
      <c r="H1416" s="327" t="str">
        <f t="shared" si="1888"/>
        <v/>
      </c>
      <c r="I1416" s="327" t="str">
        <f t="shared" si="1889"/>
        <v/>
      </c>
      <c r="J1416" s="327" t="str">
        <f t="shared" si="1890"/>
        <v/>
      </c>
      <c r="K1416" s="327" t="str">
        <f t="shared" si="1886"/>
        <v/>
      </c>
      <c r="L1416" s="327" t="str">
        <f t="shared" si="1750"/>
        <v>NO</v>
      </c>
      <c r="M1416" s="327" t="str">
        <f t="shared" si="1751"/>
        <v>W/C</v>
      </c>
      <c r="N1416" s="327" t="str">
        <f t="shared" si="1752"/>
        <v>W/C</v>
      </c>
      <c r="O1416" s="445"/>
      <c r="P1416" s="328">
        <v>0</v>
      </c>
      <c r="Q1416" s="328">
        <v>0</v>
      </c>
      <c r="R1416" s="328">
        <v>0</v>
      </c>
      <c r="S1416" s="328">
        <v>0</v>
      </c>
      <c r="T1416" s="328">
        <v>0</v>
      </c>
      <c r="U1416" s="328">
        <v>0</v>
      </c>
      <c r="V1416" s="328">
        <v>0</v>
      </c>
      <c r="W1416" s="328">
        <v>0</v>
      </c>
      <c r="X1416" s="328">
        <v>0</v>
      </c>
      <c r="Y1416" s="328">
        <v>0</v>
      </c>
      <c r="Z1416" s="328">
        <v>0</v>
      </c>
      <c r="AA1416" s="328">
        <v>0</v>
      </c>
      <c r="AB1416" s="328">
        <v>0</v>
      </c>
      <c r="AC1416" s="328"/>
      <c r="AD1416" s="328"/>
      <c r="AE1416" s="328">
        <f t="shared" si="1877"/>
        <v>0</v>
      </c>
      <c r="AF1416" s="424"/>
      <c r="AG1416" s="384"/>
      <c r="AH1416" s="330"/>
      <c r="AI1416" s="330"/>
      <c r="AJ1416" s="330"/>
      <c r="AK1416" s="331"/>
      <c r="AL1416" s="330">
        <f t="shared" si="1892"/>
        <v>0</v>
      </c>
      <c r="AM1416" s="332"/>
      <c r="AN1416" s="330">
        <f>AE1416</f>
        <v>0</v>
      </c>
      <c r="AO1416" s="333">
        <f t="shared" si="1874"/>
        <v>0</v>
      </c>
      <c r="AP1416" s="232"/>
      <c r="AQ1416" s="334">
        <f t="shared" si="1885"/>
        <v>0</v>
      </c>
      <c r="AR1416" s="330"/>
      <c r="AS1416" s="330"/>
      <c r="AT1416" s="330"/>
      <c r="AU1416" s="331"/>
      <c r="AV1416" s="330">
        <f t="shared" si="1893"/>
        <v>0</v>
      </c>
      <c r="AW1416" s="332"/>
      <c r="AX1416" s="330">
        <f t="shared" si="1894"/>
        <v>0</v>
      </c>
      <c r="AY1416" s="332">
        <f t="shared" si="1876"/>
        <v>0</v>
      </c>
      <c r="AZ1416" s="470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</row>
    <row r="1417" spans="1:83" s="11" customFormat="1" ht="12" customHeight="1">
      <c r="A1417" s="559">
        <v>25400541</v>
      </c>
      <c r="B1417" s="559" t="str">
        <f t="shared" si="1887"/>
        <v>25400541</v>
      </c>
      <c r="C1417" s="498" t="s">
        <v>1720</v>
      </c>
      <c r="D1417" s="480" t="str">
        <f t="shared" si="1870"/>
        <v>W/C</v>
      </c>
      <c r="E1417" s="480"/>
      <c r="F1417" s="499">
        <v>43586</v>
      </c>
      <c r="G1417" s="480"/>
      <c r="H1417" s="482" t="str">
        <f t="shared" si="1888"/>
        <v/>
      </c>
      <c r="I1417" s="482" t="str">
        <f t="shared" si="1889"/>
        <v/>
      </c>
      <c r="J1417" s="482" t="str">
        <f t="shared" si="1890"/>
        <v/>
      </c>
      <c r="K1417" s="482" t="str">
        <f t="shared" si="1886"/>
        <v/>
      </c>
      <c r="L1417" s="482" t="str">
        <f t="shared" ref="L1417" si="1895">IF(VALUE(AM1417),"W/C",IF(ISBLANK(AM1417),"NO","W/C"))</f>
        <v>NO</v>
      </c>
      <c r="M1417" s="482" t="str">
        <f t="shared" ref="M1417" si="1896">IF(VALUE(AN1417),"W/C",IF(ISBLANK(AN1417),"NO","W/C"))</f>
        <v>W/C</v>
      </c>
      <c r="N1417" s="482" t="str">
        <f t="shared" ref="N1417" si="1897">IF(OR(CONCATENATE(L1417,M1417)="NOW/C",CONCATENATE(L1417,M1417)="W/CNO"),"W/C","")</f>
        <v>W/C</v>
      </c>
      <c r="O1417" s="483"/>
      <c r="P1417" s="484"/>
      <c r="Q1417" s="484"/>
      <c r="R1417" s="484"/>
      <c r="S1417" s="484"/>
      <c r="T1417" s="484"/>
      <c r="U1417" s="484">
        <v>-23685000</v>
      </c>
      <c r="V1417" s="484">
        <v>-23685000</v>
      </c>
      <c r="W1417" s="484">
        <v>-22240631.469999999</v>
      </c>
      <c r="X1417" s="484">
        <v>-20773698.460000001</v>
      </c>
      <c r="Y1417" s="484">
        <v>-18806541.030000001</v>
      </c>
      <c r="Z1417" s="484">
        <v>-16954527.239999998</v>
      </c>
      <c r="AA1417" s="484">
        <v>-15015733.27</v>
      </c>
      <c r="AB1417" s="484">
        <v>-12661278.4</v>
      </c>
      <c r="AC1417" s="484"/>
      <c r="AD1417" s="484"/>
      <c r="AE1417" s="484">
        <f t="shared" si="1877"/>
        <v>-12290980.889166666</v>
      </c>
      <c r="AF1417" s="526"/>
      <c r="AG1417" s="527"/>
      <c r="AH1417" s="487"/>
      <c r="AI1417" s="487"/>
      <c r="AJ1417" s="487"/>
      <c r="AK1417" s="488"/>
      <c r="AL1417" s="487">
        <f t="shared" si="1892"/>
        <v>0</v>
      </c>
      <c r="AM1417" s="489"/>
      <c r="AN1417" s="487">
        <f>AE1417</f>
        <v>-12290980.889166666</v>
      </c>
      <c r="AO1417" s="490">
        <f t="shared" ref="AO1417" si="1898">AM1417+AN1417</f>
        <v>-12290980.889166666</v>
      </c>
      <c r="AP1417" s="232"/>
      <c r="AQ1417" s="491">
        <f t="shared" ref="AQ1417" si="1899">AB1417</f>
        <v>-12661278.4</v>
      </c>
      <c r="AR1417" s="487"/>
      <c r="AS1417" s="487"/>
      <c r="AT1417" s="487"/>
      <c r="AU1417" s="488"/>
      <c r="AV1417" s="487">
        <f t="shared" si="1893"/>
        <v>0</v>
      </c>
      <c r="AW1417" s="489"/>
      <c r="AX1417" s="487">
        <f t="shared" ref="AX1417" si="1900">AQ1417</f>
        <v>-12661278.4</v>
      </c>
      <c r="AY1417" s="489">
        <f t="shared" ref="AY1417" si="1901">AW1417+AX1417</f>
        <v>-12661278.4</v>
      </c>
      <c r="AZ1417" s="470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</row>
    <row r="1418" spans="1:83" s="11" customFormat="1" ht="12" customHeight="1">
      <c r="A1418" s="345">
        <v>25400601</v>
      </c>
      <c r="B1418" s="358" t="str">
        <f t="shared" si="1887"/>
        <v>25400601</v>
      </c>
      <c r="C1418" s="325" t="s">
        <v>1422</v>
      </c>
      <c r="D1418" s="326" t="str">
        <f t="shared" si="1870"/>
        <v>Non-Op</v>
      </c>
      <c r="E1418" s="326"/>
      <c r="F1418" s="339">
        <v>43070</v>
      </c>
      <c r="G1418" s="326"/>
      <c r="H1418" s="327" t="str">
        <f t="shared" si="1888"/>
        <v/>
      </c>
      <c r="I1418" s="327" t="str">
        <f t="shared" si="1889"/>
        <v/>
      </c>
      <c r="J1418" s="327" t="str">
        <f t="shared" si="1890"/>
        <v/>
      </c>
      <c r="K1418" s="327" t="str">
        <f t="shared" si="1886"/>
        <v>Non-Op</v>
      </c>
      <c r="L1418" s="327" t="str">
        <f t="shared" ref="L1418:L1511" si="1902">IF(VALUE(AM1418),"W/C",IF(ISBLANK(AM1418),"NO","W/C"))</f>
        <v>NO</v>
      </c>
      <c r="M1418" s="327" t="str">
        <f t="shared" ref="M1418:M1511" si="1903">IF(VALUE(AN1418),"W/C",IF(ISBLANK(AN1418),"NO","W/C"))</f>
        <v>NO</v>
      </c>
      <c r="N1418" s="327" t="str">
        <f t="shared" ref="N1418:N1511" si="1904">IF(OR(CONCATENATE(L1418,M1418)="NOW/C",CONCATENATE(L1418,M1418)="W/CNO"),"W/C","")</f>
        <v/>
      </c>
      <c r="O1418" s="445"/>
      <c r="P1418" s="328">
        <v>0</v>
      </c>
      <c r="Q1418" s="328">
        <v>0</v>
      </c>
      <c r="R1418" s="328">
        <v>-10666.82</v>
      </c>
      <c r="S1418" s="328">
        <v>0</v>
      </c>
      <c r="T1418" s="328">
        <v>0</v>
      </c>
      <c r="U1418" s="328">
        <v>0</v>
      </c>
      <c r="V1418" s="328">
        <v>0</v>
      </c>
      <c r="W1418" s="328">
        <v>0</v>
      </c>
      <c r="X1418" s="328">
        <v>0</v>
      </c>
      <c r="Y1418" s="328">
        <v>0</v>
      </c>
      <c r="Z1418" s="328">
        <v>-127001.60000000001</v>
      </c>
      <c r="AA1418" s="328">
        <v>-127001.60000000001</v>
      </c>
      <c r="AB1418" s="328">
        <v>0</v>
      </c>
      <c r="AC1418" s="328"/>
      <c r="AD1418" s="328"/>
      <c r="AE1418" s="328">
        <f t="shared" si="1877"/>
        <v>-22055.835000000003</v>
      </c>
      <c r="AF1418" s="424"/>
      <c r="AG1418" s="384"/>
      <c r="AH1418" s="330"/>
      <c r="AI1418" s="330"/>
      <c r="AJ1418" s="330"/>
      <c r="AK1418" s="331">
        <f t="shared" ref="AK1418:AK1446" si="1905">AE1418</f>
        <v>-22055.835000000003</v>
      </c>
      <c r="AL1418" s="330">
        <f t="shared" si="1873"/>
        <v>-22055.835000000003</v>
      </c>
      <c r="AM1418" s="332"/>
      <c r="AN1418" s="330"/>
      <c r="AO1418" s="333">
        <f t="shared" si="1874"/>
        <v>0</v>
      </c>
      <c r="AP1418" s="232"/>
      <c r="AQ1418" s="334">
        <f t="shared" si="1885"/>
        <v>0</v>
      </c>
      <c r="AR1418" s="330"/>
      <c r="AS1418" s="330"/>
      <c r="AT1418" s="330"/>
      <c r="AU1418" s="331">
        <f t="shared" si="1891"/>
        <v>0</v>
      </c>
      <c r="AV1418" s="330">
        <f t="shared" si="1875"/>
        <v>0</v>
      </c>
      <c r="AW1418" s="332"/>
      <c r="AX1418" s="330"/>
      <c r="AY1418" s="332">
        <f t="shared" si="1876"/>
        <v>0</v>
      </c>
      <c r="AZ1418" s="470" t="s">
        <v>1665</v>
      </c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</row>
    <row r="1419" spans="1:83" s="11" customFormat="1" ht="12" customHeight="1">
      <c r="A1419" s="345">
        <v>25400611</v>
      </c>
      <c r="B1419" s="358" t="str">
        <f t="shared" si="1887"/>
        <v>25400611</v>
      </c>
      <c r="C1419" s="363" t="s">
        <v>1541</v>
      </c>
      <c r="D1419" s="326" t="str">
        <f t="shared" si="1870"/>
        <v>Non-Op</v>
      </c>
      <c r="E1419" s="326"/>
      <c r="F1419" s="354">
        <v>43221</v>
      </c>
      <c r="G1419" s="326"/>
      <c r="H1419" s="327" t="str">
        <f t="shared" si="1888"/>
        <v/>
      </c>
      <c r="I1419" s="327" t="str">
        <f t="shared" si="1889"/>
        <v/>
      </c>
      <c r="J1419" s="327" t="str">
        <f t="shared" si="1890"/>
        <v/>
      </c>
      <c r="K1419" s="327" t="str">
        <f t="shared" si="1886"/>
        <v>Non-Op</v>
      </c>
      <c r="L1419" s="327" t="str">
        <f t="shared" ref="L1419" si="1906">IF(VALUE(AM1419),"W/C",IF(ISBLANK(AM1419),"NO","W/C"))</f>
        <v>NO</v>
      </c>
      <c r="M1419" s="327" t="str">
        <f t="shared" ref="M1419" si="1907">IF(VALUE(AN1419),"W/C",IF(ISBLANK(AN1419),"NO","W/C"))</f>
        <v>NO</v>
      </c>
      <c r="N1419" s="327" t="str">
        <f t="shared" ref="N1419" si="1908">IF(OR(CONCATENATE(L1419,M1419)="NOW/C",CONCATENATE(L1419,M1419)="W/CNO"),"W/C","")</f>
        <v/>
      </c>
      <c r="O1419" s="445"/>
      <c r="P1419" s="328">
        <v>0</v>
      </c>
      <c r="Q1419" s="328">
        <v>0</v>
      </c>
      <c r="R1419" s="328">
        <v>-359027.67</v>
      </c>
      <c r="S1419" s="328">
        <v>0</v>
      </c>
      <c r="T1419" s="328">
        <v>0</v>
      </c>
      <c r="U1419" s="328">
        <v>0</v>
      </c>
      <c r="V1419" s="328">
        <v>0</v>
      </c>
      <c r="W1419" s="328">
        <v>-60104.55</v>
      </c>
      <c r="X1419" s="328">
        <v>-502179.99</v>
      </c>
      <c r="Y1419" s="328">
        <v>0</v>
      </c>
      <c r="Z1419" s="328">
        <v>0</v>
      </c>
      <c r="AA1419" s="328">
        <v>0</v>
      </c>
      <c r="AB1419" s="328">
        <v>0</v>
      </c>
      <c r="AC1419" s="328"/>
      <c r="AD1419" s="328"/>
      <c r="AE1419" s="328">
        <f t="shared" si="1877"/>
        <v>-76776.017500000002</v>
      </c>
      <c r="AF1419" s="424"/>
      <c r="AG1419" s="384"/>
      <c r="AH1419" s="330"/>
      <c r="AI1419" s="330"/>
      <c r="AJ1419" s="330"/>
      <c r="AK1419" s="331">
        <f t="shared" si="1905"/>
        <v>-76776.017500000002</v>
      </c>
      <c r="AL1419" s="330">
        <f t="shared" ref="AL1419" si="1909">SUM(AI1419:AK1419)</f>
        <v>-76776.017500000002</v>
      </c>
      <c r="AM1419" s="332"/>
      <c r="AN1419" s="330"/>
      <c r="AO1419" s="333">
        <f t="shared" si="1874"/>
        <v>0</v>
      </c>
      <c r="AP1419" s="232"/>
      <c r="AQ1419" s="334">
        <f t="shared" si="1885"/>
        <v>0</v>
      </c>
      <c r="AR1419" s="330"/>
      <c r="AS1419" s="330"/>
      <c r="AT1419" s="330"/>
      <c r="AU1419" s="331">
        <f t="shared" ref="AU1419" si="1910">AQ1419</f>
        <v>0</v>
      </c>
      <c r="AV1419" s="330">
        <f t="shared" ref="AV1419" si="1911">SUM(AS1419:AU1419)</f>
        <v>0</v>
      </c>
      <c r="AW1419" s="332"/>
      <c r="AX1419" s="330"/>
      <c r="AY1419" s="332">
        <f t="shared" si="1876"/>
        <v>0</v>
      </c>
      <c r="AZ1419" s="470" t="s">
        <v>1665</v>
      </c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</row>
    <row r="1420" spans="1:83" s="11" customFormat="1" ht="12" customHeight="1">
      <c r="A1420" s="505">
        <v>25400621</v>
      </c>
      <c r="B1420" s="507" t="str">
        <f t="shared" si="1887"/>
        <v>25400621</v>
      </c>
      <c r="C1420" s="532" t="s">
        <v>1739</v>
      </c>
      <c r="D1420" s="480" t="str">
        <f t="shared" si="1870"/>
        <v>Non-Op</v>
      </c>
      <c r="E1420" s="480"/>
      <c r="F1420" s="499">
        <v>43556</v>
      </c>
      <c r="G1420" s="480"/>
      <c r="H1420" s="482" t="str">
        <f t="shared" si="1888"/>
        <v/>
      </c>
      <c r="I1420" s="482" t="str">
        <f t="shared" si="1889"/>
        <v/>
      </c>
      <c r="J1420" s="482" t="str">
        <f t="shared" si="1890"/>
        <v/>
      </c>
      <c r="K1420" s="482" t="str">
        <f t="shared" si="1886"/>
        <v>Non-Op</v>
      </c>
      <c r="L1420" s="482" t="str">
        <f t="shared" ref="L1420" si="1912">IF(VALUE(AM1420),"W/C",IF(ISBLANK(AM1420),"NO","W/C"))</f>
        <v>NO</v>
      </c>
      <c r="M1420" s="482" t="str">
        <f t="shared" ref="M1420" si="1913">IF(VALUE(AN1420),"W/C",IF(ISBLANK(AN1420),"NO","W/C"))</f>
        <v>NO</v>
      </c>
      <c r="N1420" s="482" t="str">
        <f t="shared" ref="N1420" si="1914">IF(OR(CONCATENATE(L1420,M1420)="NOW/C",CONCATENATE(L1420,M1420)="W/CNO"),"W/C","")</f>
        <v/>
      </c>
      <c r="O1420" s="483"/>
      <c r="P1420" s="484"/>
      <c r="Q1420" s="484"/>
      <c r="R1420" s="484"/>
      <c r="S1420" s="484"/>
      <c r="T1420" s="484">
        <v>-158052.28</v>
      </c>
      <c r="U1420" s="484">
        <v>-441904.31</v>
      </c>
      <c r="V1420" s="484">
        <v>0</v>
      </c>
      <c r="W1420" s="484">
        <v>0</v>
      </c>
      <c r="X1420" s="484">
        <v>0</v>
      </c>
      <c r="Y1420" s="484">
        <v>0</v>
      </c>
      <c r="Z1420" s="484">
        <v>0</v>
      </c>
      <c r="AA1420" s="484">
        <v>0</v>
      </c>
      <c r="AB1420" s="484">
        <v>0</v>
      </c>
      <c r="AC1420" s="484"/>
      <c r="AD1420" s="484"/>
      <c r="AE1420" s="484">
        <f t="shared" si="1877"/>
        <v>-49996.3825</v>
      </c>
      <c r="AF1420" s="526"/>
      <c r="AG1420" s="527"/>
      <c r="AH1420" s="487"/>
      <c r="AI1420" s="487"/>
      <c r="AJ1420" s="487"/>
      <c r="AK1420" s="488">
        <f t="shared" ref="AK1420" si="1915">AE1420</f>
        <v>-49996.3825</v>
      </c>
      <c r="AL1420" s="487">
        <f t="shared" ref="AL1420" si="1916">SUM(AI1420:AK1420)</f>
        <v>-49996.3825</v>
      </c>
      <c r="AM1420" s="489"/>
      <c r="AN1420" s="487"/>
      <c r="AO1420" s="490">
        <f t="shared" ref="AO1420" si="1917">AM1420+AN1420</f>
        <v>0</v>
      </c>
      <c r="AP1420" s="232"/>
      <c r="AQ1420" s="491">
        <f t="shared" ref="AQ1420" si="1918">AB1420</f>
        <v>0</v>
      </c>
      <c r="AR1420" s="487"/>
      <c r="AS1420" s="487"/>
      <c r="AT1420" s="487"/>
      <c r="AU1420" s="488">
        <f t="shared" ref="AU1420" si="1919">AQ1420</f>
        <v>0</v>
      </c>
      <c r="AV1420" s="487">
        <f t="shared" ref="AV1420" si="1920">SUM(AS1420:AU1420)</f>
        <v>0</v>
      </c>
      <c r="AW1420" s="489"/>
      <c r="AX1420" s="487"/>
      <c r="AY1420" s="489">
        <f t="shared" si="1876"/>
        <v>0</v>
      </c>
      <c r="AZ1420" s="470" t="s">
        <v>1665</v>
      </c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</row>
    <row r="1421" spans="1:83" s="11" customFormat="1" ht="12" customHeight="1">
      <c r="A1421" s="345">
        <v>25400631</v>
      </c>
      <c r="B1421" s="358" t="str">
        <f t="shared" si="1887"/>
        <v>25400631</v>
      </c>
      <c r="C1421" s="325" t="s">
        <v>1423</v>
      </c>
      <c r="D1421" s="326" t="str">
        <f t="shared" si="1870"/>
        <v>Non-Op</v>
      </c>
      <c r="E1421" s="326"/>
      <c r="F1421" s="339">
        <v>43070</v>
      </c>
      <c r="G1421" s="326"/>
      <c r="H1421" s="327" t="str">
        <f t="shared" si="1888"/>
        <v/>
      </c>
      <c r="I1421" s="327" t="str">
        <f t="shared" si="1889"/>
        <v/>
      </c>
      <c r="J1421" s="327" t="str">
        <f t="shared" si="1890"/>
        <v/>
      </c>
      <c r="K1421" s="327" t="str">
        <f t="shared" si="1886"/>
        <v>Non-Op</v>
      </c>
      <c r="L1421" s="327" t="str">
        <f t="shared" si="1902"/>
        <v>NO</v>
      </c>
      <c r="M1421" s="327" t="str">
        <f t="shared" si="1903"/>
        <v>NO</v>
      </c>
      <c r="N1421" s="327" t="str">
        <f t="shared" si="1904"/>
        <v/>
      </c>
      <c r="O1421" s="445"/>
      <c r="P1421" s="328">
        <v>-1431275.08</v>
      </c>
      <c r="Q1421" s="328">
        <v>-1431275.08</v>
      </c>
      <c r="R1421" s="328">
        <v>-6577187.4500000002</v>
      </c>
      <c r="S1421" s="328">
        <v>-4689353.7</v>
      </c>
      <c r="T1421" s="328">
        <v>-4689353.7</v>
      </c>
      <c r="U1421" s="328">
        <v>-3258078.61</v>
      </c>
      <c r="V1421" s="328">
        <v>-1165726.3700000001</v>
      </c>
      <c r="W1421" s="328">
        <v>-1165726.3700000001</v>
      </c>
      <c r="X1421" s="328">
        <v>-1835048.69</v>
      </c>
      <c r="Y1421" s="328">
        <v>-746850.08</v>
      </c>
      <c r="Z1421" s="328">
        <v>-2469832.77</v>
      </c>
      <c r="AA1421" s="328">
        <v>-2469832.77</v>
      </c>
      <c r="AB1421" s="328">
        <v>0</v>
      </c>
      <c r="AC1421" s="328"/>
      <c r="AD1421" s="328"/>
      <c r="AE1421" s="328">
        <f t="shared" si="1877"/>
        <v>-2601158.5941666667</v>
      </c>
      <c r="AF1421" s="424"/>
      <c r="AG1421" s="384"/>
      <c r="AH1421" s="330"/>
      <c r="AI1421" s="330"/>
      <c r="AJ1421" s="330"/>
      <c r="AK1421" s="331">
        <f t="shared" si="1905"/>
        <v>-2601158.5941666667</v>
      </c>
      <c r="AL1421" s="330">
        <f t="shared" si="1873"/>
        <v>-2601158.5941666667</v>
      </c>
      <c r="AM1421" s="332"/>
      <c r="AN1421" s="330"/>
      <c r="AO1421" s="333">
        <f t="shared" si="1874"/>
        <v>0</v>
      </c>
      <c r="AP1421" s="232"/>
      <c r="AQ1421" s="334">
        <f t="shared" si="1885"/>
        <v>0</v>
      </c>
      <c r="AR1421" s="330"/>
      <c r="AS1421" s="330"/>
      <c r="AT1421" s="330"/>
      <c r="AU1421" s="331">
        <f t="shared" si="1891"/>
        <v>0</v>
      </c>
      <c r="AV1421" s="330">
        <f t="shared" si="1875"/>
        <v>0</v>
      </c>
      <c r="AW1421" s="332"/>
      <c r="AX1421" s="330"/>
      <c r="AY1421" s="332">
        <f t="shared" si="1876"/>
        <v>0</v>
      </c>
      <c r="AZ1421" s="470" t="s">
        <v>1665</v>
      </c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</row>
    <row r="1422" spans="1:83" s="11" customFormat="1" ht="12" customHeight="1">
      <c r="A1422" s="345">
        <v>25400641</v>
      </c>
      <c r="B1422" s="358" t="str">
        <f t="shared" si="1887"/>
        <v>25400641</v>
      </c>
      <c r="C1422" s="325" t="s">
        <v>1445</v>
      </c>
      <c r="D1422" s="326" t="str">
        <f t="shared" si="1870"/>
        <v>Non-Op</v>
      </c>
      <c r="E1422" s="326"/>
      <c r="F1422" s="339">
        <v>43070</v>
      </c>
      <c r="G1422" s="326"/>
      <c r="H1422" s="327" t="str">
        <f t="shared" si="1888"/>
        <v/>
      </c>
      <c r="I1422" s="327" t="str">
        <f t="shared" si="1889"/>
        <v/>
      </c>
      <c r="J1422" s="327" t="str">
        <f t="shared" si="1890"/>
        <v/>
      </c>
      <c r="K1422" s="327" t="str">
        <f t="shared" si="1886"/>
        <v>Non-Op</v>
      </c>
      <c r="L1422" s="327" t="str">
        <f t="shared" si="1902"/>
        <v>NO</v>
      </c>
      <c r="M1422" s="327" t="str">
        <f t="shared" si="1903"/>
        <v>NO</v>
      </c>
      <c r="N1422" s="327" t="str">
        <f t="shared" si="1904"/>
        <v/>
      </c>
      <c r="O1422" s="445"/>
      <c r="P1422" s="328">
        <v>-3615896.98</v>
      </c>
      <c r="Q1422" s="328">
        <v>-3953367.31</v>
      </c>
      <c r="R1422" s="328">
        <v>-4706935.22</v>
      </c>
      <c r="S1422" s="328">
        <v>-4244417.7300000004</v>
      </c>
      <c r="T1422" s="328">
        <v>-4323102.99</v>
      </c>
      <c r="U1422" s="328">
        <v>-707206.02</v>
      </c>
      <c r="V1422" s="328">
        <v>-263504.11</v>
      </c>
      <c r="W1422" s="328">
        <v>-549950.84</v>
      </c>
      <c r="X1422" s="328">
        <v>-1164165.46</v>
      </c>
      <c r="Y1422" s="328">
        <v>-1557117.34</v>
      </c>
      <c r="Z1422" s="328">
        <v>-1557117.34</v>
      </c>
      <c r="AA1422" s="328">
        <v>-1557117.34</v>
      </c>
      <c r="AB1422" s="328">
        <v>-1832546.27</v>
      </c>
      <c r="AC1422" s="328"/>
      <c r="AD1422" s="328"/>
      <c r="AE1422" s="328">
        <f t="shared" si="1877"/>
        <v>-2275685.2770833331</v>
      </c>
      <c r="AF1422" s="424"/>
      <c r="AG1422" s="384"/>
      <c r="AH1422" s="330"/>
      <c r="AI1422" s="330"/>
      <c r="AJ1422" s="330"/>
      <c r="AK1422" s="331">
        <f t="shared" si="1905"/>
        <v>-2275685.2770833331</v>
      </c>
      <c r="AL1422" s="330">
        <f t="shared" si="1873"/>
        <v>-2275685.2770833331</v>
      </c>
      <c r="AM1422" s="332"/>
      <c r="AN1422" s="330"/>
      <c r="AO1422" s="333">
        <f t="shared" si="1874"/>
        <v>0</v>
      </c>
      <c r="AP1422" s="232"/>
      <c r="AQ1422" s="334">
        <f t="shared" si="1885"/>
        <v>-1832546.27</v>
      </c>
      <c r="AR1422" s="330"/>
      <c r="AS1422" s="330"/>
      <c r="AT1422" s="330"/>
      <c r="AU1422" s="331">
        <f t="shared" si="1891"/>
        <v>-1832546.27</v>
      </c>
      <c r="AV1422" s="330">
        <f t="shared" si="1875"/>
        <v>-1832546.27</v>
      </c>
      <c r="AW1422" s="332"/>
      <c r="AX1422" s="330"/>
      <c r="AY1422" s="332">
        <f t="shared" si="1876"/>
        <v>0</v>
      </c>
      <c r="AZ1422" s="470" t="s">
        <v>1665</v>
      </c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</row>
    <row r="1423" spans="1:83" s="11" customFormat="1" ht="12" customHeight="1">
      <c r="A1423" s="345">
        <v>25400651</v>
      </c>
      <c r="B1423" s="358" t="str">
        <f t="shared" si="1887"/>
        <v>25400651</v>
      </c>
      <c r="C1423" s="325" t="s">
        <v>1446</v>
      </c>
      <c r="D1423" s="326" t="str">
        <f t="shared" si="1870"/>
        <v>Non-Op</v>
      </c>
      <c r="E1423" s="326"/>
      <c r="F1423" s="339">
        <v>43070</v>
      </c>
      <c r="G1423" s="326"/>
      <c r="H1423" s="327" t="str">
        <f t="shared" si="1888"/>
        <v/>
      </c>
      <c r="I1423" s="327" t="str">
        <f t="shared" si="1889"/>
        <v/>
      </c>
      <c r="J1423" s="327" t="str">
        <f t="shared" si="1890"/>
        <v/>
      </c>
      <c r="K1423" s="327" t="str">
        <f t="shared" si="1886"/>
        <v>Non-Op</v>
      </c>
      <c r="L1423" s="327" t="str">
        <f t="shared" si="1902"/>
        <v>NO</v>
      </c>
      <c r="M1423" s="327" t="str">
        <f t="shared" si="1903"/>
        <v>NO</v>
      </c>
      <c r="N1423" s="327" t="str">
        <f t="shared" si="1904"/>
        <v/>
      </c>
      <c r="O1423" s="445"/>
      <c r="P1423" s="328">
        <v>0</v>
      </c>
      <c r="Q1423" s="328">
        <v>0</v>
      </c>
      <c r="R1423" s="328">
        <v>-203864.29</v>
      </c>
      <c r="S1423" s="328">
        <v>0</v>
      </c>
      <c r="T1423" s="328">
        <v>-28444.16</v>
      </c>
      <c r="U1423" s="328">
        <v>-28444.16</v>
      </c>
      <c r="V1423" s="328">
        <v>-184191.21</v>
      </c>
      <c r="W1423" s="328">
        <v>-184191.21</v>
      </c>
      <c r="X1423" s="328">
        <v>-184191.21</v>
      </c>
      <c r="Y1423" s="328">
        <v>0</v>
      </c>
      <c r="Z1423" s="328">
        <v>-99280.69</v>
      </c>
      <c r="AA1423" s="328">
        <v>-99280.69</v>
      </c>
      <c r="AB1423" s="328">
        <v>0</v>
      </c>
      <c r="AC1423" s="328"/>
      <c r="AD1423" s="328"/>
      <c r="AE1423" s="328">
        <f t="shared" si="1877"/>
        <v>-84323.968333333323</v>
      </c>
      <c r="AF1423" s="424"/>
      <c r="AG1423" s="384"/>
      <c r="AH1423" s="330"/>
      <c r="AI1423" s="330"/>
      <c r="AJ1423" s="330"/>
      <c r="AK1423" s="331">
        <f t="shared" si="1905"/>
        <v>-84323.968333333323</v>
      </c>
      <c r="AL1423" s="330">
        <f t="shared" si="1873"/>
        <v>-84323.968333333323</v>
      </c>
      <c r="AM1423" s="332"/>
      <c r="AN1423" s="330"/>
      <c r="AO1423" s="333">
        <f t="shared" si="1874"/>
        <v>0</v>
      </c>
      <c r="AP1423" s="232"/>
      <c r="AQ1423" s="334">
        <f t="shared" si="1885"/>
        <v>0</v>
      </c>
      <c r="AR1423" s="330"/>
      <c r="AS1423" s="330"/>
      <c r="AT1423" s="330"/>
      <c r="AU1423" s="331">
        <f t="shared" si="1891"/>
        <v>0</v>
      </c>
      <c r="AV1423" s="330">
        <f t="shared" si="1875"/>
        <v>0</v>
      </c>
      <c r="AW1423" s="332"/>
      <c r="AX1423" s="330"/>
      <c r="AY1423" s="332">
        <f t="shared" si="1876"/>
        <v>0</v>
      </c>
      <c r="AZ1423" s="470" t="s">
        <v>1665</v>
      </c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</row>
    <row r="1424" spans="1:83" s="11" customFormat="1" ht="12" customHeight="1">
      <c r="A1424" s="345">
        <v>25400661</v>
      </c>
      <c r="B1424" s="358" t="str">
        <f t="shared" si="1887"/>
        <v>25400661</v>
      </c>
      <c r="C1424" s="325" t="s">
        <v>1447</v>
      </c>
      <c r="D1424" s="326" t="str">
        <f t="shared" si="1870"/>
        <v>Non-Op</v>
      </c>
      <c r="E1424" s="326"/>
      <c r="F1424" s="339">
        <v>43070</v>
      </c>
      <c r="G1424" s="326"/>
      <c r="H1424" s="327" t="str">
        <f t="shared" si="1888"/>
        <v/>
      </c>
      <c r="I1424" s="327" t="str">
        <f t="shared" si="1889"/>
        <v/>
      </c>
      <c r="J1424" s="327" t="str">
        <f t="shared" si="1890"/>
        <v/>
      </c>
      <c r="K1424" s="327" t="str">
        <f t="shared" si="1886"/>
        <v>Non-Op</v>
      </c>
      <c r="L1424" s="327" t="str">
        <f t="shared" si="1902"/>
        <v>NO</v>
      </c>
      <c r="M1424" s="327" t="str">
        <f t="shared" si="1903"/>
        <v>NO</v>
      </c>
      <c r="N1424" s="327" t="str">
        <f t="shared" si="1904"/>
        <v/>
      </c>
      <c r="O1424" s="445"/>
      <c r="P1424" s="328">
        <v>-319648.24</v>
      </c>
      <c r="Q1424" s="328">
        <v>-426335.42</v>
      </c>
      <c r="R1424" s="328">
        <v>-517299.14</v>
      </c>
      <c r="S1424" s="328">
        <v>-402222.35</v>
      </c>
      <c r="T1424" s="328">
        <v>-402222.35</v>
      </c>
      <c r="U1424" s="328">
        <v>-82574.100000000006</v>
      </c>
      <c r="V1424" s="328">
        <v>0</v>
      </c>
      <c r="W1424" s="328">
        <v>0</v>
      </c>
      <c r="X1424" s="328">
        <v>0</v>
      </c>
      <c r="Y1424" s="328">
        <v>0</v>
      </c>
      <c r="Z1424" s="328">
        <v>0</v>
      </c>
      <c r="AA1424" s="328">
        <v>0</v>
      </c>
      <c r="AB1424" s="328">
        <v>0</v>
      </c>
      <c r="AC1424" s="328"/>
      <c r="AD1424" s="328"/>
      <c r="AE1424" s="328">
        <f t="shared" si="1877"/>
        <v>-165873.12333333338</v>
      </c>
      <c r="AF1424" s="424"/>
      <c r="AG1424" s="384"/>
      <c r="AH1424" s="330"/>
      <c r="AI1424" s="330"/>
      <c r="AJ1424" s="330"/>
      <c r="AK1424" s="331">
        <f t="shared" si="1905"/>
        <v>-165873.12333333338</v>
      </c>
      <c r="AL1424" s="330">
        <f t="shared" si="1873"/>
        <v>-165873.12333333338</v>
      </c>
      <c r="AM1424" s="332"/>
      <c r="AN1424" s="330"/>
      <c r="AO1424" s="333">
        <f t="shared" si="1874"/>
        <v>0</v>
      </c>
      <c r="AP1424" s="232"/>
      <c r="AQ1424" s="334">
        <f t="shared" si="1885"/>
        <v>0</v>
      </c>
      <c r="AR1424" s="330"/>
      <c r="AS1424" s="330"/>
      <c r="AT1424" s="330"/>
      <c r="AU1424" s="331">
        <f t="shared" si="1891"/>
        <v>0</v>
      </c>
      <c r="AV1424" s="330">
        <f t="shared" si="1875"/>
        <v>0</v>
      </c>
      <c r="AW1424" s="332"/>
      <c r="AX1424" s="330"/>
      <c r="AY1424" s="332">
        <f t="shared" si="1876"/>
        <v>0</v>
      </c>
      <c r="AZ1424" s="470" t="s">
        <v>1665</v>
      </c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</row>
    <row r="1425" spans="1:83" s="11" customFormat="1" ht="12" customHeight="1">
      <c r="A1425" s="345">
        <v>25400671</v>
      </c>
      <c r="B1425" s="358" t="str">
        <f t="shared" si="1887"/>
        <v>25400671</v>
      </c>
      <c r="C1425" s="363" t="s">
        <v>1542</v>
      </c>
      <c r="D1425" s="326" t="str">
        <f t="shared" si="1870"/>
        <v>Non-Op</v>
      </c>
      <c r="E1425" s="326"/>
      <c r="F1425" s="354">
        <v>43221</v>
      </c>
      <c r="G1425" s="326"/>
      <c r="H1425" s="327" t="str">
        <f t="shared" si="1888"/>
        <v/>
      </c>
      <c r="I1425" s="327" t="str">
        <f t="shared" si="1889"/>
        <v/>
      </c>
      <c r="J1425" s="327" t="str">
        <f t="shared" si="1890"/>
        <v/>
      </c>
      <c r="K1425" s="327" t="str">
        <f t="shared" si="1886"/>
        <v>Non-Op</v>
      </c>
      <c r="L1425" s="327" t="str">
        <f t="shared" si="1902"/>
        <v>NO</v>
      </c>
      <c r="M1425" s="327" t="str">
        <f t="shared" si="1903"/>
        <v>NO</v>
      </c>
      <c r="N1425" s="327" t="str">
        <f t="shared" si="1904"/>
        <v/>
      </c>
      <c r="O1425" s="445"/>
      <c r="P1425" s="328">
        <v>-230971.08</v>
      </c>
      <c r="Q1425" s="328">
        <v>-417155.7</v>
      </c>
      <c r="R1425" s="328">
        <v>-417155.7</v>
      </c>
      <c r="S1425" s="328">
        <v>-545135.57999999996</v>
      </c>
      <c r="T1425" s="328">
        <v>-578186.1</v>
      </c>
      <c r="U1425" s="328">
        <v>-347215.03</v>
      </c>
      <c r="V1425" s="328">
        <v>-42193.98</v>
      </c>
      <c r="W1425" s="328">
        <v>-65625.070000000007</v>
      </c>
      <c r="X1425" s="328">
        <v>-635060.29</v>
      </c>
      <c r="Y1425" s="328">
        <v>-62360.4</v>
      </c>
      <c r="Z1425" s="328">
        <v>-62360.4</v>
      </c>
      <c r="AA1425" s="328">
        <v>-62360.4</v>
      </c>
      <c r="AB1425" s="328">
        <v>0</v>
      </c>
      <c r="AC1425" s="328"/>
      <c r="AD1425" s="328"/>
      <c r="AE1425" s="328">
        <f t="shared" si="1877"/>
        <v>-279191.1825</v>
      </c>
      <c r="AF1425" s="424"/>
      <c r="AG1425" s="384"/>
      <c r="AH1425" s="330"/>
      <c r="AI1425" s="330"/>
      <c r="AJ1425" s="330"/>
      <c r="AK1425" s="331">
        <f t="shared" si="1905"/>
        <v>-279191.1825</v>
      </c>
      <c r="AL1425" s="330">
        <f t="shared" si="1873"/>
        <v>-279191.1825</v>
      </c>
      <c r="AM1425" s="332"/>
      <c r="AN1425" s="330"/>
      <c r="AO1425" s="333">
        <f t="shared" si="1874"/>
        <v>0</v>
      </c>
      <c r="AP1425" s="232"/>
      <c r="AQ1425" s="334">
        <f t="shared" si="1885"/>
        <v>0</v>
      </c>
      <c r="AR1425" s="330"/>
      <c r="AS1425" s="330"/>
      <c r="AT1425" s="330"/>
      <c r="AU1425" s="331">
        <f t="shared" si="1891"/>
        <v>0</v>
      </c>
      <c r="AV1425" s="330">
        <f t="shared" si="1875"/>
        <v>0</v>
      </c>
      <c r="AW1425" s="332"/>
      <c r="AX1425" s="330"/>
      <c r="AY1425" s="332">
        <f t="shared" ref="AY1425:AY1426" si="1921">AW1425+AX1425</f>
        <v>0</v>
      </c>
      <c r="AZ1425" s="470" t="s">
        <v>1665</v>
      </c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</row>
    <row r="1426" spans="1:83" s="11" customFormat="1" ht="12" customHeight="1">
      <c r="A1426" s="505">
        <v>25400681</v>
      </c>
      <c r="B1426" s="507" t="str">
        <f t="shared" si="1887"/>
        <v>25400681</v>
      </c>
      <c r="C1426" s="532" t="s">
        <v>1740</v>
      </c>
      <c r="D1426" s="480" t="str">
        <f t="shared" si="1870"/>
        <v>Non-Op</v>
      </c>
      <c r="E1426" s="480"/>
      <c r="F1426" s="499">
        <v>43556</v>
      </c>
      <c r="G1426" s="480"/>
      <c r="H1426" s="482" t="str">
        <f t="shared" si="1888"/>
        <v/>
      </c>
      <c r="I1426" s="482" t="str">
        <f t="shared" si="1889"/>
        <v/>
      </c>
      <c r="J1426" s="482" t="str">
        <f t="shared" si="1890"/>
        <v/>
      </c>
      <c r="K1426" s="482" t="str">
        <f t="shared" si="1886"/>
        <v>Non-Op</v>
      </c>
      <c r="L1426" s="482" t="str">
        <f t="shared" ref="L1426" si="1922">IF(VALUE(AM1426),"W/C",IF(ISBLANK(AM1426),"NO","W/C"))</f>
        <v>NO</v>
      </c>
      <c r="M1426" s="482" t="str">
        <f t="shared" ref="M1426" si="1923">IF(VALUE(AN1426),"W/C",IF(ISBLANK(AN1426),"NO","W/C"))</f>
        <v>NO</v>
      </c>
      <c r="N1426" s="482" t="str">
        <f t="shared" ref="N1426" si="1924">IF(OR(CONCATENATE(L1426,M1426)="NOW/C",CONCATENATE(L1426,M1426)="W/CNO"),"W/C","")</f>
        <v/>
      </c>
      <c r="O1426" s="483"/>
      <c r="P1426" s="484"/>
      <c r="Q1426" s="484"/>
      <c r="R1426" s="484"/>
      <c r="S1426" s="484"/>
      <c r="T1426" s="484">
        <v>-649114.1</v>
      </c>
      <c r="U1426" s="484">
        <v>-654106.04</v>
      </c>
      <c r="V1426" s="484">
        <v>0</v>
      </c>
      <c r="W1426" s="484">
        <v>0</v>
      </c>
      <c r="X1426" s="484">
        <v>0</v>
      </c>
      <c r="Y1426" s="484">
        <v>0</v>
      </c>
      <c r="Z1426" s="484">
        <v>0</v>
      </c>
      <c r="AA1426" s="484">
        <v>0</v>
      </c>
      <c r="AB1426" s="484">
        <v>0</v>
      </c>
      <c r="AC1426" s="484"/>
      <c r="AD1426" s="484"/>
      <c r="AE1426" s="484">
        <f t="shared" si="1877"/>
        <v>-108601.67833333334</v>
      </c>
      <c r="AF1426" s="526"/>
      <c r="AG1426" s="527"/>
      <c r="AH1426" s="487"/>
      <c r="AI1426" s="487"/>
      <c r="AJ1426" s="487"/>
      <c r="AK1426" s="488">
        <f t="shared" ref="AK1426" si="1925">AE1426</f>
        <v>-108601.67833333334</v>
      </c>
      <c r="AL1426" s="487">
        <f t="shared" ref="AL1426" si="1926">SUM(AI1426:AK1426)</f>
        <v>-108601.67833333334</v>
      </c>
      <c r="AM1426" s="489"/>
      <c r="AN1426" s="487"/>
      <c r="AO1426" s="490">
        <f t="shared" ref="AO1426" si="1927">AM1426+AN1426</f>
        <v>0</v>
      </c>
      <c r="AP1426" s="232"/>
      <c r="AQ1426" s="491">
        <f t="shared" ref="AQ1426" si="1928">AB1426</f>
        <v>0</v>
      </c>
      <c r="AR1426" s="487"/>
      <c r="AS1426" s="487"/>
      <c r="AT1426" s="487"/>
      <c r="AU1426" s="488">
        <f t="shared" ref="AU1426" si="1929">AQ1426</f>
        <v>0</v>
      </c>
      <c r="AV1426" s="487">
        <f t="shared" ref="AV1426" si="1930">SUM(AS1426:AU1426)</f>
        <v>0</v>
      </c>
      <c r="AW1426" s="489"/>
      <c r="AX1426" s="487"/>
      <c r="AY1426" s="489">
        <f t="shared" si="1921"/>
        <v>0</v>
      </c>
      <c r="AZ1426" s="470" t="s">
        <v>1665</v>
      </c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</row>
    <row r="1427" spans="1:83" s="11" customFormat="1" ht="12" customHeight="1">
      <c r="A1427" s="345">
        <v>25400691</v>
      </c>
      <c r="B1427" s="358" t="str">
        <f t="shared" si="1887"/>
        <v>25400691</v>
      </c>
      <c r="C1427" s="325" t="s">
        <v>1448</v>
      </c>
      <c r="D1427" s="326" t="str">
        <f t="shared" si="1870"/>
        <v>Non-Op</v>
      </c>
      <c r="E1427" s="326"/>
      <c r="F1427" s="339">
        <v>43070</v>
      </c>
      <c r="G1427" s="326"/>
      <c r="H1427" s="327" t="str">
        <f t="shared" si="1888"/>
        <v/>
      </c>
      <c r="I1427" s="327" t="str">
        <f t="shared" si="1889"/>
        <v/>
      </c>
      <c r="J1427" s="327" t="str">
        <f t="shared" si="1890"/>
        <v/>
      </c>
      <c r="K1427" s="327" t="str">
        <f t="shared" si="1886"/>
        <v>Non-Op</v>
      </c>
      <c r="L1427" s="327" t="str">
        <f t="shared" si="1902"/>
        <v>NO</v>
      </c>
      <c r="M1427" s="327" t="str">
        <f t="shared" si="1903"/>
        <v>NO</v>
      </c>
      <c r="N1427" s="327" t="str">
        <f t="shared" si="1904"/>
        <v/>
      </c>
      <c r="O1427" s="445"/>
      <c r="P1427" s="328">
        <v>0</v>
      </c>
      <c r="Q1427" s="328">
        <v>0</v>
      </c>
      <c r="R1427" s="328">
        <v>0</v>
      </c>
      <c r="S1427" s="328">
        <v>0</v>
      </c>
      <c r="T1427" s="328">
        <v>0</v>
      </c>
      <c r="U1427" s="328">
        <v>0</v>
      </c>
      <c r="V1427" s="328">
        <v>0</v>
      </c>
      <c r="W1427" s="328">
        <v>0</v>
      </c>
      <c r="X1427" s="328">
        <v>0</v>
      </c>
      <c r="Y1427" s="328">
        <v>0</v>
      </c>
      <c r="Z1427" s="328">
        <v>0</v>
      </c>
      <c r="AA1427" s="328">
        <v>0</v>
      </c>
      <c r="AB1427" s="328">
        <v>0</v>
      </c>
      <c r="AC1427" s="328"/>
      <c r="AD1427" s="328"/>
      <c r="AE1427" s="328">
        <f t="shared" si="1877"/>
        <v>0</v>
      </c>
      <c r="AF1427" s="424"/>
      <c r="AG1427" s="384"/>
      <c r="AH1427" s="330"/>
      <c r="AI1427" s="330"/>
      <c r="AJ1427" s="330"/>
      <c r="AK1427" s="331">
        <f t="shared" si="1905"/>
        <v>0</v>
      </c>
      <c r="AL1427" s="330">
        <f t="shared" si="1873"/>
        <v>0</v>
      </c>
      <c r="AM1427" s="332"/>
      <c r="AN1427" s="330"/>
      <c r="AO1427" s="333">
        <f t="shared" si="1874"/>
        <v>0</v>
      </c>
      <c r="AP1427" s="232"/>
      <c r="AQ1427" s="334">
        <f t="shared" si="1885"/>
        <v>0</v>
      </c>
      <c r="AR1427" s="330"/>
      <c r="AS1427" s="330"/>
      <c r="AT1427" s="330"/>
      <c r="AU1427" s="331">
        <f t="shared" si="1891"/>
        <v>0</v>
      </c>
      <c r="AV1427" s="330">
        <f t="shared" si="1875"/>
        <v>0</v>
      </c>
      <c r="AW1427" s="332"/>
      <c r="AX1427" s="330"/>
      <c r="AY1427" s="332">
        <f t="shared" si="1876"/>
        <v>0</v>
      </c>
      <c r="AZ1427" s="470" t="s">
        <v>1665</v>
      </c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</row>
    <row r="1428" spans="1:83" s="11" customFormat="1" ht="12" customHeight="1">
      <c r="A1428" s="345">
        <v>25400692</v>
      </c>
      <c r="B1428" s="358" t="str">
        <f t="shared" si="1887"/>
        <v>25400692</v>
      </c>
      <c r="C1428" s="325" t="s">
        <v>1449</v>
      </c>
      <c r="D1428" s="326" t="str">
        <f t="shared" si="1870"/>
        <v>Non-Op</v>
      </c>
      <c r="E1428" s="326"/>
      <c r="F1428" s="339">
        <v>43070</v>
      </c>
      <c r="G1428" s="326"/>
      <c r="H1428" s="327" t="str">
        <f t="shared" si="1888"/>
        <v/>
      </c>
      <c r="I1428" s="327" t="str">
        <f t="shared" si="1889"/>
        <v/>
      </c>
      <c r="J1428" s="327" t="str">
        <f t="shared" si="1890"/>
        <v/>
      </c>
      <c r="K1428" s="327" t="str">
        <f t="shared" si="1886"/>
        <v>Non-Op</v>
      </c>
      <c r="L1428" s="327" t="str">
        <f t="shared" si="1902"/>
        <v>NO</v>
      </c>
      <c r="M1428" s="327" t="str">
        <f t="shared" si="1903"/>
        <v>NO</v>
      </c>
      <c r="N1428" s="327" t="str">
        <f t="shared" si="1904"/>
        <v/>
      </c>
      <c r="O1428" s="445"/>
      <c r="P1428" s="328">
        <v>-2236606.29</v>
      </c>
      <c r="Q1428" s="328">
        <v>-2236606.29</v>
      </c>
      <c r="R1428" s="328">
        <v>-4738510.29</v>
      </c>
      <c r="S1428" s="328">
        <v>-3664790.78</v>
      </c>
      <c r="T1428" s="328">
        <v>-3664790.78</v>
      </c>
      <c r="U1428" s="328">
        <v>-1428184.4</v>
      </c>
      <c r="V1428" s="328">
        <v>-1092779.54</v>
      </c>
      <c r="W1428" s="328">
        <v>-1274416.75</v>
      </c>
      <c r="X1428" s="328">
        <v>-1516441.93</v>
      </c>
      <c r="Y1428" s="328">
        <v>-2038719.49</v>
      </c>
      <c r="Z1428" s="328">
        <v>-2556428.9900000002</v>
      </c>
      <c r="AA1428" s="328">
        <v>-2556428.9900000002</v>
      </c>
      <c r="AB1428" s="328">
        <v>-1508662.71</v>
      </c>
      <c r="AC1428" s="328"/>
      <c r="AD1428" s="328"/>
      <c r="AE1428" s="328">
        <f t="shared" si="1877"/>
        <v>-2386727.7274999996</v>
      </c>
      <c r="AF1428" s="424"/>
      <c r="AG1428" s="384"/>
      <c r="AH1428" s="330"/>
      <c r="AI1428" s="330"/>
      <c r="AJ1428" s="330"/>
      <c r="AK1428" s="331">
        <f t="shared" si="1905"/>
        <v>-2386727.7274999996</v>
      </c>
      <c r="AL1428" s="330">
        <f t="shared" si="1873"/>
        <v>-2386727.7274999996</v>
      </c>
      <c r="AM1428" s="332"/>
      <c r="AN1428" s="330"/>
      <c r="AO1428" s="333">
        <f t="shared" si="1874"/>
        <v>0</v>
      </c>
      <c r="AP1428" s="232"/>
      <c r="AQ1428" s="334">
        <f t="shared" si="1885"/>
        <v>-1508662.71</v>
      </c>
      <c r="AR1428" s="330"/>
      <c r="AS1428" s="330"/>
      <c r="AT1428" s="330"/>
      <c r="AU1428" s="331">
        <f t="shared" si="1891"/>
        <v>-1508662.71</v>
      </c>
      <c r="AV1428" s="330">
        <f t="shared" si="1875"/>
        <v>-1508662.71</v>
      </c>
      <c r="AW1428" s="332"/>
      <c r="AX1428" s="330"/>
      <c r="AY1428" s="332">
        <f t="shared" si="1876"/>
        <v>0</v>
      </c>
      <c r="AZ1428" s="470" t="s">
        <v>1665</v>
      </c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</row>
    <row r="1429" spans="1:83" s="11" customFormat="1" ht="12" customHeight="1">
      <c r="A1429" s="345">
        <v>25400701</v>
      </c>
      <c r="B1429" s="358" t="str">
        <f t="shared" si="1887"/>
        <v>25400701</v>
      </c>
      <c r="C1429" s="325" t="s">
        <v>1465</v>
      </c>
      <c r="D1429" s="326" t="str">
        <f t="shared" si="1870"/>
        <v>Non-Op</v>
      </c>
      <c r="E1429" s="326"/>
      <c r="F1429" s="339">
        <v>43070</v>
      </c>
      <c r="G1429" s="326"/>
      <c r="H1429" s="327" t="str">
        <f t="shared" si="1888"/>
        <v/>
      </c>
      <c r="I1429" s="327" t="str">
        <f t="shared" si="1889"/>
        <v/>
      </c>
      <c r="J1429" s="327" t="str">
        <f t="shared" si="1890"/>
        <v/>
      </c>
      <c r="K1429" s="327" t="str">
        <f t="shared" si="1886"/>
        <v>Non-Op</v>
      </c>
      <c r="L1429" s="327" t="str">
        <f t="shared" si="1902"/>
        <v>NO</v>
      </c>
      <c r="M1429" s="327" t="str">
        <f t="shared" si="1903"/>
        <v>NO</v>
      </c>
      <c r="N1429" s="327" t="str">
        <f t="shared" si="1904"/>
        <v/>
      </c>
      <c r="O1429" s="445"/>
      <c r="P1429" s="328">
        <v>-635356819.33000004</v>
      </c>
      <c r="Q1429" s="328">
        <v>-633074650.63999999</v>
      </c>
      <c r="R1429" s="328">
        <v>-630609972.97000003</v>
      </c>
      <c r="S1429" s="328">
        <v>-628286025.19000006</v>
      </c>
      <c r="T1429" s="328">
        <v>-625975649.12</v>
      </c>
      <c r="U1429" s="328">
        <v>-623686968.5</v>
      </c>
      <c r="V1429" s="328">
        <v>-622621711.14999998</v>
      </c>
      <c r="W1429" s="328">
        <v>-620997826.85000002</v>
      </c>
      <c r="X1429" s="328">
        <v>-618904195.23000002</v>
      </c>
      <c r="Y1429" s="328">
        <v>-616803393.96000004</v>
      </c>
      <c r="Z1429" s="328">
        <v>-613336204.33000004</v>
      </c>
      <c r="AA1429" s="328">
        <v>-612853962.98000002</v>
      </c>
      <c r="AB1429" s="328">
        <v>-611977824.96000004</v>
      </c>
      <c r="AC1429" s="328"/>
      <c r="AD1429" s="328"/>
      <c r="AE1429" s="328">
        <f t="shared" si="1877"/>
        <v>-622568156.92208338</v>
      </c>
      <c r="AF1429" s="424"/>
      <c r="AG1429" s="384"/>
      <c r="AH1429" s="330"/>
      <c r="AI1429" s="330"/>
      <c r="AJ1429" s="330"/>
      <c r="AK1429" s="331">
        <f t="shared" si="1905"/>
        <v>-622568156.92208338</v>
      </c>
      <c r="AL1429" s="330">
        <f t="shared" si="1873"/>
        <v>-622568156.92208338</v>
      </c>
      <c r="AM1429" s="332"/>
      <c r="AN1429" s="330"/>
      <c r="AO1429" s="333">
        <f t="shared" si="1874"/>
        <v>0</v>
      </c>
      <c r="AP1429" s="232"/>
      <c r="AQ1429" s="334">
        <f t="shared" si="1885"/>
        <v>-611977824.96000004</v>
      </c>
      <c r="AR1429" s="330"/>
      <c r="AS1429" s="330"/>
      <c r="AT1429" s="330"/>
      <c r="AU1429" s="331">
        <f t="shared" si="1891"/>
        <v>-611977824.96000004</v>
      </c>
      <c r="AV1429" s="330">
        <f t="shared" si="1875"/>
        <v>-611977824.96000004</v>
      </c>
      <c r="AW1429" s="332"/>
      <c r="AX1429" s="330"/>
      <c r="AY1429" s="332">
        <f t="shared" si="1876"/>
        <v>0</v>
      </c>
      <c r="AZ1429" s="470" t="s">
        <v>1675</v>
      </c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</row>
    <row r="1430" spans="1:83" s="11" customFormat="1" ht="12" customHeight="1">
      <c r="A1430" s="505">
        <v>25400702</v>
      </c>
      <c r="B1430" s="507" t="str">
        <f t="shared" si="1887"/>
        <v>25400702</v>
      </c>
      <c r="C1430" s="506" t="s">
        <v>1605</v>
      </c>
      <c r="D1430" s="480" t="str">
        <f t="shared" si="1870"/>
        <v>Non-Op</v>
      </c>
      <c r="E1430" s="480"/>
      <c r="F1430" s="495">
        <v>43313</v>
      </c>
      <c r="G1430" s="480"/>
      <c r="H1430" s="482" t="str">
        <f t="shared" si="1888"/>
        <v/>
      </c>
      <c r="I1430" s="482" t="str">
        <f t="shared" si="1889"/>
        <v/>
      </c>
      <c r="J1430" s="482" t="str">
        <f t="shared" si="1890"/>
        <v/>
      </c>
      <c r="K1430" s="482" t="str">
        <f t="shared" si="1886"/>
        <v>Non-Op</v>
      </c>
      <c r="L1430" s="482" t="str">
        <f t="shared" ref="L1430" si="1931">IF(VALUE(AM1430),"W/C",IF(ISBLANK(AM1430),"NO","W/C"))</f>
        <v>NO</v>
      </c>
      <c r="M1430" s="482" t="str">
        <f t="shared" si="1903"/>
        <v>NO</v>
      </c>
      <c r="N1430" s="482" t="str">
        <f t="shared" si="1904"/>
        <v/>
      </c>
      <c r="O1430" s="483"/>
      <c r="P1430" s="484">
        <v>-327616.03999999998</v>
      </c>
      <c r="Q1430" s="484">
        <v>-327616.03999999998</v>
      </c>
      <c r="R1430" s="484">
        <v>-357321.44</v>
      </c>
      <c r="S1430" s="484">
        <v>-33369.93</v>
      </c>
      <c r="T1430" s="484">
        <v>-63810.52</v>
      </c>
      <c r="U1430" s="484">
        <v>138893.82</v>
      </c>
      <c r="V1430" s="484">
        <v>-356716.27</v>
      </c>
      <c r="W1430" s="484">
        <v>-486934.44</v>
      </c>
      <c r="X1430" s="484">
        <v>-763092.02</v>
      </c>
      <c r="Y1430" s="484">
        <v>-986509.01</v>
      </c>
      <c r="Z1430" s="484">
        <v>-1132665.8400000001</v>
      </c>
      <c r="AA1430" s="484">
        <v>-1179527.56</v>
      </c>
      <c r="AB1430" s="484">
        <v>-1157658.25</v>
      </c>
      <c r="AC1430" s="484"/>
      <c r="AD1430" s="484"/>
      <c r="AE1430" s="484">
        <f t="shared" si="1877"/>
        <v>-524275.53291666665</v>
      </c>
      <c r="AF1430" s="526"/>
      <c r="AG1430" s="527"/>
      <c r="AH1430" s="487"/>
      <c r="AI1430" s="487"/>
      <c r="AJ1430" s="487"/>
      <c r="AK1430" s="488">
        <f t="shared" si="1905"/>
        <v>-524275.53291666665</v>
      </c>
      <c r="AL1430" s="487">
        <f t="shared" ref="AL1430" si="1932">SUM(AI1430:AK1430)</f>
        <v>-524275.53291666665</v>
      </c>
      <c r="AM1430" s="489"/>
      <c r="AN1430" s="487"/>
      <c r="AO1430" s="490">
        <f t="shared" ref="AO1430" si="1933">AM1430+AN1430</f>
        <v>0</v>
      </c>
      <c r="AP1430" s="232"/>
      <c r="AQ1430" s="491">
        <f t="shared" si="1885"/>
        <v>-1157658.25</v>
      </c>
      <c r="AR1430" s="487"/>
      <c r="AS1430" s="487"/>
      <c r="AT1430" s="487"/>
      <c r="AU1430" s="488">
        <f t="shared" ref="AU1430" si="1934">AQ1430</f>
        <v>-1157658.25</v>
      </c>
      <c r="AV1430" s="487">
        <f t="shared" ref="AV1430" si="1935">SUM(AS1430:AU1430)</f>
        <v>-1157658.25</v>
      </c>
      <c r="AW1430" s="489"/>
      <c r="AX1430" s="487"/>
      <c r="AY1430" s="489">
        <f t="shared" ref="AY1430" si="1936">AW1430+AX1430</f>
        <v>0</v>
      </c>
      <c r="AZ1430" s="470" t="s">
        <v>1665</v>
      </c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</row>
    <row r="1431" spans="1:83" s="11" customFormat="1" ht="12" customHeight="1">
      <c r="A1431" s="345">
        <v>25400711</v>
      </c>
      <c r="B1431" s="358" t="str">
        <f t="shared" si="1887"/>
        <v>25400711</v>
      </c>
      <c r="C1431" s="325" t="s">
        <v>1450</v>
      </c>
      <c r="D1431" s="326" t="str">
        <f t="shared" si="1870"/>
        <v>Non-Op</v>
      </c>
      <c r="E1431" s="326"/>
      <c r="F1431" s="339">
        <v>43070</v>
      </c>
      <c r="G1431" s="326"/>
      <c r="H1431" s="327" t="str">
        <f t="shared" si="1888"/>
        <v/>
      </c>
      <c r="I1431" s="327" t="str">
        <f t="shared" si="1889"/>
        <v/>
      </c>
      <c r="J1431" s="327" t="str">
        <f t="shared" si="1890"/>
        <v/>
      </c>
      <c r="K1431" s="327" t="str">
        <f t="shared" si="1886"/>
        <v>Non-Op</v>
      </c>
      <c r="L1431" s="327" t="str">
        <f t="shared" si="1902"/>
        <v>NO</v>
      </c>
      <c r="M1431" s="327" t="str">
        <f t="shared" si="1903"/>
        <v>NO</v>
      </c>
      <c r="N1431" s="327" t="str">
        <f t="shared" si="1904"/>
        <v/>
      </c>
      <c r="O1431" s="445"/>
      <c r="P1431" s="328">
        <v>0</v>
      </c>
      <c r="Q1431" s="328">
        <v>0</v>
      </c>
      <c r="R1431" s="328">
        <v>0</v>
      </c>
      <c r="S1431" s="328">
        <v>0</v>
      </c>
      <c r="T1431" s="328">
        <v>0</v>
      </c>
      <c r="U1431" s="328">
        <v>0</v>
      </c>
      <c r="V1431" s="328">
        <v>0</v>
      </c>
      <c r="W1431" s="328">
        <v>0</v>
      </c>
      <c r="X1431" s="328">
        <v>0</v>
      </c>
      <c r="Y1431" s="328">
        <v>0</v>
      </c>
      <c r="Z1431" s="328">
        <v>0</v>
      </c>
      <c r="AA1431" s="328">
        <v>0</v>
      </c>
      <c r="AB1431" s="328">
        <v>0</v>
      </c>
      <c r="AC1431" s="328"/>
      <c r="AD1431" s="328"/>
      <c r="AE1431" s="328">
        <f t="shared" si="1877"/>
        <v>0</v>
      </c>
      <c r="AF1431" s="424"/>
      <c r="AG1431" s="384"/>
      <c r="AH1431" s="330"/>
      <c r="AI1431" s="330"/>
      <c r="AJ1431" s="330"/>
      <c r="AK1431" s="331">
        <f t="shared" si="1905"/>
        <v>0</v>
      </c>
      <c r="AL1431" s="330">
        <f t="shared" si="1873"/>
        <v>0</v>
      </c>
      <c r="AM1431" s="332"/>
      <c r="AN1431" s="330"/>
      <c r="AO1431" s="333">
        <f t="shared" si="1874"/>
        <v>0</v>
      </c>
      <c r="AP1431" s="232"/>
      <c r="AQ1431" s="334">
        <f t="shared" si="1885"/>
        <v>0</v>
      </c>
      <c r="AR1431" s="330"/>
      <c r="AS1431" s="330"/>
      <c r="AT1431" s="330"/>
      <c r="AU1431" s="331">
        <f t="shared" si="1891"/>
        <v>0</v>
      </c>
      <c r="AV1431" s="330">
        <f t="shared" si="1875"/>
        <v>0</v>
      </c>
      <c r="AW1431" s="332"/>
      <c r="AX1431" s="330"/>
      <c r="AY1431" s="332">
        <f t="shared" si="1876"/>
        <v>0</v>
      </c>
      <c r="AZ1431" s="470" t="s">
        <v>1665</v>
      </c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</row>
    <row r="1432" spans="1:83" s="11" customFormat="1" ht="12" customHeight="1">
      <c r="A1432" s="345">
        <v>25400721</v>
      </c>
      <c r="B1432" s="358" t="str">
        <f t="shared" si="1887"/>
        <v>25400721</v>
      </c>
      <c r="C1432" s="325" t="s">
        <v>1451</v>
      </c>
      <c r="D1432" s="326" t="str">
        <f t="shared" si="1870"/>
        <v>Non-Op</v>
      </c>
      <c r="E1432" s="326"/>
      <c r="F1432" s="339">
        <v>43070</v>
      </c>
      <c r="G1432" s="326"/>
      <c r="H1432" s="327" t="str">
        <f t="shared" si="1888"/>
        <v/>
      </c>
      <c r="I1432" s="327" t="str">
        <f t="shared" si="1889"/>
        <v/>
      </c>
      <c r="J1432" s="327" t="str">
        <f t="shared" si="1890"/>
        <v/>
      </c>
      <c r="K1432" s="327" t="str">
        <f t="shared" si="1886"/>
        <v>Non-Op</v>
      </c>
      <c r="L1432" s="327" t="str">
        <f t="shared" si="1902"/>
        <v>NO</v>
      </c>
      <c r="M1432" s="327" t="str">
        <f t="shared" si="1903"/>
        <v>NO</v>
      </c>
      <c r="N1432" s="327" t="str">
        <f t="shared" si="1904"/>
        <v/>
      </c>
      <c r="O1432" s="445"/>
      <c r="P1432" s="328">
        <v>0</v>
      </c>
      <c r="Q1432" s="328">
        <v>0</v>
      </c>
      <c r="R1432" s="328">
        <v>0</v>
      </c>
      <c r="S1432" s="328">
        <v>0</v>
      </c>
      <c r="T1432" s="328">
        <v>0</v>
      </c>
      <c r="U1432" s="328">
        <v>0</v>
      </c>
      <c r="V1432" s="328">
        <v>0</v>
      </c>
      <c r="W1432" s="328">
        <v>0</v>
      </c>
      <c r="X1432" s="328">
        <v>0</v>
      </c>
      <c r="Y1432" s="328">
        <v>0</v>
      </c>
      <c r="Z1432" s="328">
        <v>0</v>
      </c>
      <c r="AA1432" s="328">
        <v>0</v>
      </c>
      <c r="AB1432" s="328">
        <v>0</v>
      </c>
      <c r="AC1432" s="328"/>
      <c r="AD1432" s="328"/>
      <c r="AE1432" s="328">
        <f t="shared" si="1877"/>
        <v>0</v>
      </c>
      <c r="AF1432" s="424"/>
      <c r="AG1432" s="384"/>
      <c r="AH1432" s="330"/>
      <c r="AI1432" s="330"/>
      <c r="AJ1432" s="330"/>
      <c r="AK1432" s="331">
        <f t="shared" si="1905"/>
        <v>0</v>
      </c>
      <c r="AL1432" s="330">
        <f t="shared" si="1873"/>
        <v>0</v>
      </c>
      <c r="AM1432" s="332"/>
      <c r="AN1432" s="330"/>
      <c r="AO1432" s="333">
        <f t="shared" si="1874"/>
        <v>0</v>
      </c>
      <c r="AP1432" s="232"/>
      <c r="AQ1432" s="334">
        <f t="shared" si="1885"/>
        <v>0</v>
      </c>
      <c r="AR1432" s="330"/>
      <c r="AS1432" s="330"/>
      <c r="AT1432" s="330"/>
      <c r="AU1432" s="331">
        <f t="shared" si="1891"/>
        <v>0</v>
      </c>
      <c r="AV1432" s="330">
        <f t="shared" si="1875"/>
        <v>0</v>
      </c>
      <c r="AW1432" s="332"/>
      <c r="AX1432" s="330"/>
      <c r="AY1432" s="332">
        <f t="shared" si="1876"/>
        <v>0</v>
      </c>
      <c r="AZ1432" s="470" t="s">
        <v>1665</v>
      </c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</row>
    <row r="1433" spans="1:83" s="11" customFormat="1" ht="12" customHeight="1">
      <c r="A1433" s="345">
        <v>25400741</v>
      </c>
      <c r="B1433" s="358" t="str">
        <f t="shared" si="1887"/>
        <v>25400741</v>
      </c>
      <c r="C1433" s="325" t="s">
        <v>1424</v>
      </c>
      <c r="D1433" s="326" t="str">
        <f t="shared" si="1870"/>
        <v>Non-Op</v>
      </c>
      <c r="E1433" s="326"/>
      <c r="F1433" s="339">
        <v>43070</v>
      </c>
      <c r="G1433" s="326"/>
      <c r="H1433" s="327" t="str">
        <f t="shared" si="1888"/>
        <v/>
      </c>
      <c r="I1433" s="327" t="str">
        <f t="shared" si="1889"/>
        <v/>
      </c>
      <c r="J1433" s="327" t="str">
        <f t="shared" si="1890"/>
        <v/>
      </c>
      <c r="K1433" s="327" t="str">
        <f t="shared" si="1886"/>
        <v>Non-Op</v>
      </c>
      <c r="L1433" s="327" t="str">
        <f t="shared" si="1902"/>
        <v>NO</v>
      </c>
      <c r="M1433" s="327" t="str">
        <f t="shared" si="1903"/>
        <v>NO</v>
      </c>
      <c r="N1433" s="327" t="str">
        <f t="shared" si="1904"/>
        <v/>
      </c>
      <c r="O1433" s="445"/>
      <c r="P1433" s="328">
        <v>-102804.28</v>
      </c>
      <c r="Q1433" s="328">
        <v>-107018.06</v>
      </c>
      <c r="R1433" s="328">
        <v>-117979.84</v>
      </c>
      <c r="S1433" s="328">
        <v>-139166.51</v>
      </c>
      <c r="T1433" s="328">
        <v>-158267.68</v>
      </c>
      <c r="U1433" s="328">
        <v>-70345.759999999995</v>
      </c>
      <c r="V1433" s="328">
        <v>-82445.16</v>
      </c>
      <c r="W1433" s="328">
        <v>-91342.29</v>
      </c>
      <c r="X1433" s="328">
        <v>-99402.75</v>
      </c>
      <c r="Y1433" s="328">
        <v>-108041.97</v>
      </c>
      <c r="Z1433" s="328">
        <v>-119448.34</v>
      </c>
      <c r="AA1433" s="328">
        <v>-130682.59</v>
      </c>
      <c r="AB1433" s="328">
        <v>-132089.53</v>
      </c>
      <c r="AC1433" s="328"/>
      <c r="AD1433" s="328"/>
      <c r="AE1433" s="328">
        <f t="shared" si="1877"/>
        <v>-111798.98791666668</v>
      </c>
      <c r="AF1433" s="424"/>
      <c r="AG1433" s="384"/>
      <c r="AH1433" s="330"/>
      <c r="AI1433" s="330"/>
      <c r="AJ1433" s="330"/>
      <c r="AK1433" s="331">
        <f t="shared" si="1905"/>
        <v>-111798.98791666668</v>
      </c>
      <c r="AL1433" s="330">
        <f t="shared" si="1873"/>
        <v>-111798.98791666668</v>
      </c>
      <c r="AM1433" s="332"/>
      <c r="AN1433" s="330"/>
      <c r="AO1433" s="333">
        <f t="shared" si="1874"/>
        <v>0</v>
      </c>
      <c r="AP1433" s="232"/>
      <c r="AQ1433" s="334">
        <f t="shared" si="1885"/>
        <v>-132089.53</v>
      </c>
      <c r="AR1433" s="330"/>
      <c r="AS1433" s="330"/>
      <c r="AT1433" s="330"/>
      <c r="AU1433" s="331">
        <f t="shared" si="1891"/>
        <v>-132089.53</v>
      </c>
      <c r="AV1433" s="330">
        <f t="shared" si="1875"/>
        <v>-132089.53</v>
      </c>
      <c r="AW1433" s="332"/>
      <c r="AX1433" s="330"/>
      <c r="AY1433" s="332">
        <f t="shared" si="1876"/>
        <v>0</v>
      </c>
      <c r="AZ1433" s="470" t="s">
        <v>1665</v>
      </c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</row>
    <row r="1434" spans="1:83" s="11" customFormat="1" ht="12" customHeight="1">
      <c r="A1434" s="345">
        <v>25400751</v>
      </c>
      <c r="B1434" s="358" t="str">
        <f t="shared" si="1887"/>
        <v>25400751</v>
      </c>
      <c r="C1434" s="325" t="s">
        <v>1452</v>
      </c>
      <c r="D1434" s="326" t="str">
        <f t="shared" si="1870"/>
        <v>Non-Op</v>
      </c>
      <c r="E1434" s="326"/>
      <c r="F1434" s="339">
        <v>43070</v>
      </c>
      <c r="G1434" s="326"/>
      <c r="H1434" s="327" t="str">
        <f t="shared" si="1888"/>
        <v/>
      </c>
      <c r="I1434" s="327" t="str">
        <f t="shared" si="1889"/>
        <v/>
      </c>
      <c r="J1434" s="327" t="str">
        <f t="shared" si="1890"/>
        <v/>
      </c>
      <c r="K1434" s="327" t="str">
        <f t="shared" si="1886"/>
        <v>Non-Op</v>
      </c>
      <c r="L1434" s="327" t="str">
        <f t="shared" si="1902"/>
        <v>NO</v>
      </c>
      <c r="M1434" s="327" t="str">
        <f t="shared" si="1903"/>
        <v>NO</v>
      </c>
      <c r="N1434" s="327" t="str">
        <f t="shared" si="1904"/>
        <v/>
      </c>
      <c r="O1434" s="445"/>
      <c r="P1434" s="328">
        <v>-111391.25</v>
      </c>
      <c r="Q1434" s="328">
        <v>-127723.71</v>
      </c>
      <c r="R1434" s="328">
        <v>-146411</v>
      </c>
      <c r="S1434" s="328">
        <v>-165726.47</v>
      </c>
      <c r="T1434" s="328">
        <v>-185177.11</v>
      </c>
      <c r="U1434" s="328">
        <v>-91937.99</v>
      </c>
      <c r="V1434" s="328">
        <v>-107876.1</v>
      </c>
      <c r="W1434" s="328">
        <v>-123234.78</v>
      </c>
      <c r="X1434" s="328">
        <v>-139301.97</v>
      </c>
      <c r="Y1434" s="328">
        <v>-156334.17000000001</v>
      </c>
      <c r="Z1434" s="328">
        <v>-171113.82</v>
      </c>
      <c r="AA1434" s="328">
        <v>-182456.68</v>
      </c>
      <c r="AB1434" s="328">
        <v>-194771.87</v>
      </c>
      <c r="AC1434" s="328"/>
      <c r="AD1434" s="328"/>
      <c r="AE1434" s="328">
        <f t="shared" si="1877"/>
        <v>-145864.61333333334</v>
      </c>
      <c r="AF1434" s="424"/>
      <c r="AG1434" s="384"/>
      <c r="AH1434" s="330"/>
      <c r="AI1434" s="330"/>
      <c r="AJ1434" s="330"/>
      <c r="AK1434" s="331">
        <f t="shared" si="1905"/>
        <v>-145864.61333333334</v>
      </c>
      <c r="AL1434" s="330">
        <f t="shared" si="1873"/>
        <v>-145864.61333333334</v>
      </c>
      <c r="AM1434" s="332"/>
      <c r="AN1434" s="330"/>
      <c r="AO1434" s="333">
        <f t="shared" si="1874"/>
        <v>0</v>
      </c>
      <c r="AP1434" s="232"/>
      <c r="AQ1434" s="334">
        <f t="shared" si="1885"/>
        <v>-194771.87</v>
      </c>
      <c r="AR1434" s="330"/>
      <c r="AS1434" s="330"/>
      <c r="AT1434" s="330"/>
      <c r="AU1434" s="331">
        <f t="shared" si="1891"/>
        <v>-194771.87</v>
      </c>
      <c r="AV1434" s="330">
        <f t="shared" si="1875"/>
        <v>-194771.87</v>
      </c>
      <c r="AW1434" s="332"/>
      <c r="AX1434" s="330"/>
      <c r="AY1434" s="332">
        <f t="shared" si="1876"/>
        <v>0</v>
      </c>
      <c r="AZ1434" s="470" t="s">
        <v>1665</v>
      </c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</row>
    <row r="1435" spans="1:83" s="11" customFormat="1" ht="12" customHeight="1">
      <c r="A1435" s="345">
        <v>25400761</v>
      </c>
      <c r="B1435" s="358" t="str">
        <f t="shared" si="1887"/>
        <v>25400761</v>
      </c>
      <c r="C1435" s="325" t="s">
        <v>1453</v>
      </c>
      <c r="D1435" s="326" t="str">
        <f t="shared" si="1870"/>
        <v>Non-Op</v>
      </c>
      <c r="E1435" s="326"/>
      <c r="F1435" s="339">
        <v>43070</v>
      </c>
      <c r="G1435" s="326"/>
      <c r="H1435" s="327" t="str">
        <f t="shared" si="1888"/>
        <v/>
      </c>
      <c r="I1435" s="327" t="str">
        <f t="shared" si="1889"/>
        <v/>
      </c>
      <c r="J1435" s="327" t="str">
        <f t="shared" si="1890"/>
        <v/>
      </c>
      <c r="K1435" s="327" t="str">
        <f t="shared" si="1886"/>
        <v>Non-Op</v>
      </c>
      <c r="L1435" s="327" t="str">
        <f t="shared" si="1902"/>
        <v>NO</v>
      </c>
      <c r="M1435" s="327" t="str">
        <f t="shared" si="1903"/>
        <v>NO</v>
      </c>
      <c r="N1435" s="327" t="str">
        <f t="shared" si="1904"/>
        <v/>
      </c>
      <c r="O1435" s="445"/>
      <c r="P1435" s="328">
        <v>0</v>
      </c>
      <c r="Q1435" s="328">
        <v>0</v>
      </c>
      <c r="R1435" s="328">
        <v>0</v>
      </c>
      <c r="S1435" s="328">
        <v>0</v>
      </c>
      <c r="T1435" s="328">
        <v>0</v>
      </c>
      <c r="U1435" s="328">
        <v>0</v>
      </c>
      <c r="V1435" s="328">
        <v>0</v>
      </c>
      <c r="W1435" s="328">
        <v>0</v>
      </c>
      <c r="X1435" s="328">
        <v>0</v>
      </c>
      <c r="Y1435" s="328">
        <v>0</v>
      </c>
      <c r="Z1435" s="328">
        <v>0</v>
      </c>
      <c r="AA1435" s="328">
        <v>0</v>
      </c>
      <c r="AB1435" s="328">
        <v>0</v>
      </c>
      <c r="AC1435" s="328"/>
      <c r="AD1435" s="328"/>
      <c r="AE1435" s="328">
        <f t="shared" si="1877"/>
        <v>0</v>
      </c>
      <c r="AF1435" s="424"/>
      <c r="AG1435" s="384"/>
      <c r="AH1435" s="330"/>
      <c r="AI1435" s="330"/>
      <c r="AJ1435" s="330"/>
      <c r="AK1435" s="331">
        <f t="shared" si="1905"/>
        <v>0</v>
      </c>
      <c r="AL1435" s="330">
        <f t="shared" si="1873"/>
        <v>0</v>
      </c>
      <c r="AM1435" s="332"/>
      <c r="AN1435" s="330"/>
      <c r="AO1435" s="333">
        <f t="shared" si="1874"/>
        <v>0</v>
      </c>
      <c r="AP1435" s="232"/>
      <c r="AQ1435" s="334">
        <f t="shared" si="1885"/>
        <v>0</v>
      </c>
      <c r="AR1435" s="330"/>
      <c r="AS1435" s="330"/>
      <c r="AT1435" s="330"/>
      <c r="AU1435" s="331">
        <f t="shared" si="1891"/>
        <v>0</v>
      </c>
      <c r="AV1435" s="330">
        <f t="shared" si="1875"/>
        <v>0</v>
      </c>
      <c r="AW1435" s="332"/>
      <c r="AX1435" s="330"/>
      <c r="AY1435" s="332">
        <f t="shared" si="1876"/>
        <v>0</v>
      </c>
      <c r="AZ1435" s="470" t="s">
        <v>1665</v>
      </c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</row>
    <row r="1436" spans="1:83" s="11" customFormat="1" ht="12" customHeight="1">
      <c r="A1436" s="345">
        <v>25400771</v>
      </c>
      <c r="B1436" s="358" t="str">
        <f t="shared" si="1887"/>
        <v>25400771</v>
      </c>
      <c r="C1436" s="325" t="s">
        <v>1454</v>
      </c>
      <c r="D1436" s="326" t="str">
        <f t="shared" si="1870"/>
        <v>Non-Op</v>
      </c>
      <c r="E1436" s="326"/>
      <c r="F1436" s="339">
        <v>43070</v>
      </c>
      <c r="G1436" s="326"/>
      <c r="H1436" s="327" t="str">
        <f t="shared" si="1888"/>
        <v/>
      </c>
      <c r="I1436" s="327" t="str">
        <f t="shared" si="1889"/>
        <v/>
      </c>
      <c r="J1436" s="327" t="str">
        <f t="shared" si="1890"/>
        <v/>
      </c>
      <c r="K1436" s="327" t="str">
        <f t="shared" si="1886"/>
        <v>Non-Op</v>
      </c>
      <c r="L1436" s="327" t="str">
        <f t="shared" si="1902"/>
        <v>NO</v>
      </c>
      <c r="M1436" s="327" t="str">
        <f t="shared" si="1903"/>
        <v>NO</v>
      </c>
      <c r="N1436" s="327" t="str">
        <f t="shared" si="1904"/>
        <v/>
      </c>
      <c r="O1436" s="445"/>
      <c r="P1436" s="328">
        <v>-23703.24</v>
      </c>
      <c r="Q1436" s="328">
        <v>-25408.17</v>
      </c>
      <c r="R1436" s="328">
        <v>-27513.72</v>
      </c>
      <c r="S1436" s="328">
        <v>-29541.85</v>
      </c>
      <c r="T1436" s="328">
        <v>-31232.13</v>
      </c>
      <c r="U1436" s="328">
        <v>-8068.96</v>
      </c>
      <c r="V1436" s="328">
        <v>-7591.61</v>
      </c>
      <c r="W1436" s="328">
        <v>-7591.61</v>
      </c>
      <c r="X1436" s="328">
        <v>-7591.61</v>
      </c>
      <c r="Y1436" s="328">
        <v>-2128.23</v>
      </c>
      <c r="Z1436" s="328">
        <v>-2128.23</v>
      </c>
      <c r="AA1436" s="328">
        <v>-2128.23</v>
      </c>
      <c r="AB1436" s="328">
        <v>0</v>
      </c>
      <c r="AC1436" s="328"/>
      <c r="AD1436" s="328"/>
      <c r="AE1436" s="328">
        <f t="shared" si="1877"/>
        <v>-13564.664166666667</v>
      </c>
      <c r="AF1436" s="424"/>
      <c r="AG1436" s="384"/>
      <c r="AH1436" s="330"/>
      <c r="AI1436" s="330"/>
      <c r="AJ1436" s="330"/>
      <c r="AK1436" s="331">
        <f t="shared" si="1905"/>
        <v>-13564.664166666667</v>
      </c>
      <c r="AL1436" s="330">
        <f t="shared" si="1873"/>
        <v>-13564.664166666667</v>
      </c>
      <c r="AM1436" s="332"/>
      <c r="AN1436" s="330"/>
      <c r="AO1436" s="333">
        <f t="shared" si="1874"/>
        <v>0</v>
      </c>
      <c r="AP1436" s="232"/>
      <c r="AQ1436" s="334">
        <f t="shared" si="1885"/>
        <v>0</v>
      </c>
      <c r="AR1436" s="330"/>
      <c r="AS1436" s="330"/>
      <c r="AT1436" s="330"/>
      <c r="AU1436" s="331">
        <f t="shared" si="1891"/>
        <v>0</v>
      </c>
      <c r="AV1436" s="330">
        <f t="shared" si="1875"/>
        <v>0</v>
      </c>
      <c r="AW1436" s="332"/>
      <c r="AX1436" s="330"/>
      <c r="AY1436" s="332">
        <f t="shared" si="1876"/>
        <v>0</v>
      </c>
      <c r="AZ1436" s="470" t="s">
        <v>1665</v>
      </c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</row>
    <row r="1437" spans="1:83" s="11" customFormat="1" ht="12" customHeight="1">
      <c r="A1437" s="505">
        <v>25400781</v>
      </c>
      <c r="B1437" s="507" t="str">
        <f t="shared" si="1887"/>
        <v>25400781</v>
      </c>
      <c r="C1437" s="479" t="s">
        <v>1628</v>
      </c>
      <c r="D1437" s="480" t="str">
        <f t="shared" si="1870"/>
        <v>Non-Op</v>
      </c>
      <c r="E1437" s="480"/>
      <c r="F1437" s="495">
        <v>43374</v>
      </c>
      <c r="G1437" s="480"/>
      <c r="H1437" s="482" t="str">
        <f t="shared" si="1888"/>
        <v/>
      </c>
      <c r="I1437" s="482" t="str">
        <f t="shared" si="1889"/>
        <v/>
      </c>
      <c r="J1437" s="482" t="str">
        <f t="shared" si="1890"/>
        <v/>
      </c>
      <c r="K1437" s="482" t="str">
        <f t="shared" si="1886"/>
        <v>Non-Op</v>
      </c>
      <c r="L1437" s="482" t="str">
        <f t="shared" ref="L1437" si="1937">IF(VALUE(AM1437),"W/C",IF(ISBLANK(AM1437),"NO","W/C"))</f>
        <v>NO</v>
      </c>
      <c r="M1437" s="482" t="str">
        <f t="shared" ref="M1437" si="1938">IF(VALUE(AN1437),"W/C",IF(ISBLANK(AN1437),"NO","W/C"))</f>
        <v>NO</v>
      </c>
      <c r="N1437" s="482"/>
      <c r="O1437" s="483"/>
      <c r="P1437" s="484">
        <v>-4803.92</v>
      </c>
      <c r="Q1437" s="484">
        <v>-6007.52</v>
      </c>
      <c r="R1437" s="484">
        <v>-7475.04</v>
      </c>
      <c r="S1437" s="484">
        <v>-9272.0400000000009</v>
      </c>
      <c r="T1437" s="484">
        <v>-11787.27</v>
      </c>
      <c r="U1437" s="484">
        <v>-9432.4699999999993</v>
      </c>
      <c r="V1437" s="484">
        <v>-11104.57</v>
      </c>
      <c r="W1437" s="484">
        <v>-12188.62</v>
      </c>
      <c r="X1437" s="484">
        <v>-14533.59</v>
      </c>
      <c r="Y1437" s="484">
        <v>-16781.509999999998</v>
      </c>
      <c r="Z1437" s="484">
        <v>-17589.18</v>
      </c>
      <c r="AA1437" s="484">
        <v>-17589.18</v>
      </c>
      <c r="AB1437" s="484">
        <v>-16694.439999999999</v>
      </c>
      <c r="AC1437" s="484"/>
      <c r="AD1437" s="484"/>
      <c r="AE1437" s="484">
        <f t="shared" si="1877"/>
        <v>-12042.514166666666</v>
      </c>
      <c r="AF1437" s="526"/>
      <c r="AG1437" s="527"/>
      <c r="AH1437" s="487"/>
      <c r="AI1437" s="487"/>
      <c r="AJ1437" s="487"/>
      <c r="AK1437" s="488">
        <f t="shared" ref="AK1437" si="1939">AE1437</f>
        <v>-12042.514166666666</v>
      </c>
      <c r="AL1437" s="487">
        <f t="shared" ref="AL1437" si="1940">SUM(AI1437:AK1437)</f>
        <v>-12042.514166666666</v>
      </c>
      <c r="AM1437" s="489"/>
      <c r="AN1437" s="487"/>
      <c r="AO1437" s="490">
        <f t="shared" ref="AO1437" si="1941">AM1437+AN1437</f>
        <v>0</v>
      </c>
      <c r="AP1437" s="232"/>
      <c r="AQ1437" s="491">
        <f t="shared" si="1885"/>
        <v>-16694.439999999999</v>
      </c>
      <c r="AR1437" s="487"/>
      <c r="AS1437" s="487"/>
      <c r="AT1437" s="487"/>
      <c r="AU1437" s="488">
        <f t="shared" ref="AU1437" si="1942">AQ1437</f>
        <v>-16694.439999999999</v>
      </c>
      <c r="AV1437" s="487">
        <f t="shared" ref="AV1437" si="1943">SUM(AS1437:AU1437)</f>
        <v>-16694.439999999999</v>
      </c>
      <c r="AW1437" s="489"/>
      <c r="AX1437" s="487"/>
      <c r="AY1437" s="489">
        <f t="shared" si="1876"/>
        <v>0</v>
      </c>
      <c r="AZ1437" s="470" t="s">
        <v>1665</v>
      </c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</row>
    <row r="1438" spans="1:83" s="11" customFormat="1" ht="12" customHeight="1">
      <c r="A1438" s="345">
        <v>25400801</v>
      </c>
      <c r="B1438" s="358" t="str">
        <f t="shared" si="1887"/>
        <v>25400801</v>
      </c>
      <c r="C1438" s="325" t="s">
        <v>1466</v>
      </c>
      <c r="D1438" s="326" t="str">
        <f t="shared" si="1870"/>
        <v>Non-Op</v>
      </c>
      <c r="E1438" s="326"/>
      <c r="F1438" s="339">
        <v>43070</v>
      </c>
      <c r="G1438" s="326"/>
      <c r="H1438" s="327" t="str">
        <f t="shared" si="1888"/>
        <v/>
      </c>
      <c r="I1438" s="327" t="str">
        <f t="shared" si="1889"/>
        <v/>
      </c>
      <c r="J1438" s="327" t="str">
        <f t="shared" si="1890"/>
        <v/>
      </c>
      <c r="K1438" s="327" t="str">
        <f t="shared" si="1886"/>
        <v>Non-Op</v>
      </c>
      <c r="L1438" s="327" t="str">
        <f t="shared" si="1902"/>
        <v>NO</v>
      </c>
      <c r="M1438" s="327" t="str">
        <f t="shared" si="1903"/>
        <v>NO</v>
      </c>
      <c r="N1438" s="327" t="str">
        <f t="shared" si="1904"/>
        <v/>
      </c>
      <c r="O1438" s="445"/>
      <c r="P1438" s="328">
        <v>0</v>
      </c>
      <c r="Q1438" s="328">
        <v>0</v>
      </c>
      <c r="R1438" s="328">
        <v>0</v>
      </c>
      <c r="S1438" s="328">
        <v>0</v>
      </c>
      <c r="T1438" s="328">
        <v>0</v>
      </c>
      <c r="U1438" s="328">
        <v>0</v>
      </c>
      <c r="V1438" s="328">
        <v>0</v>
      </c>
      <c r="W1438" s="328">
        <v>0</v>
      </c>
      <c r="X1438" s="328">
        <v>0</v>
      </c>
      <c r="Y1438" s="328">
        <v>0</v>
      </c>
      <c r="Z1438" s="328">
        <v>0</v>
      </c>
      <c r="AA1438" s="328">
        <v>0</v>
      </c>
      <c r="AB1438" s="328">
        <v>0</v>
      </c>
      <c r="AC1438" s="328"/>
      <c r="AD1438" s="328"/>
      <c r="AE1438" s="328">
        <f t="shared" si="1877"/>
        <v>0</v>
      </c>
      <c r="AF1438" s="424"/>
      <c r="AG1438" s="384"/>
      <c r="AH1438" s="330"/>
      <c r="AI1438" s="330"/>
      <c r="AJ1438" s="330"/>
      <c r="AK1438" s="331">
        <f t="shared" si="1905"/>
        <v>0</v>
      </c>
      <c r="AL1438" s="330">
        <f t="shared" si="1873"/>
        <v>0</v>
      </c>
      <c r="AM1438" s="332"/>
      <c r="AN1438" s="330"/>
      <c r="AO1438" s="333">
        <f t="shared" si="1874"/>
        <v>0</v>
      </c>
      <c r="AP1438" s="232"/>
      <c r="AQ1438" s="334">
        <f t="shared" si="1885"/>
        <v>0</v>
      </c>
      <c r="AR1438" s="330"/>
      <c r="AS1438" s="330"/>
      <c r="AT1438" s="330"/>
      <c r="AU1438" s="331">
        <f t="shared" si="1891"/>
        <v>0</v>
      </c>
      <c r="AV1438" s="330">
        <f t="shared" si="1875"/>
        <v>0</v>
      </c>
      <c r="AW1438" s="332"/>
      <c r="AX1438" s="330"/>
      <c r="AY1438" s="332">
        <f t="shared" si="1876"/>
        <v>0</v>
      </c>
      <c r="AZ1438" s="470" t="s">
        <v>1675</v>
      </c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</row>
    <row r="1439" spans="1:83" s="11" customFormat="1" ht="12" customHeight="1">
      <c r="A1439" s="345">
        <v>25400802</v>
      </c>
      <c r="B1439" s="358" t="str">
        <f t="shared" si="1887"/>
        <v>25400802</v>
      </c>
      <c r="C1439" s="325" t="s">
        <v>1455</v>
      </c>
      <c r="D1439" s="326" t="str">
        <f t="shared" si="1870"/>
        <v>Non-Op</v>
      </c>
      <c r="E1439" s="326"/>
      <c r="F1439" s="339">
        <v>43070</v>
      </c>
      <c r="G1439" s="326"/>
      <c r="H1439" s="327" t="str">
        <f t="shared" si="1888"/>
        <v/>
      </c>
      <c r="I1439" s="327" t="str">
        <f t="shared" si="1889"/>
        <v/>
      </c>
      <c r="J1439" s="327" t="str">
        <f t="shared" si="1890"/>
        <v/>
      </c>
      <c r="K1439" s="327" t="str">
        <f t="shared" si="1886"/>
        <v>Non-Op</v>
      </c>
      <c r="L1439" s="327" t="str">
        <f t="shared" si="1902"/>
        <v>NO</v>
      </c>
      <c r="M1439" s="327" t="str">
        <f t="shared" si="1903"/>
        <v>NO</v>
      </c>
      <c r="N1439" s="327" t="str">
        <f t="shared" si="1904"/>
        <v/>
      </c>
      <c r="O1439" s="445"/>
      <c r="P1439" s="328">
        <v>-3949.18</v>
      </c>
      <c r="Q1439" s="328">
        <v>-9748.02</v>
      </c>
      <c r="R1439" s="328">
        <v>-19369.28</v>
      </c>
      <c r="S1439" s="328">
        <v>-35191.71</v>
      </c>
      <c r="T1439" s="328">
        <v>-51644.59</v>
      </c>
      <c r="U1439" s="328">
        <v>-63186.51</v>
      </c>
      <c r="V1439" s="328">
        <v>-78221.289999999994</v>
      </c>
      <c r="W1439" s="328">
        <v>-93551.43</v>
      </c>
      <c r="X1439" s="328">
        <v>-109473.39</v>
      </c>
      <c r="Y1439" s="328">
        <v>-126584.45</v>
      </c>
      <c r="Z1439" s="328">
        <v>-145119.76</v>
      </c>
      <c r="AA1439" s="328">
        <v>-160985.15</v>
      </c>
      <c r="AB1439" s="328">
        <v>-173269.01</v>
      </c>
      <c r="AC1439" s="328"/>
      <c r="AD1439" s="328"/>
      <c r="AE1439" s="328">
        <f t="shared" si="1877"/>
        <v>-81807.056249999994</v>
      </c>
      <c r="AF1439" s="424"/>
      <c r="AG1439" s="384"/>
      <c r="AH1439" s="330"/>
      <c r="AI1439" s="330"/>
      <c r="AJ1439" s="330"/>
      <c r="AK1439" s="331">
        <f t="shared" si="1905"/>
        <v>-81807.056249999994</v>
      </c>
      <c r="AL1439" s="330">
        <f t="shared" si="1873"/>
        <v>-81807.056249999994</v>
      </c>
      <c r="AM1439" s="332"/>
      <c r="AN1439" s="330"/>
      <c r="AO1439" s="333">
        <f t="shared" si="1874"/>
        <v>0</v>
      </c>
      <c r="AP1439" s="232"/>
      <c r="AQ1439" s="334">
        <f t="shared" si="1885"/>
        <v>-173269.01</v>
      </c>
      <c r="AR1439" s="330"/>
      <c r="AS1439" s="330"/>
      <c r="AT1439" s="330"/>
      <c r="AU1439" s="331">
        <f t="shared" si="1891"/>
        <v>-173269.01</v>
      </c>
      <c r="AV1439" s="330">
        <f t="shared" si="1875"/>
        <v>-173269.01</v>
      </c>
      <c r="AW1439" s="332"/>
      <c r="AX1439" s="330"/>
      <c r="AY1439" s="332">
        <f t="shared" si="1876"/>
        <v>0</v>
      </c>
      <c r="AZ1439" s="470" t="s">
        <v>1665</v>
      </c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</row>
    <row r="1440" spans="1:83" s="11" customFormat="1" ht="12" customHeight="1">
      <c r="A1440" s="505">
        <v>25400812</v>
      </c>
      <c r="B1440" s="507" t="str">
        <f t="shared" si="1887"/>
        <v>25400812</v>
      </c>
      <c r="C1440" s="479" t="s">
        <v>1758</v>
      </c>
      <c r="D1440" s="480" t="str">
        <f t="shared" si="1870"/>
        <v>Non-Op</v>
      </c>
      <c r="E1440" s="480"/>
      <c r="F1440" s="495">
        <v>43586</v>
      </c>
      <c r="G1440" s="480"/>
      <c r="H1440" s="482" t="str">
        <f t="shared" si="1888"/>
        <v/>
      </c>
      <c r="I1440" s="482" t="str">
        <f t="shared" si="1889"/>
        <v/>
      </c>
      <c r="J1440" s="482" t="str">
        <f t="shared" si="1890"/>
        <v/>
      </c>
      <c r="K1440" s="482" t="str">
        <f t="shared" si="1886"/>
        <v>Non-Op</v>
      </c>
      <c r="L1440" s="482" t="str">
        <f t="shared" si="1902"/>
        <v>NO</v>
      </c>
      <c r="M1440" s="482" t="str">
        <f t="shared" si="1903"/>
        <v>NO</v>
      </c>
      <c r="N1440" s="482"/>
      <c r="O1440" s="483"/>
      <c r="P1440" s="484"/>
      <c r="Q1440" s="484"/>
      <c r="R1440" s="484"/>
      <c r="S1440" s="484"/>
      <c r="T1440" s="484"/>
      <c r="U1440" s="484">
        <v>-347.05</v>
      </c>
      <c r="V1440" s="484">
        <v>0</v>
      </c>
      <c r="W1440" s="484">
        <v>-3393.24</v>
      </c>
      <c r="X1440" s="484">
        <v>-7652.89</v>
      </c>
      <c r="Y1440" s="484">
        <v>-10332.27</v>
      </c>
      <c r="Z1440" s="484">
        <v>-16369.59</v>
      </c>
      <c r="AA1440" s="484">
        <v>-22767.43</v>
      </c>
      <c r="AB1440" s="484">
        <v>-29139.58</v>
      </c>
      <c r="AC1440" s="484"/>
      <c r="AD1440" s="484"/>
      <c r="AE1440" s="484">
        <f t="shared" si="1877"/>
        <v>-6286.0216666666674</v>
      </c>
      <c r="AF1440" s="526"/>
      <c r="AG1440" s="527"/>
      <c r="AH1440" s="487"/>
      <c r="AI1440" s="487"/>
      <c r="AJ1440" s="487"/>
      <c r="AK1440" s="488">
        <f t="shared" si="1905"/>
        <v>-6286.0216666666674</v>
      </c>
      <c r="AL1440" s="487">
        <f t="shared" ref="AL1440" si="1944">SUM(AI1440:AK1440)</f>
        <v>-6286.0216666666674</v>
      </c>
      <c r="AM1440" s="489"/>
      <c r="AN1440" s="487"/>
      <c r="AO1440" s="490">
        <f t="shared" ref="AO1440" si="1945">AM1440+AN1440</f>
        <v>0</v>
      </c>
      <c r="AP1440" s="232"/>
      <c r="AQ1440" s="491">
        <f t="shared" ref="AQ1440" si="1946">AB1440</f>
        <v>-29139.58</v>
      </c>
      <c r="AR1440" s="487"/>
      <c r="AS1440" s="487"/>
      <c r="AT1440" s="487"/>
      <c r="AU1440" s="488">
        <f t="shared" ref="AU1440" si="1947">AQ1440</f>
        <v>-29139.58</v>
      </c>
      <c r="AV1440" s="487">
        <f t="shared" ref="AV1440" si="1948">SUM(AS1440:AU1440)</f>
        <v>-29139.58</v>
      </c>
      <c r="AW1440" s="489"/>
      <c r="AX1440" s="487"/>
      <c r="AY1440" s="489">
        <f t="shared" si="1876"/>
        <v>0</v>
      </c>
      <c r="AZ1440" s="470" t="s">
        <v>1665</v>
      </c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</row>
    <row r="1441" spans="1:83" s="11" customFormat="1" ht="12" customHeight="1">
      <c r="A1441" s="345">
        <v>25400821</v>
      </c>
      <c r="B1441" s="358" t="str">
        <f t="shared" si="1887"/>
        <v>25400821</v>
      </c>
      <c r="C1441" s="363" t="s">
        <v>1543</v>
      </c>
      <c r="D1441" s="326" t="str">
        <f t="shared" si="1870"/>
        <v>Non-Op</v>
      </c>
      <c r="E1441" s="326"/>
      <c r="F1441" s="354">
        <v>43221</v>
      </c>
      <c r="G1441" s="326"/>
      <c r="H1441" s="327" t="str">
        <f t="shared" si="1888"/>
        <v/>
      </c>
      <c r="I1441" s="327" t="str">
        <f t="shared" si="1889"/>
        <v/>
      </c>
      <c r="J1441" s="327" t="str">
        <f t="shared" si="1890"/>
        <v/>
      </c>
      <c r="K1441" s="327" t="str">
        <f t="shared" ref="K1441:K1463" si="1949">IF(VALUE(AK1441),K$7,IF(ISBLANK(AK1441),"",K$7))</f>
        <v>Non-Op</v>
      </c>
      <c r="L1441" s="327" t="str">
        <f t="shared" ref="L1441:L1447" si="1950">IF(VALUE(AM1441),"W/C",IF(ISBLANK(AM1441),"NO","W/C"))</f>
        <v>NO</v>
      </c>
      <c r="M1441" s="327" t="str">
        <f t="shared" ref="M1441:M1447" si="1951">IF(VALUE(AN1441),"W/C",IF(ISBLANK(AN1441),"NO","W/C"))</f>
        <v>NO</v>
      </c>
      <c r="N1441" s="327" t="str">
        <f t="shared" ref="N1441:N1446" si="1952">IF(OR(CONCATENATE(L1441,M1441)="NOW/C",CONCATENATE(L1441,M1441)="W/CNO"),"W/C","")</f>
        <v/>
      </c>
      <c r="O1441" s="445"/>
      <c r="P1441" s="328">
        <v>0</v>
      </c>
      <c r="Q1441" s="328">
        <v>0</v>
      </c>
      <c r="R1441" s="328">
        <v>0</v>
      </c>
      <c r="S1441" s="328">
        <v>0</v>
      </c>
      <c r="T1441" s="328">
        <v>0</v>
      </c>
      <c r="U1441" s="328">
        <v>0</v>
      </c>
      <c r="V1441" s="328">
        <v>0</v>
      </c>
      <c r="W1441" s="328">
        <v>0</v>
      </c>
      <c r="X1441" s="328">
        <v>0</v>
      </c>
      <c r="Y1441" s="328">
        <v>0</v>
      </c>
      <c r="Z1441" s="328">
        <v>0</v>
      </c>
      <c r="AA1441" s="328">
        <v>0</v>
      </c>
      <c r="AB1441" s="328">
        <v>0</v>
      </c>
      <c r="AC1441" s="328"/>
      <c r="AD1441" s="328"/>
      <c r="AE1441" s="328">
        <f t="shared" si="1877"/>
        <v>0</v>
      </c>
      <c r="AF1441" s="424"/>
      <c r="AG1441" s="384"/>
      <c r="AH1441" s="330"/>
      <c r="AI1441" s="330"/>
      <c r="AJ1441" s="330"/>
      <c r="AK1441" s="331">
        <f t="shared" si="1905"/>
        <v>0</v>
      </c>
      <c r="AL1441" s="330">
        <f t="shared" ref="AL1441:AL1446" si="1953">SUM(AI1441:AK1441)</f>
        <v>0</v>
      </c>
      <c r="AM1441" s="332"/>
      <c r="AN1441" s="330"/>
      <c r="AO1441" s="333">
        <f t="shared" si="1874"/>
        <v>0</v>
      </c>
      <c r="AP1441" s="232"/>
      <c r="AQ1441" s="334">
        <f t="shared" si="1885"/>
        <v>0</v>
      </c>
      <c r="AR1441" s="330"/>
      <c r="AS1441" s="330"/>
      <c r="AT1441" s="330"/>
      <c r="AU1441" s="331">
        <f t="shared" ref="AU1441:AU1446" si="1954">AQ1441</f>
        <v>0</v>
      </c>
      <c r="AV1441" s="330">
        <f t="shared" ref="AV1441:AV1446" si="1955">SUM(AS1441:AU1441)</f>
        <v>0</v>
      </c>
      <c r="AW1441" s="332"/>
      <c r="AX1441" s="330"/>
      <c r="AY1441" s="332">
        <f t="shared" si="1876"/>
        <v>0</v>
      </c>
      <c r="AZ1441" s="470" t="s">
        <v>1665</v>
      </c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</row>
    <row r="1442" spans="1:83" s="11" customFormat="1" ht="12" customHeight="1">
      <c r="A1442" s="345">
        <v>25400831</v>
      </c>
      <c r="B1442" s="358" t="str">
        <f t="shared" si="1887"/>
        <v>25400831</v>
      </c>
      <c r="C1442" s="363" t="s">
        <v>1544</v>
      </c>
      <c r="D1442" s="326" t="str">
        <f t="shared" si="1870"/>
        <v>Non-Op</v>
      </c>
      <c r="E1442" s="326"/>
      <c r="F1442" s="354">
        <v>43221</v>
      </c>
      <c r="G1442" s="326"/>
      <c r="H1442" s="327" t="str">
        <f t="shared" si="1888"/>
        <v/>
      </c>
      <c r="I1442" s="327" t="str">
        <f t="shared" si="1889"/>
        <v/>
      </c>
      <c r="J1442" s="327" t="str">
        <f t="shared" si="1890"/>
        <v/>
      </c>
      <c r="K1442" s="327" t="str">
        <f t="shared" si="1949"/>
        <v>Non-Op</v>
      </c>
      <c r="L1442" s="327" t="str">
        <f t="shared" si="1950"/>
        <v>NO</v>
      </c>
      <c r="M1442" s="327" t="str">
        <f t="shared" si="1951"/>
        <v>NO</v>
      </c>
      <c r="N1442" s="327" t="str">
        <f t="shared" si="1952"/>
        <v/>
      </c>
      <c r="O1442" s="445"/>
      <c r="P1442" s="328">
        <v>0</v>
      </c>
      <c r="Q1442" s="328">
        <v>0</v>
      </c>
      <c r="R1442" s="328">
        <v>0</v>
      </c>
      <c r="S1442" s="328">
        <v>0</v>
      </c>
      <c r="T1442" s="328">
        <v>0</v>
      </c>
      <c r="U1442" s="328">
        <v>0</v>
      </c>
      <c r="V1442" s="328">
        <v>0</v>
      </c>
      <c r="W1442" s="328">
        <v>0</v>
      </c>
      <c r="X1442" s="328">
        <v>0</v>
      </c>
      <c r="Y1442" s="328">
        <v>0</v>
      </c>
      <c r="Z1442" s="328">
        <v>0</v>
      </c>
      <c r="AA1442" s="328">
        <v>0</v>
      </c>
      <c r="AB1442" s="328">
        <v>0</v>
      </c>
      <c r="AC1442" s="328"/>
      <c r="AD1442" s="328"/>
      <c r="AE1442" s="328">
        <f t="shared" si="1877"/>
        <v>0</v>
      </c>
      <c r="AF1442" s="424"/>
      <c r="AG1442" s="384"/>
      <c r="AH1442" s="330"/>
      <c r="AI1442" s="330"/>
      <c r="AJ1442" s="330"/>
      <c r="AK1442" s="331">
        <f t="shared" si="1905"/>
        <v>0</v>
      </c>
      <c r="AL1442" s="330">
        <f t="shared" si="1953"/>
        <v>0</v>
      </c>
      <c r="AM1442" s="332"/>
      <c r="AN1442" s="330"/>
      <c r="AO1442" s="333">
        <f t="shared" si="1874"/>
        <v>0</v>
      </c>
      <c r="AP1442" s="232"/>
      <c r="AQ1442" s="334">
        <f t="shared" si="1885"/>
        <v>0</v>
      </c>
      <c r="AR1442" s="330"/>
      <c r="AS1442" s="330"/>
      <c r="AT1442" s="330"/>
      <c r="AU1442" s="331">
        <f t="shared" si="1954"/>
        <v>0</v>
      </c>
      <c r="AV1442" s="330">
        <f t="shared" si="1955"/>
        <v>0</v>
      </c>
      <c r="AW1442" s="332"/>
      <c r="AX1442" s="330"/>
      <c r="AY1442" s="332">
        <f t="shared" si="1876"/>
        <v>0</v>
      </c>
      <c r="AZ1442" s="470" t="s">
        <v>1665</v>
      </c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</row>
    <row r="1443" spans="1:83" s="11" customFormat="1" ht="12" customHeight="1">
      <c r="A1443" s="345">
        <v>25400851</v>
      </c>
      <c r="B1443" s="358" t="str">
        <f t="shared" si="1887"/>
        <v>25400851</v>
      </c>
      <c r="C1443" s="363" t="s">
        <v>1545</v>
      </c>
      <c r="D1443" s="326" t="str">
        <f t="shared" si="1870"/>
        <v>Non-Op</v>
      </c>
      <c r="E1443" s="326"/>
      <c r="F1443" s="354">
        <v>43221</v>
      </c>
      <c r="G1443" s="326"/>
      <c r="H1443" s="327" t="str">
        <f t="shared" si="1888"/>
        <v/>
      </c>
      <c r="I1443" s="327" t="str">
        <f t="shared" si="1889"/>
        <v/>
      </c>
      <c r="J1443" s="327" t="str">
        <f t="shared" si="1890"/>
        <v/>
      </c>
      <c r="K1443" s="327" t="str">
        <f t="shared" si="1949"/>
        <v>Non-Op</v>
      </c>
      <c r="L1443" s="327" t="str">
        <f t="shared" si="1950"/>
        <v>NO</v>
      </c>
      <c r="M1443" s="327" t="str">
        <f t="shared" si="1951"/>
        <v>NO</v>
      </c>
      <c r="N1443" s="327" t="str">
        <f t="shared" si="1952"/>
        <v/>
      </c>
      <c r="O1443" s="445"/>
      <c r="P1443" s="328">
        <v>-484311.18</v>
      </c>
      <c r="Q1443" s="328">
        <v>-349343.18</v>
      </c>
      <c r="R1443" s="328">
        <v>-206588.27</v>
      </c>
      <c r="S1443" s="328">
        <v>-85903.73</v>
      </c>
      <c r="T1443" s="328">
        <v>9931.4500000000007</v>
      </c>
      <c r="U1443" s="328">
        <v>-1426981.44</v>
      </c>
      <c r="V1443" s="328">
        <v>-1335180.56</v>
      </c>
      <c r="W1443" s="328">
        <v>-1242275.8500000001</v>
      </c>
      <c r="X1443" s="328">
        <v>-1140405.82</v>
      </c>
      <c r="Y1443" s="328">
        <v>-1047716.57</v>
      </c>
      <c r="Z1443" s="328">
        <v>-918746.56</v>
      </c>
      <c r="AA1443" s="328">
        <v>-779306.86</v>
      </c>
      <c r="AB1443" s="328">
        <v>-611505.24</v>
      </c>
      <c r="AC1443" s="328"/>
      <c r="AD1443" s="328"/>
      <c r="AE1443" s="328">
        <f t="shared" si="1877"/>
        <v>-755868.80000000016</v>
      </c>
      <c r="AF1443" s="424"/>
      <c r="AG1443" s="384"/>
      <c r="AH1443" s="330"/>
      <c r="AI1443" s="330"/>
      <c r="AJ1443" s="330"/>
      <c r="AK1443" s="331">
        <f t="shared" si="1905"/>
        <v>-755868.80000000016</v>
      </c>
      <c r="AL1443" s="330">
        <f t="shared" si="1953"/>
        <v>-755868.80000000016</v>
      </c>
      <c r="AM1443" s="332"/>
      <c r="AN1443" s="330"/>
      <c r="AO1443" s="333">
        <f t="shared" si="1874"/>
        <v>0</v>
      </c>
      <c r="AP1443" s="232"/>
      <c r="AQ1443" s="334">
        <f t="shared" si="1885"/>
        <v>-611505.24</v>
      </c>
      <c r="AR1443" s="330"/>
      <c r="AS1443" s="330"/>
      <c r="AT1443" s="330"/>
      <c r="AU1443" s="331">
        <f t="shared" si="1954"/>
        <v>-611505.24</v>
      </c>
      <c r="AV1443" s="330">
        <f t="shared" si="1955"/>
        <v>-611505.24</v>
      </c>
      <c r="AW1443" s="332"/>
      <c r="AX1443" s="330"/>
      <c r="AY1443" s="332">
        <f t="shared" si="1876"/>
        <v>0</v>
      </c>
      <c r="AZ1443" s="470" t="s">
        <v>1665</v>
      </c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</row>
    <row r="1444" spans="1:83" s="11" customFormat="1" ht="12" customHeight="1">
      <c r="A1444" s="345">
        <v>25400861</v>
      </c>
      <c r="B1444" s="358" t="str">
        <f t="shared" si="1887"/>
        <v>25400861</v>
      </c>
      <c r="C1444" s="363" t="s">
        <v>1546</v>
      </c>
      <c r="D1444" s="326" t="str">
        <f t="shared" si="1870"/>
        <v>Non-Op</v>
      </c>
      <c r="E1444" s="326"/>
      <c r="F1444" s="354">
        <v>43221</v>
      </c>
      <c r="G1444" s="326"/>
      <c r="H1444" s="327" t="str">
        <f t="shared" si="1888"/>
        <v/>
      </c>
      <c r="I1444" s="327" t="str">
        <f t="shared" si="1889"/>
        <v/>
      </c>
      <c r="J1444" s="327" t="str">
        <f t="shared" si="1890"/>
        <v/>
      </c>
      <c r="K1444" s="327" t="str">
        <f t="shared" si="1949"/>
        <v>Non-Op</v>
      </c>
      <c r="L1444" s="327" t="str">
        <f t="shared" si="1950"/>
        <v>NO</v>
      </c>
      <c r="M1444" s="327" t="str">
        <f t="shared" si="1951"/>
        <v>NO</v>
      </c>
      <c r="N1444" s="327" t="str">
        <f t="shared" si="1952"/>
        <v/>
      </c>
      <c r="O1444" s="445"/>
      <c r="P1444" s="328">
        <v>0</v>
      </c>
      <c r="Q1444" s="328">
        <v>0</v>
      </c>
      <c r="R1444" s="328">
        <v>0</v>
      </c>
      <c r="S1444" s="328">
        <v>0</v>
      </c>
      <c r="T1444" s="328">
        <v>0</v>
      </c>
      <c r="U1444" s="328">
        <v>-3423699.83</v>
      </c>
      <c r="V1444" s="328">
        <v>-3178649.24</v>
      </c>
      <c r="W1444" s="328">
        <v>-2891447.22</v>
      </c>
      <c r="X1444" s="328">
        <v>-2568927.52</v>
      </c>
      <c r="Y1444" s="328">
        <v>-2287316.29</v>
      </c>
      <c r="Z1444" s="328">
        <v>-2050240.95</v>
      </c>
      <c r="AA1444" s="328">
        <v>-1776522.1</v>
      </c>
      <c r="AB1444" s="328">
        <v>-1408679.21</v>
      </c>
      <c r="AC1444" s="328"/>
      <c r="AD1444" s="328"/>
      <c r="AE1444" s="328">
        <f t="shared" si="1877"/>
        <v>-1573428.562916667</v>
      </c>
      <c r="AF1444" s="424"/>
      <c r="AG1444" s="384"/>
      <c r="AH1444" s="330"/>
      <c r="AI1444" s="330"/>
      <c r="AJ1444" s="330"/>
      <c r="AK1444" s="331">
        <f t="shared" si="1905"/>
        <v>-1573428.562916667</v>
      </c>
      <c r="AL1444" s="330">
        <f t="shared" si="1953"/>
        <v>-1573428.562916667</v>
      </c>
      <c r="AM1444" s="332"/>
      <c r="AN1444" s="330"/>
      <c r="AO1444" s="333">
        <f t="shared" si="1874"/>
        <v>0</v>
      </c>
      <c r="AP1444" s="232"/>
      <c r="AQ1444" s="334">
        <f t="shared" si="1885"/>
        <v>-1408679.21</v>
      </c>
      <c r="AR1444" s="330"/>
      <c r="AS1444" s="330"/>
      <c r="AT1444" s="330"/>
      <c r="AU1444" s="331">
        <f t="shared" si="1954"/>
        <v>-1408679.21</v>
      </c>
      <c r="AV1444" s="330">
        <f t="shared" si="1955"/>
        <v>-1408679.21</v>
      </c>
      <c r="AW1444" s="332"/>
      <c r="AX1444" s="330"/>
      <c r="AY1444" s="332">
        <f t="shared" si="1876"/>
        <v>0</v>
      </c>
      <c r="AZ1444" s="470" t="s">
        <v>1665</v>
      </c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</row>
    <row r="1445" spans="1:83" s="11" customFormat="1" ht="12" customHeight="1">
      <c r="A1445" s="345">
        <v>25400871</v>
      </c>
      <c r="B1445" s="358" t="str">
        <f t="shared" si="1887"/>
        <v>25400871</v>
      </c>
      <c r="C1445" s="363" t="s">
        <v>1575</v>
      </c>
      <c r="D1445" s="326" t="str">
        <f t="shared" si="1870"/>
        <v>Non-Op</v>
      </c>
      <c r="E1445" s="326"/>
      <c r="F1445" s="354">
        <v>43252</v>
      </c>
      <c r="G1445" s="326"/>
      <c r="H1445" s="327"/>
      <c r="I1445" s="327"/>
      <c r="J1445" s="327"/>
      <c r="K1445" s="327" t="str">
        <f t="shared" si="1949"/>
        <v>Non-Op</v>
      </c>
      <c r="L1445" s="327" t="str">
        <f t="shared" ref="L1445" si="1956">IF(VALUE(AM1445),"W/C",IF(ISBLANK(AM1445),"NO","W/C"))</f>
        <v>NO</v>
      </c>
      <c r="M1445" s="327" t="str">
        <f t="shared" ref="M1445" si="1957">IF(VALUE(AN1445),"W/C",IF(ISBLANK(AN1445),"NO","W/C"))</f>
        <v>NO</v>
      </c>
      <c r="N1445" s="327"/>
      <c r="O1445" s="445"/>
      <c r="P1445" s="328">
        <v>-74487.58</v>
      </c>
      <c r="Q1445" s="328">
        <v>-59394.84</v>
      </c>
      <c r="R1445" s="328">
        <v>-45385.4</v>
      </c>
      <c r="S1445" s="328">
        <v>-30265.15</v>
      </c>
      <c r="T1445" s="328">
        <v>-17471.349999999999</v>
      </c>
      <c r="U1445" s="328">
        <v>-17471.349999999999</v>
      </c>
      <c r="V1445" s="328">
        <v>0</v>
      </c>
      <c r="W1445" s="328">
        <v>0</v>
      </c>
      <c r="X1445" s="328">
        <v>0</v>
      </c>
      <c r="Y1445" s="328">
        <v>0</v>
      </c>
      <c r="Z1445" s="328">
        <v>0</v>
      </c>
      <c r="AA1445" s="328">
        <v>0</v>
      </c>
      <c r="AB1445" s="328">
        <v>0</v>
      </c>
      <c r="AC1445" s="328"/>
      <c r="AD1445" s="328"/>
      <c r="AE1445" s="328">
        <f t="shared" si="1877"/>
        <v>-17269.323333333334</v>
      </c>
      <c r="AF1445" s="424"/>
      <c r="AG1445" s="384"/>
      <c r="AH1445" s="330"/>
      <c r="AI1445" s="330"/>
      <c r="AJ1445" s="330"/>
      <c r="AK1445" s="331">
        <f t="shared" si="1905"/>
        <v>-17269.323333333334</v>
      </c>
      <c r="AL1445" s="330">
        <f t="shared" ref="AL1445" si="1958">SUM(AI1445:AK1445)</f>
        <v>-17269.323333333334</v>
      </c>
      <c r="AM1445" s="332"/>
      <c r="AN1445" s="330"/>
      <c r="AO1445" s="333">
        <f t="shared" ref="AO1445" si="1959">AM1445+AN1445</f>
        <v>0</v>
      </c>
      <c r="AP1445" s="232"/>
      <c r="AQ1445" s="334">
        <f t="shared" si="1885"/>
        <v>0</v>
      </c>
      <c r="AR1445" s="330"/>
      <c r="AS1445" s="330"/>
      <c r="AT1445" s="330"/>
      <c r="AU1445" s="331">
        <f t="shared" si="1954"/>
        <v>0</v>
      </c>
      <c r="AV1445" s="330">
        <f t="shared" ref="AV1445" si="1960">SUM(AS1445:AU1445)</f>
        <v>0</v>
      </c>
      <c r="AW1445" s="332"/>
      <c r="AX1445" s="330"/>
      <c r="AY1445" s="332">
        <f t="shared" ref="AY1445" si="1961">AW1445+AX1445</f>
        <v>0</v>
      </c>
      <c r="AZ1445" s="470" t="s">
        <v>1665</v>
      </c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</row>
    <row r="1446" spans="1:83" s="11" customFormat="1" ht="12" customHeight="1">
      <c r="A1446" s="345">
        <v>25400881</v>
      </c>
      <c r="B1446" s="358" t="str">
        <f t="shared" si="1887"/>
        <v>25400881</v>
      </c>
      <c r="C1446" s="363" t="s">
        <v>1547</v>
      </c>
      <c r="D1446" s="326" t="str">
        <f t="shared" si="1870"/>
        <v>Non-Op</v>
      </c>
      <c r="E1446" s="326"/>
      <c r="F1446" s="354">
        <v>43221</v>
      </c>
      <c r="G1446" s="326"/>
      <c r="H1446" s="327" t="str">
        <f t="shared" ref="H1446:H1494" si="1962">IF(VALUE(AH1446),H$7,IF(ISBLANK(AH1446),"",H$7))</f>
        <v/>
      </c>
      <c r="I1446" s="327" t="str">
        <f t="shared" ref="I1446:I1494" si="1963">IF(VALUE(AI1446),I$7,IF(ISBLANK(AI1446),"",I$7))</f>
        <v/>
      </c>
      <c r="J1446" s="327" t="str">
        <f t="shared" ref="J1446:J1494" si="1964">IF(VALUE(AJ1446),J$7,IF(ISBLANK(AJ1446),"",J$7))</f>
        <v/>
      </c>
      <c r="K1446" s="327" t="str">
        <f t="shared" si="1949"/>
        <v>Non-Op</v>
      </c>
      <c r="L1446" s="327" t="str">
        <f t="shared" si="1950"/>
        <v>NO</v>
      </c>
      <c r="M1446" s="327" t="str">
        <f t="shared" si="1951"/>
        <v>NO</v>
      </c>
      <c r="N1446" s="327" t="str">
        <f t="shared" si="1952"/>
        <v/>
      </c>
      <c r="O1446" s="445"/>
      <c r="P1446" s="328">
        <v>-24936.55</v>
      </c>
      <c r="Q1446" s="328">
        <v>-19100.78</v>
      </c>
      <c r="R1446" s="328">
        <v>-12876.81</v>
      </c>
      <c r="S1446" s="328">
        <v>-7317.7</v>
      </c>
      <c r="T1446" s="328">
        <v>-1611.22</v>
      </c>
      <c r="U1446" s="328">
        <v>-316681.8</v>
      </c>
      <c r="V1446" s="328">
        <v>-292489.49</v>
      </c>
      <c r="W1446" s="328">
        <v>-267634.14</v>
      </c>
      <c r="X1446" s="328">
        <v>-240918.65</v>
      </c>
      <c r="Y1446" s="328">
        <v>-213707.43</v>
      </c>
      <c r="Z1446" s="328">
        <v>-187867.96</v>
      </c>
      <c r="AA1446" s="328">
        <v>-164057.60000000001</v>
      </c>
      <c r="AB1446" s="328">
        <v>-136236.1</v>
      </c>
      <c r="AC1446" s="328"/>
      <c r="AD1446" s="328"/>
      <c r="AE1446" s="328">
        <f t="shared" si="1877"/>
        <v>-150404.15875</v>
      </c>
      <c r="AF1446" s="424"/>
      <c r="AG1446" s="384"/>
      <c r="AH1446" s="330"/>
      <c r="AI1446" s="330"/>
      <c r="AJ1446" s="330"/>
      <c r="AK1446" s="331">
        <f t="shared" si="1905"/>
        <v>-150404.15875</v>
      </c>
      <c r="AL1446" s="330">
        <f t="shared" si="1953"/>
        <v>-150404.15875</v>
      </c>
      <c r="AM1446" s="332"/>
      <c r="AN1446" s="330"/>
      <c r="AO1446" s="333">
        <f t="shared" si="1874"/>
        <v>0</v>
      </c>
      <c r="AP1446" s="232"/>
      <c r="AQ1446" s="334">
        <f t="shared" si="1885"/>
        <v>-136236.1</v>
      </c>
      <c r="AR1446" s="330"/>
      <c r="AS1446" s="330"/>
      <c r="AT1446" s="330"/>
      <c r="AU1446" s="331">
        <f t="shared" si="1954"/>
        <v>-136236.1</v>
      </c>
      <c r="AV1446" s="330">
        <f t="shared" si="1955"/>
        <v>-136236.1</v>
      </c>
      <c r="AW1446" s="332"/>
      <c r="AX1446" s="330"/>
      <c r="AY1446" s="332">
        <f t="shared" si="1876"/>
        <v>0</v>
      </c>
      <c r="AZ1446" s="470" t="s">
        <v>1665</v>
      </c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</row>
    <row r="1447" spans="1:83" s="11" customFormat="1" ht="12" customHeight="1">
      <c r="A1447" s="505">
        <v>25400891</v>
      </c>
      <c r="B1447" s="507" t="str">
        <f t="shared" si="1887"/>
        <v>25400891</v>
      </c>
      <c r="C1447" s="479" t="s">
        <v>1759</v>
      </c>
      <c r="D1447" s="480" t="str">
        <f t="shared" si="1870"/>
        <v>Non-Op</v>
      </c>
      <c r="E1447" s="480"/>
      <c r="F1447" s="495">
        <v>43586</v>
      </c>
      <c r="G1447" s="480"/>
      <c r="H1447" s="482" t="str">
        <f t="shared" si="1962"/>
        <v/>
      </c>
      <c r="I1447" s="482" t="str">
        <f t="shared" si="1963"/>
        <v/>
      </c>
      <c r="J1447" s="482" t="str">
        <f t="shared" si="1964"/>
        <v/>
      </c>
      <c r="K1447" s="482" t="str">
        <f t="shared" si="1949"/>
        <v>Non-Op</v>
      </c>
      <c r="L1447" s="482" t="str">
        <f t="shared" si="1950"/>
        <v>NO</v>
      </c>
      <c r="M1447" s="482" t="str">
        <f t="shared" si="1951"/>
        <v>NO</v>
      </c>
      <c r="N1447" s="482"/>
      <c r="O1447" s="483"/>
      <c r="P1447" s="484"/>
      <c r="Q1447" s="484"/>
      <c r="R1447" s="484"/>
      <c r="S1447" s="484"/>
      <c r="T1447" s="484"/>
      <c r="U1447" s="484">
        <v>-212775.95</v>
      </c>
      <c r="V1447" s="484">
        <v>-196143.7</v>
      </c>
      <c r="W1447" s="484">
        <v>-176725.81</v>
      </c>
      <c r="X1447" s="484">
        <v>-152608.92000000001</v>
      </c>
      <c r="Y1447" s="484">
        <v>-136820.60999999999</v>
      </c>
      <c r="Z1447" s="484">
        <v>-117712.48</v>
      </c>
      <c r="AA1447" s="484">
        <v>-100989.69</v>
      </c>
      <c r="AB1447" s="484">
        <v>-81105.89</v>
      </c>
      <c r="AC1447" s="484"/>
      <c r="AD1447" s="484"/>
      <c r="AE1447" s="484">
        <f t="shared" si="1877"/>
        <v>-94527.508749999994</v>
      </c>
      <c r="AF1447" s="526"/>
      <c r="AG1447" s="527"/>
      <c r="AH1447" s="487"/>
      <c r="AI1447" s="487"/>
      <c r="AJ1447" s="487"/>
      <c r="AK1447" s="488">
        <f t="shared" ref="AK1447" si="1965">AE1447</f>
        <v>-94527.508749999994</v>
      </c>
      <c r="AL1447" s="487">
        <f t="shared" ref="AL1447" si="1966">SUM(AI1447:AK1447)</f>
        <v>-94527.508749999994</v>
      </c>
      <c r="AM1447" s="489"/>
      <c r="AN1447" s="487"/>
      <c r="AO1447" s="490">
        <f t="shared" ref="AO1447" si="1967">AM1447+AN1447</f>
        <v>0</v>
      </c>
      <c r="AP1447" s="232"/>
      <c r="AQ1447" s="491">
        <f t="shared" ref="AQ1447" si="1968">AB1447</f>
        <v>-81105.89</v>
      </c>
      <c r="AR1447" s="487"/>
      <c r="AS1447" s="487"/>
      <c r="AT1447" s="487"/>
      <c r="AU1447" s="488">
        <f t="shared" ref="AU1447" si="1969">AQ1447</f>
        <v>-81105.89</v>
      </c>
      <c r="AV1447" s="487">
        <f t="shared" ref="AV1447" si="1970">SUM(AS1447:AU1447)</f>
        <v>-81105.89</v>
      </c>
      <c r="AW1447" s="489"/>
      <c r="AX1447" s="487"/>
      <c r="AY1447" s="489">
        <f t="shared" si="1876"/>
        <v>0</v>
      </c>
      <c r="AZ1447" s="470" t="s">
        <v>1665</v>
      </c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</row>
    <row r="1448" spans="1:83" s="11" customFormat="1" ht="12" customHeight="1">
      <c r="A1448" s="505">
        <v>25400902</v>
      </c>
      <c r="B1448" s="507" t="str">
        <f t="shared" si="1887"/>
        <v>25400902</v>
      </c>
      <c r="C1448" s="479" t="s">
        <v>1760</v>
      </c>
      <c r="D1448" s="480" t="str">
        <f t="shared" si="1870"/>
        <v>Non-Op</v>
      </c>
      <c r="E1448" s="480"/>
      <c r="F1448" s="495">
        <v>43586</v>
      </c>
      <c r="G1448" s="480"/>
      <c r="H1448" s="482" t="str">
        <f t="shared" si="1962"/>
        <v/>
      </c>
      <c r="I1448" s="482" t="str">
        <f t="shared" si="1963"/>
        <v/>
      </c>
      <c r="J1448" s="482" t="str">
        <f t="shared" si="1964"/>
        <v/>
      </c>
      <c r="K1448" s="482" t="str">
        <f t="shared" si="1949"/>
        <v>Non-Op</v>
      </c>
      <c r="L1448" s="482" t="str">
        <f t="shared" ref="L1448" si="1971">IF(VALUE(AM1448),"W/C",IF(ISBLANK(AM1448),"NO","W/C"))</f>
        <v>NO</v>
      </c>
      <c r="M1448" s="482" t="str">
        <f t="shared" ref="M1448" si="1972">IF(VALUE(AN1448),"W/C",IF(ISBLANK(AN1448),"NO","W/C"))</f>
        <v>NO</v>
      </c>
      <c r="N1448" s="482"/>
      <c r="O1448" s="483"/>
      <c r="P1448" s="484"/>
      <c r="Q1448" s="484"/>
      <c r="R1448" s="484"/>
      <c r="S1448" s="484"/>
      <c r="T1448" s="484"/>
      <c r="U1448" s="484">
        <v>-2097471.6</v>
      </c>
      <c r="V1448" s="484">
        <v>-1888659.31</v>
      </c>
      <c r="W1448" s="484">
        <v>-1809647.8</v>
      </c>
      <c r="X1448" s="484">
        <v>-1722989.11</v>
      </c>
      <c r="Y1448" s="484">
        <v>-1864942.98</v>
      </c>
      <c r="Z1448" s="484">
        <v>-1678230.3</v>
      </c>
      <c r="AA1448" s="484">
        <v>-1463487.54</v>
      </c>
      <c r="AB1448" s="484">
        <v>-1139183.33</v>
      </c>
      <c r="AC1448" s="484"/>
      <c r="AD1448" s="484"/>
      <c r="AE1448" s="484">
        <f t="shared" si="1877"/>
        <v>-1091251.6920833334</v>
      </c>
      <c r="AF1448" s="526"/>
      <c r="AG1448" s="527"/>
      <c r="AH1448" s="487"/>
      <c r="AI1448" s="487"/>
      <c r="AJ1448" s="487"/>
      <c r="AK1448" s="488">
        <f t="shared" ref="AK1448" si="1973">AE1448</f>
        <v>-1091251.6920833334</v>
      </c>
      <c r="AL1448" s="487">
        <f t="shared" ref="AL1448" si="1974">SUM(AI1448:AK1448)</f>
        <v>-1091251.6920833334</v>
      </c>
      <c r="AM1448" s="489"/>
      <c r="AN1448" s="487"/>
      <c r="AO1448" s="490">
        <f t="shared" ref="AO1448" si="1975">AM1448+AN1448</f>
        <v>0</v>
      </c>
      <c r="AP1448" s="232"/>
      <c r="AQ1448" s="491">
        <f t="shared" ref="AQ1448" si="1976">AB1448</f>
        <v>-1139183.33</v>
      </c>
      <c r="AR1448" s="487"/>
      <c r="AS1448" s="487"/>
      <c r="AT1448" s="487"/>
      <c r="AU1448" s="488">
        <f t="shared" ref="AU1448:AU1449" si="1977">AQ1448</f>
        <v>-1139183.33</v>
      </c>
      <c r="AV1448" s="487">
        <f t="shared" ref="AV1448" si="1978">SUM(AS1448:AU1448)</f>
        <v>-1139183.33</v>
      </c>
      <c r="AW1448" s="489"/>
      <c r="AX1448" s="487"/>
      <c r="AY1448" s="489">
        <f t="shared" ref="AY1448" si="1979">AW1448+AX1448</f>
        <v>0</v>
      </c>
      <c r="AZ1448" s="470" t="s">
        <v>1665</v>
      </c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</row>
    <row r="1449" spans="1:83" s="11" customFormat="1" ht="12" customHeight="1">
      <c r="A1449" s="505">
        <v>25400912</v>
      </c>
      <c r="B1449" s="507" t="str">
        <f t="shared" si="1887"/>
        <v>25400912</v>
      </c>
      <c r="C1449" s="479" t="s">
        <v>1761</v>
      </c>
      <c r="D1449" s="480" t="str">
        <f t="shared" si="1870"/>
        <v>Non-Op</v>
      </c>
      <c r="E1449" s="480"/>
      <c r="F1449" s="495">
        <v>43586</v>
      </c>
      <c r="G1449" s="480"/>
      <c r="H1449" s="482" t="str">
        <f t="shared" si="1962"/>
        <v/>
      </c>
      <c r="I1449" s="482" t="str">
        <f t="shared" si="1963"/>
        <v/>
      </c>
      <c r="J1449" s="482" t="str">
        <f t="shared" si="1964"/>
        <v/>
      </c>
      <c r="K1449" s="482" t="str">
        <f t="shared" si="1949"/>
        <v>Non-Op</v>
      </c>
      <c r="L1449" s="482" t="str">
        <f t="shared" ref="L1449:L1450" si="1980">IF(VALUE(AM1449),"W/C",IF(ISBLANK(AM1449),"NO","W/C"))</f>
        <v>NO</v>
      </c>
      <c r="M1449" s="482" t="str">
        <f t="shared" ref="M1449:M1450" si="1981">IF(VALUE(AN1449),"W/C",IF(ISBLANK(AN1449),"NO","W/C"))</f>
        <v>NO</v>
      </c>
      <c r="N1449" s="482"/>
      <c r="O1449" s="483"/>
      <c r="P1449" s="484"/>
      <c r="Q1449" s="484"/>
      <c r="R1449" s="484"/>
      <c r="S1449" s="484"/>
      <c r="T1449" s="484"/>
      <c r="U1449" s="484">
        <v>-261008.87</v>
      </c>
      <c r="V1449" s="484">
        <v>-134121.60000000001</v>
      </c>
      <c r="W1449" s="484">
        <v>-124809.02</v>
      </c>
      <c r="X1449" s="484">
        <v>-117379.63</v>
      </c>
      <c r="Y1449" s="484">
        <v>-109683.23</v>
      </c>
      <c r="Z1449" s="484">
        <v>-100240.16</v>
      </c>
      <c r="AA1449" s="484">
        <v>-89941.83</v>
      </c>
      <c r="AB1449" s="484">
        <v>-78731.5</v>
      </c>
      <c r="AC1449" s="484"/>
      <c r="AD1449" s="484"/>
      <c r="AE1449" s="484">
        <f t="shared" si="1877"/>
        <v>-81379.174166666664</v>
      </c>
      <c r="AF1449" s="526"/>
      <c r="AG1449" s="527"/>
      <c r="AH1449" s="487"/>
      <c r="AI1449" s="487"/>
      <c r="AJ1449" s="487"/>
      <c r="AK1449" s="488">
        <f t="shared" ref="AK1449" si="1982">AE1449</f>
        <v>-81379.174166666664</v>
      </c>
      <c r="AL1449" s="487">
        <f t="shared" ref="AL1449:AL1451" si="1983">SUM(AI1449:AK1449)</f>
        <v>-81379.174166666664</v>
      </c>
      <c r="AM1449" s="489"/>
      <c r="AN1449" s="487"/>
      <c r="AO1449" s="490">
        <f t="shared" ref="AO1449:AO1450" si="1984">AM1449+AN1449</f>
        <v>0</v>
      </c>
      <c r="AP1449" s="232"/>
      <c r="AQ1449" s="491">
        <f t="shared" ref="AQ1449:AQ1450" si="1985">AB1449</f>
        <v>-78731.5</v>
      </c>
      <c r="AR1449" s="487"/>
      <c r="AS1449" s="487"/>
      <c r="AT1449" s="487"/>
      <c r="AU1449" s="488">
        <f t="shared" si="1977"/>
        <v>-78731.5</v>
      </c>
      <c r="AV1449" s="487">
        <f t="shared" ref="AV1449:AV1451" si="1986">SUM(AS1449:AU1449)</f>
        <v>-78731.5</v>
      </c>
      <c r="AW1449" s="489"/>
      <c r="AX1449" s="487"/>
      <c r="AY1449" s="489">
        <f t="shared" ref="AY1449:AY1450" si="1987">AW1449+AX1449</f>
        <v>0</v>
      </c>
      <c r="AZ1449" s="470" t="s">
        <v>1665</v>
      </c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</row>
    <row r="1450" spans="1:83" s="11" customFormat="1" ht="12" customHeight="1">
      <c r="A1450" s="505">
        <v>25400931</v>
      </c>
      <c r="B1450" s="507" t="str">
        <f t="shared" si="1887"/>
        <v>25400931</v>
      </c>
      <c r="C1450" s="479" t="s">
        <v>1819</v>
      </c>
      <c r="D1450" s="480" t="str">
        <f t="shared" si="1870"/>
        <v>W/C</v>
      </c>
      <c r="E1450" s="480"/>
      <c r="F1450" s="495">
        <v>43800</v>
      </c>
      <c r="G1450" s="480"/>
      <c r="H1450" s="482" t="str">
        <f t="shared" ref="H1450" si="1988">IF(VALUE(AH1450),H$7,IF(ISBLANK(AH1450),"",H$7))</f>
        <v/>
      </c>
      <c r="I1450" s="482" t="str">
        <f t="shared" ref="I1450" si="1989">IF(VALUE(AI1450),I$7,IF(ISBLANK(AI1450),"",I$7))</f>
        <v/>
      </c>
      <c r="J1450" s="482" t="str">
        <f t="shared" ref="J1450" si="1990">IF(VALUE(AJ1450),J$7,IF(ISBLANK(AJ1450),"",J$7))</f>
        <v/>
      </c>
      <c r="K1450" s="482" t="str">
        <f t="shared" ref="K1450" si="1991">IF(VALUE(AK1450),K$7,IF(ISBLANK(AK1450),"",K$7))</f>
        <v/>
      </c>
      <c r="L1450" s="482" t="str">
        <f t="shared" si="1980"/>
        <v>NO</v>
      </c>
      <c r="M1450" s="482" t="str">
        <f t="shared" si="1981"/>
        <v>W/C</v>
      </c>
      <c r="N1450" s="482" t="str">
        <f t="shared" ref="N1450" si="1992">IF(OR(CONCATENATE(L1450,M1450)="NOW/C",CONCATENATE(L1450,M1450)="W/CNO"),"W/C","")</f>
        <v>W/C</v>
      </c>
      <c r="O1450" s="483"/>
      <c r="P1450" s="484"/>
      <c r="Q1450" s="484"/>
      <c r="R1450" s="484"/>
      <c r="S1450" s="484"/>
      <c r="T1450" s="484"/>
      <c r="U1450" s="484"/>
      <c r="V1450" s="484"/>
      <c r="W1450" s="484"/>
      <c r="X1450" s="484"/>
      <c r="Y1450" s="484"/>
      <c r="Z1450" s="484"/>
      <c r="AA1450" s="484"/>
      <c r="AB1450" s="484">
        <v>-2420712</v>
      </c>
      <c r="AC1450" s="484"/>
      <c r="AD1450" s="484"/>
      <c r="AE1450" s="484">
        <f t="shared" ref="AE1450:AE1451" si="1993">(P1450+AB1450+SUM(Q1450:AA1450)*2)/24</f>
        <v>-100863</v>
      </c>
      <c r="AF1450" s="526"/>
      <c r="AG1450" s="527"/>
      <c r="AH1450" s="487"/>
      <c r="AI1450" s="487"/>
      <c r="AJ1450" s="487"/>
      <c r="AK1450" s="488"/>
      <c r="AL1450" s="487">
        <f t="shared" si="1983"/>
        <v>0</v>
      </c>
      <c r="AM1450" s="489"/>
      <c r="AN1450" s="487">
        <f t="shared" ref="AN1450" si="1994">AE1450</f>
        <v>-100863</v>
      </c>
      <c r="AO1450" s="490">
        <f t="shared" si="1984"/>
        <v>-100863</v>
      </c>
      <c r="AP1450" s="232"/>
      <c r="AQ1450" s="491">
        <f t="shared" si="1985"/>
        <v>-2420712</v>
      </c>
      <c r="AR1450" s="487"/>
      <c r="AS1450" s="487"/>
      <c r="AT1450" s="487"/>
      <c r="AU1450" s="488"/>
      <c r="AV1450" s="487">
        <f t="shared" si="1986"/>
        <v>0</v>
      </c>
      <c r="AW1450" s="489"/>
      <c r="AX1450" s="487">
        <f t="shared" ref="AX1450" si="1995">AQ1450</f>
        <v>-2420712</v>
      </c>
      <c r="AY1450" s="489">
        <f t="shared" si="1987"/>
        <v>-2420712</v>
      </c>
      <c r="AZ1450" s="47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</row>
    <row r="1451" spans="1:83" s="11" customFormat="1" ht="12" customHeight="1">
      <c r="A1451" s="505">
        <v>25400941</v>
      </c>
      <c r="B1451" s="507" t="str">
        <f t="shared" si="1887"/>
        <v>25400941</v>
      </c>
      <c r="C1451" s="479" t="s">
        <v>1843</v>
      </c>
      <c r="D1451" s="480" t="str">
        <f t="shared" si="1870"/>
        <v>W/C</v>
      </c>
      <c r="E1451" s="480"/>
      <c r="F1451" s="495">
        <v>43800</v>
      </c>
      <c r="G1451" s="480"/>
      <c r="H1451" s="482" t="str">
        <f t="shared" ref="H1451" si="1996">IF(VALUE(AH1451),H$7,IF(ISBLANK(AH1451),"",H$7))</f>
        <v/>
      </c>
      <c r="I1451" s="482" t="str">
        <f t="shared" ref="I1451" si="1997">IF(VALUE(AI1451),I$7,IF(ISBLANK(AI1451),"",I$7))</f>
        <v/>
      </c>
      <c r="J1451" s="482" t="str">
        <f t="shared" ref="J1451" si="1998">IF(VALUE(AJ1451),J$7,IF(ISBLANK(AJ1451),"",J$7))</f>
        <v/>
      </c>
      <c r="K1451" s="482" t="str">
        <f t="shared" ref="K1451" si="1999">IF(VALUE(AK1451),K$7,IF(ISBLANK(AK1451),"",K$7))</f>
        <v/>
      </c>
      <c r="L1451" s="482" t="str">
        <f t="shared" ref="L1451" si="2000">IF(VALUE(AM1451),"W/C",IF(ISBLANK(AM1451),"NO","W/C"))</f>
        <v>NO</v>
      </c>
      <c r="M1451" s="482" t="str">
        <f t="shared" ref="M1451" si="2001">IF(VALUE(AN1451),"W/C",IF(ISBLANK(AN1451),"NO","W/C"))</f>
        <v>W/C</v>
      </c>
      <c r="N1451" s="482" t="str">
        <f t="shared" ref="N1451" si="2002">IF(OR(CONCATENATE(L1451,M1451)="NOW/C",CONCATENATE(L1451,M1451)="W/CNO"),"W/C","")</f>
        <v>W/C</v>
      </c>
      <c r="O1451" s="483"/>
      <c r="P1451" s="484"/>
      <c r="Q1451" s="484"/>
      <c r="R1451" s="484"/>
      <c r="S1451" s="484"/>
      <c r="T1451" s="484"/>
      <c r="U1451" s="484"/>
      <c r="V1451" s="484"/>
      <c r="W1451" s="484"/>
      <c r="X1451" s="484"/>
      <c r="Y1451" s="484"/>
      <c r="Z1451" s="484"/>
      <c r="AA1451" s="484"/>
      <c r="AB1451" s="484">
        <v>-12482801.029999999</v>
      </c>
      <c r="AC1451" s="484"/>
      <c r="AD1451" s="484"/>
      <c r="AE1451" s="484">
        <f t="shared" si="1993"/>
        <v>-520116.70958333329</v>
      </c>
      <c r="AF1451" s="526"/>
      <c r="AG1451" s="527"/>
      <c r="AH1451" s="487"/>
      <c r="AI1451" s="487"/>
      <c r="AJ1451" s="487"/>
      <c r="AK1451" s="488"/>
      <c r="AL1451" s="487">
        <f t="shared" si="1983"/>
        <v>0</v>
      </c>
      <c r="AM1451" s="489"/>
      <c r="AN1451" s="487">
        <f t="shared" ref="AN1451" si="2003">AE1451</f>
        <v>-520116.70958333329</v>
      </c>
      <c r="AO1451" s="490">
        <f t="shared" ref="AO1451" si="2004">AM1451+AN1451</f>
        <v>-520116.70958333329</v>
      </c>
      <c r="AP1451" s="232"/>
      <c r="AQ1451" s="491">
        <f t="shared" ref="AQ1451" si="2005">AB1451</f>
        <v>-12482801.029999999</v>
      </c>
      <c r="AR1451" s="487"/>
      <c r="AS1451" s="487"/>
      <c r="AT1451" s="487"/>
      <c r="AU1451" s="488"/>
      <c r="AV1451" s="487">
        <f t="shared" si="1986"/>
        <v>0</v>
      </c>
      <c r="AW1451" s="489"/>
      <c r="AX1451" s="487">
        <f t="shared" ref="AX1451" si="2006">AQ1451</f>
        <v>-12482801.029999999</v>
      </c>
      <c r="AY1451" s="489">
        <f t="shared" ref="AY1451" si="2007">AW1451+AX1451</f>
        <v>-12482801.029999999</v>
      </c>
      <c r="AZ1451" s="470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</row>
    <row r="1452" spans="1:83" s="11" customFormat="1" ht="12" customHeight="1">
      <c r="A1452" s="161">
        <v>25500002</v>
      </c>
      <c r="B1452" s="108" t="str">
        <f t="shared" si="1887"/>
        <v>25500002</v>
      </c>
      <c r="C1452" s="94" t="s">
        <v>1175</v>
      </c>
      <c r="D1452" s="112" t="str">
        <f t="shared" si="1870"/>
        <v>AIC</v>
      </c>
      <c r="E1452" s="112"/>
      <c r="F1452" s="94"/>
      <c r="G1452" s="112"/>
      <c r="H1452" s="177" t="str">
        <f t="shared" si="1962"/>
        <v>AIC</v>
      </c>
      <c r="I1452" s="177" t="str">
        <f t="shared" si="1963"/>
        <v/>
      </c>
      <c r="J1452" s="177" t="str">
        <f t="shared" si="1964"/>
        <v/>
      </c>
      <c r="K1452" s="177" t="str">
        <f t="shared" si="1949"/>
        <v/>
      </c>
      <c r="L1452" s="177" t="str">
        <f t="shared" si="1902"/>
        <v>NO</v>
      </c>
      <c r="M1452" s="177" t="str">
        <f t="shared" si="1903"/>
        <v>NO</v>
      </c>
      <c r="N1452" s="177" t="str">
        <f t="shared" si="1904"/>
        <v/>
      </c>
      <c r="O1452"/>
      <c r="P1452" s="95">
        <v>-8165809</v>
      </c>
      <c r="Q1452" s="95">
        <v>-8165809</v>
      </c>
      <c r="R1452" s="95">
        <v>-8165809</v>
      </c>
      <c r="S1452" s="95">
        <v>-8165809</v>
      </c>
      <c r="T1452" s="95">
        <v>-8165809</v>
      </c>
      <c r="U1452" s="95">
        <v>-8165809</v>
      </c>
      <c r="V1452" s="95">
        <v>-8165809</v>
      </c>
      <c r="W1452" s="95">
        <v>-8165809</v>
      </c>
      <c r="X1452" s="95">
        <v>-8165809</v>
      </c>
      <c r="Y1452" s="95">
        <v>-8165809</v>
      </c>
      <c r="Z1452" s="95">
        <v>-8165809</v>
      </c>
      <c r="AA1452" s="95">
        <v>-8165809</v>
      </c>
      <c r="AB1452" s="95">
        <v>-8165809</v>
      </c>
      <c r="AC1452" s="95"/>
      <c r="AD1452" s="95"/>
      <c r="AE1452" s="95">
        <f t="shared" si="1877"/>
        <v>-8165809</v>
      </c>
      <c r="AF1452" s="97"/>
      <c r="AG1452" s="97"/>
      <c r="AH1452" s="99">
        <f>AE1452</f>
        <v>-8165809</v>
      </c>
      <c r="AI1452" s="99"/>
      <c r="AJ1452" s="99"/>
      <c r="AK1452" s="100"/>
      <c r="AL1452" s="99">
        <f t="shared" si="1873"/>
        <v>0</v>
      </c>
      <c r="AM1452" s="98"/>
      <c r="AN1452" s="99"/>
      <c r="AO1452" s="247">
        <f t="shared" si="1874"/>
        <v>0</v>
      </c>
      <c r="AP1452" s="232"/>
      <c r="AQ1452" s="86">
        <f t="shared" si="1885"/>
        <v>-8165809</v>
      </c>
      <c r="AR1452" s="99">
        <f>AQ1452</f>
        <v>-8165809</v>
      </c>
      <c r="AS1452" s="99"/>
      <c r="AT1452" s="99"/>
      <c r="AU1452" s="100"/>
      <c r="AV1452" s="99">
        <f t="shared" si="1875"/>
        <v>0</v>
      </c>
      <c r="AW1452" s="98"/>
      <c r="AX1452" s="99"/>
      <c r="AY1452" s="98">
        <f t="shared" si="1876"/>
        <v>0</v>
      </c>
      <c r="AZ1452" s="470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</row>
    <row r="1453" spans="1:83" s="11" customFormat="1" ht="12" customHeight="1">
      <c r="A1453" s="161">
        <v>25500022</v>
      </c>
      <c r="B1453" s="108" t="str">
        <f t="shared" si="1887"/>
        <v>25500022</v>
      </c>
      <c r="C1453" s="94" t="s">
        <v>1175</v>
      </c>
      <c r="D1453" s="112" t="str">
        <f t="shared" si="1870"/>
        <v>AIC</v>
      </c>
      <c r="E1453" s="112"/>
      <c r="F1453" s="94"/>
      <c r="G1453" s="112"/>
      <c r="H1453" s="177" t="str">
        <f t="shared" si="1962"/>
        <v>AIC</v>
      </c>
      <c r="I1453" s="177" t="str">
        <f t="shared" si="1963"/>
        <v/>
      </c>
      <c r="J1453" s="177" t="str">
        <f t="shared" si="1964"/>
        <v/>
      </c>
      <c r="K1453" s="177" t="str">
        <f t="shared" si="1949"/>
        <v/>
      </c>
      <c r="L1453" s="177" t="str">
        <f t="shared" si="1902"/>
        <v>NO</v>
      </c>
      <c r="M1453" s="177" t="str">
        <f t="shared" si="1903"/>
        <v>NO</v>
      </c>
      <c r="N1453" s="177" t="str">
        <f t="shared" si="1904"/>
        <v/>
      </c>
      <c r="O1453"/>
      <c r="P1453" s="95">
        <v>8165809</v>
      </c>
      <c r="Q1453" s="95">
        <v>8165809</v>
      </c>
      <c r="R1453" s="95">
        <v>8165809</v>
      </c>
      <c r="S1453" s="95">
        <v>8165809</v>
      </c>
      <c r="T1453" s="95">
        <v>8165809</v>
      </c>
      <c r="U1453" s="95">
        <v>8165809</v>
      </c>
      <c r="V1453" s="95">
        <v>8165809</v>
      </c>
      <c r="W1453" s="95">
        <v>8165809</v>
      </c>
      <c r="X1453" s="95">
        <v>8165809</v>
      </c>
      <c r="Y1453" s="95">
        <v>8165809</v>
      </c>
      <c r="Z1453" s="95">
        <v>8165809</v>
      </c>
      <c r="AA1453" s="95">
        <v>8165809</v>
      </c>
      <c r="AB1453" s="95">
        <v>8165809</v>
      </c>
      <c r="AC1453" s="95"/>
      <c r="AD1453" s="95"/>
      <c r="AE1453" s="95">
        <f t="shared" si="1877"/>
        <v>8165809</v>
      </c>
      <c r="AF1453" s="102"/>
      <c r="AG1453" s="97"/>
      <c r="AH1453" s="99">
        <f>AE1453</f>
        <v>8165809</v>
      </c>
      <c r="AI1453" s="99"/>
      <c r="AJ1453" s="99"/>
      <c r="AK1453" s="100"/>
      <c r="AL1453" s="99">
        <f t="shared" si="1873"/>
        <v>0</v>
      </c>
      <c r="AM1453" s="98"/>
      <c r="AN1453" s="99"/>
      <c r="AO1453" s="247">
        <f t="shared" si="1874"/>
        <v>0</v>
      </c>
      <c r="AP1453" s="232"/>
      <c r="AQ1453" s="86">
        <f t="shared" si="1885"/>
        <v>8165809</v>
      </c>
      <c r="AR1453" s="99">
        <f>AQ1453</f>
        <v>8165809</v>
      </c>
      <c r="AS1453" s="99"/>
      <c r="AT1453" s="99"/>
      <c r="AU1453" s="100"/>
      <c r="AV1453" s="99">
        <f t="shared" si="1875"/>
        <v>0</v>
      </c>
      <c r="AW1453" s="98"/>
      <c r="AX1453" s="99"/>
      <c r="AY1453" s="98">
        <f t="shared" si="1876"/>
        <v>0</v>
      </c>
      <c r="AZ1453" s="470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</row>
    <row r="1454" spans="1:83" s="11" customFormat="1" ht="12" customHeight="1">
      <c r="A1454" s="161">
        <v>25600072</v>
      </c>
      <c r="B1454" s="108" t="str">
        <f t="shared" si="1887"/>
        <v>25600072</v>
      </c>
      <c r="C1454" s="112" t="s">
        <v>313</v>
      </c>
      <c r="D1454" s="112" t="str">
        <f t="shared" si="1870"/>
        <v>W/C</v>
      </c>
      <c r="E1454" s="112"/>
      <c r="F1454" s="112"/>
      <c r="G1454" s="112"/>
      <c r="H1454" s="177" t="str">
        <f t="shared" si="1962"/>
        <v/>
      </c>
      <c r="I1454" s="177" t="str">
        <f t="shared" si="1963"/>
        <v/>
      </c>
      <c r="J1454" s="177" t="str">
        <f t="shared" si="1964"/>
        <v/>
      </c>
      <c r="K1454" s="177" t="str">
        <f t="shared" si="1949"/>
        <v/>
      </c>
      <c r="L1454" s="177" t="str">
        <f t="shared" si="1902"/>
        <v>NO</v>
      </c>
      <c r="M1454" s="177" t="str">
        <f t="shared" si="1903"/>
        <v>W/C</v>
      </c>
      <c r="N1454" s="177" t="str">
        <f t="shared" si="1904"/>
        <v>W/C</v>
      </c>
      <c r="O1454"/>
      <c r="P1454" s="95">
        <v>0</v>
      </c>
      <c r="Q1454" s="95">
        <v>0</v>
      </c>
      <c r="R1454" s="95">
        <v>0</v>
      </c>
      <c r="S1454" s="95">
        <v>0</v>
      </c>
      <c r="T1454" s="95">
        <v>0</v>
      </c>
      <c r="U1454" s="95">
        <v>0</v>
      </c>
      <c r="V1454" s="95">
        <v>0</v>
      </c>
      <c r="W1454" s="95">
        <v>0</v>
      </c>
      <c r="X1454" s="95">
        <v>0</v>
      </c>
      <c r="Y1454" s="95">
        <v>0</v>
      </c>
      <c r="Z1454" s="95">
        <v>0</v>
      </c>
      <c r="AA1454" s="95">
        <v>0</v>
      </c>
      <c r="AB1454" s="95">
        <v>0</v>
      </c>
      <c r="AC1454" s="95"/>
      <c r="AD1454" s="95"/>
      <c r="AE1454" s="95">
        <f t="shared" si="1877"/>
        <v>0</v>
      </c>
      <c r="AF1454" s="102"/>
      <c r="AG1454" s="102"/>
      <c r="AH1454" s="99"/>
      <c r="AI1454" s="99"/>
      <c r="AJ1454" s="99"/>
      <c r="AK1454" s="100"/>
      <c r="AL1454" s="99">
        <f t="shared" si="1873"/>
        <v>0</v>
      </c>
      <c r="AM1454" s="98"/>
      <c r="AN1454" s="99">
        <f t="shared" ref="AN1454:AN1459" si="2008">AE1454</f>
        <v>0</v>
      </c>
      <c r="AO1454" s="247">
        <f t="shared" si="1874"/>
        <v>0</v>
      </c>
      <c r="AP1454" s="232"/>
      <c r="AQ1454" s="86">
        <f t="shared" si="1885"/>
        <v>0</v>
      </c>
      <c r="AR1454" s="99"/>
      <c r="AS1454" s="99"/>
      <c r="AT1454" s="99"/>
      <c r="AU1454" s="100"/>
      <c r="AV1454" s="99">
        <f t="shared" si="1875"/>
        <v>0</v>
      </c>
      <c r="AW1454" s="98"/>
      <c r="AX1454" s="99">
        <f>AQ1454</f>
        <v>0</v>
      </c>
      <c r="AY1454" s="98">
        <f t="shared" si="1876"/>
        <v>0</v>
      </c>
      <c r="AZ1454" s="470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</row>
    <row r="1455" spans="1:83" s="11" customFormat="1" ht="12" customHeight="1">
      <c r="A1455" s="161">
        <v>25600081</v>
      </c>
      <c r="B1455" s="108" t="str">
        <f t="shared" si="1887"/>
        <v>25600081</v>
      </c>
      <c r="C1455" s="112" t="s">
        <v>704</v>
      </c>
      <c r="D1455" s="112" t="str">
        <f t="shared" si="1870"/>
        <v>W/C</v>
      </c>
      <c r="E1455" s="112"/>
      <c r="F1455" s="112"/>
      <c r="G1455" s="112"/>
      <c r="H1455" s="177" t="str">
        <f t="shared" si="1962"/>
        <v/>
      </c>
      <c r="I1455" s="177" t="str">
        <f t="shared" si="1963"/>
        <v/>
      </c>
      <c r="J1455" s="177" t="str">
        <f t="shared" si="1964"/>
        <v/>
      </c>
      <c r="K1455" s="177" t="str">
        <f t="shared" si="1949"/>
        <v/>
      </c>
      <c r="L1455" s="177" t="str">
        <f t="shared" si="1902"/>
        <v>NO</v>
      </c>
      <c r="M1455" s="177" t="str">
        <f t="shared" si="1903"/>
        <v>W/C</v>
      </c>
      <c r="N1455" s="177" t="str">
        <f t="shared" si="1904"/>
        <v>W/C</v>
      </c>
      <c r="O1455"/>
      <c r="P1455" s="95">
        <v>-217193.37</v>
      </c>
      <c r="Q1455" s="95">
        <v>-218055.69</v>
      </c>
      <c r="R1455" s="95">
        <v>-218055.69</v>
      </c>
      <c r="S1455" s="95">
        <v>-233772.81</v>
      </c>
      <c r="T1455" s="95">
        <v>-234829.92</v>
      </c>
      <c r="U1455" s="95">
        <v>-234829.92</v>
      </c>
      <c r="V1455" s="95">
        <v>-236650.34</v>
      </c>
      <c r="W1455" s="95">
        <v>-236650.34</v>
      </c>
      <c r="X1455" s="95">
        <v>-431793.47</v>
      </c>
      <c r="Y1455" s="95">
        <v>-431793.47</v>
      </c>
      <c r="Z1455" s="95">
        <v>-433870.58</v>
      </c>
      <c r="AA1455" s="95">
        <v>-433870.58</v>
      </c>
      <c r="AB1455" s="95">
        <v>-683868.43</v>
      </c>
      <c r="AC1455" s="95"/>
      <c r="AD1455" s="95"/>
      <c r="AE1455" s="95">
        <f t="shared" si="1877"/>
        <v>-316225.3091666667</v>
      </c>
      <c r="AF1455" s="102"/>
      <c r="AG1455" s="102"/>
      <c r="AH1455" s="99"/>
      <c r="AI1455" s="99"/>
      <c r="AJ1455" s="99"/>
      <c r="AK1455" s="100"/>
      <c r="AL1455" s="99">
        <f t="shared" si="1873"/>
        <v>0</v>
      </c>
      <c r="AM1455" s="98"/>
      <c r="AN1455" s="99">
        <f t="shared" si="2008"/>
        <v>-316225.3091666667</v>
      </c>
      <c r="AO1455" s="247">
        <f t="shared" si="1874"/>
        <v>-316225.3091666667</v>
      </c>
      <c r="AP1455" s="232"/>
      <c r="AQ1455" s="86">
        <f t="shared" si="1885"/>
        <v>-683868.43</v>
      </c>
      <c r="AR1455" s="99"/>
      <c r="AS1455" s="99"/>
      <c r="AT1455" s="99"/>
      <c r="AU1455" s="100"/>
      <c r="AV1455" s="99">
        <f t="shared" si="1875"/>
        <v>0</v>
      </c>
      <c r="AW1455" s="98"/>
      <c r="AX1455" s="99">
        <f t="shared" ref="AX1455:AX1459" si="2009">AQ1455</f>
        <v>-683868.43</v>
      </c>
      <c r="AY1455" s="98">
        <f t="shared" si="1876"/>
        <v>-683868.43</v>
      </c>
      <c r="AZ1455" s="470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</row>
    <row r="1456" spans="1:83" s="11" customFormat="1" ht="12" customHeight="1">
      <c r="A1456" s="161">
        <v>25600102</v>
      </c>
      <c r="B1456" s="108" t="str">
        <f t="shared" si="1887"/>
        <v>25600102</v>
      </c>
      <c r="C1456" s="112" t="s">
        <v>851</v>
      </c>
      <c r="D1456" s="112" t="str">
        <f t="shared" ref="D1456:D1484" si="2010">IF(CONCATENATE(H1456,I1456,J1456,K1456,N1456)= "ERBGRB","CRB",CONCATENATE(H1456,I1456,J1456,K1456,N1456))</f>
        <v>W/C</v>
      </c>
      <c r="E1456" s="112"/>
      <c r="F1456" s="112"/>
      <c r="G1456" s="112"/>
      <c r="H1456" s="177" t="str">
        <f t="shared" si="1962"/>
        <v/>
      </c>
      <c r="I1456" s="177" t="str">
        <f t="shared" si="1963"/>
        <v/>
      </c>
      <c r="J1456" s="177" t="str">
        <f t="shared" si="1964"/>
        <v/>
      </c>
      <c r="K1456" s="177" t="str">
        <f t="shared" si="1949"/>
        <v/>
      </c>
      <c r="L1456" s="177" t="str">
        <f t="shared" si="1902"/>
        <v>NO</v>
      </c>
      <c r="M1456" s="177" t="str">
        <f t="shared" si="1903"/>
        <v>W/C</v>
      </c>
      <c r="N1456" s="177" t="str">
        <f t="shared" si="1904"/>
        <v>W/C</v>
      </c>
      <c r="O1456"/>
      <c r="P1456" s="95">
        <v>0</v>
      </c>
      <c r="Q1456" s="95">
        <v>0</v>
      </c>
      <c r="R1456" s="95">
        <v>0</v>
      </c>
      <c r="S1456" s="95">
        <v>0</v>
      </c>
      <c r="T1456" s="95">
        <v>0</v>
      </c>
      <c r="U1456" s="95">
        <v>0</v>
      </c>
      <c r="V1456" s="95">
        <v>0</v>
      </c>
      <c r="W1456" s="95">
        <v>0</v>
      </c>
      <c r="X1456" s="95">
        <v>0</v>
      </c>
      <c r="Y1456" s="95">
        <v>0</v>
      </c>
      <c r="Z1456" s="95">
        <v>0</v>
      </c>
      <c r="AA1456" s="95">
        <v>0</v>
      </c>
      <c r="AB1456" s="95">
        <v>0</v>
      </c>
      <c r="AC1456" s="95"/>
      <c r="AD1456" s="95"/>
      <c r="AE1456" s="95">
        <f t="shared" si="1877"/>
        <v>0</v>
      </c>
      <c r="AF1456" s="102"/>
      <c r="AG1456" s="102"/>
      <c r="AH1456" s="99"/>
      <c r="AI1456" s="99"/>
      <c r="AJ1456" s="99"/>
      <c r="AK1456" s="100"/>
      <c r="AL1456" s="99">
        <f t="shared" si="1873"/>
        <v>0</v>
      </c>
      <c r="AM1456" s="98"/>
      <c r="AN1456" s="99">
        <f t="shared" si="2008"/>
        <v>0</v>
      </c>
      <c r="AO1456" s="247">
        <f t="shared" si="1874"/>
        <v>0</v>
      </c>
      <c r="AP1456" s="232"/>
      <c r="AQ1456" s="86">
        <f t="shared" si="1885"/>
        <v>0</v>
      </c>
      <c r="AR1456" s="99"/>
      <c r="AS1456" s="99"/>
      <c r="AT1456" s="99"/>
      <c r="AU1456" s="100"/>
      <c r="AV1456" s="99">
        <f t="shared" si="1875"/>
        <v>0</v>
      </c>
      <c r="AW1456" s="98"/>
      <c r="AX1456" s="99">
        <f t="shared" si="2009"/>
        <v>0</v>
      </c>
      <c r="AY1456" s="98">
        <f t="shared" si="1876"/>
        <v>0</v>
      </c>
      <c r="AZ1456" s="470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</row>
    <row r="1457" spans="1:83" s="11" customFormat="1" ht="12" customHeight="1">
      <c r="A1457" s="161">
        <v>25600111</v>
      </c>
      <c r="B1457" s="108" t="str">
        <f t="shared" si="1887"/>
        <v>25600111</v>
      </c>
      <c r="C1457" s="112" t="s">
        <v>852</v>
      </c>
      <c r="D1457" s="112" t="str">
        <f t="shared" si="2010"/>
        <v>W/C</v>
      </c>
      <c r="E1457" s="112"/>
      <c r="F1457" s="112"/>
      <c r="G1457" s="112"/>
      <c r="H1457" s="177" t="str">
        <f t="shared" si="1962"/>
        <v/>
      </c>
      <c r="I1457" s="177" t="str">
        <f t="shared" si="1963"/>
        <v/>
      </c>
      <c r="J1457" s="177" t="str">
        <f t="shared" si="1964"/>
        <v/>
      </c>
      <c r="K1457" s="177" t="str">
        <f t="shared" si="1949"/>
        <v/>
      </c>
      <c r="L1457" s="177" t="str">
        <f t="shared" si="1902"/>
        <v>NO</v>
      </c>
      <c r="M1457" s="177" t="str">
        <f t="shared" si="1903"/>
        <v>W/C</v>
      </c>
      <c r="N1457" s="177" t="str">
        <f t="shared" si="1904"/>
        <v>W/C</v>
      </c>
      <c r="O1457"/>
      <c r="P1457" s="95">
        <v>0</v>
      </c>
      <c r="Q1457" s="95">
        <v>0</v>
      </c>
      <c r="R1457" s="95">
        <v>0</v>
      </c>
      <c r="S1457" s="95">
        <v>0</v>
      </c>
      <c r="T1457" s="95">
        <v>0</v>
      </c>
      <c r="U1457" s="95">
        <v>0</v>
      </c>
      <c r="V1457" s="95">
        <v>0</v>
      </c>
      <c r="W1457" s="95">
        <v>0</v>
      </c>
      <c r="X1457" s="95">
        <v>0</v>
      </c>
      <c r="Y1457" s="95">
        <v>0</v>
      </c>
      <c r="Z1457" s="95">
        <v>0</v>
      </c>
      <c r="AA1457" s="95">
        <v>0</v>
      </c>
      <c r="AB1457" s="95">
        <v>0</v>
      </c>
      <c r="AC1457" s="95"/>
      <c r="AD1457" s="95"/>
      <c r="AE1457" s="95">
        <f t="shared" si="1877"/>
        <v>0</v>
      </c>
      <c r="AF1457" s="102"/>
      <c r="AG1457" s="102"/>
      <c r="AH1457" s="99"/>
      <c r="AI1457" s="99"/>
      <c r="AJ1457" s="99"/>
      <c r="AK1457" s="100"/>
      <c r="AL1457" s="99">
        <f t="shared" si="1873"/>
        <v>0</v>
      </c>
      <c r="AM1457" s="98"/>
      <c r="AN1457" s="99">
        <f t="shared" si="2008"/>
        <v>0</v>
      </c>
      <c r="AO1457" s="247">
        <f t="shared" si="1874"/>
        <v>0</v>
      </c>
      <c r="AP1457" s="232"/>
      <c r="AQ1457" s="86">
        <f t="shared" si="1885"/>
        <v>0</v>
      </c>
      <c r="AR1457" s="99"/>
      <c r="AS1457" s="99"/>
      <c r="AT1457" s="99"/>
      <c r="AU1457" s="100"/>
      <c r="AV1457" s="99">
        <f>SUM(AS1457:AU1457)</f>
        <v>0</v>
      </c>
      <c r="AW1457" s="98"/>
      <c r="AX1457" s="99">
        <f t="shared" si="2009"/>
        <v>0</v>
      </c>
      <c r="AY1457" s="98">
        <f t="shared" si="1876"/>
        <v>0</v>
      </c>
      <c r="AZ1457" s="470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</row>
    <row r="1458" spans="1:83" s="11" customFormat="1" ht="12" customHeight="1">
      <c r="A1458" s="336">
        <v>25600121</v>
      </c>
      <c r="B1458" s="337" t="str">
        <f t="shared" si="1887"/>
        <v>25600121</v>
      </c>
      <c r="C1458" s="326" t="s">
        <v>1425</v>
      </c>
      <c r="D1458" s="326" t="str">
        <f t="shared" si="2010"/>
        <v>W/C</v>
      </c>
      <c r="E1458" s="326"/>
      <c r="F1458" s="339">
        <v>43070</v>
      </c>
      <c r="G1458" s="326"/>
      <c r="H1458" s="327" t="str">
        <f t="shared" si="1962"/>
        <v/>
      </c>
      <c r="I1458" s="327" t="str">
        <f t="shared" si="1963"/>
        <v/>
      </c>
      <c r="J1458" s="327" t="str">
        <f t="shared" si="1964"/>
        <v/>
      </c>
      <c r="K1458" s="327" t="str">
        <f t="shared" si="1949"/>
        <v/>
      </c>
      <c r="L1458" s="327" t="str">
        <f t="shared" si="1902"/>
        <v>NO</v>
      </c>
      <c r="M1458" s="327" t="str">
        <f t="shared" si="1903"/>
        <v>W/C</v>
      </c>
      <c r="N1458" s="327" t="str">
        <f t="shared" si="1904"/>
        <v>W/C</v>
      </c>
      <c r="O1458" s="445"/>
      <c r="P1458" s="328">
        <v>-1506501.13</v>
      </c>
      <c r="Q1458" s="328">
        <v>-1443552.05</v>
      </c>
      <c r="R1458" s="328">
        <v>-1380602.97</v>
      </c>
      <c r="S1458" s="328">
        <v>-1317653.8899999999</v>
      </c>
      <c r="T1458" s="328">
        <v>-1254704.81</v>
      </c>
      <c r="U1458" s="328">
        <v>-1191755.73</v>
      </c>
      <c r="V1458" s="328">
        <v>-1128806.6499999999</v>
      </c>
      <c r="W1458" s="328">
        <v>-1065857.57</v>
      </c>
      <c r="X1458" s="328">
        <v>-1002908.49</v>
      </c>
      <c r="Y1458" s="328">
        <v>-939959.41</v>
      </c>
      <c r="Z1458" s="328">
        <v>-877010.33</v>
      </c>
      <c r="AA1458" s="328">
        <v>-814061.25</v>
      </c>
      <c r="AB1458" s="328">
        <v>-751112.17</v>
      </c>
      <c r="AC1458" s="328"/>
      <c r="AD1458" s="328"/>
      <c r="AE1458" s="328">
        <f t="shared" si="1877"/>
        <v>-1128806.6500000001</v>
      </c>
      <c r="AF1458" s="377"/>
      <c r="AG1458" s="377"/>
      <c r="AH1458" s="330"/>
      <c r="AI1458" s="330"/>
      <c r="AJ1458" s="330"/>
      <c r="AK1458" s="331"/>
      <c r="AL1458" s="330">
        <f t="shared" si="1873"/>
        <v>0</v>
      </c>
      <c r="AM1458" s="332"/>
      <c r="AN1458" s="330">
        <f t="shared" si="2008"/>
        <v>-1128806.6500000001</v>
      </c>
      <c r="AO1458" s="333">
        <f t="shared" si="1874"/>
        <v>-1128806.6500000001</v>
      </c>
      <c r="AP1458" s="232"/>
      <c r="AQ1458" s="334">
        <f t="shared" si="1885"/>
        <v>-751112.17</v>
      </c>
      <c r="AR1458" s="330"/>
      <c r="AS1458" s="330"/>
      <c r="AT1458" s="330"/>
      <c r="AU1458" s="331"/>
      <c r="AV1458" s="330">
        <f t="shared" si="1875"/>
        <v>0</v>
      </c>
      <c r="AW1458" s="332"/>
      <c r="AX1458" s="330">
        <f t="shared" si="2009"/>
        <v>-751112.17</v>
      </c>
      <c r="AY1458" s="332">
        <f t="shared" si="1876"/>
        <v>-751112.17</v>
      </c>
      <c r="AZ1458" s="470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</row>
    <row r="1459" spans="1:83" s="11" customFormat="1" ht="12" customHeight="1">
      <c r="A1459" s="336">
        <v>25600122</v>
      </c>
      <c r="B1459" s="337" t="str">
        <f t="shared" si="1887"/>
        <v>25600122</v>
      </c>
      <c r="C1459" s="326" t="s">
        <v>1426</v>
      </c>
      <c r="D1459" s="326" t="str">
        <f t="shared" si="2010"/>
        <v>W/C</v>
      </c>
      <c r="E1459" s="326"/>
      <c r="F1459" s="339">
        <v>43070</v>
      </c>
      <c r="G1459" s="326"/>
      <c r="H1459" s="327" t="str">
        <f t="shared" si="1962"/>
        <v/>
      </c>
      <c r="I1459" s="327" t="str">
        <f t="shared" si="1963"/>
        <v/>
      </c>
      <c r="J1459" s="327" t="str">
        <f t="shared" si="1964"/>
        <v/>
      </c>
      <c r="K1459" s="327" t="str">
        <f t="shared" si="1949"/>
        <v/>
      </c>
      <c r="L1459" s="327" t="str">
        <f t="shared" si="1902"/>
        <v>NO</v>
      </c>
      <c r="M1459" s="327" t="str">
        <f t="shared" si="1903"/>
        <v>W/C</v>
      </c>
      <c r="N1459" s="327" t="str">
        <f t="shared" si="1904"/>
        <v>W/C</v>
      </c>
      <c r="O1459" s="445"/>
      <c r="P1459" s="328">
        <v>48900.63</v>
      </c>
      <c r="Q1459" s="328">
        <v>46735.21</v>
      </c>
      <c r="R1459" s="328">
        <v>44569.79</v>
      </c>
      <c r="S1459" s="328">
        <v>42404.37</v>
      </c>
      <c r="T1459" s="328">
        <v>40238.949999999997</v>
      </c>
      <c r="U1459" s="328">
        <v>38073.53</v>
      </c>
      <c r="V1459" s="328">
        <v>35908.11</v>
      </c>
      <c r="W1459" s="328">
        <v>33742.69</v>
      </c>
      <c r="X1459" s="328">
        <v>31577.27</v>
      </c>
      <c r="Y1459" s="328">
        <v>29411.85</v>
      </c>
      <c r="Z1459" s="328">
        <v>27246.43</v>
      </c>
      <c r="AA1459" s="328">
        <v>25081.01</v>
      </c>
      <c r="AB1459" s="328">
        <v>22915.59</v>
      </c>
      <c r="AC1459" s="328"/>
      <c r="AD1459" s="328"/>
      <c r="AE1459" s="328">
        <f t="shared" si="1877"/>
        <v>35908.11</v>
      </c>
      <c r="AF1459" s="377"/>
      <c r="AG1459" s="377"/>
      <c r="AH1459" s="330"/>
      <c r="AI1459" s="330"/>
      <c r="AJ1459" s="330"/>
      <c r="AK1459" s="331"/>
      <c r="AL1459" s="330">
        <f t="shared" si="1873"/>
        <v>0</v>
      </c>
      <c r="AM1459" s="332"/>
      <c r="AN1459" s="330">
        <f t="shared" si="2008"/>
        <v>35908.11</v>
      </c>
      <c r="AO1459" s="333">
        <f t="shared" si="1874"/>
        <v>35908.11</v>
      </c>
      <c r="AP1459" s="232"/>
      <c r="AQ1459" s="334">
        <f t="shared" si="1885"/>
        <v>22915.59</v>
      </c>
      <c r="AR1459" s="330"/>
      <c r="AS1459" s="330"/>
      <c r="AT1459" s="330"/>
      <c r="AU1459" s="331"/>
      <c r="AV1459" s="330">
        <f t="shared" si="1875"/>
        <v>0</v>
      </c>
      <c r="AW1459" s="332"/>
      <c r="AX1459" s="330">
        <f t="shared" si="2009"/>
        <v>22915.59</v>
      </c>
      <c r="AY1459" s="332">
        <f t="shared" si="1876"/>
        <v>22915.59</v>
      </c>
      <c r="AZ1459" s="470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</row>
    <row r="1460" spans="1:83" s="11" customFormat="1" ht="12" customHeight="1">
      <c r="A1460" s="161">
        <v>25700043</v>
      </c>
      <c r="B1460" s="108" t="str">
        <f t="shared" si="1887"/>
        <v>25700043</v>
      </c>
      <c r="C1460" s="94" t="s">
        <v>1282</v>
      </c>
      <c r="D1460" s="112" t="str">
        <f t="shared" si="2010"/>
        <v>AIC</v>
      </c>
      <c r="E1460" s="112"/>
      <c r="F1460" s="94"/>
      <c r="G1460" s="112"/>
      <c r="H1460" s="177" t="str">
        <f t="shared" si="1962"/>
        <v>AIC</v>
      </c>
      <c r="I1460" s="177" t="str">
        <f t="shared" si="1963"/>
        <v/>
      </c>
      <c r="J1460" s="177" t="str">
        <f t="shared" si="1964"/>
        <v/>
      </c>
      <c r="K1460" s="177" t="str">
        <f t="shared" si="1949"/>
        <v/>
      </c>
      <c r="L1460" s="177" t="str">
        <f t="shared" si="1902"/>
        <v>NO</v>
      </c>
      <c r="M1460" s="177" t="str">
        <f t="shared" si="1903"/>
        <v>NO</v>
      </c>
      <c r="N1460" s="177" t="str">
        <f t="shared" si="1904"/>
        <v/>
      </c>
      <c r="O1460"/>
      <c r="P1460" s="95">
        <v>0</v>
      </c>
      <c r="Q1460" s="95">
        <v>0</v>
      </c>
      <c r="R1460" s="95">
        <v>0</v>
      </c>
      <c r="S1460" s="95">
        <v>0</v>
      </c>
      <c r="T1460" s="95">
        <v>0</v>
      </c>
      <c r="U1460" s="95">
        <v>0</v>
      </c>
      <c r="V1460" s="95">
        <v>0</v>
      </c>
      <c r="W1460" s="95">
        <v>0</v>
      </c>
      <c r="X1460" s="95">
        <v>0</v>
      </c>
      <c r="Y1460" s="95">
        <v>0</v>
      </c>
      <c r="Z1460" s="95">
        <v>0</v>
      </c>
      <c r="AA1460" s="95">
        <v>0</v>
      </c>
      <c r="AB1460" s="95">
        <v>0</v>
      </c>
      <c r="AC1460" s="95"/>
      <c r="AD1460" s="95"/>
      <c r="AE1460" s="95">
        <f t="shared" si="1877"/>
        <v>0</v>
      </c>
      <c r="AF1460" s="102"/>
      <c r="AG1460" s="102"/>
      <c r="AH1460" s="99">
        <f>AE1460</f>
        <v>0</v>
      </c>
      <c r="AI1460" s="99"/>
      <c r="AJ1460" s="99"/>
      <c r="AK1460" s="100"/>
      <c r="AL1460" s="99">
        <f t="shared" si="1873"/>
        <v>0</v>
      </c>
      <c r="AM1460" s="98"/>
      <c r="AN1460" s="99"/>
      <c r="AO1460" s="247">
        <f t="shared" si="1874"/>
        <v>0</v>
      </c>
      <c r="AP1460" s="232"/>
      <c r="AQ1460" s="86">
        <f t="shared" si="1885"/>
        <v>0</v>
      </c>
      <c r="AR1460" s="99">
        <f>AQ1460</f>
        <v>0</v>
      </c>
      <c r="AS1460" s="99"/>
      <c r="AT1460" s="99"/>
      <c r="AU1460" s="100"/>
      <c r="AV1460" s="99">
        <f t="shared" si="1875"/>
        <v>0</v>
      </c>
      <c r="AW1460" s="98"/>
      <c r="AX1460" s="99"/>
      <c r="AY1460" s="98">
        <f t="shared" si="1876"/>
        <v>0</v>
      </c>
      <c r="AZ1460" s="47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</row>
    <row r="1461" spans="1:83" s="11" customFormat="1" ht="12" customHeight="1">
      <c r="A1461" s="161">
        <v>28200002</v>
      </c>
      <c r="B1461" s="108" t="str">
        <f t="shared" si="1887"/>
        <v>28200002</v>
      </c>
      <c r="C1461" s="94" t="s">
        <v>599</v>
      </c>
      <c r="D1461" s="112" t="str">
        <f t="shared" si="2010"/>
        <v>GRB</v>
      </c>
      <c r="E1461" s="112"/>
      <c r="F1461" s="94"/>
      <c r="G1461" s="112"/>
      <c r="H1461" s="177" t="str">
        <f t="shared" si="1962"/>
        <v/>
      </c>
      <c r="I1461" s="177" t="str">
        <f t="shared" si="1963"/>
        <v/>
      </c>
      <c r="J1461" s="177" t="str">
        <f t="shared" si="1964"/>
        <v>GRB</v>
      </c>
      <c r="K1461" s="177" t="str">
        <f t="shared" si="1949"/>
        <v/>
      </c>
      <c r="L1461" s="177" t="str">
        <f t="shared" si="1902"/>
        <v>NO</v>
      </c>
      <c r="M1461" s="177" t="str">
        <f t="shared" si="1903"/>
        <v>NO</v>
      </c>
      <c r="N1461" s="177" t="str">
        <f t="shared" si="1904"/>
        <v/>
      </c>
      <c r="O1461"/>
      <c r="P1461" s="95">
        <v>-578290008.41999996</v>
      </c>
      <c r="Q1461" s="95">
        <v>-579370895.5</v>
      </c>
      <c r="R1461" s="95">
        <v>-580451782.58000004</v>
      </c>
      <c r="S1461" s="95">
        <v>-581532669.66999996</v>
      </c>
      <c r="T1461" s="95">
        <v>-582613556.75</v>
      </c>
      <c r="U1461" s="95">
        <v>-583694442.83000004</v>
      </c>
      <c r="V1461" s="95">
        <v>-579388858.91999996</v>
      </c>
      <c r="W1461" s="95">
        <v>-579572001</v>
      </c>
      <c r="X1461" s="95">
        <v>-579755142.08000004</v>
      </c>
      <c r="Y1461" s="95">
        <v>-577968015.15999997</v>
      </c>
      <c r="Z1461" s="95">
        <v>-577975932.25</v>
      </c>
      <c r="AA1461" s="95">
        <v>-577983849.33000004</v>
      </c>
      <c r="AB1461" s="95">
        <v>-576082873.40999997</v>
      </c>
      <c r="AC1461" s="95"/>
      <c r="AD1461" s="95"/>
      <c r="AE1461" s="95">
        <f t="shared" ref="AE1461:AE1521" si="2011">(P1461+AB1461+SUM(Q1461:AA1461)*2)/24</f>
        <v>-579791132.24874997</v>
      </c>
      <c r="AF1461" s="102"/>
      <c r="AG1461" s="102">
        <v>10</v>
      </c>
      <c r="AH1461" s="99"/>
      <c r="AI1461" s="99"/>
      <c r="AJ1461" s="99">
        <f>AE1461</f>
        <v>-579791132.24874997</v>
      </c>
      <c r="AK1461" s="100"/>
      <c r="AL1461" s="99">
        <f t="shared" si="1873"/>
        <v>-579791132.24874997</v>
      </c>
      <c r="AM1461" s="98"/>
      <c r="AN1461" s="99"/>
      <c r="AO1461" s="247">
        <f t="shared" si="1874"/>
        <v>0</v>
      </c>
      <c r="AP1461" s="232"/>
      <c r="AQ1461" s="86">
        <f t="shared" si="1885"/>
        <v>-576082873.40999997</v>
      </c>
      <c r="AR1461" s="99"/>
      <c r="AS1461" s="99"/>
      <c r="AT1461" s="99">
        <f>AQ1461</f>
        <v>-576082873.40999997</v>
      </c>
      <c r="AU1461" s="100"/>
      <c r="AV1461" s="99">
        <f t="shared" si="1875"/>
        <v>-576082873.40999997</v>
      </c>
      <c r="AW1461" s="98"/>
      <c r="AX1461" s="99"/>
      <c r="AY1461" s="98">
        <f t="shared" si="1876"/>
        <v>0</v>
      </c>
      <c r="AZ1461" s="470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</row>
    <row r="1462" spans="1:83" s="11" customFormat="1" ht="12" customHeight="1">
      <c r="A1462" s="161">
        <v>28200013</v>
      </c>
      <c r="B1462" s="108" t="str">
        <f t="shared" si="1887"/>
        <v>28200013</v>
      </c>
      <c r="C1462" s="145" t="s">
        <v>149</v>
      </c>
      <c r="D1462" s="112" t="str">
        <f t="shared" si="2010"/>
        <v>CRB</v>
      </c>
      <c r="E1462" s="112"/>
      <c r="F1462" s="179"/>
      <c r="G1462" s="112"/>
      <c r="H1462" s="177" t="str">
        <f t="shared" si="1962"/>
        <v/>
      </c>
      <c r="I1462" s="177" t="str">
        <f t="shared" si="1963"/>
        <v>ERB</v>
      </c>
      <c r="J1462" s="177" t="str">
        <f t="shared" si="1964"/>
        <v>GRB</v>
      </c>
      <c r="K1462" s="177" t="str">
        <f t="shared" si="1949"/>
        <v/>
      </c>
      <c r="L1462" s="177" t="str">
        <f t="shared" si="1902"/>
        <v>NO</v>
      </c>
      <c r="M1462" s="177" t="str">
        <f t="shared" si="1903"/>
        <v>NO</v>
      </c>
      <c r="N1462" s="177" t="str">
        <f t="shared" si="1904"/>
        <v/>
      </c>
      <c r="O1462"/>
      <c r="P1462" s="95">
        <v>-66763125.520000003</v>
      </c>
      <c r="Q1462" s="95">
        <v>-67084059.520000003</v>
      </c>
      <c r="R1462" s="95">
        <v>-67404993.519999996</v>
      </c>
      <c r="S1462" s="95">
        <v>-67725927.519999996</v>
      </c>
      <c r="T1462" s="95">
        <v>-68046861.519999996</v>
      </c>
      <c r="U1462" s="95">
        <v>-68367792.519999996</v>
      </c>
      <c r="V1462" s="95">
        <v>-68055332.519999996</v>
      </c>
      <c r="W1462" s="95">
        <v>-67033672.520000003</v>
      </c>
      <c r="X1462" s="95">
        <v>-67072323.520000003</v>
      </c>
      <c r="Y1462" s="95">
        <v>-70411109.519999996</v>
      </c>
      <c r="Z1462" s="95">
        <v>-70727978.519999996</v>
      </c>
      <c r="AA1462" s="95">
        <v>-71044847.519999996</v>
      </c>
      <c r="AB1462" s="95">
        <v>-68880730.519999996</v>
      </c>
      <c r="AC1462" s="95"/>
      <c r="AD1462" s="95"/>
      <c r="AE1462" s="95">
        <f t="shared" si="2011"/>
        <v>-68399735.561666653</v>
      </c>
      <c r="AF1462" s="102" t="s">
        <v>272</v>
      </c>
      <c r="AG1462" s="102" t="s">
        <v>1561</v>
      </c>
      <c r="AH1462" s="99"/>
      <c r="AI1462" s="99">
        <f>AE1462*C1533</f>
        <v>-45383224.545165822</v>
      </c>
      <c r="AJ1462" s="99">
        <f>AE1462*C1534</f>
        <v>-23016511.016500831</v>
      </c>
      <c r="AK1462" s="100"/>
      <c r="AL1462" s="99">
        <f t="shared" si="1873"/>
        <v>-68399735.561666653</v>
      </c>
      <c r="AM1462" s="98"/>
      <c r="AN1462" s="99"/>
      <c r="AO1462" s="247">
        <f t="shared" si="1874"/>
        <v>0</v>
      </c>
      <c r="AP1462" s="232"/>
      <c r="AQ1462" s="86">
        <f t="shared" si="1885"/>
        <v>-68880730.519999996</v>
      </c>
      <c r="AR1462" s="99"/>
      <c r="AS1462" s="99">
        <f>AQ1462*C1533</f>
        <v>-45702364.700019993</v>
      </c>
      <c r="AT1462" s="99">
        <f>AQ1462*C1534</f>
        <v>-23178365.819979999</v>
      </c>
      <c r="AU1462" s="100"/>
      <c r="AV1462" s="99">
        <f t="shared" si="1875"/>
        <v>-68880730.519999996</v>
      </c>
      <c r="AW1462" s="98"/>
      <c r="AX1462" s="99"/>
      <c r="AY1462" s="98">
        <f t="shared" si="1876"/>
        <v>0</v>
      </c>
      <c r="AZ1462" s="470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</row>
    <row r="1463" spans="1:83" s="11" customFormat="1" ht="12" customHeight="1">
      <c r="A1463" s="161">
        <v>28200121</v>
      </c>
      <c r="B1463" s="108" t="str">
        <f t="shared" si="1887"/>
        <v>28200121</v>
      </c>
      <c r="C1463" s="94" t="s">
        <v>142</v>
      </c>
      <c r="D1463" s="112" t="str">
        <f t="shared" si="2010"/>
        <v>ERB</v>
      </c>
      <c r="E1463" s="112"/>
      <c r="F1463" s="94"/>
      <c r="G1463" s="112"/>
      <c r="H1463" s="177" t="str">
        <f t="shared" si="1962"/>
        <v/>
      </c>
      <c r="I1463" s="177" t="str">
        <f t="shared" si="1963"/>
        <v>ERB</v>
      </c>
      <c r="J1463" s="177" t="str">
        <f t="shared" si="1964"/>
        <v/>
      </c>
      <c r="K1463" s="177" t="str">
        <f t="shared" si="1949"/>
        <v/>
      </c>
      <c r="L1463" s="177" t="str">
        <f t="shared" si="1902"/>
        <v>NO</v>
      </c>
      <c r="M1463" s="177" t="str">
        <f t="shared" si="1903"/>
        <v>NO</v>
      </c>
      <c r="N1463" s="177" t="str">
        <f t="shared" si="1904"/>
        <v/>
      </c>
      <c r="O1463"/>
      <c r="P1463" s="95">
        <v>-1353667766.8900001</v>
      </c>
      <c r="Q1463" s="95">
        <v>-1351934783.26</v>
      </c>
      <c r="R1463" s="95">
        <v>-1350201799.6199999</v>
      </c>
      <c r="S1463" s="95">
        <v>-1348468815.99</v>
      </c>
      <c r="T1463" s="95">
        <v>-1346735832.3499999</v>
      </c>
      <c r="U1463" s="95">
        <v>-1345002849.71</v>
      </c>
      <c r="V1463" s="95">
        <v>-1341520544.0799999</v>
      </c>
      <c r="W1463" s="95">
        <v>-1339496006.45</v>
      </c>
      <c r="X1463" s="95">
        <v>-1337471468.8099999</v>
      </c>
      <c r="Y1463" s="95">
        <v>-1329324392.1800001</v>
      </c>
      <c r="Z1463" s="95">
        <v>-1328174157.54</v>
      </c>
      <c r="AA1463" s="95">
        <v>-1325262300.9000001</v>
      </c>
      <c r="AB1463" s="95">
        <v>-1298766312.27</v>
      </c>
      <c r="AC1463" s="95"/>
      <c r="AD1463" s="95"/>
      <c r="AE1463" s="95">
        <f t="shared" si="2011"/>
        <v>-1339150832.5391665</v>
      </c>
      <c r="AF1463" s="102">
        <v>33</v>
      </c>
      <c r="AG1463" s="102"/>
      <c r="AH1463" s="99"/>
      <c r="AI1463" s="99">
        <f>AE1463</f>
        <v>-1339150832.5391665</v>
      </c>
      <c r="AJ1463" s="99"/>
      <c r="AK1463" s="100"/>
      <c r="AL1463" s="99">
        <f t="shared" si="1873"/>
        <v>-1339150832.5391665</v>
      </c>
      <c r="AM1463" s="98"/>
      <c r="AN1463" s="99"/>
      <c r="AO1463" s="247">
        <f t="shared" si="1874"/>
        <v>0</v>
      </c>
      <c r="AP1463" s="232"/>
      <c r="AQ1463" s="86">
        <f t="shared" si="1885"/>
        <v>-1298766312.27</v>
      </c>
      <c r="AR1463" s="99"/>
      <c r="AS1463" s="99">
        <f>AQ1463</f>
        <v>-1298766312.27</v>
      </c>
      <c r="AT1463" s="99"/>
      <c r="AU1463" s="100"/>
      <c r="AV1463" s="99">
        <f t="shared" si="1875"/>
        <v>-1298766312.27</v>
      </c>
      <c r="AW1463" s="98"/>
      <c r="AX1463" s="99"/>
      <c r="AY1463" s="98">
        <f t="shared" si="1876"/>
        <v>0</v>
      </c>
      <c r="AZ1463" s="470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</row>
    <row r="1464" spans="1:83" s="11" customFormat="1" ht="12" customHeight="1">
      <c r="A1464" s="493" t="s">
        <v>1596</v>
      </c>
      <c r="B1464" s="494" t="str">
        <f t="shared" si="1887"/>
        <v>28300001</v>
      </c>
      <c r="C1464" s="502" t="s">
        <v>1591</v>
      </c>
      <c r="D1464" s="480" t="str">
        <f t="shared" si="2010"/>
        <v>W/C</v>
      </c>
      <c r="E1464" s="480"/>
      <c r="F1464" s="481">
        <v>43298</v>
      </c>
      <c r="G1464" s="480"/>
      <c r="H1464" s="482" t="str">
        <f t="shared" si="1962"/>
        <v/>
      </c>
      <c r="I1464" s="482" t="str">
        <f t="shared" si="1963"/>
        <v/>
      </c>
      <c r="J1464" s="482" t="str">
        <f t="shared" si="1964"/>
        <v/>
      </c>
      <c r="K1464" s="482"/>
      <c r="L1464" s="482" t="str">
        <f t="shared" si="1902"/>
        <v>NO</v>
      </c>
      <c r="M1464" s="482" t="str">
        <f t="shared" si="1903"/>
        <v>W/C</v>
      </c>
      <c r="N1464" s="482" t="str">
        <f t="shared" si="1904"/>
        <v>W/C</v>
      </c>
      <c r="O1464" s="483"/>
      <c r="P1464" s="484">
        <v>-800017.28</v>
      </c>
      <c r="Q1464" s="484">
        <v>-785515.52000000002</v>
      </c>
      <c r="R1464" s="484">
        <v>-771013.76</v>
      </c>
      <c r="S1464" s="484">
        <v>-756512</v>
      </c>
      <c r="T1464" s="484">
        <v>-742010.24</v>
      </c>
      <c r="U1464" s="484">
        <v>-727508.47999999998</v>
      </c>
      <c r="V1464" s="484">
        <v>-713006.72</v>
      </c>
      <c r="W1464" s="484">
        <v>-698504.96</v>
      </c>
      <c r="X1464" s="484">
        <v>-684003.2</v>
      </c>
      <c r="Y1464" s="484">
        <v>-669501.43999999994</v>
      </c>
      <c r="Z1464" s="484">
        <v>-654999.68000000005</v>
      </c>
      <c r="AA1464" s="484">
        <v>-640497.92000000004</v>
      </c>
      <c r="AB1464" s="484">
        <v>-625996.16</v>
      </c>
      <c r="AC1464" s="484"/>
      <c r="AD1464" s="484"/>
      <c r="AE1464" s="484">
        <f t="shared" si="2011"/>
        <v>-713006.72000000009</v>
      </c>
      <c r="AF1464" s="485"/>
      <c r="AG1464" s="496"/>
      <c r="AH1464" s="487"/>
      <c r="AI1464" s="487"/>
      <c r="AJ1464" s="487"/>
      <c r="AK1464" s="488"/>
      <c r="AL1464" s="487">
        <f t="shared" ref="AL1464" si="2012">SUM(AI1464:AK1464)</f>
        <v>0</v>
      </c>
      <c r="AM1464" s="489"/>
      <c r="AN1464" s="487">
        <f>AE1464</f>
        <v>-713006.72000000009</v>
      </c>
      <c r="AO1464" s="490">
        <f t="shared" si="1874"/>
        <v>-713006.72000000009</v>
      </c>
      <c r="AP1464" s="232"/>
      <c r="AQ1464" s="491">
        <f t="shared" si="1885"/>
        <v>-625996.16</v>
      </c>
      <c r="AR1464" s="487"/>
      <c r="AS1464" s="487"/>
      <c r="AT1464" s="487"/>
      <c r="AU1464" s="488"/>
      <c r="AV1464" s="487">
        <f t="shared" ref="AV1464" si="2013">SUM(AS1464:AU1464)</f>
        <v>0</v>
      </c>
      <c r="AW1464" s="489"/>
      <c r="AX1464" s="487">
        <f t="shared" ref="AX1464" si="2014">AQ1464</f>
        <v>-625996.16</v>
      </c>
      <c r="AY1464" s="489">
        <f t="shared" ref="AY1464" si="2015">AW1464+AX1464</f>
        <v>-625996.16</v>
      </c>
      <c r="AZ1464" s="470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</row>
    <row r="1465" spans="1:83" s="11" customFormat="1" ht="12" customHeight="1">
      <c r="A1465" s="161">
        <v>28300031</v>
      </c>
      <c r="B1465" s="108" t="str">
        <f t="shared" si="1887"/>
        <v>28300031</v>
      </c>
      <c r="C1465" s="94" t="s">
        <v>512</v>
      </c>
      <c r="D1465" s="112" t="str">
        <f t="shared" si="2010"/>
        <v>Non-Op</v>
      </c>
      <c r="E1465" s="112"/>
      <c r="F1465" s="94"/>
      <c r="G1465" s="112"/>
      <c r="H1465" s="177" t="str">
        <f t="shared" si="1962"/>
        <v/>
      </c>
      <c r="I1465" s="177" t="str">
        <f t="shared" si="1963"/>
        <v/>
      </c>
      <c r="J1465" s="177" t="str">
        <f t="shared" si="1964"/>
        <v/>
      </c>
      <c r="K1465" s="177" t="str">
        <f t="shared" ref="K1465:K1472" si="2016">IF(VALUE(AK1465),K$7,IF(ISBLANK(AK1465),"",K$7))</f>
        <v>Non-Op</v>
      </c>
      <c r="L1465" s="177" t="str">
        <f t="shared" si="1902"/>
        <v>NO</v>
      </c>
      <c r="M1465" s="177" t="str">
        <f t="shared" si="1903"/>
        <v>NO</v>
      </c>
      <c r="N1465" s="177" t="str">
        <f t="shared" si="1904"/>
        <v/>
      </c>
      <c r="O1465"/>
      <c r="P1465" s="95">
        <v>-6728585.8600000003</v>
      </c>
      <c r="Q1465" s="95">
        <v>-4941411.9000000004</v>
      </c>
      <c r="R1465" s="95">
        <v>-17118916.530000001</v>
      </c>
      <c r="S1465" s="95">
        <v>-7408815.9100000001</v>
      </c>
      <c r="T1465" s="95">
        <v>-5069115.72</v>
      </c>
      <c r="U1465" s="95">
        <v>-4128802.8</v>
      </c>
      <c r="V1465" s="95">
        <v>-3538498.01</v>
      </c>
      <c r="W1465" s="95">
        <v>-2172472.84</v>
      </c>
      <c r="X1465" s="95">
        <v>-1246942.74</v>
      </c>
      <c r="Y1465" s="95">
        <v>-1759704.43</v>
      </c>
      <c r="Z1465" s="95">
        <v>-2026359.18</v>
      </c>
      <c r="AA1465" s="95">
        <v>-4955981.3600000003</v>
      </c>
      <c r="AB1465" s="95">
        <v>-3233849.09</v>
      </c>
      <c r="AC1465" s="95"/>
      <c r="AD1465" s="95"/>
      <c r="AE1465" s="95">
        <f t="shared" si="2011"/>
        <v>-4945686.574583333</v>
      </c>
      <c r="AF1465" s="102"/>
      <c r="AG1465" s="101"/>
      <c r="AH1465" s="99"/>
      <c r="AI1465" s="99"/>
      <c r="AJ1465" s="99"/>
      <c r="AK1465" s="100">
        <f>AE1465</f>
        <v>-4945686.574583333</v>
      </c>
      <c r="AL1465" s="99">
        <f t="shared" si="1873"/>
        <v>-4945686.574583333</v>
      </c>
      <c r="AM1465" s="98"/>
      <c r="AN1465" s="99"/>
      <c r="AO1465" s="247">
        <f t="shared" si="1874"/>
        <v>0</v>
      </c>
      <c r="AP1465" s="232"/>
      <c r="AQ1465" s="86">
        <f t="shared" si="1885"/>
        <v>-3233849.09</v>
      </c>
      <c r="AR1465" s="99"/>
      <c r="AS1465" s="99"/>
      <c r="AT1465" s="99"/>
      <c r="AU1465" s="100">
        <f>AQ1465</f>
        <v>-3233849.09</v>
      </c>
      <c r="AV1465" s="99">
        <f t="shared" si="1875"/>
        <v>-3233849.09</v>
      </c>
      <c r="AW1465" s="98"/>
      <c r="AX1465" s="99"/>
      <c r="AY1465" s="98">
        <f t="shared" si="1876"/>
        <v>0</v>
      </c>
      <c r="AZ1465" s="470" t="s">
        <v>1674</v>
      </c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</row>
    <row r="1466" spans="1:83" s="11" customFormat="1" ht="12" customHeight="1">
      <c r="A1466" s="161">
        <v>28300033</v>
      </c>
      <c r="B1466" s="108" t="str">
        <f t="shared" si="1887"/>
        <v>28300033</v>
      </c>
      <c r="C1466" s="94" t="s">
        <v>105</v>
      </c>
      <c r="D1466" s="112" t="str">
        <f t="shared" si="2010"/>
        <v>Non-Op</v>
      </c>
      <c r="E1466" s="112"/>
      <c r="F1466" s="94"/>
      <c r="G1466" s="112"/>
      <c r="H1466" s="177" t="str">
        <f t="shared" si="1962"/>
        <v/>
      </c>
      <c r="I1466" s="177" t="str">
        <f t="shared" si="1963"/>
        <v/>
      </c>
      <c r="J1466" s="177" t="str">
        <f t="shared" si="1964"/>
        <v/>
      </c>
      <c r="K1466" s="177" t="str">
        <f t="shared" si="2016"/>
        <v>Non-Op</v>
      </c>
      <c r="L1466" s="177" t="str">
        <f t="shared" si="1902"/>
        <v>NO</v>
      </c>
      <c r="M1466" s="177" t="str">
        <f t="shared" si="1903"/>
        <v>NO</v>
      </c>
      <c r="N1466" s="177" t="str">
        <f t="shared" si="1904"/>
        <v/>
      </c>
      <c r="O1466"/>
      <c r="P1466" s="95">
        <v>-47707810.770000003</v>
      </c>
      <c r="Q1466" s="95">
        <v>-47581849.270000003</v>
      </c>
      <c r="R1466" s="95">
        <v>-47455887.780000001</v>
      </c>
      <c r="S1466" s="95">
        <v>-47329926.270000003</v>
      </c>
      <c r="T1466" s="95">
        <v>-47203964.770000003</v>
      </c>
      <c r="U1466" s="95">
        <v>-47078003.280000001</v>
      </c>
      <c r="V1466" s="95">
        <v>-46952041.780000001</v>
      </c>
      <c r="W1466" s="95">
        <v>-46826080.280000001</v>
      </c>
      <c r="X1466" s="95">
        <v>-46700118.780000001</v>
      </c>
      <c r="Y1466" s="95">
        <v>-50137751.649999999</v>
      </c>
      <c r="Z1466" s="95">
        <v>-49987745.079999998</v>
      </c>
      <c r="AA1466" s="95">
        <v>-49837738.509999998</v>
      </c>
      <c r="AB1466" s="95">
        <v>-49687731.939999998</v>
      </c>
      <c r="AC1466" s="95"/>
      <c r="AD1466" s="95"/>
      <c r="AE1466" s="95">
        <f t="shared" si="2011"/>
        <v>-47982406.567083329</v>
      </c>
      <c r="AF1466" s="102"/>
      <c r="AG1466" s="101"/>
      <c r="AH1466" s="99"/>
      <c r="AI1466" s="99"/>
      <c r="AJ1466" s="99"/>
      <c r="AK1466" s="100">
        <f>AE1466</f>
        <v>-47982406.567083329</v>
      </c>
      <c r="AL1466" s="99">
        <f t="shared" si="1873"/>
        <v>-47982406.567083329</v>
      </c>
      <c r="AM1466" s="98"/>
      <c r="AN1466" s="99"/>
      <c r="AO1466" s="247">
        <f t="shared" si="1874"/>
        <v>0</v>
      </c>
      <c r="AP1466" s="232"/>
      <c r="AQ1466" s="86">
        <f t="shared" si="1885"/>
        <v>-49687731.939999998</v>
      </c>
      <c r="AR1466" s="99"/>
      <c r="AS1466" s="99"/>
      <c r="AT1466" s="99"/>
      <c r="AU1466" s="100">
        <f>AQ1466</f>
        <v>-49687731.939999998</v>
      </c>
      <c r="AV1466" s="99">
        <f t="shared" si="1875"/>
        <v>-49687731.939999998</v>
      </c>
      <c r="AW1466" s="98"/>
      <c r="AX1466" s="99"/>
      <c r="AY1466" s="98">
        <f t="shared" si="1876"/>
        <v>0</v>
      </c>
      <c r="AZ1466" s="470" t="s">
        <v>1680</v>
      </c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</row>
    <row r="1467" spans="1:83" s="11" customFormat="1" ht="12" customHeight="1">
      <c r="A1467" s="161">
        <v>28300041</v>
      </c>
      <c r="B1467" s="108" t="str">
        <f t="shared" si="1887"/>
        <v>28300041</v>
      </c>
      <c r="C1467" s="94" t="s">
        <v>342</v>
      </c>
      <c r="D1467" s="112" t="str">
        <f t="shared" si="2010"/>
        <v>Non-Op</v>
      </c>
      <c r="E1467" s="112"/>
      <c r="F1467" s="94"/>
      <c r="G1467" s="112"/>
      <c r="H1467" s="177" t="str">
        <f t="shared" si="1962"/>
        <v/>
      </c>
      <c r="I1467" s="177" t="str">
        <f t="shared" si="1963"/>
        <v/>
      </c>
      <c r="J1467" s="177" t="str">
        <f t="shared" si="1964"/>
        <v/>
      </c>
      <c r="K1467" s="177" t="str">
        <f t="shared" si="2016"/>
        <v>Non-Op</v>
      </c>
      <c r="L1467" s="177" t="str">
        <f t="shared" si="1902"/>
        <v>NO</v>
      </c>
      <c r="M1467" s="177" t="str">
        <f t="shared" si="1903"/>
        <v>NO</v>
      </c>
      <c r="N1467" s="177" t="str">
        <f t="shared" si="1904"/>
        <v/>
      </c>
      <c r="O1467"/>
      <c r="P1467" s="95">
        <v>-261657.82</v>
      </c>
      <c r="Q1467" s="95">
        <v>-158186.69</v>
      </c>
      <c r="R1467" s="95">
        <v>-273659.26</v>
      </c>
      <c r="S1467" s="95">
        <v>-514026.83</v>
      </c>
      <c r="T1467" s="95">
        <v>-429909.23</v>
      </c>
      <c r="U1467" s="95">
        <v>-415862.18</v>
      </c>
      <c r="V1467" s="95">
        <v>-341435.31</v>
      </c>
      <c r="W1467" s="95">
        <v>-221184.42</v>
      </c>
      <c r="X1467" s="95">
        <v>-165554.45000000001</v>
      </c>
      <c r="Y1467" s="95">
        <v>-231638.5</v>
      </c>
      <c r="Z1467" s="95">
        <v>-807858.79</v>
      </c>
      <c r="AA1467" s="95">
        <v>-1413591.01</v>
      </c>
      <c r="AB1467" s="95">
        <v>-952054.12</v>
      </c>
      <c r="AC1467" s="95"/>
      <c r="AD1467" s="95"/>
      <c r="AE1467" s="95">
        <f t="shared" si="2011"/>
        <v>-464980.22</v>
      </c>
      <c r="AF1467" s="102"/>
      <c r="AG1467" s="101"/>
      <c r="AH1467" s="99"/>
      <c r="AI1467" s="99"/>
      <c r="AJ1467" s="99"/>
      <c r="AK1467" s="100">
        <f>AE1467</f>
        <v>-464980.22</v>
      </c>
      <c r="AL1467" s="99">
        <f t="shared" si="1873"/>
        <v>-464980.22</v>
      </c>
      <c r="AM1467" s="98"/>
      <c r="AN1467" s="99"/>
      <c r="AO1467" s="247">
        <f t="shared" si="1874"/>
        <v>0</v>
      </c>
      <c r="AP1467" s="232"/>
      <c r="AQ1467" s="86">
        <f t="shared" si="1885"/>
        <v>-952054.12</v>
      </c>
      <c r="AR1467" s="99"/>
      <c r="AS1467" s="99"/>
      <c r="AT1467" s="99"/>
      <c r="AU1467" s="100">
        <f>AQ1467</f>
        <v>-952054.12</v>
      </c>
      <c r="AV1467" s="99">
        <f t="shared" si="1875"/>
        <v>-952054.12</v>
      </c>
      <c r="AW1467" s="98"/>
      <c r="AX1467" s="99"/>
      <c r="AY1467" s="98">
        <f t="shared" si="1876"/>
        <v>0</v>
      </c>
      <c r="AZ1467" s="470" t="s">
        <v>1674</v>
      </c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</row>
    <row r="1468" spans="1:83" s="11" customFormat="1" ht="12" customHeight="1">
      <c r="A1468" s="161">
        <v>28300043</v>
      </c>
      <c r="B1468" s="108" t="str">
        <f t="shared" si="1887"/>
        <v>28300043</v>
      </c>
      <c r="C1468" s="94" t="s">
        <v>106</v>
      </c>
      <c r="D1468" s="112" t="str">
        <f t="shared" si="2010"/>
        <v>AIC</v>
      </c>
      <c r="E1468" s="112"/>
      <c r="F1468" s="94"/>
      <c r="G1468" s="112"/>
      <c r="H1468" s="177" t="str">
        <f t="shared" si="1962"/>
        <v>AIC</v>
      </c>
      <c r="I1468" s="177" t="str">
        <f t="shared" si="1963"/>
        <v/>
      </c>
      <c r="J1468" s="177" t="str">
        <f t="shared" si="1964"/>
        <v/>
      </c>
      <c r="K1468" s="177" t="str">
        <f t="shared" si="2016"/>
        <v/>
      </c>
      <c r="L1468" s="177" t="str">
        <f t="shared" si="1902"/>
        <v>NO</v>
      </c>
      <c r="M1468" s="177" t="str">
        <f t="shared" si="1903"/>
        <v>NO</v>
      </c>
      <c r="N1468" s="177" t="str">
        <f t="shared" si="1904"/>
        <v/>
      </c>
      <c r="O1468"/>
      <c r="P1468" s="95">
        <v>-14453693.890000001</v>
      </c>
      <c r="Q1468" s="95">
        <v>-14414691.380000001</v>
      </c>
      <c r="R1468" s="95">
        <v>-14375688.880000001</v>
      </c>
      <c r="S1468" s="95">
        <v>-14336686.369999999</v>
      </c>
      <c r="T1468" s="95">
        <v>-14297683.92</v>
      </c>
      <c r="U1468" s="95">
        <v>-14259423.779999999</v>
      </c>
      <c r="V1468" s="95">
        <v>-14221163.640000001</v>
      </c>
      <c r="W1468" s="95">
        <v>-14182903.5</v>
      </c>
      <c r="X1468" s="95">
        <v>-14144643.359999999</v>
      </c>
      <c r="Y1468" s="95">
        <v>-14106383.210000001</v>
      </c>
      <c r="Z1468" s="95">
        <v>-14068123.07</v>
      </c>
      <c r="AA1468" s="95">
        <v>-14029862.93</v>
      </c>
      <c r="AB1468" s="95">
        <v>-13991602.789999999</v>
      </c>
      <c r="AC1468" s="95"/>
      <c r="AD1468" s="95"/>
      <c r="AE1468" s="95">
        <f t="shared" si="2011"/>
        <v>-14221658.531666666</v>
      </c>
      <c r="AF1468" s="102"/>
      <c r="AG1468" s="101"/>
      <c r="AH1468" s="99">
        <f>AE1468</f>
        <v>-14221658.531666666</v>
      </c>
      <c r="AI1468" s="99"/>
      <c r="AJ1468" s="99"/>
      <c r="AK1468" s="100"/>
      <c r="AL1468" s="99">
        <f t="shared" si="1873"/>
        <v>0</v>
      </c>
      <c r="AM1468" s="98"/>
      <c r="AN1468" s="99"/>
      <c r="AO1468" s="247">
        <f t="shared" si="1874"/>
        <v>0</v>
      </c>
      <c r="AP1468" s="232"/>
      <c r="AQ1468" s="86">
        <f t="shared" si="1885"/>
        <v>-13991602.789999999</v>
      </c>
      <c r="AR1468" s="99">
        <f>AQ1468</f>
        <v>-13991602.789999999</v>
      </c>
      <c r="AS1468" s="99"/>
      <c r="AT1468" s="99"/>
      <c r="AU1468" s="100"/>
      <c r="AV1468" s="99">
        <f t="shared" si="1875"/>
        <v>0</v>
      </c>
      <c r="AW1468" s="98"/>
      <c r="AX1468" s="99"/>
      <c r="AY1468" s="98">
        <f t="shared" si="1876"/>
        <v>0</v>
      </c>
      <c r="AZ1468" s="470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</row>
    <row r="1469" spans="1:83" s="11" customFormat="1" ht="12" customHeight="1">
      <c r="A1469" s="493">
        <v>28300073</v>
      </c>
      <c r="B1469" s="494" t="str">
        <f t="shared" si="1887"/>
        <v>28300073</v>
      </c>
      <c r="C1469" s="479" t="s">
        <v>1721</v>
      </c>
      <c r="D1469" s="480" t="str">
        <f t="shared" si="2010"/>
        <v>Non-Op</v>
      </c>
      <c r="E1469" s="480"/>
      <c r="F1469" s="481">
        <v>43541</v>
      </c>
      <c r="G1469" s="480"/>
      <c r="H1469" s="482" t="str">
        <f t="shared" si="1962"/>
        <v/>
      </c>
      <c r="I1469" s="482" t="str">
        <f t="shared" si="1963"/>
        <v/>
      </c>
      <c r="J1469" s="482" t="str">
        <f t="shared" si="1964"/>
        <v/>
      </c>
      <c r="K1469" s="482" t="str">
        <f t="shared" si="2016"/>
        <v>Non-Op</v>
      </c>
      <c r="L1469" s="482" t="str">
        <f t="shared" ref="L1469" si="2017">IF(VALUE(AM1469),"W/C",IF(ISBLANK(AM1469),"NO","W/C"))</f>
        <v>NO</v>
      </c>
      <c r="M1469" s="482" t="str">
        <f t="shared" ref="M1469" si="2018">IF(VALUE(AN1469),"W/C",IF(ISBLANK(AN1469),"NO","W/C"))</f>
        <v>NO</v>
      </c>
      <c r="N1469" s="482" t="str">
        <f t="shared" ref="N1469" si="2019">IF(OR(CONCATENATE(L1469,M1469)="NOW/C",CONCATENATE(L1469,M1469)="W/CNO"),"W/C","")</f>
        <v/>
      </c>
      <c r="O1469" s="483"/>
      <c r="P1469" s="484"/>
      <c r="Q1469" s="484"/>
      <c r="R1469" s="484"/>
      <c r="S1469" s="484">
        <v>-7141.88</v>
      </c>
      <c r="T1469" s="484">
        <v>-13435.55</v>
      </c>
      <c r="U1469" s="484">
        <v>-37397.660000000003</v>
      </c>
      <c r="V1469" s="484">
        <v>-67834.509999999995</v>
      </c>
      <c r="W1469" s="484">
        <v>-99282.43</v>
      </c>
      <c r="X1469" s="484">
        <v>-130672.67</v>
      </c>
      <c r="Y1469" s="484">
        <v>-180843.54</v>
      </c>
      <c r="Z1469" s="484">
        <v>-216275.08</v>
      </c>
      <c r="AA1469" s="484">
        <v>-255137.19</v>
      </c>
      <c r="AB1469" s="484">
        <v>-294611.68</v>
      </c>
      <c r="AC1469" s="484"/>
      <c r="AD1469" s="484"/>
      <c r="AE1469" s="484">
        <f t="shared" si="2011"/>
        <v>-96277.195833333346</v>
      </c>
      <c r="AF1469" s="485"/>
      <c r="AG1469" s="496"/>
      <c r="AH1469" s="487"/>
      <c r="AI1469" s="487"/>
      <c r="AJ1469" s="487"/>
      <c r="AK1469" s="488">
        <f>AE1469</f>
        <v>-96277.195833333346</v>
      </c>
      <c r="AL1469" s="487">
        <f t="shared" ref="AL1469" si="2020">SUM(AI1469:AK1469)</f>
        <v>-96277.195833333346</v>
      </c>
      <c r="AM1469" s="489"/>
      <c r="AN1469" s="487"/>
      <c r="AO1469" s="490">
        <f t="shared" ref="AO1469" si="2021">AM1469+AN1469</f>
        <v>0</v>
      </c>
      <c r="AP1469" s="232"/>
      <c r="AQ1469" s="491">
        <f t="shared" ref="AQ1469" si="2022">AB1469</f>
        <v>-294611.68</v>
      </c>
      <c r="AR1469" s="487"/>
      <c r="AS1469" s="487"/>
      <c r="AT1469" s="487"/>
      <c r="AU1469" s="488">
        <f>AQ1469</f>
        <v>-294611.68</v>
      </c>
      <c r="AV1469" s="487">
        <f t="shared" ref="AV1469" si="2023">SUM(AS1469:AU1469)</f>
        <v>-294611.68</v>
      </c>
      <c r="AW1469" s="489"/>
      <c r="AX1469" s="487"/>
      <c r="AY1469" s="489">
        <f t="shared" si="1876"/>
        <v>0</v>
      </c>
      <c r="AZ1469" s="470" t="s">
        <v>1671</v>
      </c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</row>
    <row r="1470" spans="1:83" s="11" customFormat="1" ht="12" customHeight="1">
      <c r="A1470" s="161">
        <v>28300081</v>
      </c>
      <c r="B1470" s="108" t="str">
        <f t="shared" si="1887"/>
        <v>28300081</v>
      </c>
      <c r="C1470" s="94" t="s">
        <v>862</v>
      </c>
      <c r="D1470" s="112" t="str">
        <f t="shared" si="2010"/>
        <v>ERB</v>
      </c>
      <c r="E1470" s="112"/>
      <c r="F1470" s="94"/>
      <c r="G1470" s="112"/>
      <c r="H1470" s="177" t="str">
        <f t="shared" si="1962"/>
        <v/>
      </c>
      <c r="I1470" s="177" t="str">
        <f t="shared" si="1963"/>
        <v>ERB</v>
      </c>
      <c r="J1470" s="177" t="str">
        <f t="shared" si="1964"/>
        <v/>
      </c>
      <c r="K1470" s="177" t="str">
        <f t="shared" si="2016"/>
        <v/>
      </c>
      <c r="L1470" s="177" t="str">
        <f t="shared" si="1902"/>
        <v>NO</v>
      </c>
      <c r="M1470" s="177" t="str">
        <f t="shared" si="1903"/>
        <v>NO</v>
      </c>
      <c r="N1470" s="177" t="str">
        <f t="shared" si="1904"/>
        <v/>
      </c>
      <c r="O1470"/>
      <c r="P1470" s="95">
        <v>-4534933.2</v>
      </c>
      <c r="Q1470" s="95">
        <v>-4522903.3499999996</v>
      </c>
      <c r="R1470" s="95">
        <v>-4510873.5</v>
      </c>
      <c r="S1470" s="95">
        <v>-4498843.6500000004</v>
      </c>
      <c r="T1470" s="95">
        <v>-4486813.8</v>
      </c>
      <c r="U1470" s="95">
        <v>-4474783.95</v>
      </c>
      <c r="V1470" s="95">
        <v>-4462754.0999999996</v>
      </c>
      <c r="W1470" s="95">
        <v>-4450724.25</v>
      </c>
      <c r="X1470" s="95">
        <v>-4438694.4000000004</v>
      </c>
      <c r="Y1470" s="95">
        <v>-4426664.55</v>
      </c>
      <c r="Z1470" s="95">
        <v>-4414634.7</v>
      </c>
      <c r="AA1470" s="95">
        <v>-4402604.8499999996</v>
      </c>
      <c r="AB1470" s="95">
        <v>-4390575</v>
      </c>
      <c r="AC1470" s="95"/>
      <c r="AD1470" s="95"/>
      <c r="AE1470" s="95">
        <f t="shared" si="2011"/>
        <v>-4462754.1000000006</v>
      </c>
      <c r="AF1470" s="102" t="s">
        <v>905</v>
      </c>
      <c r="AG1470" s="102"/>
      <c r="AH1470" s="99"/>
      <c r="AI1470" s="99">
        <f>AE1470</f>
        <v>-4462754.1000000006</v>
      </c>
      <c r="AJ1470" s="99"/>
      <c r="AK1470" s="100"/>
      <c r="AL1470" s="99">
        <f t="shared" si="1873"/>
        <v>-4462754.1000000006</v>
      </c>
      <c r="AM1470" s="98"/>
      <c r="AN1470" s="99"/>
      <c r="AO1470" s="247">
        <f t="shared" si="1874"/>
        <v>0</v>
      </c>
      <c r="AP1470" s="232"/>
      <c r="AQ1470" s="86">
        <f t="shared" si="1885"/>
        <v>-4390575</v>
      </c>
      <c r="AR1470" s="99"/>
      <c r="AS1470" s="99">
        <f>AQ1470</f>
        <v>-4390575</v>
      </c>
      <c r="AT1470" s="99"/>
      <c r="AU1470" s="100"/>
      <c r="AV1470" s="99">
        <f t="shared" si="1875"/>
        <v>-4390575</v>
      </c>
      <c r="AW1470" s="98"/>
      <c r="AX1470" s="99"/>
      <c r="AY1470" s="98">
        <f t="shared" si="1876"/>
        <v>0</v>
      </c>
      <c r="AZ1470" s="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</row>
    <row r="1471" spans="1:83" s="11" customFormat="1" ht="12" customHeight="1">
      <c r="A1471" s="161">
        <v>28300091</v>
      </c>
      <c r="B1471" s="108" t="str">
        <f t="shared" si="1887"/>
        <v>28300091</v>
      </c>
      <c r="C1471" s="94" t="s">
        <v>971</v>
      </c>
      <c r="D1471" s="112" t="str">
        <f t="shared" si="2010"/>
        <v>ERB</v>
      </c>
      <c r="E1471" s="112"/>
      <c r="F1471" s="94"/>
      <c r="G1471" s="112"/>
      <c r="H1471" s="177" t="str">
        <f t="shared" si="1962"/>
        <v/>
      </c>
      <c r="I1471" s="177" t="str">
        <f t="shared" si="1963"/>
        <v>ERB</v>
      </c>
      <c r="J1471" s="177" t="str">
        <f t="shared" si="1964"/>
        <v/>
      </c>
      <c r="K1471" s="177" t="str">
        <f t="shared" si="2016"/>
        <v/>
      </c>
      <c r="L1471" s="177" t="str">
        <f t="shared" si="1902"/>
        <v>NO</v>
      </c>
      <c r="M1471" s="177" t="str">
        <f t="shared" si="1903"/>
        <v>NO</v>
      </c>
      <c r="N1471" s="177" t="str">
        <f t="shared" si="1904"/>
        <v/>
      </c>
      <c r="O1471"/>
      <c r="P1471" s="95">
        <v>-308479.03999999998</v>
      </c>
      <c r="Q1471" s="95">
        <v>-308479.03999999998</v>
      </c>
      <c r="R1471" s="95">
        <v>-308479.03999999998</v>
      </c>
      <c r="S1471" s="95">
        <v>-308479.03999999998</v>
      </c>
      <c r="T1471" s="95">
        <v>-308479.03999999998</v>
      </c>
      <c r="U1471" s="95">
        <v>-308479.03999999998</v>
      </c>
      <c r="V1471" s="95">
        <v>-308479.03999999998</v>
      </c>
      <c r="W1471" s="95">
        <v>-308479.03999999998</v>
      </c>
      <c r="X1471" s="95">
        <v>-308479.03999999998</v>
      </c>
      <c r="Y1471" s="95">
        <v>-308479.03999999998</v>
      </c>
      <c r="Z1471" s="95">
        <v>-308479.03999999998</v>
      </c>
      <c r="AA1471" s="95">
        <v>-308479.03999999998</v>
      </c>
      <c r="AB1471" s="95">
        <v>-308479.03999999998</v>
      </c>
      <c r="AC1471" s="95"/>
      <c r="AD1471" s="95"/>
      <c r="AE1471" s="95">
        <f t="shared" si="2011"/>
        <v>-308479.03999999998</v>
      </c>
      <c r="AF1471" s="102" t="s">
        <v>434</v>
      </c>
      <c r="AG1471" s="102"/>
      <c r="AH1471" s="99"/>
      <c r="AI1471" s="99">
        <f>AE1471</f>
        <v>-308479.03999999998</v>
      </c>
      <c r="AJ1471" s="99"/>
      <c r="AK1471" s="100"/>
      <c r="AL1471" s="99">
        <f t="shared" si="1873"/>
        <v>-308479.03999999998</v>
      </c>
      <c r="AM1471" s="98"/>
      <c r="AN1471" s="99"/>
      <c r="AO1471" s="247">
        <f t="shared" si="1874"/>
        <v>0</v>
      </c>
      <c r="AP1471" s="232"/>
      <c r="AQ1471" s="86">
        <f t="shared" si="1885"/>
        <v>-308479.03999999998</v>
      </c>
      <c r="AR1471" s="99"/>
      <c r="AS1471" s="99">
        <f>AQ1471</f>
        <v>-308479.03999999998</v>
      </c>
      <c r="AT1471" s="99"/>
      <c r="AU1471" s="100"/>
      <c r="AV1471" s="99">
        <f t="shared" si="1875"/>
        <v>-308479.03999999998</v>
      </c>
      <c r="AW1471" s="98"/>
      <c r="AX1471" s="99"/>
      <c r="AY1471" s="98">
        <f t="shared" si="1876"/>
        <v>0</v>
      </c>
      <c r="AZ1471" s="470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</row>
    <row r="1472" spans="1:83" s="11" customFormat="1" ht="12" customHeight="1">
      <c r="A1472" s="336">
        <v>28300101</v>
      </c>
      <c r="B1472" s="337" t="str">
        <f t="shared" si="1887"/>
        <v>28300101</v>
      </c>
      <c r="C1472" s="325" t="s">
        <v>1468</v>
      </c>
      <c r="D1472" s="326" t="str">
        <f t="shared" si="2010"/>
        <v>ERB</v>
      </c>
      <c r="E1472" s="326"/>
      <c r="F1472" s="339">
        <v>43070</v>
      </c>
      <c r="G1472" s="326"/>
      <c r="H1472" s="327" t="str">
        <f t="shared" si="1962"/>
        <v/>
      </c>
      <c r="I1472" s="327" t="str">
        <f t="shared" si="1963"/>
        <v>ERB</v>
      </c>
      <c r="J1472" s="327" t="str">
        <f t="shared" si="1964"/>
        <v/>
      </c>
      <c r="K1472" s="327" t="str">
        <f t="shared" si="2016"/>
        <v/>
      </c>
      <c r="L1472" s="327" t="str">
        <f t="shared" si="1902"/>
        <v>NO</v>
      </c>
      <c r="M1472" s="327" t="str">
        <f t="shared" si="1903"/>
        <v>NO</v>
      </c>
      <c r="N1472" s="327" t="str">
        <f t="shared" si="1904"/>
        <v/>
      </c>
      <c r="O1472" s="445"/>
      <c r="P1472" s="328">
        <v>-3000498.42</v>
      </c>
      <c r="Q1472" s="328">
        <v>-3179133.7</v>
      </c>
      <c r="R1472" s="328">
        <v>-3357841.28</v>
      </c>
      <c r="S1472" s="328">
        <v>-3536624.57</v>
      </c>
      <c r="T1472" s="328">
        <v>-3715483.83</v>
      </c>
      <c r="U1472" s="328">
        <v>-3894418.75</v>
      </c>
      <c r="V1472" s="328">
        <v>-4777990.79</v>
      </c>
      <c r="W1472" s="328">
        <v>-5737847.9299999997</v>
      </c>
      <c r="X1472" s="328">
        <v>-6697788.5899999999</v>
      </c>
      <c r="Y1472" s="328">
        <v>-7657813.0300000003</v>
      </c>
      <c r="Z1472" s="328">
        <v>-8617921.4499999993</v>
      </c>
      <c r="AA1472" s="328">
        <v>-9578114.1099999994</v>
      </c>
      <c r="AB1472" s="328">
        <v>-9042537.9499999993</v>
      </c>
      <c r="AC1472" s="328"/>
      <c r="AD1472" s="328"/>
      <c r="AE1472" s="328">
        <f t="shared" si="2011"/>
        <v>-5564374.6845833333</v>
      </c>
      <c r="AF1472" s="377" t="s">
        <v>621</v>
      </c>
      <c r="AG1472" s="329"/>
      <c r="AH1472" s="330"/>
      <c r="AI1472" s="330">
        <f>AE1472</f>
        <v>-5564374.6845833333</v>
      </c>
      <c r="AJ1472" s="330"/>
      <c r="AK1472" s="331"/>
      <c r="AL1472" s="330">
        <f t="shared" si="1873"/>
        <v>-5564374.6845833333</v>
      </c>
      <c r="AM1472" s="332"/>
      <c r="AN1472" s="330"/>
      <c r="AO1472" s="333">
        <f t="shared" si="1874"/>
        <v>0</v>
      </c>
      <c r="AP1472" s="232"/>
      <c r="AQ1472" s="334">
        <f t="shared" si="1885"/>
        <v>-9042537.9499999993</v>
      </c>
      <c r="AR1472" s="330"/>
      <c r="AS1472" s="330">
        <f>AQ1472</f>
        <v>-9042537.9499999993</v>
      </c>
      <c r="AT1472" s="330"/>
      <c r="AU1472" s="331"/>
      <c r="AV1472" s="330">
        <f t="shared" si="1875"/>
        <v>-9042537.9499999993</v>
      </c>
      <c r="AW1472" s="332"/>
      <c r="AX1472" s="330"/>
      <c r="AY1472" s="332">
        <f t="shared" si="1876"/>
        <v>0</v>
      </c>
      <c r="AZ1472" s="470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</row>
    <row r="1473" spans="1:83" s="11" customFormat="1" ht="12" customHeight="1">
      <c r="A1473" s="493" t="s">
        <v>1660</v>
      </c>
      <c r="B1473" s="494" t="str">
        <f t="shared" si="1887"/>
        <v>28300111</v>
      </c>
      <c r="C1473" s="479" t="s">
        <v>1651</v>
      </c>
      <c r="D1473" s="480" t="str">
        <f t="shared" si="2010"/>
        <v>W/C</v>
      </c>
      <c r="E1473" s="480"/>
      <c r="F1473" s="481">
        <v>43435</v>
      </c>
      <c r="G1473" s="480"/>
      <c r="H1473" s="482" t="str">
        <f t="shared" si="1962"/>
        <v/>
      </c>
      <c r="I1473" s="482" t="str">
        <f t="shared" si="1963"/>
        <v/>
      </c>
      <c r="J1473" s="482" t="str">
        <f t="shared" si="1964"/>
        <v/>
      </c>
      <c r="K1473" s="482"/>
      <c r="L1473" s="482" t="str">
        <f t="shared" si="1902"/>
        <v>NO</v>
      </c>
      <c r="M1473" s="482" t="str">
        <f t="shared" si="1903"/>
        <v>W/C</v>
      </c>
      <c r="N1473" s="482" t="str">
        <f t="shared" si="1904"/>
        <v>W/C</v>
      </c>
      <c r="O1473" s="483"/>
      <c r="P1473" s="484">
        <v>-2493698.2599999998</v>
      </c>
      <c r="Q1473" s="484">
        <v>-3528563.75</v>
      </c>
      <c r="R1473" s="484">
        <v>-8544884.1699999999</v>
      </c>
      <c r="S1473" s="484">
        <v>-2728108.02</v>
      </c>
      <c r="T1473" s="484">
        <v>-2701673.11</v>
      </c>
      <c r="U1473" s="484">
        <v>-2565076.71</v>
      </c>
      <c r="V1473" s="484">
        <v>-2575234.0099999998</v>
      </c>
      <c r="W1473" s="484">
        <v>-2543729.63</v>
      </c>
      <c r="X1473" s="484">
        <v>-2571105.33</v>
      </c>
      <c r="Y1473" s="484">
        <v>-2571926.59</v>
      </c>
      <c r="Z1473" s="484">
        <v>-2571926.59</v>
      </c>
      <c r="AA1473" s="484">
        <v>-2571926.59</v>
      </c>
      <c r="AB1473" s="484">
        <v>-2571926.59</v>
      </c>
      <c r="AC1473" s="484"/>
      <c r="AD1473" s="484"/>
      <c r="AE1473" s="484">
        <f t="shared" si="2011"/>
        <v>-3167247.2437499999</v>
      </c>
      <c r="AF1473" s="485"/>
      <c r="AG1473" s="496"/>
      <c r="AH1473" s="487"/>
      <c r="AI1473" s="487"/>
      <c r="AJ1473" s="487"/>
      <c r="AK1473" s="488"/>
      <c r="AL1473" s="487">
        <f t="shared" ref="AL1473" si="2024">SUM(AI1473:AK1473)</f>
        <v>0</v>
      </c>
      <c r="AM1473" s="489"/>
      <c r="AN1473" s="487">
        <f>AE1473</f>
        <v>-3167247.2437499999</v>
      </c>
      <c r="AO1473" s="490">
        <f t="shared" si="1874"/>
        <v>-3167247.2437499999</v>
      </c>
      <c r="AP1473" s="232"/>
      <c r="AQ1473" s="491">
        <f t="shared" ref="AQ1473" si="2025">AB1473</f>
        <v>-2571926.59</v>
      </c>
      <c r="AR1473" s="487"/>
      <c r="AS1473" s="487"/>
      <c r="AT1473" s="487"/>
      <c r="AU1473" s="488"/>
      <c r="AV1473" s="487">
        <f t="shared" ref="AV1473" si="2026">SUM(AS1473:AU1473)</f>
        <v>0</v>
      </c>
      <c r="AW1473" s="489"/>
      <c r="AX1473" s="487">
        <f t="shared" ref="AX1473" si="2027">AQ1473</f>
        <v>-2571926.59</v>
      </c>
      <c r="AY1473" s="489">
        <f t="shared" ref="AY1473" si="2028">AW1473+AX1473</f>
        <v>-2571926.59</v>
      </c>
      <c r="AZ1473" s="470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</row>
    <row r="1474" spans="1:83" s="11" customFormat="1" ht="12" customHeight="1">
      <c r="A1474" s="493" t="s">
        <v>1661</v>
      </c>
      <c r="B1474" s="494" t="str">
        <f t="shared" si="1887"/>
        <v>28300121</v>
      </c>
      <c r="C1474" s="508" t="s">
        <v>1652</v>
      </c>
      <c r="D1474" s="480" t="str">
        <f t="shared" si="2010"/>
        <v>W/C</v>
      </c>
      <c r="E1474" s="480"/>
      <c r="F1474" s="481">
        <v>43435</v>
      </c>
      <c r="G1474" s="480"/>
      <c r="H1474" s="482" t="str">
        <f t="shared" si="1962"/>
        <v/>
      </c>
      <c r="I1474" s="482" t="str">
        <f t="shared" si="1963"/>
        <v/>
      </c>
      <c r="J1474" s="482" t="str">
        <f t="shared" si="1964"/>
        <v/>
      </c>
      <c r="K1474" s="482"/>
      <c r="L1474" s="482" t="str">
        <f t="shared" ref="L1474:L1475" si="2029">IF(VALUE(AM1474),"W/C",IF(ISBLANK(AM1474),"NO","W/C"))</f>
        <v>NO</v>
      </c>
      <c r="M1474" s="482" t="str">
        <f t="shared" ref="M1474:M1475" si="2030">IF(VALUE(AN1474),"W/C",IF(ISBLANK(AN1474),"NO","W/C"))</f>
        <v>W/C</v>
      </c>
      <c r="N1474" s="482" t="str">
        <f t="shared" ref="N1474:N1475" si="2031">IF(OR(CONCATENATE(L1474,M1474)="NOW/C",CONCATENATE(L1474,M1474)="W/CNO"),"W/C","")</f>
        <v>W/C</v>
      </c>
      <c r="O1474" s="483"/>
      <c r="P1474" s="484">
        <v>8733038.4399999995</v>
      </c>
      <c r="Q1474" s="484">
        <v>8733038.4399999995</v>
      </c>
      <c r="R1474" s="484">
        <v>8733038.4399999995</v>
      </c>
      <c r="S1474" s="484">
        <v>8588530.7699999996</v>
      </c>
      <c r="T1474" s="484">
        <v>8540361.5500000007</v>
      </c>
      <c r="U1474" s="484">
        <v>8492192.3300000001</v>
      </c>
      <c r="V1474" s="484">
        <v>8276164.1200000001</v>
      </c>
      <c r="W1474" s="484">
        <v>8200018.4000000004</v>
      </c>
      <c r="X1474" s="484">
        <v>8123872.6799999997</v>
      </c>
      <c r="Y1474" s="484">
        <v>7901197.9900000002</v>
      </c>
      <c r="Z1474" s="484">
        <v>7808771.2699999996</v>
      </c>
      <c r="AA1474" s="484">
        <v>7716344.54</v>
      </c>
      <c r="AB1474" s="484">
        <v>7582695.2400000002</v>
      </c>
      <c r="AC1474" s="484"/>
      <c r="AD1474" s="484"/>
      <c r="AE1474" s="484">
        <f t="shared" si="2011"/>
        <v>8272616.4474999988</v>
      </c>
      <c r="AF1474" s="485"/>
      <c r="AG1474" s="496"/>
      <c r="AH1474" s="487"/>
      <c r="AI1474" s="487"/>
      <c r="AJ1474" s="487"/>
      <c r="AK1474" s="488"/>
      <c r="AL1474" s="487">
        <f t="shared" ref="AL1474" si="2032">SUM(AI1474:AK1474)</f>
        <v>0</v>
      </c>
      <c r="AM1474" s="489"/>
      <c r="AN1474" s="487">
        <f t="shared" ref="AN1474" si="2033">AE1474</f>
        <v>8272616.4474999988</v>
      </c>
      <c r="AO1474" s="490">
        <f t="shared" ref="AO1474:AO1475" si="2034">AM1474+AN1474</f>
        <v>8272616.4474999988</v>
      </c>
      <c r="AP1474" s="232"/>
      <c r="AQ1474" s="491">
        <f t="shared" ref="AQ1474:AQ1475" si="2035">AB1474</f>
        <v>7582695.2400000002</v>
      </c>
      <c r="AR1474" s="487"/>
      <c r="AS1474" s="487"/>
      <c r="AT1474" s="487"/>
      <c r="AU1474" s="488"/>
      <c r="AV1474" s="487">
        <f t="shared" ref="AV1474:AV1475" si="2036">SUM(AS1474:AU1474)</f>
        <v>0</v>
      </c>
      <c r="AW1474" s="489"/>
      <c r="AX1474" s="487">
        <f t="shared" ref="AX1474" si="2037">AQ1474</f>
        <v>7582695.2400000002</v>
      </c>
      <c r="AY1474" s="489">
        <f t="shared" ref="AY1474" si="2038">AW1474+AX1474</f>
        <v>7582695.2400000002</v>
      </c>
      <c r="AZ1474" s="470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</row>
    <row r="1475" spans="1:83" s="11" customFormat="1" ht="12" customHeight="1">
      <c r="A1475" s="493" t="s">
        <v>1730</v>
      </c>
      <c r="B1475" s="494" t="str">
        <f t="shared" si="1887"/>
        <v>28300131</v>
      </c>
      <c r="C1475" s="508" t="s">
        <v>1722</v>
      </c>
      <c r="D1475" s="480" t="str">
        <f t="shared" si="2010"/>
        <v>ERB</v>
      </c>
      <c r="E1475" s="480"/>
      <c r="F1475" s="481">
        <v>43541</v>
      </c>
      <c r="G1475" s="480"/>
      <c r="H1475" s="482" t="str">
        <f t="shared" si="1962"/>
        <v/>
      </c>
      <c r="I1475" s="482" t="str">
        <f t="shared" si="1963"/>
        <v>ERB</v>
      </c>
      <c r="J1475" s="482" t="str">
        <f t="shared" si="1964"/>
        <v/>
      </c>
      <c r="K1475" s="482" t="str">
        <f>IF(VALUE(AK1475),K$7,IF(ISBLANK(AK1475),"",K$7))</f>
        <v/>
      </c>
      <c r="L1475" s="482" t="str">
        <f t="shared" si="2029"/>
        <v>NO</v>
      </c>
      <c r="M1475" s="482" t="str">
        <f t="shared" si="2030"/>
        <v>NO</v>
      </c>
      <c r="N1475" s="482" t="str">
        <f t="shared" si="2031"/>
        <v/>
      </c>
      <c r="O1475" s="483"/>
      <c r="P1475" s="484"/>
      <c r="Q1475" s="484"/>
      <c r="R1475" s="484"/>
      <c r="S1475" s="484">
        <v>-213881.64</v>
      </c>
      <c r="T1475" s="484">
        <v>-323091.58</v>
      </c>
      <c r="U1475" s="484">
        <v>-490012.77</v>
      </c>
      <c r="V1475" s="484">
        <v>-662020.25</v>
      </c>
      <c r="W1475" s="484">
        <v>-836321.94</v>
      </c>
      <c r="X1475" s="484">
        <v>-1010612.49</v>
      </c>
      <c r="Y1475" s="484">
        <v>-1215260.58</v>
      </c>
      <c r="Z1475" s="484">
        <v>-1398462.23</v>
      </c>
      <c r="AA1475" s="484">
        <v>-1581658.48</v>
      </c>
      <c r="AB1475" s="484">
        <v>-1766072.12</v>
      </c>
      <c r="AC1475" s="484"/>
      <c r="AD1475" s="484"/>
      <c r="AE1475" s="484">
        <f t="shared" si="2011"/>
        <v>-717863.16833333345</v>
      </c>
      <c r="AF1475" s="485" t="s">
        <v>1734</v>
      </c>
      <c r="AG1475" s="496"/>
      <c r="AH1475" s="487"/>
      <c r="AI1475" s="487">
        <f>AE1475</f>
        <v>-717863.16833333345</v>
      </c>
      <c r="AJ1475" s="487"/>
      <c r="AK1475" s="488"/>
      <c r="AL1475" s="487">
        <f t="shared" ref="AL1475" si="2039">SUM(AI1475:AK1475)</f>
        <v>-717863.16833333345</v>
      </c>
      <c r="AM1475" s="489"/>
      <c r="AN1475" s="487"/>
      <c r="AO1475" s="490">
        <f t="shared" si="2034"/>
        <v>0</v>
      </c>
      <c r="AP1475" s="232"/>
      <c r="AQ1475" s="491">
        <f t="shared" si="2035"/>
        <v>-1766072.12</v>
      </c>
      <c r="AR1475" s="487"/>
      <c r="AS1475" s="487">
        <f>AQ1475</f>
        <v>-1766072.12</v>
      </c>
      <c r="AT1475" s="487"/>
      <c r="AU1475" s="488"/>
      <c r="AV1475" s="487">
        <f t="shared" si="2036"/>
        <v>-1766072.12</v>
      </c>
      <c r="AW1475" s="489"/>
      <c r="AX1475" s="487"/>
      <c r="AY1475" s="489">
        <f t="shared" si="1876"/>
        <v>0</v>
      </c>
      <c r="AZ1475" s="470" t="s">
        <v>1728</v>
      </c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</row>
    <row r="1476" spans="1:83" s="11" customFormat="1" ht="12" customHeight="1">
      <c r="A1476" s="161">
        <v>28300152</v>
      </c>
      <c r="B1476" s="108" t="str">
        <f t="shared" si="1887"/>
        <v>28300152</v>
      </c>
      <c r="C1476" s="94" t="s">
        <v>361</v>
      </c>
      <c r="D1476" s="112" t="str">
        <f t="shared" si="2010"/>
        <v>Non-Op</v>
      </c>
      <c r="E1476" s="112"/>
      <c r="F1476" s="94"/>
      <c r="G1476" s="112"/>
      <c r="H1476" s="177" t="str">
        <f t="shared" si="1962"/>
        <v/>
      </c>
      <c r="I1476" s="177" t="str">
        <f t="shared" si="1963"/>
        <v/>
      </c>
      <c r="J1476" s="177" t="str">
        <f t="shared" si="1964"/>
        <v/>
      </c>
      <c r="K1476" s="177" t="str">
        <f>IF(VALUE(AK1476),K$7,IF(ISBLANK(AK1476),"",K$7))</f>
        <v>Non-Op</v>
      </c>
      <c r="L1476" s="177" t="str">
        <f t="shared" si="1902"/>
        <v>NO</v>
      </c>
      <c r="M1476" s="177" t="str">
        <f t="shared" si="1903"/>
        <v>NO</v>
      </c>
      <c r="N1476" s="177" t="str">
        <f t="shared" si="1904"/>
        <v/>
      </c>
      <c r="O1476"/>
      <c r="P1476" s="95">
        <v>-3037856.02</v>
      </c>
      <c r="Q1476" s="95">
        <v>-2741265.19</v>
      </c>
      <c r="R1476" s="95">
        <v>-7102931.0899999999</v>
      </c>
      <c r="S1476" s="95">
        <v>-3702196.75</v>
      </c>
      <c r="T1476" s="95">
        <v>-2838707.16</v>
      </c>
      <c r="U1476" s="95">
        <v>-1945436.7</v>
      </c>
      <c r="V1476" s="95">
        <v>-1401804.47</v>
      </c>
      <c r="W1476" s="95">
        <v>-1119440.1399999999</v>
      </c>
      <c r="X1476" s="95">
        <v>-860479.81</v>
      </c>
      <c r="Y1476" s="95">
        <v>-1211119.24</v>
      </c>
      <c r="Z1476" s="95">
        <v>-1978228.05</v>
      </c>
      <c r="AA1476" s="95">
        <v>-3607838.09</v>
      </c>
      <c r="AB1476" s="95">
        <v>-1727616.17</v>
      </c>
      <c r="AC1476" s="95"/>
      <c r="AD1476" s="95"/>
      <c r="AE1476" s="95">
        <f t="shared" si="2011"/>
        <v>-2574348.5654166662</v>
      </c>
      <c r="AF1476" s="102"/>
      <c r="AG1476" s="101"/>
      <c r="AH1476" s="99"/>
      <c r="AI1476" s="99"/>
      <c r="AJ1476" s="99"/>
      <c r="AK1476" s="100">
        <f>AE1476</f>
        <v>-2574348.5654166662</v>
      </c>
      <c r="AL1476" s="99">
        <f t="shared" si="1873"/>
        <v>-2574348.5654166662</v>
      </c>
      <c r="AM1476" s="98"/>
      <c r="AN1476" s="99"/>
      <c r="AO1476" s="247">
        <f t="shared" si="1874"/>
        <v>0</v>
      </c>
      <c r="AP1476" s="232"/>
      <c r="AQ1476" s="86">
        <f t="shared" si="1885"/>
        <v>-1727616.17</v>
      </c>
      <c r="AR1476" s="99"/>
      <c r="AS1476" s="99"/>
      <c r="AT1476" s="99"/>
      <c r="AU1476" s="100">
        <f>AQ1476</f>
        <v>-1727616.17</v>
      </c>
      <c r="AV1476" s="99">
        <f t="shared" si="1875"/>
        <v>-1727616.17</v>
      </c>
      <c r="AW1476" s="98"/>
      <c r="AX1476" s="99"/>
      <c r="AY1476" s="98">
        <f t="shared" si="1876"/>
        <v>0</v>
      </c>
      <c r="AZ1476" s="470" t="s">
        <v>1674</v>
      </c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</row>
    <row r="1477" spans="1:83" s="11" customFormat="1" ht="12" customHeight="1">
      <c r="A1477" s="161">
        <v>28300162</v>
      </c>
      <c r="B1477" s="108" t="str">
        <f t="shared" si="1887"/>
        <v>28300162</v>
      </c>
      <c r="C1477" s="94" t="s">
        <v>287</v>
      </c>
      <c r="D1477" s="112" t="str">
        <f t="shared" si="2010"/>
        <v>Non-Op</v>
      </c>
      <c r="E1477" s="112"/>
      <c r="F1477" s="94"/>
      <c r="G1477" s="112"/>
      <c r="H1477" s="177" t="str">
        <f t="shared" si="1962"/>
        <v/>
      </c>
      <c r="I1477" s="177" t="str">
        <f t="shared" si="1963"/>
        <v/>
      </c>
      <c r="J1477" s="177" t="str">
        <f t="shared" si="1964"/>
        <v/>
      </c>
      <c r="K1477" s="177" t="str">
        <f>IF(VALUE(AK1477),K$7,IF(ISBLANK(AK1477),"",K$7))</f>
        <v>Non-Op</v>
      </c>
      <c r="L1477" s="177" t="str">
        <f t="shared" si="1902"/>
        <v>NO</v>
      </c>
      <c r="M1477" s="177" t="str">
        <f t="shared" si="1903"/>
        <v>NO</v>
      </c>
      <c r="N1477" s="177" t="str">
        <f t="shared" si="1904"/>
        <v/>
      </c>
      <c r="O1477"/>
      <c r="P1477" s="95">
        <v>-265937.78000000003</v>
      </c>
      <c r="Q1477" s="95">
        <v>-365176.98</v>
      </c>
      <c r="R1477" s="95">
        <v>-423334.27</v>
      </c>
      <c r="S1477" s="95">
        <v>-478134.98</v>
      </c>
      <c r="T1477" s="95">
        <v>-497890</v>
      </c>
      <c r="U1477" s="95">
        <v>-376424.96000000002</v>
      </c>
      <c r="V1477" s="95">
        <v>-340786.29</v>
      </c>
      <c r="W1477" s="95">
        <v>-305181.96999999997</v>
      </c>
      <c r="X1477" s="95">
        <v>-254270.24</v>
      </c>
      <c r="Y1477" s="95">
        <v>-250210.32</v>
      </c>
      <c r="Z1477" s="95">
        <v>-355850.65</v>
      </c>
      <c r="AA1477" s="95">
        <v>-653620.53</v>
      </c>
      <c r="AB1477" s="95">
        <v>-660989.81999999995</v>
      </c>
      <c r="AC1477" s="95"/>
      <c r="AD1477" s="95"/>
      <c r="AE1477" s="95">
        <f t="shared" si="2011"/>
        <v>-397028.7491666667</v>
      </c>
      <c r="AF1477" s="102"/>
      <c r="AG1477" s="102"/>
      <c r="AH1477" s="99"/>
      <c r="AI1477" s="99"/>
      <c r="AJ1477" s="99"/>
      <c r="AK1477" s="100">
        <f>AE1477</f>
        <v>-397028.7491666667</v>
      </c>
      <c r="AL1477" s="99">
        <f t="shared" si="1873"/>
        <v>-397028.7491666667</v>
      </c>
      <c r="AM1477" s="98"/>
      <c r="AN1477" s="99"/>
      <c r="AO1477" s="247">
        <f t="shared" si="1874"/>
        <v>0</v>
      </c>
      <c r="AP1477" s="232"/>
      <c r="AQ1477" s="86">
        <f t="shared" si="1885"/>
        <v>-660989.81999999995</v>
      </c>
      <c r="AR1477" s="99"/>
      <c r="AS1477" s="99"/>
      <c r="AT1477" s="99"/>
      <c r="AU1477" s="100">
        <f>AQ1477</f>
        <v>-660989.81999999995</v>
      </c>
      <c r="AV1477" s="99">
        <f t="shared" si="1875"/>
        <v>-660989.81999999995</v>
      </c>
      <c r="AW1477" s="98"/>
      <c r="AX1477" s="99"/>
      <c r="AY1477" s="98">
        <f t="shared" si="1876"/>
        <v>0</v>
      </c>
      <c r="AZ1477" s="470" t="s">
        <v>1674</v>
      </c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</row>
    <row r="1478" spans="1:83" s="11" customFormat="1" ht="12" customHeight="1">
      <c r="A1478" s="161">
        <v>28300211</v>
      </c>
      <c r="B1478" s="108" t="str">
        <f t="shared" si="1887"/>
        <v>28300211</v>
      </c>
      <c r="C1478" s="125" t="s">
        <v>200</v>
      </c>
      <c r="D1478" s="112" t="str">
        <f t="shared" si="2010"/>
        <v>W/C</v>
      </c>
      <c r="E1478" s="112"/>
      <c r="F1478" s="125"/>
      <c r="G1478" s="112"/>
      <c r="H1478" s="177" t="str">
        <f t="shared" si="1962"/>
        <v/>
      </c>
      <c r="I1478" s="177" t="str">
        <f t="shared" si="1963"/>
        <v/>
      </c>
      <c r="J1478" s="177" t="str">
        <f t="shared" si="1964"/>
        <v/>
      </c>
      <c r="K1478" s="177" t="str">
        <f>IF(VALUE(AK1478),K$7,IF(ISBLANK(AK1478),"",K$7))</f>
        <v/>
      </c>
      <c r="L1478" s="177" t="str">
        <f t="shared" si="1902"/>
        <v>NO</v>
      </c>
      <c r="M1478" s="177" t="str">
        <f t="shared" si="1903"/>
        <v>W/C</v>
      </c>
      <c r="N1478" s="177" t="str">
        <f t="shared" si="1904"/>
        <v>W/C</v>
      </c>
      <c r="O1478"/>
      <c r="P1478" s="95">
        <v>-17204481.280000001</v>
      </c>
      <c r="Q1478" s="95">
        <v>-17045907.129999999</v>
      </c>
      <c r="R1478" s="95">
        <v>-16887332.98</v>
      </c>
      <c r="S1478" s="95">
        <v>-16728758.83</v>
      </c>
      <c r="T1478" s="95">
        <v>-16570184.68</v>
      </c>
      <c r="U1478" s="95">
        <v>-16411610.529999999</v>
      </c>
      <c r="V1478" s="95">
        <v>-16253036.380000001</v>
      </c>
      <c r="W1478" s="95">
        <v>-16094462.23</v>
      </c>
      <c r="X1478" s="95">
        <v>-15935888.08</v>
      </c>
      <c r="Y1478" s="95">
        <v>-15777313.93</v>
      </c>
      <c r="Z1478" s="95">
        <v>-15618739.779999999</v>
      </c>
      <c r="AA1478" s="95">
        <v>-15460165.630000001</v>
      </c>
      <c r="AB1478" s="95">
        <v>-15301591.48</v>
      </c>
      <c r="AC1478" s="95"/>
      <c r="AD1478" s="95"/>
      <c r="AE1478" s="95">
        <f t="shared" si="2011"/>
        <v>-16253036.380000001</v>
      </c>
      <c r="AF1478" s="421"/>
      <c r="AG1478" s="102"/>
      <c r="AH1478" s="99"/>
      <c r="AI1478" s="99"/>
      <c r="AJ1478" s="99"/>
      <c r="AK1478" s="100"/>
      <c r="AL1478" s="99">
        <f t="shared" si="1873"/>
        <v>0</v>
      </c>
      <c r="AM1478" s="98"/>
      <c r="AN1478" s="99">
        <f>AE1478</f>
        <v>-16253036.380000001</v>
      </c>
      <c r="AO1478" s="247">
        <f t="shared" si="1874"/>
        <v>-16253036.380000001</v>
      </c>
      <c r="AP1478" s="232"/>
      <c r="AQ1478" s="86">
        <f t="shared" si="1885"/>
        <v>-15301591.48</v>
      </c>
      <c r="AR1478" s="99"/>
      <c r="AS1478" s="99"/>
      <c r="AT1478" s="99"/>
      <c r="AU1478" s="100"/>
      <c r="AV1478" s="99">
        <f t="shared" si="1875"/>
        <v>0</v>
      </c>
      <c r="AW1478" s="98"/>
      <c r="AX1478" s="99">
        <f>AQ1478</f>
        <v>-15301591.48</v>
      </c>
      <c r="AY1478" s="98">
        <f t="shared" si="1876"/>
        <v>-15301591.48</v>
      </c>
      <c r="AZ1478" s="470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</row>
    <row r="1479" spans="1:83" s="11" customFormat="1" ht="12" customHeight="1">
      <c r="A1479" s="336" t="s">
        <v>1555</v>
      </c>
      <c r="B1479" s="337" t="str">
        <f t="shared" si="1887"/>
        <v>28300212</v>
      </c>
      <c r="C1479" s="363" t="s">
        <v>1548</v>
      </c>
      <c r="D1479" s="326" t="str">
        <f t="shared" si="2010"/>
        <v>W/C</v>
      </c>
      <c r="E1479" s="326"/>
      <c r="F1479" s="400">
        <v>43237</v>
      </c>
      <c r="G1479" s="326"/>
      <c r="H1479" s="327" t="str">
        <f t="shared" si="1962"/>
        <v/>
      </c>
      <c r="I1479" s="327" t="str">
        <f t="shared" si="1963"/>
        <v/>
      </c>
      <c r="J1479" s="327" t="str">
        <f t="shared" si="1964"/>
        <v/>
      </c>
      <c r="K1479" s="327"/>
      <c r="L1479" s="327" t="str">
        <f t="shared" ref="L1479" si="2040">IF(VALUE(AM1479),"W/C",IF(ISBLANK(AM1479),"NO","W/C"))</f>
        <v>NO</v>
      </c>
      <c r="M1479" s="327" t="str">
        <f t="shared" ref="M1479" si="2041">IF(VALUE(AN1479),"W/C",IF(ISBLANK(AN1479),"NO","W/C"))</f>
        <v>W/C</v>
      </c>
      <c r="N1479" s="327" t="str">
        <f t="shared" ref="N1479" si="2042">IF(OR(CONCATENATE(L1479,M1479)="NOW/C",CONCATENATE(L1479,M1479)="W/CNO"),"W/C","")</f>
        <v>W/C</v>
      </c>
      <c r="O1479" s="445"/>
      <c r="P1479" s="328">
        <v>-201242</v>
      </c>
      <c r="Q1479" s="328">
        <v>-190787.99</v>
      </c>
      <c r="R1479" s="328">
        <v>-180333.98</v>
      </c>
      <c r="S1479" s="328">
        <v>-169879.97</v>
      </c>
      <c r="T1479" s="328">
        <v>-159425.96</v>
      </c>
      <c r="U1479" s="328">
        <v>-148971.95000000001</v>
      </c>
      <c r="V1479" s="328">
        <v>-138517.94</v>
      </c>
      <c r="W1479" s="328">
        <v>-128063.93</v>
      </c>
      <c r="X1479" s="328">
        <v>-117609.92</v>
      </c>
      <c r="Y1479" s="328">
        <v>-107155.91</v>
      </c>
      <c r="Z1479" s="328">
        <v>-96701.9</v>
      </c>
      <c r="AA1479" s="328">
        <v>-86247.89</v>
      </c>
      <c r="AB1479" s="328">
        <v>-75793.88</v>
      </c>
      <c r="AC1479" s="328"/>
      <c r="AD1479" s="328"/>
      <c r="AE1479" s="328">
        <f t="shared" si="2011"/>
        <v>-138517.93999999994</v>
      </c>
      <c r="AF1479" s="420"/>
      <c r="AG1479" s="377"/>
      <c r="AH1479" s="330"/>
      <c r="AI1479" s="330"/>
      <c r="AJ1479" s="330"/>
      <c r="AK1479" s="331"/>
      <c r="AL1479" s="330">
        <f t="shared" ref="AL1479" si="2043">SUM(AI1479:AK1479)</f>
        <v>0</v>
      </c>
      <c r="AM1479" s="332"/>
      <c r="AN1479" s="330">
        <f>AE1479</f>
        <v>-138517.93999999994</v>
      </c>
      <c r="AO1479" s="333">
        <f t="shared" ref="AO1479" si="2044">AM1479+AN1479</f>
        <v>-138517.93999999994</v>
      </c>
      <c r="AP1479" s="232"/>
      <c r="AQ1479" s="334">
        <f t="shared" si="1885"/>
        <v>-75793.88</v>
      </c>
      <c r="AR1479" s="330"/>
      <c r="AS1479" s="330"/>
      <c r="AT1479" s="330"/>
      <c r="AU1479" s="331"/>
      <c r="AV1479" s="330">
        <f t="shared" ref="AV1479" si="2045">SUM(AS1479:AU1479)</f>
        <v>0</v>
      </c>
      <c r="AW1479" s="332"/>
      <c r="AX1479" s="330">
        <f t="shared" ref="AX1479" si="2046">AQ1479</f>
        <v>-75793.88</v>
      </c>
      <c r="AY1479" s="332">
        <f t="shared" si="1876"/>
        <v>-75793.88</v>
      </c>
      <c r="AZ1479" s="470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</row>
    <row r="1480" spans="1:83" s="11" customFormat="1" ht="12" customHeight="1">
      <c r="A1480" s="161">
        <v>28300221</v>
      </c>
      <c r="B1480" s="108" t="str">
        <f t="shared" si="1887"/>
        <v>28300221</v>
      </c>
      <c r="C1480" s="125" t="s">
        <v>1128</v>
      </c>
      <c r="D1480" s="112" t="str">
        <f t="shared" si="2010"/>
        <v>W/C</v>
      </c>
      <c r="E1480" s="112"/>
      <c r="F1480" s="125"/>
      <c r="G1480" s="112"/>
      <c r="H1480" s="177" t="str">
        <f t="shared" si="1962"/>
        <v/>
      </c>
      <c r="I1480" s="177" t="str">
        <f t="shared" si="1963"/>
        <v/>
      </c>
      <c r="J1480" s="177" t="str">
        <f t="shared" si="1964"/>
        <v/>
      </c>
      <c r="K1480" s="177" t="str">
        <f>IF(VALUE(AK1480),K$7,IF(ISBLANK(AK1480),"",K$7))</f>
        <v/>
      </c>
      <c r="L1480" s="177" t="str">
        <f t="shared" si="1902"/>
        <v>NO</v>
      </c>
      <c r="M1480" s="177" t="str">
        <f t="shared" si="1903"/>
        <v>W/C</v>
      </c>
      <c r="N1480" s="177" t="str">
        <f t="shared" si="1904"/>
        <v>W/C</v>
      </c>
      <c r="O1480"/>
      <c r="P1480" s="95">
        <v>-2768730.32</v>
      </c>
      <c r="Q1480" s="95">
        <v>-2484153.44</v>
      </c>
      <c r="R1480" s="95">
        <v>-2199576.56</v>
      </c>
      <c r="S1480" s="95">
        <v>-2473461.15</v>
      </c>
      <c r="T1480" s="95">
        <v>-2473461.15</v>
      </c>
      <c r="U1480" s="95">
        <v>-2473461.15</v>
      </c>
      <c r="V1480" s="95">
        <v>-2473461.15</v>
      </c>
      <c r="W1480" s="95">
        <v>-2473461.15</v>
      </c>
      <c r="X1480" s="95">
        <v>-2473461.15</v>
      </c>
      <c r="Y1480" s="95">
        <v>-2473461.15</v>
      </c>
      <c r="Z1480" s="95">
        <v>-2473461.15</v>
      </c>
      <c r="AA1480" s="95">
        <v>-2473461.15</v>
      </c>
      <c r="AB1480" s="95">
        <v>-2473461.15</v>
      </c>
      <c r="AC1480" s="95"/>
      <c r="AD1480" s="95"/>
      <c r="AE1480" s="95">
        <f t="shared" si="2011"/>
        <v>-2463831.3404166661</v>
      </c>
      <c r="AF1480" s="421"/>
      <c r="AG1480" s="102"/>
      <c r="AH1480" s="99"/>
      <c r="AI1480" s="99"/>
      <c r="AJ1480" s="99"/>
      <c r="AK1480" s="100"/>
      <c r="AL1480" s="99">
        <f t="shared" si="1873"/>
        <v>0</v>
      </c>
      <c r="AM1480" s="98"/>
      <c r="AN1480" s="99">
        <f>AE1480</f>
        <v>-2463831.3404166661</v>
      </c>
      <c r="AO1480" s="247">
        <f t="shared" si="1874"/>
        <v>-2463831.3404166661</v>
      </c>
      <c r="AP1480" s="232"/>
      <c r="AQ1480" s="86">
        <f t="shared" si="1885"/>
        <v>-2473461.15</v>
      </c>
      <c r="AR1480" s="99"/>
      <c r="AS1480" s="99"/>
      <c r="AT1480" s="99"/>
      <c r="AU1480" s="100"/>
      <c r="AV1480" s="99">
        <f t="shared" si="1875"/>
        <v>0</v>
      </c>
      <c r="AW1480" s="98"/>
      <c r="AX1480" s="99">
        <f>AQ1480</f>
        <v>-2473461.15</v>
      </c>
      <c r="AY1480" s="98">
        <f t="shared" si="1876"/>
        <v>-2473461.15</v>
      </c>
      <c r="AZ1480" s="47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</row>
    <row r="1481" spans="1:83" s="11" customFormat="1" ht="12" customHeight="1">
      <c r="A1481" s="493" t="s">
        <v>1662</v>
      </c>
      <c r="B1481" s="494" t="str">
        <f>TEXT(A1481,"##")</f>
        <v>28300222</v>
      </c>
      <c r="C1481" s="508" t="s">
        <v>1653</v>
      </c>
      <c r="D1481" s="480" t="str">
        <f t="shared" si="2010"/>
        <v>W/C</v>
      </c>
      <c r="E1481" s="480"/>
      <c r="F1481" s="481">
        <v>43435</v>
      </c>
      <c r="G1481" s="480"/>
      <c r="H1481" s="482" t="str">
        <f t="shared" si="1962"/>
        <v/>
      </c>
      <c r="I1481" s="482" t="str">
        <f t="shared" si="1963"/>
        <v/>
      </c>
      <c r="J1481" s="482" t="str">
        <f t="shared" si="1964"/>
        <v/>
      </c>
      <c r="K1481" s="482"/>
      <c r="L1481" s="482" t="str">
        <f>IF(VALUE(AM1481),"W/C",IF(ISBLANK(AM1481),"NO","W/C"))</f>
        <v>NO</v>
      </c>
      <c r="M1481" s="482" t="str">
        <f>IF(VALUE(AN1481),"W/C",IF(ISBLANK(AN1481),"NO","W/C"))</f>
        <v>W/C</v>
      </c>
      <c r="N1481" s="482" t="str">
        <f>IF(OR(CONCATENATE(L1481,M1481)="NOW/C",CONCATENATE(L1481,M1481)="W/CNO"),"W/C","")</f>
        <v>W/C</v>
      </c>
      <c r="O1481" s="483"/>
      <c r="P1481" s="484">
        <v>4025467.25</v>
      </c>
      <c r="Q1481" s="484">
        <v>4025467.25</v>
      </c>
      <c r="R1481" s="484">
        <v>4025467.25</v>
      </c>
      <c r="S1481" s="484">
        <v>3969842.4</v>
      </c>
      <c r="T1481" s="484">
        <v>3951300.78</v>
      </c>
      <c r="U1481" s="484">
        <v>3932759.16</v>
      </c>
      <c r="V1481" s="484">
        <v>3732692.49</v>
      </c>
      <c r="W1481" s="484">
        <v>3683896.7</v>
      </c>
      <c r="X1481" s="484">
        <v>3635100.91</v>
      </c>
      <c r="Y1481" s="484">
        <v>3513116.6</v>
      </c>
      <c r="Z1481" s="484">
        <v>3456188.75</v>
      </c>
      <c r="AA1481" s="484">
        <v>3399260.9</v>
      </c>
      <c r="AB1481" s="484">
        <v>3177304.34</v>
      </c>
      <c r="AC1481" s="484"/>
      <c r="AD1481" s="484"/>
      <c r="AE1481" s="484">
        <f t="shared" si="2011"/>
        <v>3743873.2487499998</v>
      </c>
      <c r="AF1481" s="485"/>
      <c r="AG1481" s="496"/>
      <c r="AH1481" s="487"/>
      <c r="AI1481" s="487"/>
      <c r="AJ1481" s="487"/>
      <c r="AK1481" s="488"/>
      <c r="AL1481" s="487">
        <f>SUM(AI1481:AK1481)</f>
        <v>0</v>
      </c>
      <c r="AM1481" s="489"/>
      <c r="AN1481" s="487">
        <f>AE1481</f>
        <v>3743873.2487499998</v>
      </c>
      <c r="AO1481" s="490">
        <f>AM1481+AN1481</f>
        <v>3743873.2487499998</v>
      </c>
      <c r="AP1481" s="232"/>
      <c r="AQ1481" s="491">
        <f>AB1481</f>
        <v>3177304.34</v>
      </c>
      <c r="AR1481" s="487"/>
      <c r="AS1481" s="487"/>
      <c r="AT1481" s="487"/>
      <c r="AU1481" s="488"/>
      <c r="AV1481" s="487">
        <f>SUM(AS1481:AU1481)</f>
        <v>0</v>
      </c>
      <c r="AW1481" s="489"/>
      <c r="AX1481" s="487">
        <f>AQ1481</f>
        <v>3177304.34</v>
      </c>
      <c r="AY1481" s="489">
        <f>AW1481+AX1481</f>
        <v>3177304.34</v>
      </c>
      <c r="AZ1481" s="470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</row>
    <row r="1482" spans="1:83" s="11" customFormat="1" ht="12" customHeight="1">
      <c r="A1482" s="161">
        <v>28300232</v>
      </c>
      <c r="B1482" s="108" t="str">
        <f t="shared" si="1887"/>
        <v>28300232</v>
      </c>
      <c r="C1482" s="94" t="s">
        <v>353</v>
      </c>
      <c r="D1482" s="112" t="str">
        <f t="shared" si="2010"/>
        <v>Non-Op</v>
      </c>
      <c r="E1482" s="112"/>
      <c r="F1482" s="94"/>
      <c r="G1482" s="112"/>
      <c r="H1482" s="177" t="str">
        <f t="shared" si="1962"/>
        <v/>
      </c>
      <c r="I1482" s="177" t="str">
        <f t="shared" si="1963"/>
        <v/>
      </c>
      <c r="J1482" s="177" t="str">
        <f t="shared" si="1964"/>
        <v/>
      </c>
      <c r="K1482" s="177" t="str">
        <f t="shared" ref="K1482:K1494" si="2047">IF(VALUE(AK1482),K$7,IF(ISBLANK(AK1482),"",K$7))</f>
        <v>Non-Op</v>
      </c>
      <c r="L1482" s="177" t="str">
        <f t="shared" si="1902"/>
        <v>NO</v>
      </c>
      <c r="M1482" s="177" t="str">
        <f t="shared" si="1903"/>
        <v>NO</v>
      </c>
      <c r="N1482" s="177" t="str">
        <f t="shared" si="1904"/>
        <v/>
      </c>
      <c r="O1482"/>
      <c r="P1482" s="95">
        <v>-3095282.17</v>
      </c>
      <c r="Q1482" s="95">
        <v>-608343.22</v>
      </c>
      <c r="R1482" s="95">
        <v>-0.02</v>
      </c>
      <c r="S1482" s="95">
        <v>-670125.35</v>
      </c>
      <c r="T1482" s="95">
        <v>-1448035.23</v>
      </c>
      <c r="U1482" s="95">
        <v>-2377557.15</v>
      </c>
      <c r="V1482" s="95">
        <v>-2778469.73</v>
      </c>
      <c r="W1482" s="95">
        <v>-2681150.92</v>
      </c>
      <c r="X1482" s="95">
        <v>-2995292.88</v>
      </c>
      <c r="Y1482" s="95">
        <v>-1769674.51</v>
      </c>
      <c r="Z1482" s="95">
        <v>-100131.61</v>
      </c>
      <c r="AA1482" s="95">
        <v>-0.02</v>
      </c>
      <c r="AB1482" s="95">
        <v>0</v>
      </c>
      <c r="AC1482" s="95"/>
      <c r="AD1482" s="95"/>
      <c r="AE1482" s="95">
        <f t="shared" si="2011"/>
        <v>-1414701.8104166666</v>
      </c>
      <c r="AF1482" s="102"/>
      <c r="AG1482" s="102"/>
      <c r="AH1482" s="99"/>
      <c r="AI1482" s="99"/>
      <c r="AJ1482" s="99"/>
      <c r="AK1482" s="100">
        <f>AE1482</f>
        <v>-1414701.8104166666</v>
      </c>
      <c r="AL1482" s="99">
        <f t="shared" si="1873"/>
        <v>-1414701.8104166666</v>
      </c>
      <c r="AM1482" s="98"/>
      <c r="AN1482" s="99"/>
      <c r="AO1482" s="247">
        <f t="shared" si="1874"/>
        <v>0</v>
      </c>
      <c r="AP1482" s="232"/>
      <c r="AQ1482" s="86">
        <f t="shared" si="1885"/>
        <v>0</v>
      </c>
      <c r="AR1482" s="99"/>
      <c r="AS1482" s="99"/>
      <c r="AT1482" s="99"/>
      <c r="AU1482" s="100">
        <f>AQ1482</f>
        <v>0</v>
      </c>
      <c r="AV1482" s="99">
        <f t="shared" si="1875"/>
        <v>0</v>
      </c>
      <c r="AW1482" s="98"/>
      <c r="AX1482" s="99"/>
      <c r="AY1482" s="98">
        <f t="shared" si="1876"/>
        <v>0</v>
      </c>
      <c r="AZ1482" s="470" t="s">
        <v>1674</v>
      </c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</row>
    <row r="1483" spans="1:83" s="11" customFormat="1" ht="12" customHeight="1">
      <c r="A1483" s="161">
        <v>28300252</v>
      </c>
      <c r="B1483" s="108" t="str">
        <f t="shared" si="1887"/>
        <v>28300252</v>
      </c>
      <c r="C1483" s="94" t="s">
        <v>807</v>
      </c>
      <c r="D1483" s="112" t="str">
        <f t="shared" si="2010"/>
        <v>W/C</v>
      </c>
      <c r="E1483" s="112"/>
      <c r="F1483" s="94"/>
      <c r="G1483" s="112"/>
      <c r="H1483" s="177" t="str">
        <f t="shared" si="1962"/>
        <v/>
      </c>
      <c r="I1483" s="177" t="str">
        <f t="shared" si="1963"/>
        <v/>
      </c>
      <c r="J1483" s="177" t="str">
        <f t="shared" si="1964"/>
        <v/>
      </c>
      <c r="K1483" s="177" t="str">
        <f t="shared" si="2047"/>
        <v/>
      </c>
      <c r="L1483" s="177" t="str">
        <f t="shared" si="1902"/>
        <v>NO</v>
      </c>
      <c r="M1483" s="177" t="str">
        <f t="shared" si="1903"/>
        <v>W/C</v>
      </c>
      <c r="N1483" s="177" t="str">
        <f t="shared" si="1904"/>
        <v>W/C</v>
      </c>
      <c r="O1483"/>
      <c r="P1483" s="95">
        <v>-7605521.5899999999</v>
      </c>
      <c r="Q1483" s="95">
        <v>-7477488.5700000003</v>
      </c>
      <c r="R1483" s="95">
        <v>-7375619.3600000003</v>
      </c>
      <c r="S1483" s="95">
        <v>-7277275.6900000004</v>
      </c>
      <c r="T1483" s="95">
        <v>-7147365.79</v>
      </c>
      <c r="U1483" s="95">
        <v>-7036227.7999999998</v>
      </c>
      <c r="V1483" s="95">
        <v>-6925063.7999999998</v>
      </c>
      <c r="W1483" s="95">
        <v>-6810947.1200000001</v>
      </c>
      <c r="X1483" s="95">
        <v>-6678744.5199999996</v>
      </c>
      <c r="Y1483" s="95">
        <v>-6555493.1900000004</v>
      </c>
      <c r="Z1483" s="95">
        <v>-6450774.3700000001</v>
      </c>
      <c r="AA1483" s="95">
        <v>-6349689.6799999997</v>
      </c>
      <c r="AB1483" s="95">
        <v>-6234267.6799999997</v>
      </c>
      <c r="AC1483" s="95"/>
      <c r="AD1483" s="95"/>
      <c r="AE1483" s="95">
        <f t="shared" si="2011"/>
        <v>-6917048.7104166662</v>
      </c>
      <c r="AF1483" s="97"/>
      <c r="AG1483" s="97"/>
      <c r="AH1483" s="99"/>
      <c r="AI1483" s="99"/>
      <c r="AJ1483" s="99"/>
      <c r="AK1483" s="100"/>
      <c r="AL1483" s="99">
        <f t="shared" si="1873"/>
        <v>0</v>
      </c>
      <c r="AM1483" s="98"/>
      <c r="AN1483" s="99">
        <f>AE1483</f>
        <v>-6917048.7104166662</v>
      </c>
      <c r="AO1483" s="247">
        <f t="shared" si="1874"/>
        <v>-6917048.7104166662</v>
      </c>
      <c r="AP1483" s="232"/>
      <c r="AQ1483" s="86">
        <f t="shared" si="1885"/>
        <v>-6234267.6799999997</v>
      </c>
      <c r="AR1483" s="99"/>
      <c r="AS1483" s="99"/>
      <c r="AT1483" s="99"/>
      <c r="AU1483" s="100"/>
      <c r="AV1483" s="99">
        <f t="shared" si="1875"/>
        <v>0</v>
      </c>
      <c r="AW1483" s="98"/>
      <c r="AX1483" s="99">
        <f>AQ1483</f>
        <v>-6234267.6799999997</v>
      </c>
      <c r="AY1483" s="98">
        <f t="shared" si="1876"/>
        <v>-6234267.6799999997</v>
      </c>
      <c r="AZ1483" s="470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</row>
    <row r="1484" spans="1:83" s="11" customFormat="1" ht="12" customHeight="1">
      <c r="A1484" s="161">
        <v>28300262</v>
      </c>
      <c r="B1484" s="108" t="str">
        <f t="shared" si="1887"/>
        <v>28300262</v>
      </c>
      <c r="C1484" s="94" t="s">
        <v>808</v>
      </c>
      <c r="D1484" s="112" t="str">
        <f t="shared" si="2010"/>
        <v>W/C</v>
      </c>
      <c r="E1484" s="112"/>
      <c r="F1484" s="94"/>
      <c r="G1484" s="112"/>
      <c r="H1484" s="177" t="str">
        <f t="shared" si="1962"/>
        <v/>
      </c>
      <c r="I1484" s="177" t="str">
        <f t="shared" si="1963"/>
        <v/>
      </c>
      <c r="J1484" s="177" t="str">
        <f t="shared" si="1964"/>
        <v/>
      </c>
      <c r="K1484" s="177" t="str">
        <f t="shared" si="2047"/>
        <v/>
      </c>
      <c r="L1484" s="177" t="str">
        <f t="shared" si="1902"/>
        <v>NO</v>
      </c>
      <c r="M1484" s="177" t="str">
        <f t="shared" si="1903"/>
        <v>W/C</v>
      </c>
      <c r="N1484" s="177" t="str">
        <f t="shared" si="1904"/>
        <v>W/C</v>
      </c>
      <c r="O1484"/>
      <c r="P1484" s="95">
        <v>-2709096.95</v>
      </c>
      <c r="Q1484" s="95">
        <v>-2736914.98</v>
      </c>
      <c r="R1484" s="95">
        <v>-2498178.4</v>
      </c>
      <c r="S1484" s="95">
        <v>-2514552.4500000002</v>
      </c>
      <c r="T1484" s="95">
        <v>-2510997.64</v>
      </c>
      <c r="U1484" s="95">
        <v>-2581441.39</v>
      </c>
      <c r="V1484" s="95">
        <v>-2635816.8199999998</v>
      </c>
      <c r="W1484" s="95">
        <v>-2976099.32</v>
      </c>
      <c r="X1484" s="95">
        <v>-3110282.32</v>
      </c>
      <c r="Y1484" s="95">
        <v>-3191506.46</v>
      </c>
      <c r="Z1484" s="95">
        <v>-3098158.67</v>
      </c>
      <c r="AA1484" s="95">
        <v>-2992965.61</v>
      </c>
      <c r="AB1484" s="95">
        <v>-3103817.87</v>
      </c>
      <c r="AC1484" s="95"/>
      <c r="AD1484" s="95"/>
      <c r="AE1484" s="95">
        <f t="shared" si="2011"/>
        <v>-2812780.9558333331</v>
      </c>
      <c r="AF1484" s="147"/>
      <c r="AG1484" s="147"/>
      <c r="AH1484" s="99"/>
      <c r="AI1484" s="99"/>
      <c r="AJ1484" s="99"/>
      <c r="AK1484" s="100"/>
      <c r="AL1484" s="99">
        <f t="shared" si="1873"/>
        <v>0</v>
      </c>
      <c r="AM1484" s="98"/>
      <c r="AN1484" s="99">
        <f>AE1484</f>
        <v>-2812780.9558333331</v>
      </c>
      <c r="AO1484" s="247">
        <f t="shared" si="1874"/>
        <v>-2812780.9558333331</v>
      </c>
      <c r="AP1484" s="232"/>
      <c r="AQ1484" s="86">
        <f t="shared" ref="AQ1484:AQ1520" si="2048">AB1484</f>
        <v>-3103817.87</v>
      </c>
      <c r="AR1484" s="99"/>
      <c r="AS1484" s="99"/>
      <c r="AT1484" s="99"/>
      <c r="AU1484" s="100"/>
      <c r="AV1484" s="99">
        <f t="shared" si="1875"/>
        <v>0</v>
      </c>
      <c r="AW1484" s="98"/>
      <c r="AX1484" s="99">
        <f t="shared" ref="AX1484:AX1487" si="2049">AQ1484</f>
        <v>-3103817.87</v>
      </c>
      <c r="AY1484" s="98">
        <f t="shared" si="1876"/>
        <v>-3103817.87</v>
      </c>
      <c r="AZ1484" s="470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</row>
    <row r="1485" spans="1:83" s="11" customFormat="1" ht="12" customHeight="1">
      <c r="A1485" s="493" t="s">
        <v>1731</v>
      </c>
      <c r="B1485" s="494" t="str">
        <f t="shared" ref="B1485:B1486" si="2050">TEXT(A1485,"##")</f>
        <v>28300272</v>
      </c>
      <c r="C1485" s="479" t="s">
        <v>1723</v>
      </c>
      <c r="D1485" s="480" t="s">
        <v>1189</v>
      </c>
      <c r="E1485" s="480"/>
      <c r="F1485" s="481">
        <v>43541</v>
      </c>
      <c r="G1485" s="480"/>
      <c r="H1485" s="482" t="str">
        <f t="shared" si="1962"/>
        <v/>
      </c>
      <c r="I1485" s="482" t="str">
        <f t="shared" si="1963"/>
        <v/>
      </c>
      <c r="J1485" s="482" t="str">
        <f t="shared" si="1964"/>
        <v>GRB</v>
      </c>
      <c r="K1485" s="482" t="str">
        <f t="shared" si="2047"/>
        <v/>
      </c>
      <c r="L1485" s="482" t="str">
        <f t="shared" ref="L1485" si="2051">IF(VALUE(AM1485),"W/C",IF(ISBLANK(AM1485),"NO","W/C"))</f>
        <v>NO</v>
      </c>
      <c r="M1485" s="482" t="str">
        <f t="shared" ref="M1485" si="2052">IF(VALUE(AN1485),"W/C",IF(ISBLANK(AN1485),"NO","W/C"))</f>
        <v>NO</v>
      </c>
      <c r="N1485" s="482" t="str">
        <f t="shared" ref="N1485" si="2053">IF(OR(CONCATENATE(L1485,M1485)="NOW/C",CONCATENATE(L1485,M1485)="W/CNO"),"W/C","")</f>
        <v/>
      </c>
      <c r="O1485" s="483"/>
      <c r="P1485" s="484"/>
      <c r="Q1485" s="484"/>
      <c r="R1485" s="484"/>
      <c r="S1485" s="484">
        <v>-92147.69</v>
      </c>
      <c r="T1485" s="484">
        <v>-146013.78</v>
      </c>
      <c r="U1485" s="484">
        <v>-222148.62</v>
      </c>
      <c r="V1485" s="484">
        <v>-300501.21999999997</v>
      </c>
      <c r="W1485" s="484">
        <v>-378913.14</v>
      </c>
      <c r="X1485" s="484">
        <v>-457319.36</v>
      </c>
      <c r="Y1485" s="484">
        <v>-551230.05000000005</v>
      </c>
      <c r="Z1485" s="484">
        <v>-634185.85</v>
      </c>
      <c r="AA1485" s="484">
        <v>-717138.89</v>
      </c>
      <c r="AB1485" s="484">
        <v>-800713.78</v>
      </c>
      <c r="AC1485" s="484"/>
      <c r="AD1485" s="484"/>
      <c r="AE1485" s="484">
        <f t="shared" si="2011"/>
        <v>-324996.29083333339</v>
      </c>
      <c r="AF1485" s="526"/>
      <c r="AG1485" s="533" t="s">
        <v>689</v>
      </c>
      <c r="AH1485" s="487"/>
      <c r="AI1485" s="487"/>
      <c r="AJ1485" s="487">
        <f>AE1485</f>
        <v>-324996.29083333339</v>
      </c>
      <c r="AK1485" s="488"/>
      <c r="AL1485" s="487">
        <f t="shared" si="1873"/>
        <v>-324996.29083333339</v>
      </c>
      <c r="AM1485" s="489"/>
      <c r="AN1485" s="487"/>
      <c r="AO1485" s="490">
        <f t="shared" si="1874"/>
        <v>0</v>
      </c>
      <c r="AP1485" s="232"/>
      <c r="AQ1485" s="491">
        <f t="shared" si="2048"/>
        <v>-800713.78</v>
      </c>
      <c r="AR1485" s="487"/>
      <c r="AS1485" s="487"/>
      <c r="AT1485" s="487">
        <f>AQ1485</f>
        <v>-800713.78</v>
      </c>
      <c r="AU1485" s="488"/>
      <c r="AV1485" s="487">
        <f t="shared" si="1875"/>
        <v>-800713.78</v>
      </c>
      <c r="AW1485" s="489"/>
      <c r="AX1485" s="487"/>
      <c r="AY1485" s="489">
        <f t="shared" si="1876"/>
        <v>0</v>
      </c>
      <c r="AZ1485" s="470" t="s">
        <v>1728</v>
      </c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</row>
    <row r="1486" spans="1:83" s="11" customFormat="1" ht="12" customHeight="1">
      <c r="A1486" s="493" t="s">
        <v>1797</v>
      </c>
      <c r="B1486" s="494" t="str">
        <f t="shared" si="2050"/>
        <v>28300282</v>
      </c>
      <c r="C1486" s="479" t="s">
        <v>1790</v>
      </c>
      <c r="D1486" s="480" t="s">
        <v>1189</v>
      </c>
      <c r="E1486" s="480"/>
      <c r="F1486" s="481">
        <v>43647</v>
      </c>
      <c r="G1486" s="480"/>
      <c r="H1486" s="482" t="str">
        <f t="shared" si="1962"/>
        <v/>
      </c>
      <c r="I1486" s="482" t="str">
        <f t="shared" si="1963"/>
        <v/>
      </c>
      <c r="J1486" s="482" t="str">
        <f t="shared" si="1964"/>
        <v>GRB</v>
      </c>
      <c r="K1486" s="482" t="str">
        <f t="shared" si="2047"/>
        <v/>
      </c>
      <c r="L1486" s="482" t="str">
        <f t="shared" ref="L1486" si="2054">IF(VALUE(AM1486),"W/C",IF(ISBLANK(AM1486),"NO","W/C"))</f>
        <v>NO</v>
      </c>
      <c r="M1486" s="482" t="str">
        <f t="shared" ref="M1486" si="2055">IF(VALUE(AN1486),"W/C",IF(ISBLANK(AN1486),"NO","W/C"))</f>
        <v>NO</v>
      </c>
      <c r="N1486" s="482" t="str">
        <f t="shared" ref="N1486" si="2056">IF(OR(CONCATENATE(L1486,M1486)="NOW/C",CONCATENATE(L1486,M1486)="W/CNO"),"W/C","")</f>
        <v/>
      </c>
      <c r="O1486" s="483"/>
      <c r="P1486" s="484"/>
      <c r="Q1486" s="484"/>
      <c r="R1486" s="484"/>
      <c r="S1486" s="484"/>
      <c r="T1486" s="484"/>
      <c r="U1486" s="484"/>
      <c r="V1486" s="484"/>
      <c r="W1486" s="484">
        <v>-1029.1600000000001</v>
      </c>
      <c r="X1486" s="484">
        <v>-3551.2</v>
      </c>
      <c r="Y1486" s="484">
        <v>-7200.07</v>
      </c>
      <c r="Z1486" s="484">
        <v>-11672.57</v>
      </c>
      <c r="AA1486" s="484">
        <v>-18250.509999999998</v>
      </c>
      <c r="AB1486" s="484">
        <v>-27635.61</v>
      </c>
      <c r="AC1486" s="484"/>
      <c r="AD1486" s="484"/>
      <c r="AE1486" s="484">
        <f t="shared" si="2011"/>
        <v>-4626.7762499999999</v>
      </c>
      <c r="AF1486" s="526"/>
      <c r="AG1486" s="533" t="s">
        <v>689</v>
      </c>
      <c r="AH1486" s="487"/>
      <c r="AI1486" s="487"/>
      <c r="AJ1486" s="487">
        <f>AE1486</f>
        <v>-4626.7762499999999</v>
      </c>
      <c r="AK1486" s="488"/>
      <c r="AL1486" s="487">
        <f t="shared" ref="AL1486" si="2057">SUM(AI1486:AK1486)</f>
        <v>-4626.7762499999999</v>
      </c>
      <c r="AM1486" s="489"/>
      <c r="AN1486" s="487"/>
      <c r="AO1486" s="490">
        <f t="shared" ref="AO1486" si="2058">AM1486+AN1486</f>
        <v>0</v>
      </c>
      <c r="AP1486" s="232"/>
      <c r="AQ1486" s="491">
        <f t="shared" ref="AQ1486" si="2059">AB1486</f>
        <v>-27635.61</v>
      </c>
      <c r="AR1486" s="487"/>
      <c r="AS1486" s="487"/>
      <c r="AT1486" s="487">
        <f>AQ1486</f>
        <v>-27635.61</v>
      </c>
      <c r="AU1486" s="488"/>
      <c r="AV1486" s="487">
        <f t="shared" ref="AV1486" si="2060">SUM(AS1486:AU1486)</f>
        <v>-27635.61</v>
      </c>
      <c r="AW1486" s="489"/>
      <c r="AX1486" s="487"/>
      <c r="AY1486" s="489">
        <f t="shared" ref="AY1486" si="2061">AW1486+AX1486</f>
        <v>0</v>
      </c>
      <c r="AZ1486" s="470" t="s">
        <v>1728</v>
      </c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</row>
    <row r="1487" spans="1:83" s="11" customFormat="1" ht="12" customHeight="1">
      <c r="A1487" s="161">
        <v>28300311</v>
      </c>
      <c r="B1487" s="108" t="str">
        <f t="shared" si="1887"/>
        <v>28300311</v>
      </c>
      <c r="C1487" s="108" t="s">
        <v>1193</v>
      </c>
      <c r="D1487" s="112" t="str">
        <f t="shared" ref="D1487:D1521" si="2062">IF(CONCATENATE(H1487,I1487,J1487,K1487,N1487)= "ERBGRB","CRB",CONCATENATE(H1487,I1487,J1487,K1487,N1487))</f>
        <v>W/C</v>
      </c>
      <c r="E1487" s="112"/>
      <c r="F1487" s="108"/>
      <c r="G1487" s="112"/>
      <c r="H1487" s="177" t="str">
        <f t="shared" si="1962"/>
        <v/>
      </c>
      <c r="I1487" s="177" t="str">
        <f t="shared" si="1963"/>
        <v/>
      </c>
      <c r="J1487" s="177" t="str">
        <f t="shared" si="1964"/>
        <v/>
      </c>
      <c r="K1487" s="177" t="str">
        <f t="shared" si="2047"/>
        <v/>
      </c>
      <c r="L1487" s="177" t="str">
        <f t="shared" si="1902"/>
        <v>NO</v>
      </c>
      <c r="M1487" s="177" t="str">
        <f t="shared" si="1903"/>
        <v>W/C</v>
      </c>
      <c r="N1487" s="177" t="str">
        <f t="shared" si="1904"/>
        <v>W/C</v>
      </c>
      <c r="O1487"/>
      <c r="P1487" s="95">
        <v>-8455227.6999999993</v>
      </c>
      <c r="Q1487" s="95">
        <v>-8455227.6999999993</v>
      </c>
      <c r="R1487" s="95">
        <v>-8455227.6999999993</v>
      </c>
      <c r="S1487" s="95">
        <v>-7896766.2300000004</v>
      </c>
      <c r="T1487" s="95">
        <v>-7612189.3499999996</v>
      </c>
      <c r="U1487" s="95">
        <v>-7327612.4699999997</v>
      </c>
      <c r="V1487" s="95">
        <v>-7043035.5899999999</v>
      </c>
      <c r="W1487" s="95">
        <v>-6758458.71</v>
      </c>
      <c r="X1487" s="95">
        <v>-6473881.8300000001</v>
      </c>
      <c r="Y1487" s="95">
        <v>-6189304.9500000002</v>
      </c>
      <c r="Z1487" s="95">
        <v>-5904728.0700000003</v>
      </c>
      <c r="AA1487" s="95">
        <v>-5620151.1900000004</v>
      </c>
      <c r="AB1487" s="95">
        <v>-5335574.3099999996</v>
      </c>
      <c r="AC1487" s="95"/>
      <c r="AD1487" s="95"/>
      <c r="AE1487" s="95">
        <f t="shared" si="2011"/>
        <v>-7052665.3995833322</v>
      </c>
      <c r="AF1487" s="102"/>
      <c r="AG1487" s="102"/>
      <c r="AH1487" s="99"/>
      <c r="AI1487" s="99"/>
      <c r="AJ1487" s="99"/>
      <c r="AK1487" s="100"/>
      <c r="AL1487" s="99">
        <f t="shared" si="1873"/>
        <v>0</v>
      </c>
      <c r="AM1487" s="98"/>
      <c r="AN1487" s="99">
        <f>AE1487</f>
        <v>-7052665.3995833322</v>
      </c>
      <c r="AO1487" s="247">
        <f t="shared" si="1874"/>
        <v>-7052665.3995833322</v>
      </c>
      <c r="AP1487" s="232"/>
      <c r="AQ1487" s="86">
        <f t="shared" si="2048"/>
        <v>-5335574.3099999996</v>
      </c>
      <c r="AR1487" s="99"/>
      <c r="AS1487" s="99"/>
      <c r="AT1487" s="99"/>
      <c r="AU1487" s="100"/>
      <c r="AV1487" s="99">
        <f t="shared" si="1875"/>
        <v>0</v>
      </c>
      <c r="AW1487" s="98"/>
      <c r="AX1487" s="99">
        <f t="shared" si="2049"/>
        <v>-5335574.3099999996</v>
      </c>
      <c r="AY1487" s="98">
        <f t="shared" si="1876"/>
        <v>-5335574.3099999996</v>
      </c>
      <c r="AZ1487" s="470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</row>
    <row r="1488" spans="1:83" s="11" customFormat="1" ht="12" customHeight="1">
      <c r="A1488" s="161">
        <v>28300361</v>
      </c>
      <c r="B1488" s="108" t="str">
        <f t="shared" si="1887"/>
        <v>28300361</v>
      </c>
      <c r="C1488" s="94" t="s">
        <v>1176</v>
      </c>
      <c r="D1488" s="112" t="str">
        <f t="shared" si="2062"/>
        <v>Non-Op</v>
      </c>
      <c r="E1488" s="112"/>
      <c r="F1488" s="94"/>
      <c r="G1488" s="112"/>
      <c r="H1488" s="177" t="str">
        <f t="shared" si="1962"/>
        <v/>
      </c>
      <c r="I1488" s="177" t="str">
        <f t="shared" si="1963"/>
        <v/>
      </c>
      <c r="J1488" s="177" t="str">
        <f t="shared" si="1964"/>
        <v/>
      </c>
      <c r="K1488" s="177" t="str">
        <f t="shared" si="2047"/>
        <v>Non-Op</v>
      </c>
      <c r="L1488" s="177" t="str">
        <f t="shared" si="1902"/>
        <v>NO</v>
      </c>
      <c r="M1488" s="177" t="str">
        <f t="shared" si="1903"/>
        <v>NO</v>
      </c>
      <c r="N1488" s="177" t="str">
        <f t="shared" si="1904"/>
        <v/>
      </c>
      <c r="O1488"/>
      <c r="P1488" s="95">
        <v>-1.1100000000000001</v>
      </c>
      <c r="Q1488" s="95">
        <v>-1.1100000000000001</v>
      </c>
      <c r="R1488" s="95">
        <v>-1.1100000000000001</v>
      </c>
      <c r="S1488" s="95">
        <v>-1.1100000000000001</v>
      </c>
      <c r="T1488" s="95">
        <v>-1.1100000000000001</v>
      </c>
      <c r="U1488" s="95">
        <v>-1.1100000000000001</v>
      </c>
      <c r="V1488" s="95">
        <v>-1.1100000000000001</v>
      </c>
      <c r="W1488" s="95">
        <v>-1.1100000000000001</v>
      </c>
      <c r="X1488" s="95">
        <v>-1.1100000000000001</v>
      </c>
      <c r="Y1488" s="95">
        <v>-1.1100000000000001</v>
      </c>
      <c r="Z1488" s="95">
        <v>-1.1100000000000001</v>
      </c>
      <c r="AA1488" s="95">
        <v>-1.1100000000000001</v>
      </c>
      <c r="AB1488" s="95">
        <v>0</v>
      </c>
      <c r="AC1488" s="95"/>
      <c r="AD1488" s="95"/>
      <c r="AE1488" s="95">
        <f t="shared" si="2011"/>
        <v>-1.06375</v>
      </c>
      <c r="AF1488" s="102"/>
      <c r="AG1488" s="102"/>
      <c r="AH1488" s="99"/>
      <c r="AI1488" s="99"/>
      <c r="AJ1488" s="99"/>
      <c r="AK1488" s="100">
        <f>AE1488</f>
        <v>-1.06375</v>
      </c>
      <c r="AL1488" s="99">
        <f t="shared" si="1873"/>
        <v>-1.06375</v>
      </c>
      <c r="AM1488" s="98"/>
      <c r="AN1488" s="99"/>
      <c r="AO1488" s="247">
        <f t="shared" si="1874"/>
        <v>0</v>
      </c>
      <c r="AP1488" s="232"/>
      <c r="AQ1488" s="86">
        <f t="shared" si="2048"/>
        <v>0</v>
      </c>
      <c r="AR1488" s="99"/>
      <c r="AS1488" s="99"/>
      <c r="AT1488" s="99"/>
      <c r="AU1488" s="100">
        <f>AQ1488</f>
        <v>0</v>
      </c>
      <c r="AV1488" s="99">
        <f t="shared" si="1875"/>
        <v>0</v>
      </c>
      <c r="AW1488" s="98"/>
      <c r="AX1488" s="99"/>
      <c r="AY1488" s="98">
        <f t="shared" si="1876"/>
        <v>0</v>
      </c>
      <c r="AZ1488" s="470" t="s">
        <v>1675</v>
      </c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</row>
    <row r="1489" spans="1:83" s="11" customFormat="1" ht="12" customHeight="1">
      <c r="A1489" s="161">
        <v>28300362</v>
      </c>
      <c r="B1489" s="108" t="str">
        <f t="shared" si="1887"/>
        <v>28300362</v>
      </c>
      <c r="C1489" s="94" t="s">
        <v>130</v>
      </c>
      <c r="D1489" s="112" t="str">
        <f t="shared" si="2062"/>
        <v>Non-Op</v>
      </c>
      <c r="E1489" s="112"/>
      <c r="F1489" s="94"/>
      <c r="G1489" s="112"/>
      <c r="H1489" s="177" t="str">
        <f t="shared" si="1962"/>
        <v/>
      </c>
      <c r="I1489" s="177" t="str">
        <f t="shared" si="1963"/>
        <v/>
      </c>
      <c r="J1489" s="177" t="str">
        <f t="shared" si="1964"/>
        <v/>
      </c>
      <c r="K1489" s="177" t="str">
        <f t="shared" si="2047"/>
        <v>Non-Op</v>
      </c>
      <c r="L1489" s="177" t="str">
        <f t="shared" si="1902"/>
        <v>NO</v>
      </c>
      <c r="M1489" s="177" t="str">
        <f t="shared" si="1903"/>
        <v>NO</v>
      </c>
      <c r="N1489" s="177" t="str">
        <f t="shared" si="1904"/>
        <v/>
      </c>
      <c r="O1489"/>
      <c r="P1489" s="95">
        <v>-0.35</v>
      </c>
      <c r="Q1489" s="95">
        <v>-0.35</v>
      </c>
      <c r="R1489" s="95">
        <v>-0.35</v>
      </c>
      <c r="S1489" s="95">
        <v>-0.35</v>
      </c>
      <c r="T1489" s="95">
        <v>-0.35</v>
      </c>
      <c r="U1489" s="95">
        <v>-0.35</v>
      </c>
      <c r="V1489" s="95">
        <v>-0.35</v>
      </c>
      <c r="W1489" s="95">
        <v>-0.35</v>
      </c>
      <c r="X1489" s="95">
        <v>-0.35</v>
      </c>
      <c r="Y1489" s="95">
        <v>-0.35</v>
      </c>
      <c r="Z1489" s="95">
        <v>-0.35</v>
      </c>
      <c r="AA1489" s="95">
        <v>-0.35</v>
      </c>
      <c r="AB1489" s="95">
        <v>0</v>
      </c>
      <c r="AC1489" s="95"/>
      <c r="AD1489" s="95"/>
      <c r="AE1489" s="95">
        <f t="shared" si="2011"/>
        <v>-0.3354166666666667</v>
      </c>
      <c r="AF1489" s="102"/>
      <c r="AG1489" s="102"/>
      <c r="AH1489" s="99"/>
      <c r="AI1489" s="99"/>
      <c r="AJ1489" s="99"/>
      <c r="AK1489" s="100">
        <f>AE1489</f>
        <v>-0.3354166666666667</v>
      </c>
      <c r="AL1489" s="99">
        <f t="shared" si="1873"/>
        <v>-0.3354166666666667</v>
      </c>
      <c r="AM1489" s="98"/>
      <c r="AN1489" s="99"/>
      <c r="AO1489" s="247">
        <f t="shared" si="1874"/>
        <v>0</v>
      </c>
      <c r="AP1489" s="232"/>
      <c r="AQ1489" s="86">
        <f t="shared" si="2048"/>
        <v>0</v>
      </c>
      <c r="AR1489" s="99"/>
      <c r="AS1489" s="99"/>
      <c r="AT1489" s="99"/>
      <c r="AU1489" s="100">
        <f>AQ1489</f>
        <v>0</v>
      </c>
      <c r="AV1489" s="99">
        <f t="shared" si="1875"/>
        <v>0</v>
      </c>
      <c r="AW1489" s="98"/>
      <c r="AX1489" s="99"/>
      <c r="AY1489" s="98">
        <f t="shared" si="1876"/>
        <v>0</v>
      </c>
      <c r="AZ1489" s="470" t="s">
        <v>1675</v>
      </c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</row>
    <row r="1490" spans="1:83" s="11" customFormat="1" ht="12" customHeight="1">
      <c r="A1490" s="161">
        <v>28300431</v>
      </c>
      <c r="B1490" s="108" t="str">
        <f t="shared" si="1887"/>
        <v>28300431</v>
      </c>
      <c r="C1490" s="94" t="s">
        <v>199</v>
      </c>
      <c r="D1490" s="112" t="str">
        <f t="shared" si="2062"/>
        <v>ERB</v>
      </c>
      <c r="E1490" s="112"/>
      <c r="F1490" s="94"/>
      <c r="G1490" s="112"/>
      <c r="H1490" s="177" t="str">
        <f t="shared" si="1962"/>
        <v/>
      </c>
      <c r="I1490" s="177" t="str">
        <f t="shared" si="1963"/>
        <v>ERB</v>
      </c>
      <c r="J1490" s="177" t="str">
        <f t="shared" si="1964"/>
        <v/>
      </c>
      <c r="K1490" s="177" t="str">
        <f t="shared" si="2047"/>
        <v/>
      </c>
      <c r="L1490" s="177" t="str">
        <f t="shared" si="1902"/>
        <v>NO</v>
      </c>
      <c r="M1490" s="177" t="str">
        <f t="shared" si="1903"/>
        <v>NO</v>
      </c>
      <c r="N1490" s="177" t="str">
        <f t="shared" si="1904"/>
        <v/>
      </c>
      <c r="O1490"/>
      <c r="P1490" s="95">
        <v>0</v>
      </c>
      <c r="Q1490" s="95">
        <v>0</v>
      </c>
      <c r="R1490" s="95">
        <v>0</v>
      </c>
      <c r="S1490" s="95">
        <v>0</v>
      </c>
      <c r="T1490" s="95">
        <v>0</v>
      </c>
      <c r="U1490" s="95">
        <v>0</v>
      </c>
      <c r="V1490" s="95">
        <v>0</v>
      </c>
      <c r="W1490" s="95">
        <v>0</v>
      </c>
      <c r="X1490" s="95">
        <v>0</v>
      </c>
      <c r="Y1490" s="95">
        <v>0</v>
      </c>
      <c r="Z1490" s="95">
        <v>0</v>
      </c>
      <c r="AA1490" s="95">
        <v>0</v>
      </c>
      <c r="AB1490" s="95">
        <v>0</v>
      </c>
      <c r="AC1490" s="95"/>
      <c r="AD1490" s="95"/>
      <c r="AE1490" s="95">
        <f t="shared" si="2011"/>
        <v>0</v>
      </c>
      <c r="AF1490" s="102" t="s">
        <v>421</v>
      </c>
      <c r="AG1490" s="102"/>
      <c r="AH1490" s="99"/>
      <c r="AI1490" s="99">
        <f>AE1490</f>
        <v>0</v>
      </c>
      <c r="AJ1490" s="99"/>
      <c r="AK1490" s="100"/>
      <c r="AL1490" s="99">
        <f t="shared" si="1873"/>
        <v>0</v>
      </c>
      <c r="AM1490" s="98"/>
      <c r="AN1490" s="99"/>
      <c r="AO1490" s="247">
        <f t="shared" si="1874"/>
        <v>0</v>
      </c>
      <c r="AP1490" s="232"/>
      <c r="AQ1490" s="86">
        <f t="shared" si="2048"/>
        <v>0</v>
      </c>
      <c r="AR1490" s="99"/>
      <c r="AS1490" s="99">
        <f>AQ1490</f>
        <v>0</v>
      </c>
      <c r="AT1490" s="99"/>
      <c r="AU1490" s="100"/>
      <c r="AV1490" s="99">
        <f t="shared" si="1875"/>
        <v>0</v>
      </c>
      <c r="AW1490" s="98"/>
      <c r="AX1490" s="99"/>
      <c r="AY1490" s="98">
        <f t="shared" si="1876"/>
        <v>0</v>
      </c>
      <c r="AZ1490" s="47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</row>
    <row r="1491" spans="1:83" s="11" customFormat="1" ht="12" customHeight="1">
      <c r="A1491" s="161">
        <v>28300441</v>
      </c>
      <c r="B1491" s="108" t="str">
        <f t="shared" si="1887"/>
        <v>28300441</v>
      </c>
      <c r="C1491" s="94" t="s">
        <v>1248</v>
      </c>
      <c r="D1491" s="112" t="str">
        <f t="shared" si="2062"/>
        <v>W/C</v>
      </c>
      <c r="E1491" s="112"/>
      <c r="F1491" s="94"/>
      <c r="G1491" s="112"/>
      <c r="H1491" s="177" t="str">
        <f t="shared" si="1962"/>
        <v/>
      </c>
      <c r="I1491" s="177" t="str">
        <f t="shared" si="1963"/>
        <v/>
      </c>
      <c r="J1491" s="177" t="str">
        <f t="shared" si="1964"/>
        <v/>
      </c>
      <c r="K1491" s="177" t="str">
        <f t="shared" si="2047"/>
        <v/>
      </c>
      <c r="L1491" s="177" t="str">
        <f t="shared" si="1902"/>
        <v>NO</v>
      </c>
      <c r="M1491" s="177" t="str">
        <f t="shared" si="1903"/>
        <v>W/C</v>
      </c>
      <c r="N1491" s="177" t="str">
        <f t="shared" si="1904"/>
        <v>W/C</v>
      </c>
      <c r="O1491"/>
      <c r="P1491" s="95">
        <v>-3653111.77</v>
      </c>
      <c r="Q1491" s="95">
        <v>-3653111.77</v>
      </c>
      <c r="R1491" s="95">
        <v>-3653111.77</v>
      </c>
      <c r="S1491" s="95">
        <v>-3653111.77</v>
      </c>
      <c r="T1491" s="95">
        <v>-3653111.77</v>
      </c>
      <c r="U1491" s="95">
        <v>-3653111.77</v>
      </c>
      <c r="V1491" s="95">
        <v>-3653111.77</v>
      </c>
      <c r="W1491" s="95">
        <v>-3653111.77</v>
      </c>
      <c r="X1491" s="95">
        <v>-3653111.77</v>
      </c>
      <c r="Y1491" s="95">
        <v>-3653111.77</v>
      </c>
      <c r="Z1491" s="95">
        <v>-3653111.77</v>
      </c>
      <c r="AA1491" s="95">
        <v>-3653111.77</v>
      </c>
      <c r="AB1491" s="95">
        <v>-3653111.77</v>
      </c>
      <c r="AC1491" s="95"/>
      <c r="AD1491" s="95"/>
      <c r="AE1491" s="95">
        <f>(P1491+AB1491+SUM(Q1491:AA1491)*2)/24</f>
        <v>-3653111.7700000009</v>
      </c>
      <c r="AF1491" s="102"/>
      <c r="AG1491" s="102"/>
      <c r="AH1491" s="99"/>
      <c r="AI1491" s="99"/>
      <c r="AJ1491" s="99"/>
      <c r="AK1491" s="100"/>
      <c r="AL1491" s="99">
        <f t="shared" ref="AL1491:AL1521" si="2063">SUM(AI1491:AK1491)</f>
        <v>0</v>
      </c>
      <c r="AM1491" s="98"/>
      <c r="AN1491" s="99">
        <f>AE1491</f>
        <v>-3653111.7700000009</v>
      </c>
      <c r="AO1491" s="247">
        <f t="shared" ref="AO1491:AO1520" si="2064">AM1491+AN1491</f>
        <v>-3653111.7700000009</v>
      </c>
      <c r="AP1491" s="232"/>
      <c r="AQ1491" s="86">
        <f t="shared" si="2048"/>
        <v>-3653111.77</v>
      </c>
      <c r="AR1491" s="99"/>
      <c r="AS1491" s="99"/>
      <c r="AT1491" s="99"/>
      <c r="AU1491" s="100"/>
      <c r="AV1491" s="99">
        <f t="shared" ref="AV1491:AV1516" si="2065">SUM(AS1491:AU1491)</f>
        <v>0</v>
      </c>
      <c r="AW1491" s="98"/>
      <c r="AX1491" s="99">
        <f>AQ1491</f>
        <v>-3653111.77</v>
      </c>
      <c r="AY1491" s="98">
        <f t="shared" ref="AY1491:AY1519" si="2066">AW1491+AX1491</f>
        <v>-3653111.77</v>
      </c>
      <c r="AZ1491" s="470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</row>
    <row r="1492" spans="1:83" s="11" customFormat="1" ht="12" customHeight="1">
      <c r="A1492" s="161">
        <v>28300501</v>
      </c>
      <c r="B1492" s="108" t="str">
        <f t="shared" si="1887"/>
        <v>28300501</v>
      </c>
      <c r="C1492" s="94" t="s">
        <v>720</v>
      </c>
      <c r="D1492" s="112" t="str">
        <f t="shared" si="2062"/>
        <v>CRB</v>
      </c>
      <c r="E1492" s="112"/>
      <c r="F1492" s="94"/>
      <c r="G1492" s="112"/>
      <c r="H1492" s="177" t="str">
        <f t="shared" si="1962"/>
        <v/>
      </c>
      <c r="I1492" s="177" t="str">
        <f t="shared" si="1963"/>
        <v>ERB</v>
      </c>
      <c r="J1492" s="177" t="str">
        <f t="shared" si="1964"/>
        <v>GRB</v>
      </c>
      <c r="K1492" s="177" t="str">
        <f t="shared" si="2047"/>
        <v/>
      </c>
      <c r="L1492" s="177" t="str">
        <f t="shared" si="1902"/>
        <v>NO</v>
      </c>
      <c r="M1492" s="177" t="str">
        <f t="shared" si="1903"/>
        <v>NO</v>
      </c>
      <c r="N1492" s="177" t="str">
        <f t="shared" si="1904"/>
        <v/>
      </c>
      <c r="O1492"/>
      <c r="P1492" s="95">
        <v>1000128.19</v>
      </c>
      <c r="Q1492" s="95">
        <v>994232.98</v>
      </c>
      <c r="R1492" s="95">
        <v>988337.77</v>
      </c>
      <c r="S1492" s="95">
        <v>982442.56</v>
      </c>
      <c r="T1492" s="95">
        <v>976547.36</v>
      </c>
      <c r="U1492" s="95">
        <v>970652.16000000003</v>
      </c>
      <c r="V1492" s="95">
        <v>964756.94</v>
      </c>
      <c r="W1492" s="95">
        <v>958861.73</v>
      </c>
      <c r="X1492" s="95">
        <v>952966.53</v>
      </c>
      <c r="Y1492" s="95">
        <v>947071.32</v>
      </c>
      <c r="Z1492" s="95">
        <v>941176.11</v>
      </c>
      <c r="AA1492" s="95">
        <v>935280.91</v>
      </c>
      <c r="AB1492" s="95">
        <v>929385.7</v>
      </c>
      <c r="AC1492" s="95"/>
      <c r="AD1492" s="95"/>
      <c r="AE1492" s="95">
        <f t="shared" si="2011"/>
        <v>964756.94291666662</v>
      </c>
      <c r="AF1492" s="102" t="s">
        <v>272</v>
      </c>
      <c r="AG1492" s="102" t="s">
        <v>1561</v>
      </c>
      <c r="AH1492" s="99"/>
      <c r="AI1492" s="99">
        <f>AE1492*C1533</f>
        <v>640116.23162520828</v>
      </c>
      <c r="AJ1492" s="99">
        <f>AE1492*C1534</f>
        <v>324640.71129145834</v>
      </c>
      <c r="AK1492" s="100"/>
      <c r="AL1492" s="99">
        <f t="shared" si="2063"/>
        <v>964756.94291666662</v>
      </c>
      <c r="AM1492" s="98"/>
      <c r="AN1492" s="99"/>
      <c r="AO1492" s="247">
        <f t="shared" si="2064"/>
        <v>0</v>
      </c>
      <c r="AP1492" s="232"/>
      <c r="AQ1492" s="86">
        <f t="shared" si="2048"/>
        <v>929385.7</v>
      </c>
      <c r="AR1492" s="99"/>
      <c r="AS1492" s="99">
        <f>AQ1492*C1533</f>
        <v>616647.41194999998</v>
      </c>
      <c r="AT1492" s="99">
        <f>AQ1492*C1534</f>
        <v>312738.28805000003</v>
      </c>
      <c r="AU1492" s="100"/>
      <c r="AV1492" s="99">
        <f t="shared" si="2065"/>
        <v>929385.7</v>
      </c>
      <c r="AW1492" s="98"/>
      <c r="AX1492" s="99"/>
      <c r="AY1492" s="98">
        <f t="shared" si="2066"/>
        <v>0</v>
      </c>
      <c r="AZ1492" s="470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</row>
    <row r="1493" spans="1:83" s="11" customFormat="1" ht="12" customHeight="1">
      <c r="A1493" s="161">
        <v>28300503</v>
      </c>
      <c r="B1493" s="108" t="str">
        <f t="shared" si="1887"/>
        <v>28300503</v>
      </c>
      <c r="C1493" s="94" t="s">
        <v>573</v>
      </c>
      <c r="D1493" s="112" t="str">
        <f t="shared" si="2062"/>
        <v>AIC</v>
      </c>
      <c r="E1493" s="112"/>
      <c r="F1493" s="94"/>
      <c r="G1493" s="112"/>
      <c r="H1493" s="177" t="str">
        <f t="shared" si="1962"/>
        <v>AIC</v>
      </c>
      <c r="I1493" s="177" t="str">
        <f t="shared" si="1963"/>
        <v/>
      </c>
      <c r="J1493" s="177" t="str">
        <f t="shared" si="1964"/>
        <v/>
      </c>
      <c r="K1493" s="177" t="str">
        <f t="shared" si="2047"/>
        <v/>
      </c>
      <c r="L1493" s="177" t="str">
        <f t="shared" si="1902"/>
        <v>NO</v>
      </c>
      <c r="M1493" s="177" t="str">
        <f t="shared" si="1903"/>
        <v>NO</v>
      </c>
      <c r="N1493" s="177" t="str">
        <f t="shared" si="1904"/>
        <v/>
      </c>
      <c r="O1493"/>
      <c r="P1493" s="95">
        <v>-4452454.41</v>
      </c>
      <c r="Q1493" s="95">
        <v>-4440017.37</v>
      </c>
      <c r="R1493" s="95">
        <v>-4427580.33</v>
      </c>
      <c r="S1493" s="95">
        <v>-4415143.29</v>
      </c>
      <c r="T1493" s="95">
        <v>-4402706.25</v>
      </c>
      <c r="U1493" s="95">
        <v>-4390269.21</v>
      </c>
      <c r="V1493" s="95">
        <v>-4377832.17</v>
      </c>
      <c r="W1493" s="95">
        <v>-4365395.13</v>
      </c>
      <c r="X1493" s="95">
        <v>-4352958.09</v>
      </c>
      <c r="Y1493" s="95">
        <v>-4340521.05</v>
      </c>
      <c r="Z1493" s="95">
        <v>-4328084.01</v>
      </c>
      <c r="AA1493" s="95">
        <v>-4315646.97</v>
      </c>
      <c r="AB1493" s="95">
        <v>-4303209.93</v>
      </c>
      <c r="AC1493" s="95"/>
      <c r="AD1493" s="95"/>
      <c r="AE1493" s="95">
        <f t="shared" si="2011"/>
        <v>-4377832.169999999</v>
      </c>
      <c r="AF1493" s="143"/>
      <c r="AG1493" s="143"/>
      <c r="AH1493" s="99">
        <f>AE1493</f>
        <v>-4377832.169999999</v>
      </c>
      <c r="AI1493" s="99"/>
      <c r="AJ1493" s="99"/>
      <c r="AK1493" s="100"/>
      <c r="AL1493" s="99">
        <f t="shared" si="2063"/>
        <v>0</v>
      </c>
      <c r="AM1493" s="98"/>
      <c r="AN1493" s="99"/>
      <c r="AO1493" s="247">
        <f t="shared" si="2064"/>
        <v>0</v>
      </c>
      <c r="AP1493" s="232"/>
      <c r="AQ1493" s="86">
        <f t="shared" si="2048"/>
        <v>-4303209.93</v>
      </c>
      <c r="AR1493" s="99">
        <f>AQ1493</f>
        <v>-4303209.93</v>
      </c>
      <c r="AS1493" s="99"/>
      <c r="AT1493" s="99"/>
      <c r="AU1493" s="100"/>
      <c r="AV1493" s="99">
        <f t="shared" si="2065"/>
        <v>0</v>
      </c>
      <c r="AW1493" s="98"/>
      <c r="AX1493" s="99"/>
      <c r="AY1493" s="98">
        <f t="shared" si="2066"/>
        <v>0</v>
      </c>
      <c r="AZ1493" s="470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</row>
    <row r="1494" spans="1:83" s="11" customFormat="1" ht="12" customHeight="1">
      <c r="A1494" s="161">
        <v>28300511</v>
      </c>
      <c r="B1494" s="108" t="str">
        <f t="shared" si="1887"/>
        <v>28300511</v>
      </c>
      <c r="C1494" s="94" t="s">
        <v>393</v>
      </c>
      <c r="D1494" s="112" t="str">
        <f t="shared" si="2062"/>
        <v>Non-Op</v>
      </c>
      <c r="E1494" s="112"/>
      <c r="F1494" s="94"/>
      <c r="G1494" s="112"/>
      <c r="H1494" s="177" t="str">
        <f t="shared" si="1962"/>
        <v/>
      </c>
      <c r="I1494" s="177" t="str">
        <f t="shared" si="1963"/>
        <v/>
      </c>
      <c r="J1494" s="177" t="str">
        <f t="shared" si="1964"/>
        <v/>
      </c>
      <c r="K1494" s="177" t="str">
        <f t="shared" si="2047"/>
        <v>Non-Op</v>
      </c>
      <c r="L1494" s="177" t="str">
        <f t="shared" si="1902"/>
        <v>NO</v>
      </c>
      <c r="M1494" s="177" t="str">
        <f t="shared" si="1903"/>
        <v>NO</v>
      </c>
      <c r="N1494" s="177" t="str">
        <f t="shared" si="1904"/>
        <v/>
      </c>
      <c r="O1494" s="5"/>
      <c r="P1494" s="95">
        <v>-725412.24</v>
      </c>
      <c r="Q1494" s="95">
        <v>-725412.24</v>
      </c>
      <c r="R1494" s="95">
        <v>-1136478</v>
      </c>
      <c r="S1494" s="95">
        <v>-3735499.74</v>
      </c>
      <c r="T1494" s="95">
        <v>-4107625.2</v>
      </c>
      <c r="U1494" s="95">
        <v>-4286294.67</v>
      </c>
      <c r="V1494" s="95">
        <v>-4349630.46</v>
      </c>
      <c r="W1494" s="95">
        <v>-4517280.8099999996</v>
      </c>
      <c r="X1494" s="95">
        <v>-4182477.39</v>
      </c>
      <c r="Y1494" s="95">
        <v>-4814256.51</v>
      </c>
      <c r="Z1494" s="95">
        <v>-6174275.9400000004</v>
      </c>
      <c r="AA1494" s="95">
        <v>-7191425.4299999997</v>
      </c>
      <c r="AB1494" s="95">
        <v>-8287285.6500000004</v>
      </c>
      <c r="AC1494" s="95"/>
      <c r="AD1494" s="95"/>
      <c r="AE1494" s="95">
        <f t="shared" si="2011"/>
        <v>-4143917.1112499996</v>
      </c>
      <c r="AF1494" s="143"/>
      <c r="AG1494" s="105"/>
      <c r="AH1494" s="99"/>
      <c r="AI1494" s="99"/>
      <c r="AJ1494" s="99"/>
      <c r="AK1494" s="100">
        <f>AE1494</f>
        <v>-4143917.1112499996</v>
      </c>
      <c r="AL1494" s="99">
        <f t="shared" si="2063"/>
        <v>-4143917.1112499996</v>
      </c>
      <c r="AM1494" s="98"/>
      <c r="AN1494" s="99"/>
      <c r="AO1494" s="247">
        <f t="shared" si="2064"/>
        <v>0</v>
      </c>
      <c r="AP1494" s="232"/>
      <c r="AQ1494" s="86">
        <f t="shared" si="2048"/>
        <v>-8287285.6500000004</v>
      </c>
      <c r="AR1494" s="99"/>
      <c r="AS1494" s="99"/>
      <c r="AT1494" s="99"/>
      <c r="AU1494" s="100">
        <f>AQ1494</f>
        <v>-8287285.6500000004</v>
      </c>
      <c r="AV1494" s="99">
        <f t="shared" si="2065"/>
        <v>-8287285.6500000004</v>
      </c>
      <c r="AW1494" s="98"/>
      <c r="AX1494" s="99"/>
      <c r="AY1494" s="98">
        <f t="shared" si="2066"/>
        <v>0</v>
      </c>
      <c r="AZ1494" s="470" t="s">
        <v>1664</v>
      </c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</row>
    <row r="1495" spans="1:83" s="11" customFormat="1" ht="12" customHeight="1">
      <c r="A1495" s="336" t="s">
        <v>1556</v>
      </c>
      <c r="B1495" s="337" t="str">
        <f t="shared" si="1887"/>
        <v>28300541</v>
      </c>
      <c r="C1495" s="363" t="s">
        <v>1549</v>
      </c>
      <c r="D1495" s="326" t="str">
        <f t="shared" si="2062"/>
        <v>W/C</v>
      </c>
      <c r="E1495" s="326"/>
      <c r="F1495" s="400">
        <v>43237</v>
      </c>
      <c r="G1495" s="326"/>
      <c r="H1495" s="327" t="str">
        <f t="shared" ref="H1495:H1521" si="2067">IF(VALUE(AH1495),H$7,IF(ISBLANK(AH1495),"",H$7))</f>
        <v/>
      </c>
      <c r="I1495" s="327"/>
      <c r="J1495" s="327" t="str">
        <f t="shared" ref="J1495:J1521" si="2068">IF(VALUE(AJ1495),J$7,IF(ISBLANK(AJ1495),"",J$7))</f>
        <v/>
      </c>
      <c r="K1495" s="327"/>
      <c r="L1495" s="327" t="str">
        <f t="shared" si="1902"/>
        <v>NO</v>
      </c>
      <c r="M1495" s="327" t="str">
        <f t="shared" si="1903"/>
        <v>W/C</v>
      </c>
      <c r="N1495" s="327" t="str">
        <f t="shared" si="1904"/>
        <v>W/C</v>
      </c>
      <c r="O1495" s="445"/>
      <c r="P1495" s="328">
        <v>-148356.43</v>
      </c>
      <c r="Q1495" s="328">
        <v>-144737.98000000001</v>
      </c>
      <c r="R1495" s="328">
        <v>-141119.53</v>
      </c>
      <c r="S1495" s="328">
        <v>-137501.07999999999</v>
      </c>
      <c r="T1495" s="328">
        <v>-133882.63</v>
      </c>
      <c r="U1495" s="328">
        <v>-130264.18</v>
      </c>
      <c r="V1495" s="328">
        <v>-126645.74</v>
      </c>
      <c r="W1495" s="328">
        <v>-123027.29</v>
      </c>
      <c r="X1495" s="328">
        <v>-119408.84</v>
      </c>
      <c r="Y1495" s="328">
        <v>-115790.39</v>
      </c>
      <c r="Z1495" s="328">
        <v>-112171.94</v>
      </c>
      <c r="AA1495" s="328">
        <v>-108553.49</v>
      </c>
      <c r="AB1495" s="328">
        <v>-104935.03999999999</v>
      </c>
      <c r="AC1495" s="328"/>
      <c r="AD1495" s="328"/>
      <c r="AE1495" s="328">
        <f t="shared" si="2011"/>
        <v>-126645.73541666665</v>
      </c>
      <c r="AF1495" s="377"/>
      <c r="AG1495" s="377"/>
      <c r="AH1495" s="330"/>
      <c r="AI1495" s="330"/>
      <c r="AJ1495" s="330"/>
      <c r="AK1495" s="331"/>
      <c r="AL1495" s="330">
        <f t="shared" ref="AL1495" si="2069">SUM(AI1495:AK1495)</f>
        <v>0</v>
      </c>
      <c r="AM1495" s="332"/>
      <c r="AN1495" s="330">
        <f>AE1495</f>
        <v>-126645.73541666665</v>
      </c>
      <c r="AO1495" s="333">
        <f t="shared" si="2064"/>
        <v>-126645.73541666665</v>
      </c>
      <c r="AP1495" s="232"/>
      <c r="AQ1495" s="334">
        <f t="shared" si="2048"/>
        <v>-104935.03999999999</v>
      </c>
      <c r="AR1495" s="330"/>
      <c r="AS1495" s="330"/>
      <c r="AT1495" s="330"/>
      <c r="AU1495" s="331"/>
      <c r="AV1495" s="330">
        <f t="shared" si="2065"/>
        <v>0</v>
      </c>
      <c r="AW1495" s="332"/>
      <c r="AX1495" s="330">
        <f>AQ1495</f>
        <v>-104935.03999999999</v>
      </c>
      <c r="AY1495" s="332">
        <f t="shared" si="2066"/>
        <v>-104935.03999999999</v>
      </c>
      <c r="AZ1495" s="470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</row>
    <row r="1496" spans="1:83" s="11" customFormat="1" ht="12" customHeight="1">
      <c r="A1496" s="161">
        <v>28300561</v>
      </c>
      <c r="B1496" s="108" t="str">
        <f t="shared" si="1887"/>
        <v>28300561</v>
      </c>
      <c r="C1496" s="94" t="s">
        <v>339</v>
      </c>
      <c r="D1496" s="112" t="str">
        <f t="shared" si="2062"/>
        <v>ERB</v>
      </c>
      <c r="E1496" s="112"/>
      <c r="F1496" s="94"/>
      <c r="G1496" s="112"/>
      <c r="H1496" s="177" t="str">
        <f t="shared" si="2067"/>
        <v/>
      </c>
      <c r="I1496" s="177" t="str">
        <f t="shared" ref="I1496:I1521" si="2070">IF(VALUE(AI1496),I$7,IF(ISBLANK(AI1496),"",I$7))</f>
        <v>ERB</v>
      </c>
      <c r="J1496" s="177" t="str">
        <f t="shared" si="2068"/>
        <v/>
      </c>
      <c r="K1496" s="177" t="str">
        <f t="shared" ref="K1496:K1521" si="2071">IF(VALUE(AK1496),K$7,IF(ISBLANK(AK1496),"",K$7))</f>
        <v/>
      </c>
      <c r="L1496" s="177" t="str">
        <f t="shared" si="1902"/>
        <v>NO</v>
      </c>
      <c r="M1496" s="177" t="str">
        <f t="shared" si="1903"/>
        <v>NO</v>
      </c>
      <c r="N1496" s="177" t="str">
        <f t="shared" si="1904"/>
        <v/>
      </c>
      <c r="O1496" s="5"/>
      <c r="P1496" s="95">
        <v>-12218448.32</v>
      </c>
      <c r="Q1496" s="95">
        <v>-12172282.17</v>
      </c>
      <c r="R1496" s="95">
        <v>-12126116.02</v>
      </c>
      <c r="S1496" s="95">
        <v>-12079949.880000001</v>
      </c>
      <c r="T1496" s="95">
        <v>-12033783.73</v>
      </c>
      <c r="U1496" s="95">
        <v>-11987617.58</v>
      </c>
      <c r="V1496" s="95">
        <v>-11941451.43</v>
      </c>
      <c r="W1496" s="95">
        <v>-11895285.279999999</v>
      </c>
      <c r="X1496" s="95">
        <v>-11849119.140000001</v>
      </c>
      <c r="Y1496" s="95">
        <v>-11802952.99</v>
      </c>
      <c r="Z1496" s="95">
        <v>-11756786.84</v>
      </c>
      <c r="AA1496" s="95">
        <v>-11710620.689999999</v>
      </c>
      <c r="AB1496" s="95">
        <v>-11664454.539999999</v>
      </c>
      <c r="AC1496" s="95"/>
      <c r="AD1496" s="95"/>
      <c r="AE1496" s="95">
        <f t="shared" si="2011"/>
        <v>-11941451.431666667</v>
      </c>
      <c r="AF1496" s="102" t="s">
        <v>801</v>
      </c>
      <c r="AG1496" s="102"/>
      <c r="AH1496" s="99"/>
      <c r="AI1496" s="99">
        <f>AE1496</f>
        <v>-11941451.431666667</v>
      </c>
      <c r="AJ1496" s="99"/>
      <c r="AK1496" s="100"/>
      <c r="AL1496" s="99">
        <f t="shared" si="2063"/>
        <v>-11941451.431666667</v>
      </c>
      <c r="AM1496" s="98"/>
      <c r="AN1496" s="99"/>
      <c r="AO1496" s="247">
        <f t="shared" si="2064"/>
        <v>0</v>
      </c>
      <c r="AP1496" s="232"/>
      <c r="AQ1496" s="86">
        <f t="shared" si="2048"/>
        <v>-11664454.539999999</v>
      </c>
      <c r="AR1496" s="99"/>
      <c r="AS1496" s="99">
        <f>AQ1496</f>
        <v>-11664454.539999999</v>
      </c>
      <c r="AT1496" s="99"/>
      <c r="AU1496" s="100"/>
      <c r="AV1496" s="99">
        <f t="shared" si="2065"/>
        <v>-11664454.539999999</v>
      </c>
      <c r="AW1496" s="98"/>
      <c r="AX1496" s="99"/>
      <c r="AY1496" s="98">
        <f t="shared" si="2066"/>
        <v>0</v>
      </c>
      <c r="AZ1496" s="470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</row>
    <row r="1497" spans="1:83" s="11" customFormat="1" ht="12" customHeight="1">
      <c r="A1497" s="161">
        <v>28300581</v>
      </c>
      <c r="B1497" s="108" t="str">
        <f t="shared" si="1887"/>
        <v>28300581</v>
      </c>
      <c r="C1497" s="94" t="s">
        <v>504</v>
      </c>
      <c r="D1497" s="112" t="str">
        <f t="shared" si="2062"/>
        <v>W/C</v>
      </c>
      <c r="E1497" s="112"/>
      <c r="F1497" s="94"/>
      <c r="G1497" s="112"/>
      <c r="H1497" s="177" t="str">
        <f t="shared" si="2067"/>
        <v/>
      </c>
      <c r="I1497" s="177" t="str">
        <f t="shared" si="2070"/>
        <v/>
      </c>
      <c r="J1497" s="177" t="str">
        <f t="shared" si="2068"/>
        <v/>
      </c>
      <c r="K1497" s="177" t="str">
        <f t="shared" si="2071"/>
        <v/>
      </c>
      <c r="L1497" s="177" t="str">
        <f t="shared" si="1902"/>
        <v>NO</v>
      </c>
      <c r="M1497" s="177" t="str">
        <f t="shared" si="1903"/>
        <v>W/C</v>
      </c>
      <c r="N1497" s="177" t="str">
        <f t="shared" si="1904"/>
        <v>W/C</v>
      </c>
      <c r="O1497"/>
      <c r="P1497" s="95">
        <v>-8713338.0899999999</v>
      </c>
      <c r="Q1497" s="95">
        <v>-8010445.2599999998</v>
      </c>
      <c r="R1497" s="95">
        <v>-6907624.0899999999</v>
      </c>
      <c r="S1497" s="95">
        <v>-6413801.7199999997</v>
      </c>
      <c r="T1497" s="95">
        <v>-6007158.7599999998</v>
      </c>
      <c r="U1497" s="95">
        <v>-6239093.96</v>
      </c>
      <c r="V1497" s="95">
        <v>-6291272.9900000002</v>
      </c>
      <c r="W1497" s="95">
        <v>-6716216.2800000003</v>
      </c>
      <c r="X1497" s="95">
        <v>-6860122.6200000001</v>
      </c>
      <c r="Y1497" s="95">
        <v>-7234661.1299999999</v>
      </c>
      <c r="Z1497" s="95">
        <v>-7143702.1500000004</v>
      </c>
      <c r="AA1497" s="95">
        <v>-6957051.0300000003</v>
      </c>
      <c r="AB1497" s="95">
        <v>-7178632.3300000001</v>
      </c>
      <c r="AC1497" s="95"/>
      <c r="AD1497" s="95"/>
      <c r="AE1497" s="95">
        <f t="shared" si="2011"/>
        <v>-6893927.9333333336</v>
      </c>
      <c r="AF1497" s="102"/>
      <c r="AG1497" s="102"/>
      <c r="AH1497" s="99"/>
      <c r="AI1497" s="99"/>
      <c r="AJ1497" s="99"/>
      <c r="AK1497" s="100"/>
      <c r="AL1497" s="99">
        <f t="shared" si="2063"/>
        <v>0</v>
      </c>
      <c r="AM1497" s="98"/>
      <c r="AN1497" s="99">
        <f>AE1497</f>
        <v>-6893927.9333333336</v>
      </c>
      <c r="AO1497" s="247">
        <f t="shared" si="2064"/>
        <v>-6893927.9333333336</v>
      </c>
      <c r="AP1497" s="232"/>
      <c r="AQ1497" s="86">
        <f t="shared" si="2048"/>
        <v>-7178632.3300000001</v>
      </c>
      <c r="AR1497" s="99"/>
      <c r="AS1497" s="99"/>
      <c r="AT1497" s="99"/>
      <c r="AU1497" s="100"/>
      <c r="AV1497" s="99">
        <f t="shared" si="2065"/>
        <v>0</v>
      </c>
      <c r="AW1497" s="98"/>
      <c r="AX1497" s="99">
        <f>AQ1497</f>
        <v>-7178632.3300000001</v>
      </c>
      <c r="AY1497" s="98">
        <f t="shared" si="2066"/>
        <v>-7178632.3300000001</v>
      </c>
      <c r="AZ1497" s="470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</row>
    <row r="1498" spans="1:83" s="11" customFormat="1" ht="12" customHeight="1">
      <c r="A1498" s="161">
        <v>28300651</v>
      </c>
      <c r="B1498" s="108" t="str">
        <f t="shared" si="1887"/>
        <v>28300651</v>
      </c>
      <c r="C1498" s="94" t="s">
        <v>392</v>
      </c>
      <c r="D1498" s="112" t="str">
        <f t="shared" si="2062"/>
        <v>ERB</v>
      </c>
      <c r="E1498" s="112"/>
      <c r="F1498" s="94"/>
      <c r="G1498" s="112"/>
      <c r="H1498" s="177" t="str">
        <f t="shared" si="2067"/>
        <v/>
      </c>
      <c r="I1498" s="177" t="str">
        <f t="shared" si="2070"/>
        <v>ERB</v>
      </c>
      <c r="J1498" s="177" t="str">
        <f t="shared" si="2068"/>
        <v/>
      </c>
      <c r="K1498" s="177" t="str">
        <f t="shared" si="2071"/>
        <v/>
      </c>
      <c r="L1498" s="177" t="str">
        <f t="shared" si="1902"/>
        <v>NO</v>
      </c>
      <c r="M1498" s="177" t="str">
        <f t="shared" si="1903"/>
        <v>NO</v>
      </c>
      <c r="N1498" s="177" t="str">
        <f t="shared" si="1904"/>
        <v/>
      </c>
      <c r="O1498"/>
      <c r="P1498" s="95">
        <v>-5453010.3300000001</v>
      </c>
      <c r="Q1498" s="95">
        <v>-5334776.42</v>
      </c>
      <c r="R1498" s="95">
        <v>-5220087.71</v>
      </c>
      <c r="S1498" s="95">
        <v>-5105399.01</v>
      </c>
      <c r="T1498" s="95">
        <v>-4990710.3</v>
      </c>
      <c r="U1498" s="95">
        <v>-4876021.59</v>
      </c>
      <c r="V1498" s="95">
        <v>-4761332.88</v>
      </c>
      <c r="W1498" s="95">
        <v>-4646644.17</v>
      </c>
      <c r="X1498" s="95">
        <v>-4531955.46</v>
      </c>
      <c r="Y1498" s="95">
        <v>-4417907.67</v>
      </c>
      <c r="Z1498" s="95">
        <v>-4303371.84</v>
      </c>
      <c r="AA1498" s="95">
        <v>-4188683.13</v>
      </c>
      <c r="AB1498" s="95">
        <v>-4073994.42</v>
      </c>
      <c r="AC1498" s="95"/>
      <c r="AD1498" s="95"/>
      <c r="AE1498" s="95">
        <f t="shared" si="2011"/>
        <v>-4761699.3795833336</v>
      </c>
      <c r="AF1498" s="102" t="s">
        <v>309</v>
      </c>
      <c r="AG1498" s="102"/>
      <c r="AH1498" s="99"/>
      <c r="AI1498" s="99">
        <f>AE1498</f>
        <v>-4761699.3795833336</v>
      </c>
      <c r="AJ1498" s="99"/>
      <c r="AK1498" s="100"/>
      <c r="AL1498" s="99">
        <f t="shared" si="2063"/>
        <v>-4761699.3795833336</v>
      </c>
      <c r="AM1498" s="98"/>
      <c r="AN1498" s="99"/>
      <c r="AO1498" s="247">
        <f t="shared" si="2064"/>
        <v>0</v>
      </c>
      <c r="AP1498" s="232"/>
      <c r="AQ1498" s="86">
        <f t="shared" si="2048"/>
        <v>-4073994.42</v>
      </c>
      <c r="AR1498" s="99"/>
      <c r="AS1498" s="99">
        <f>AQ1498</f>
        <v>-4073994.42</v>
      </c>
      <c r="AT1498" s="99"/>
      <c r="AU1498" s="100"/>
      <c r="AV1498" s="99">
        <f t="shared" si="2065"/>
        <v>-4073994.42</v>
      </c>
      <c r="AW1498" s="98"/>
      <c r="AX1498" s="99"/>
      <c r="AY1498" s="98">
        <f t="shared" si="2066"/>
        <v>0</v>
      </c>
      <c r="AZ1498" s="470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</row>
    <row r="1499" spans="1:83" s="11" customFormat="1" ht="12" customHeight="1">
      <c r="A1499" s="161">
        <v>28300661</v>
      </c>
      <c r="B1499" s="108" t="str">
        <f t="shared" si="1887"/>
        <v>28300661</v>
      </c>
      <c r="C1499" s="94" t="s">
        <v>707</v>
      </c>
      <c r="D1499" s="112" t="str">
        <f t="shared" si="2062"/>
        <v>ERB</v>
      </c>
      <c r="E1499" s="112"/>
      <c r="F1499" s="94"/>
      <c r="G1499" s="112"/>
      <c r="H1499" s="177" t="str">
        <f t="shared" si="2067"/>
        <v/>
      </c>
      <c r="I1499" s="177" t="str">
        <f t="shared" si="2070"/>
        <v>ERB</v>
      </c>
      <c r="J1499" s="177" t="str">
        <f t="shared" si="2068"/>
        <v/>
      </c>
      <c r="K1499" s="177" t="str">
        <f t="shared" si="2071"/>
        <v/>
      </c>
      <c r="L1499" s="177" t="str">
        <f t="shared" si="1902"/>
        <v>NO</v>
      </c>
      <c r="M1499" s="177" t="str">
        <f t="shared" si="1903"/>
        <v>NO</v>
      </c>
      <c r="N1499" s="177" t="str">
        <f t="shared" si="1904"/>
        <v/>
      </c>
      <c r="O1499"/>
      <c r="P1499" s="95">
        <v>-6656774.5300000003</v>
      </c>
      <c r="Q1499" s="95">
        <v>-6606286.1200000001</v>
      </c>
      <c r="R1499" s="95">
        <v>-6555797.71</v>
      </c>
      <c r="S1499" s="95">
        <v>-6505309.2999999998</v>
      </c>
      <c r="T1499" s="95">
        <v>-6454820.8899999997</v>
      </c>
      <c r="U1499" s="95">
        <v>-6404332.4800000004</v>
      </c>
      <c r="V1499" s="95">
        <v>-6353844.0700000003</v>
      </c>
      <c r="W1499" s="95">
        <v>-6303355.6600000001</v>
      </c>
      <c r="X1499" s="95">
        <v>-6252867.25</v>
      </c>
      <c r="Y1499" s="95">
        <v>-6202378.8399999999</v>
      </c>
      <c r="Z1499" s="95">
        <v>-6151890.4299999997</v>
      </c>
      <c r="AA1499" s="95">
        <v>-6101402.0199999996</v>
      </c>
      <c r="AB1499" s="95">
        <v>-6050913.6100000003</v>
      </c>
      <c r="AC1499" s="95"/>
      <c r="AD1499" s="95"/>
      <c r="AE1499" s="95">
        <f t="shared" si="2011"/>
        <v>-6353844.0700000003</v>
      </c>
      <c r="AF1499" s="102" t="s">
        <v>708</v>
      </c>
      <c r="AG1499" s="102"/>
      <c r="AH1499" s="99"/>
      <c r="AI1499" s="99">
        <f>AE1499</f>
        <v>-6353844.0700000003</v>
      </c>
      <c r="AJ1499" s="99"/>
      <c r="AK1499" s="100"/>
      <c r="AL1499" s="99">
        <f t="shared" si="2063"/>
        <v>-6353844.0700000003</v>
      </c>
      <c r="AM1499" s="98"/>
      <c r="AN1499" s="99"/>
      <c r="AO1499" s="247">
        <f t="shared" si="2064"/>
        <v>0</v>
      </c>
      <c r="AP1499" s="232"/>
      <c r="AQ1499" s="86">
        <f t="shared" si="2048"/>
        <v>-6050913.6100000003</v>
      </c>
      <c r="AR1499" s="99"/>
      <c r="AS1499" s="99">
        <f>AQ1499</f>
        <v>-6050913.6100000003</v>
      </c>
      <c r="AT1499" s="99"/>
      <c r="AU1499" s="100"/>
      <c r="AV1499" s="99">
        <f t="shared" si="2065"/>
        <v>-6050913.6100000003</v>
      </c>
      <c r="AW1499" s="98"/>
      <c r="AX1499" s="99"/>
      <c r="AY1499" s="98">
        <f t="shared" si="2066"/>
        <v>0</v>
      </c>
      <c r="AZ1499" s="470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</row>
    <row r="1500" spans="1:83" s="11" customFormat="1" ht="12" customHeight="1">
      <c r="A1500" s="161">
        <v>28300721</v>
      </c>
      <c r="B1500" s="108" t="str">
        <f t="shared" si="1887"/>
        <v>28300721</v>
      </c>
      <c r="C1500" s="94" t="s">
        <v>829</v>
      </c>
      <c r="D1500" s="112" t="str">
        <f t="shared" si="2062"/>
        <v>ERB</v>
      </c>
      <c r="E1500" s="112"/>
      <c r="F1500" s="94"/>
      <c r="G1500" s="112"/>
      <c r="H1500" s="177" t="str">
        <f t="shared" si="2067"/>
        <v/>
      </c>
      <c r="I1500" s="177" t="str">
        <f t="shared" si="2070"/>
        <v>ERB</v>
      </c>
      <c r="J1500" s="177" t="str">
        <f t="shared" si="2068"/>
        <v/>
      </c>
      <c r="K1500" s="177" t="str">
        <f t="shared" si="2071"/>
        <v/>
      </c>
      <c r="L1500" s="177" t="str">
        <f t="shared" si="1902"/>
        <v>NO</v>
      </c>
      <c r="M1500" s="177" t="str">
        <f t="shared" si="1903"/>
        <v>NO</v>
      </c>
      <c r="N1500" s="177" t="str">
        <f t="shared" si="1904"/>
        <v/>
      </c>
      <c r="O1500"/>
      <c r="P1500" s="95">
        <v>0</v>
      </c>
      <c r="Q1500" s="95">
        <v>0</v>
      </c>
      <c r="R1500" s="95">
        <v>0</v>
      </c>
      <c r="S1500" s="95">
        <v>0</v>
      </c>
      <c r="T1500" s="95">
        <v>0</v>
      </c>
      <c r="U1500" s="95">
        <v>0</v>
      </c>
      <c r="V1500" s="95">
        <v>0</v>
      </c>
      <c r="W1500" s="95">
        <v>0</v>
      </c>
      <c r="X1500" s="95">
        <v>0</v>
      </c>
      <c r="Y1500" s="95">
        <v>0</v>
      </c>
      <c r="Z1500" s="95">
        <v>0</v>
      </c>
      <c r="AA1500" s="95">
        <v>0</v>
      </c>
      <c r="AB1500" s="95">
        <v>0</v>
      </c>
      <c r="AC1500" s="95"/>
      <c r="AD1500" s="95"/>
      <c r="AE1500" s="95">
        <f t="shared" si="2011"/>
        <v>0</v>
      </c>
      <c r="AF1500" s="102" t="s">
        <v>905</v>
      </c>
      <c r="AG1500" s="102"/>
      <c r="AH1500" s="99"/>
      <c r="AI1500" s="99">
        <f>AE1500</f>
        <v>0</v>
      </c>
      <c r="AJ1500" s="99"/>
      <c r="AK1500" s="100"/>
      <c r="AL1500" s="99">
        <f t="shared" si="2063"/>
        <v>0</v>
      </c>
      <c r="AM1500" s="98"/>
      <c r="AN1500" s="99"/>
      <c r="AO1500" s="247">
        <f t="shared" si="2064"/>
        <v>0</v>
      </c>
      <c r="AP1500" s="232"/>
      <c r="AQ1500" s="86">
        <f t="shared" si="2048"/>
        <v>0</v>
      </c>
      <c r="AR1500" s="99"/>
      <c r="AS1500" s="99">
        <f>AQ1500</f>
        <v>0</v>
      </c>
      <c r="AT1500" s="99"/>
      <c r="AU1500" s="100"/>
      <c r="AV1500" s="99">
        <f>SUM(AS1500:AU1500)</f>
        <v>0</v>
      </c>
      <c r="AW1500" s="98"/>
      <c r="AX1500" s="99"/>
      <c r="AY1500" s="98">
        <f t="shared" si="2066"/>
        <v>0</v>
      </c>
      <c r="AZ1500" s="47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</row>
    <row r="1501" spans="1:83" s="11" customFormat="1" ht="12" customHeight="1">
      <c r="A1501" s="161">
        <v>28300731</v>
      </c>
      <c r="B1501" s="108" t="str">
        <f t="shared" si="1887"/>
        <v>28300731</v>
      </c>
      <c r="C1501" s="94" t="s">
        <v>909</v>
      </c>
      <c r="D1501" s="112" t="str">
        <f t="shared" si="2062"/>
        <v>ERB</v>
      </c>
      <c r="E1501" s="112"/>
      <c r="F1501" s="94"/>
      <c r="G1501" s="112"/>
      <c r="H1501" s="177" t="str">
        <f t="shared" si="2067"/>
        <v/>
      </c>
      <c r="I1501" s="177" t="str">
        <f t="shared" si="2070"/>
        <v>ERB</v>
      </c>
      <c r="J1501" s="177" t="str">
        <f t="shared" si="2068"/>
        <v/>
      </c>
      <c r="K1501" s="177" t="str">
        <f t="shared" si="2071"/>
        <v/>
      </c>
      <c r="L1501" s="177" t="str">
        <f t="shared" si="1902"/>
        <v>NO</v>
      </c>
      <c r="M1501" s="177" t="str">
        <f t="shared" si="1903"/>
        <v>NO</v>
      </c>
      <c r="N1501" s="177" t="str">
        <f t="shared" si="1904"/>
        <v/>
      </c>
      <c r="O1501"/>
      <c r="P1501" s="95">
        <v>-1951314.18</v>
      </c>
      <c r="Q1501" s="95">
        <v>-1872206.76</v>
      </c>
      <c r="R1501" s="95">
        <v>-1793099.34</v>
      </c>
      <c r="S1501" s="95">
        <v>-1713991.92</v>
      </c>
      <c r="T1501" s="95">
        <v>-1634884.5</v>
      </c>
      <c r="U1501" s="95">
        <v>-1555777.08</v>
      </c>
      <c r="V1501" s="95">
        <v>-1476669.66</v>
      </c>
      <c r="W1501" s="95">
        <v>-1397562.24</v>
      </c>
      <c r="X1501" s="95">
        <v>-1318454.82</v>
      </c>
      <c r="Y1501" s="95">
        <v>-1239347.3999999999</v>
      </c>
      <c r="Z1501" s="95">
        <v>-1160241.29</v>
      </c>
      <c r="AA1501" s="95">
        <v>-1160241.29</v>
      </c>
      <c r="AB1501" s="95">
        <v>-1160241.29</v>
      </c>
      <c r="AC1501" s="95"/>
      <c r="AD1501" s="95"/>
      <c r="AE1501" s="95">
        <f t="shared" si="2011"/>
        <v>-1489854.5029166667</v>
      </c>
      <c r="AF1501" s="102" t="s">
        <v>237</v>
      </c>
      <c r="AG1501" s="102"/>
      <c r="AH1501" s="99"/>
      <c r="AI1501" s="99">
        <f>AE1501</f>
        <v>-1489854.5029166667</v>
      </c>
      <c r="AJ1501" s="99"/>
      <c r="AK1501" s="100"/>
      <c r="AL1501" s="99">
        <f t="shared" si="2063"/>
        <v>-1489854.5029166667</v>
      </c>
      <c r="AM1501" s="98"/>
      <c r="AN1501" s="99"/>
      <c r="AO1501" s="247">
        <f t="shared" si="2064"/>
        <v>0</v>
      </c>
      <c r="AP1501" s="232"/>
      <c r="AQ1501" s="86">
        <f t="shared" si="2048"/>
        <v>-1160241.29</v>
      </c>
      <c r="AR1501" s="99"/>
      <c r="AS1501" s="99">
        <f>AQ1501</f>
        <v>-1160241.29</v>
      </c>
      <c r="AT1501" s="99"/>
      <c r="AU1501" s="100"/>
      <c r="AV1501" s="99">
        <f t="shared" si="2065"/>
        <v>-1160241.29</v>
      </c>
      <c r="AW1501" s="98"/>
      <c r="AX1501" s="99"/>
      <c r="AY1501" s="98">
        <f t="shared" si="2066"/>
        <v>0</v>
      </c>
      <c r="AZ1501" s="470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</row>
    <row r="1502" spans="1:83" s="11" customFormat="1" ht="12" customHeight="1">
      <c r="A1502" s="161">
        <v>28300741</v>
      </c>
      <c r="B1502" s="108" t="str">
        <f t="shared" si="1887"/>
        <v>28300741</v>
      </c>
      <c r="C1502" s="94" t="s">
        <v>1000</v>
      </c>
      <c r="D1502" s="112" t="str">
        <f t="shared" si="2062"/>
        <v>ERB</v>
      </c>
      <c r="E1502" s="112"/>
      <c r="F1502" s="94"/>
      <c r="G1502" s="112"/>
      <c r="H1502" s="177" t="str">
        <f t="shared" si="2067"/>
        <v/>
      </c>
      <c r="I1502" s="177" t="str">
        <f t="shared" si="2070"/>
        <v>ERB</v>
      </c>
      <c r="J1502" s="177" t="str">
        <f t="shared" si="2068"/>
        <v/>
      </c>
      <c r="K1502" s="177" t="str">
        <f t="shared" si="2071"/>
        <v/>
      </c>
      <c r="L1502" s="177" t="str">
        <f t="shared" si="1902"/>
        <v>NO</v>
      </c>
      <c r="M1502" s="177" t="str">
        <f t="shared" si="1903"/>
        <v>NO</v>
      </c>
      <c r="N1502" s="177" t="str">
        <f t="shared" si="1904"/>
        <v/>
      </c>
      <c r="O1502"/>
      <c r="P1502" s="95">
        <v>-78555.81</v>
      </c>
      <c r="Q1502" s="95">
        <v>-78555.81</v>
      </c>
      <c r="R1502" s="95">
        <v>-78555.81</v>
      </c>
      <c r="S1502" s="95">
        <v>-78555.81</v>
      </c>
      <c r="T1502" s="95">
        <v>-78555.81</v>
      </c>
      <c r="U1502" s="95">
        <v>-78555.81</v>
      </c>
      <c r="V1502" s="95">
        <v>-78555.81</v>
      </c>
      <c r="W1502" s="95">
        <v>-78555.81</v>
      </c>
      <c r="X1502" s="95">
        <v>-78555.81</v>
      </c>
      <c r="Y1502" s="95">
        <v>-78555.81</v>
      </c>
      <c r="Z1502" s="95">
        <v>-78555.81</v>
      </c>
      <c r="AA1502" s="95">
        <v>-78555.81</v>
      </c>
      <c r="AB1502" s="95">
        <v>-78555.81</v>
      </c>
      <c r="AC1502" s="95"/>
      <c r="AD1502" s="95"/>
      <c r="AE1502" s="95">
        <f t="shared" si="2011"/>
        <v>-78555.810000000012</v>
      </c>
      <c r="AF1502" s="102" t="s">
        <v>435</v>
      </c>
      <c r="AG1502" s="102"/>
      <c r="AH1502" s="99"/>
      <c r="AI1502" s="99">
        <f>AE1502</f>
        <v>-78555.810000000012</v>
      </c>
      <c r="AJ1502" s="99"/>
      <c r="AK1502" s="100"/>
      <c r="AL1502" s="99">
        <f t="shared" si="2063"/>
        <v>-78555.810000000012</v>
      </c>
      <c r="AM1502" s="98"/>
      <c r="AN1502" s="99"/>
      <c r="AO1502" s="247">
        <f t="shared" si="2064"/>
        <v>0</v>
      </c>
      <c r="AP1502" s="232"/>
      <c r="AQ1502" s="86">
        <f t="shared" si="2048"/>
        <v>-78555.81</v>
      </c>
      <c r="AR1502" s="99"/>
      <c r="AS1502" s="99">
        <f>AQ1502</f>
        <v>-78555.81</v>
      </c>
      <c r="AT1502" s="99"/>
      <c r="AU1502" s="100"/>
      <c r="AV1502" s="99">
        <f t="shared" si="2065"/>
        <v>-78555.81</v>
      </c>
      <c r="AW1502" s="98"/>
      <c r="AX1502" s="99"/>
      <c r="AY1502" s="98">
        <f t="shared" si="2066"/>
        <v>0</v>
      </c>
      <c r="AZ1502" s="470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</row>
    <row r="1503" spans="1:83" s="11" customFormat="1" ht="12" customHeight="1">
      <c r="A1503" s="168">
        <v>28300761</v>
      </c>
      <c r="B1503" s="112" t="str">
        <f t="shared" ref="B1503:B1521" si="2072">TEXT(A1503,"##")</f>
        <v>28300761</v>
      </c>
      <c r="C1503" s="94" t="s">
        <v>1151</v>
      </c>
      <c r="D1503" s="112" t="str">
        <f t="shared" si="2062"/>
        <v>Non-Op</v>
      </c>
      <c r="E1503" s="112"/>
      <c r="F1503" s="94"/>
      <c r="G1503" s="112"/>
      <c r="H1503" s="177" t="str">
        <f t="shared" si="2067"/>
        <v/>
      </c>
      <c r="I1503" s="177" t="str">
        <f t="shared" si="2070"/>
        <v/>
      </c>
      <c r="J1503" s="177" t="str">
        <f t="shared" si="2068"/>
        <v/>
      </c>
      <c r="K1503" s="177" t="str">
        <f t="shared" si="2071"/>
        <v>Non-Op</v>
      </c>
      <c r="L1503" s="177" t="str">
        <f t="shared" si="1902"/>
        <v>NO</v>
      </c>
      <c r="M1503" s="177" t="str">
        <f t="shared" si="1903"/>
        <v>NO</v>
      </c>
      <c r="N1503" s="177" t="str">
        <f t="shared" si="1904"/>
        <v/>
      </c>
      <c r="O1503"/>
      <c r="P1503" s="95">
        <v>-2032606.59</v>
      </c>
      <c r="Q1503" s="95">
        <v>-1327552.67</v>
      </c>
      <c r="R1503" s="95">
        <v>-1376395.22</v>
      </c>
      <c r="S1503" s="95">
        <v>-1397810.38</v>
      </c>
      <c r="T1503" s="95">
        <v>9786.74</v>
      </c>
      <c r="U1503" s="95">
        <v>163206.75</v>
      </c>
      <c r="V1503" s="95">
        <v>-212.56</v>
      </c>
      <c r="W1503" s="95">
        <v>1354.35</v>
      </c>
      <c r="X1503" s="95">
        <v>28218.79</v>
      </c>
      <c r="Y1503" s="95">
        <v>37697.480000000003</v>
      </c>
      <c r="Z1503" s="95">
        <v>53462.52</v>
      </c>
      <c r="AA1503" s="95">
        <v>68741.86</v>
      </c>
      <c r="AB1503" s="95">
        <v>95190.99</v>
      </c>
      <c r="AC1503" s="95"/>
      <c r="AD1503" s="95"/>
      <c r="AE1503" s="95">
        <f t="shared" si="2011"/>
        <v>-392350.84499999997</v>
      </c>
      <c r="AF1503" s="102"/>
      <c r="AG1503" s="102"/>
      <c r="AH1503" s="99"/>
      <c r="AI1503" s="99"/>
      <c r="AJ1503" s="99"/>
      <c r="AK1503" s="100">
        <f t="shared" ref="AK1503:AK1509" si="2073">AE1503</f>
        <v>-392350.84499999997</v>
      </c>
      <c r="AL1503" s="99">
        <f t="shared" si="2063"/>
        <v>-392350.84499999997</v>
      </c>
      <c r="AM1503" s="98"/>
      <c r="AN1503" s="99"/>
      <c r="AO1503" s="247">
        <f t="shared" si="2064"/>
        <v>0</v>
      </c>
      <c r="AP1503" s="232"/>
      <c r="AQ1503" s="86">
        <f t="shared" si="2048"/>
        <v>95190.99</v>
      </c>
      <c r="AR1503" s="99"/>
      <c r="AS1503" s="99"/>
      <c r="AT1503" s="99"/>
      <c r="AU1503" s="100">
        <f t="shared" ref="AU1503:AU1509" si="2074">AQ1503</f>
        <v>95190.99</v>
      </c>
      <c r="AV1503" s="99">
        <f t="shared" si="2065"/>
        <v>95190.99</v>
      </c>
      <c r="AW1503" s="98"/>
      <c r="AX1503" s="99"/>
      <c r="AY1503" s="98">
        <f t="shared" si="2066"/>
        <v>0</v>
      </c>
      <c r="AZ1503" s="470" t="s">
        <v>1682</v>
      </c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</row>
    <row r="1504" spans="1:83" s="11" customFormat="1" ht="12" customHeight="1">
      <c r="A1504" s="528">
        <v>28300771</v>
      </c>
      <c r="B1504" s="480" t="str">
        <f t="shared" si="2072"/>
        <v>28300771</v>
      </c>
      <c r="C1504" s="523" t="s">
        <v>1617</v>
      </c>
      <c r="D1504" s="480" t="str">
        <f t="shared" si="2062"/>
        <v>Non-Op</v>
      </c>
      <c r="E1504" s="480"/>
      <c r="F1504" s="481">
        <v>43360</v>
      </c>
      <c r="G1504" s="480"/>
      <c r="H1504" s="482" t="str">
        <f t="shared" si="2067"/>
        <v/>
      </c>
      <c r="I1504" s="482" t="str">
        <f t="shared" si="2070"/>
        <v/>
      </c>
      <c r="J1504" s="482" t="str">
        <f t="shared" si="2068"/>
        <v/>
      </c>
      <c r="K1504" s="482" t="str">
        <f t="shared" si="2071"/>
        <v>Non-Op</v>
      </c>
      <c r="L1504" s="482" t="str">
        <f t="shared" ref="L1504:L1505" si="2075">IF(VALUE(AM1504),"W/C",IF(ISBLANK(AM1504),"NO","W/C"))</f>
        <v>NO</v>
      </c>
      <c r="M1504" s="482" t="str">
        <f t="shared" ref="M1504:M1505" si="2076">IF(VALUE(AN1504),"W/C",IF(ISBLANK(AN1504),"NO","W/C"))</f>
        <v>NO</v>
      </c>
      <c r="N1504" s="482" t="str">
        <f t="shared" ref="N1504:N1505" si="2077">IF(OR(CONCATENATE(L1504,M1504)="NOW/C",CONCATENATE(L1504,M1504)="W/CNO"),"W/C","")</f>
        <v/>
      </c>
      <c r="O1504" s="483"/>
      <c r="P1504" s="484">
        <v>0</v>
      </c>
      <c r="Q1504" s="484">
        <v>0</v>
      </c>
      <c r="R1504" s="484">
        <v>0</v>
      </c>
      <c r="S1504" s="484">
        <v>0</v>
      </c>
      <c r="T1504" s="484">
        <v>0</v>
      </c>
      <c r="U1504" s="484">
        <v>0</v>
      </c>
      <c r="V1504" s="484">
        <v>0</v>
      </c>
      <c r="W1504" s="484">
        <v>0</v>
      </c>
      <c r="X1504" s="484">
        <v>0</v>
      </c>
      <c r="Y1504" s="484">
        <v>0</v>
      </c>
      <c r="Z1504" s="484">
        <v>0</v>
      </c>
      <c r="AA1504" s="484">
        <v>0</v>
      </c>
      <c r="AB1504" s="484">
        <v>0</v>
      </c>
      <c r="AC1504" s="484"/>
      <c r="AD1504" s="484"/>
      <c r="AE1504" s="484">
        <f t="shared" si="2011"/>
        <v>0</v>
      </c>
      <c r="AF1504" s="485"/>
      <c r="AG1504" s="485"/>
      <c r="AH1504" s="487"/>
      <c r="AI1504" s="487"/>
      <c r="AJ1504" s="487"/>
      <c r="AK1504" s="488">
        <f t="shared" si="2073"/>
        <v>0</v>
      </c>
      <c r="AL1504" s="487">
        <f t="shared" ref="AL1504" si="2078">SUM(AI1504:AK1504)</f>
        <v>0</v>
      </c>
      <c r="AM1504" s="489"/>
      <c r="AN1504" s="487"/>
      <c r="AO1504" s="490">
        <f t="shared" ref="AO1504:AO1505" si="2079">AM1504+AN1504</f>
        <v>0</v>
      </c>
      <c r="AP1504" s="232"/>
      <c r="AQ1504" s="491">
        <f t="shared" si="2048"/>
        <v>0</v>
      </c>
      <c r="AR1504" s="487"/>
      <c r="AS1504" s="487"/>
      <c r="AT1504" s="487"/>
      <c r="AU1504" s="488">
        <f t="shared" si="2074"/>
        <v>0</v>
      </c>
      <c r="AV1504" s="487">
        <f t="shared" ref="AV1504" si="2080">SUM(AS1504:AU1504)</f>
        <v>0</v>
      </c>
      <c r="AW1504" s="489"/>
      <c r="AX1504" s="487"/>
      <c r="AY1504" s="489">
        <f t="shared" si="2066"/>
        <v>0</v>
      </c>
      <c r="AZ1504" s="470" t="s">
        <v>1663</v>
      </c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</row>
    <row r="1505" spans="1:83" s="11" customFormat="1" ht="12" customHeight="1">
      <c r="A1505" s="528">
        <v>28300791</v>
      </c>
      <c r="B1505" s="480" t="str">
        <f t="shared" si="2072"/>
        <v>28300791</v>
      </c>
      <c r="C1505" s="479" t="s">
        <v>1791</v>
      </c>
      <c r="D1505" s="480" t="str">
        <f t="shared" si="2062"/>
        <v>ERB</v>
      </c>
      <c r="E1505" s="480"/>
      <c r="F1505" s="481">
        <v>43647</v>
      </c>
      <c r="G1505" s="480"/>
      <c r="H1505" s="482" t="str">
        <f t="shared" si="2067"/>
        <v/>
      </c>
      <c r="I1505" s="482" t="str">
        <f t="shared" si="2070"/>
        <v>ERB</v>
      </c>
      <c r="J1505" s="482" t="str">
        <f t="shared" si="2068"/>
        <v/>
      </c>
      <c r="K1505" s="482" t="str">
        <f t="shared" si="2071"/>
        <v/>
      </c>
      <c r="L1505" s="482" t="str">
        <f t="shared" si="2075"/>
        <v>NO</v>
      </c>
      <c r="M1505" s="482" t="str">
        <f t="shared" si="2076"/>
        <v>NO</v>
      </c>
      <c r="N1505" s="482" t="str">
        <f t="shared" si="2077"/>
        <v/>
      </c>
      <c r="O1505" s="483"/>
      <c r="P1505" s="484"/>
      <c r="Q1505" s="484"/>
      <c r="R1505" s="484"/>
      <c r="S1505" s="484"/>
      <c r="T1505" s="484"/>
      <c r="U1505" s="484"/>
      <c r="V1505" s="484"/>
      <c r="W1505" s="484">
        <v>-76.38</v>
      </c>
      <c r="X1505" s="484">
        <v>-2118.34</v>
      </c>
      <c r="Y1505" s="484">
        <v>-12553.66</v>
      </c>
      <c r="Z1505" s="484">
        <v>-31773.45</v>
      </c>
      <c r="AA1505" s="484">
        <v>-53560.32</v>
      </c>
      <c r="AB1505" s="484">
        <v>-79093.13</v>
      </c>
      <c r="AC1505" s="484"/>
      <c r="AD1505" s="484"/>
      <c r="AE1505" s="484">
        <f t="shared" si="2011"/>
        <v>-11635.72625</v>
      </c>
      <c r="AF1505" s="485" t="s">
        <v>1734</v>
      </c>
      <c r="AG1505" s="485"/>
      <c r="AH1505" s="487"/>
      <c r="AI1505" s="487">
        <f>AE1505</f>
        <v>-11635.72625</v>
      </c>
      <c r="AJ1505" s="487"/>
      <c r="AK1505" s="488"/>
      <c r="AL1505" s="487">
        <f t="shared" ref="AL1505" si="2081">SUM(AI1505:AK1505)</f>
        <v>-11635.72625</v>
      </c>
      <c r="AM1505" s="489"/>
      <c r="AN1505" s="487"/>
      <c r="AO1505" s="490">
        <f t="shared" si="2079"/>
        <v>0</v>
      </c>
      <c r="AP1505" s="232"/>
      <c r="AQ1505" s="491">
        <f t="shared" si="2048"/>
        <v>-79093.13</v>
      </c>
      <c r="AR1505" s="487"/>
      <c r="AS1505" s="487">
        <f>AQ1505</f>
        <v>-79093.13</v>
      </c>
      <c r="AT1505" s="487"/>
      <c r="AU1505" s="487"/>
      <c r="AV1505" s="492">
        <f t="shared" ref="AV1505" si="2082">SUM(AS1505:AU1505)</f>
        <v>-79093.13</v>
      </c>
      <c r="AW1505" s="489"/>
      <c r="AX1505" s="487"/>
      <c r="AY1505" s="489">
        <f t="shared" si="2066"/>
        <v>0</v>
      </c>
      <c r="AZ1505" s="470" t="s">
        <v>1728</v>
      </c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</row>
    <row r="1506" spans="1:83" s="11" customFormat="1" ht="12" customHeight="1">
      <c r="A1506" s="161">
        <v>28302001</v>
      </c>
      <c r="B1506" s="108" t="str">
        <f t="shared" si="2072"/>
        <v>28302001</v>
      </c>
      <c r="C1506" s="94" t="s">
        <v>1003</v>
      </c>
      <c r="D1506" s="112" t="str">
        <f t="shared" si="2062"/>
        <v>Non-Op</v>
      </c>
      <c r="E1506" s="112"/>
      <c r="F1506" s="94"/>
      <c r="G1506" s="112"/>
      <c r="H1506" s="177" t="str">
        <f t="shared" si="2067"/>
        <v/>
      </c>
      <c r="I1506" s="177" t="str">
        <f t="shared" si="2070"/>
        <v/>
      </c>
      <c r="J1506" s="177" t="str">
        <f t="shared" si="2068"/>
        <v/>
      </c>
      <c r="K1506" s="177" t="str">
        <f t="shared" si="2071"/>
        <v>Non-Op</v>
      </c>
      <c r="L1506" s="177" t="str">
        <f t="shared" si="1902"/>
        <v>NO</v>
      </c>
      <c r="M1506" s="177" t="str">
        <f t="shared" si="1903"/>
        <v>NO</v>
      </c>
      <c r="N1506" s="177" t="str">
        <f t="shared" si="1904"/>
        <v/>
      </c>
      <c r="O1506"/>
      <c r="P1506" s="95">
        <v>-706854.48</v>
      </c>
      <c r="Q1506" s="95">
        <v>-1652087.3</v>
      </c>
      <c r="R1506" s="95">
        <v>-1034724.46</v>
      </c>
      <c r="S1506" s="95">
        <v>-1389291.45</v>
      </c>
      <c r="T1506" s="95">
        <v>-1827812.63</v>
      </c>
      <c r="U1506" s="95">
        <v>-1799894.03</v>
      </c>
      <c r="V1506" s="95">
        <v>-1819862.89</v>
      </c>
      <c r="W1506" s="95">
        <v>-1934235.42</v>
      </c>
      <c r="X1506" s="95">
        <v>-1686571.58</v>
      </c>
      <c r="Y1506" s="95">
        <v>-1665998</v>
      </c>
      <c r="Z1506" s="95">
        <v>-1157838.22</v>
      </c>
      <c r="AA1506" s="95">
        <v>-1424906.02</v>
      </c>
      <c r="AB1506" s="95">
        <v>-1914742.19</v>
      </c>
      <c r="AC1506" s="95"/>
      <c r="AD1506" s="95"/>
      <c r="AE1506" s="95">
        <f t="shared" si="2011"/>
        <v>-1558668.3612500001</v>
      </c>
      <c r="AF1506" s="143"/>
      <c r="AG1506" s="143"/>
      <c r="AH1506" s="99"/>
      <c r="AI1506" s="99"/>
      <c r="AJ1506" s="99"/>
      <c r="AK1506" s="100">
        <f t="shared" si="2073"/>
        <v>-1558668.3612500001</v>
      </c>
      <c r="AL1506" s="99">
        <f t="shared" si="2063"/>
        <v>-1558668.3612500001</v>
      </c>
      <c r="AM1506" s="98"/>
      <c r="AN1506" s="99"/>
      <c r="AO1506" s="247">
        <f t="shared" si="2064"/>
        <v>0</v>
      </c>
      <c r="AP1506" s="232"/>
      <c r="AQ1506" s="86">
        <f t="shared" si="2048"/>
        <v>-1914742.19</v>
      </c>
      <c r="AR1506" s="99"/>
      <c r="AS1506" s="99"/>
      <c r="AT1506" s="99"/>
      <c r="AU1506" s="100">
        <f t="shared" si="2074"/>
        <v>-1914742.19</v>
      </c>
      <c r="AV1506" s="99">
        <f t="shared" si="2065"/>
        <v>-1914742.19</v>
      </c>
      <c r="AW1506" s="98"/>
      <c r="AX1506" s="99"/>
      <c r="AY1506" s="98">
        <f t="shared" si="2066"/>
        <v>0</v>
      </c>
      <c r="AZ1506" s="470" t="s">
        <v>1665</v>
      </c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</row>
    <row r="1507" spans="1:83" s="11" customFormat="1" ht="12" customHeight="1">
      <c r="A1507" s="161">
        <v>28302002</v>
      </c>
      <c r="B1507" s="108" t="str">
        <f t="shared" si="2072"/>
        <v>28302002</v>
      </c>
      <c r="C1507" s="94" t="s">
        <v>1004</v>
      </c>
      <c r="D1507" s="112" t="str">
        <f t="shared" si="2062"/>
        <v>Non-Op</v>
      </c>
      <c r="E1507" s="112"/>
      <c r="F1507" s="94"/>
      <c r="G1507" s="112"/>
      <c r="H1507" s="177" t="str">
        <f t="shared" si="2067"/>
        <v/>
      </c>
      <c r="I1507" s="177" t="str">
        <f t="shared" si="2070"/>
        <v/>
      </c>
      <c r="J1507" s="177" t="str">
        <f t="shared" si="2068"/>
        <v/>
      </c>
      <c r="K1507" s="177" t="str">
        <f t="shared" si="2071"/>
        <v>Non-Op</v>
      </c>
      <c r="L1507" s="177" t="str">
        <f t="shared" si="1902"/>
        <v>NO</v>
      </c>
      <c r="M1507" s="177" t="str">
        <f t="shared" si="1903"/>
        <v>NO</v>
      </c>
      <c r="N1507" s="177" t="str">
        <f t="shared" si="1904"/>
        <v/>
      </c>
      <c r="O1507"/>
      <c r="P1507" s="95">
        <v>-7662884.3799999999</v>
      </c>
      <c r="Q1507" s="95">
        <v>-6925636.1299999999</v>
      </c>
      <c r="R1507" s="95">
        <v>-3657720.93</v>
      </c>
      <c r="S1507" s="95">
        <v>-2737438.35</v>
      </c>
      <c r="T1507" s="95">
        <v>-2435248.94</v>
      </c>
      <c r="U1507" s="95">
        <v>-2869079.72</v>
      </c>
      <c r="V1507" s="95">
        <v>-2953799.73</v>
      </c>
      <c r="W1507" s="95">
        <v>-2894724.5</v>
      </c>
      <c r="X1507" s="95">
        <v>-2859289.46</v>
      </c>
      <c r="Y1507" s="95">
        <v>-3075417.25</v>
      </c>
      <c r="Z1507" s="95">
        <v>-2435848.58</v>
      </c>
      <c r="AA1507" s="95">
        <v>-2660894.44</v>
      </c>
      <c r="AB1507" s="95">
        <v>-2660816.5099999998</v>
      </c>
      <c r="AC1507" s="95"/>
      <c r="AD1507" s="95"/>
      <c r="AE1507" s="95">
        <f t="shared" si="2011"/>
        <v>-3388912.3729166668</v>
      </c>
      <c r="AF1507" s="143"/>
      <c r="AG1507" s="143"/>
      <c r="AH1507" s="99"/>
      <c r="AI1507" s="99"/>
      <c r="AJ1507" s="99"/>
      <c r="AK1507" s="100">
        <f t="shared" si="2073"/>
        <v>-3388912.3729166668</v>
      </c>
      <c r="AL1507" s="99">
        <f t="shared" si="2063"/>
        <v>-3388912.3729166668</v>
      </c>
      <c r="AM1507" s="98"/>
      <c r="AN1507" s="99"/>
      <c r="AO1507" s="247">
        <f t="shared" si="2064"/>
        <v>0</v>
      </c>
      <c r="AP1507" s="232"/>
      <c r="AQ1507" s="86">
        <f t="shared" si="2048"/>
        <v>-2660816.5099999998</v>
      </c>
      <c r="AR1507" s="99"/>
      <c r="AS1507" s="99"/>
      <c r="AT1507" s="99"/>
      <c r="AU1507" s="100">
        <f t="shared" si="2074"/>
        <v>-2660816.5099999998</v>
      </c>
      <c r="AV1507" s="99">
        <f t="shared" si="2065"/>
        <v>-2660816.5099999998</v>
      </c>
      <c r="AW1507" s="98"/>
      <c r="AX1507" s="99"/>
      <c r="AY1507" s="98">
        <f t="shared" si="2066"/>
        <v>0</v>
      </c>
      <c r="AZ1507" s="470" t="s">
        <v>1665</v>
      </c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</row>
    <row r="1508" spans="1:83" s="11" customFormat="1" ht="12" customHeight="1">
      <c r="A1508" s="161">
        <v>28302011</v>
      </c>
      <c r="B1508" s="108" t="str">
        <f t="shared" si="2072"/>
        <v>28302011</v>
      </c>
      <c r="C1508" s="94" t="s">
        <v>1005</v>
      </c>
      <c r="D1508" s="112" t="str">
        <f t="shared" si="2062"/>
        <v>Non-Op</v>
      </c>
      <c r="E1508" s="112"/>
      <c r="F1508" s="94"/>
      <c r="G1508" s="112"/>
      <c r="H1508" s="177" t="str">
        <f t="shared" si="2067"/>
        <v/>
      </c>
      <c r="I1508" s="177" t="str">
        <f t="shared" si="2070"/>
        <v/>
      </c>
      <c r="J1508" s="177" t="str">
        <f t="shared" si="2068"/>
        <v/>
      </c>
      <c r="K1508" s="177" t="str">
        <f t="shared" si="2071"/>
        <v>Non-Op</v>
      </c>
      <c r="L1508" s="177" t="str">
        <f t="shared" si="1902"/>
        <v>NO</v>
      </c>
      <c r="M1508" s="177" t="str">
        <f t="shared" si="1903"/>
        <v>NO</v>
      </c>
      <c r="N1508" s="177" t="str">
        <f t="shared" si="1904"/>
        <v/>
      </c>
      <c r="O1508"/>
      <c r="P1508" s="95">
        <v>-2649369.66</v>
      </c>
      <c r="Q1508" s="95">
        <v>-2803312.36</v>
      </c>
      <c r="R1508" s="95">
        <v>-2585060.5499999998</v>
      </c>
      <c r="S1508" s="95">
        <v>-2495345.2200000002</v>
      </c>
      <c r="T1508" s="95">
        <v>-2364525.7200000002</v>
      </c>
      <c r="U1508" s="95">
        <v>-2284980.87</v>
      </c>
      <c r="V1508" s="95">
        <v>-2207584.0499999998</v>
      </c>
      <c r="W1508" s="95">
        <v>-2273538.71</v>
      </c>
      <c r="X1508" s="95">
        <v>-2196110</v>
      </c>
      <c r="Y1508" s="95">
        <v>-2091942.33</v>
      </c>
      <c r="Z1508" s="95">
        <v>-2231401.89</v>
      </c>
      <c r="AA1508" s="95">
        <v>-2441308.9700000002</v>
      </c>
      <c r="AB1508" s="95">
        <v>-2089131.81</v>
      </c>
      <c r="AC1508" s="95"/>
      <c r="AD1508" s="95"/>
      <c r="AE1508" s="95">
        <f t="shared" si="2011"/>
        <v>-2362030.1170833334</v>
      </c>
      <c r="AF1508" s="143"/>
      <c r="AG1508" s="143"/>
      <c r="AH1508" s="99"/>
      <c r="AI1508" s="99"/>
      <c r="AJ1508" s="99"/>
      <c r="AK1508" s="100">
        <f t="shared" si="2073"/>
        <v>-2362030.1170833334</v>
      </c>
      <c r="AL1508" s="99">
        <f t="shared" si="2063"/>
        <v>-2362030.1170833334</v>
      </c>
      <c r="AM1508" s="98"/>
      <c r="AN1508" s="99"/>
      <c r="AO1508" s="247">
        <f t="shared" si="2064"/>
        <v>0</v>
      </c>
      <c r="AP1508" s="232"/>
      <c r="AQ1508" s="86">
        <f t="shared" si="2048"/>
        <v>-2089131.81</v>
      </c>
      <c r="AR1508" s="99"/>
      <c r="AS1508" s="99"/>
      <c r="AT1508" s="99"/>
      <c r="AU1508" s="100">
        <f t="shared" si="2074"/>
        <v>-2089131.81</v>
      </c>
      <c r="AV1508" s="99">
        <f t="shared" si="2065"/>
        <v>-2089131.81</v>
      </c>
      <c r="AW1508" s="98"/>
      <c r="AX1508" s="99"/>
      <c r="AY1508" s="98">
        <f t="shared" si="2066"/>
        <v>0</v>
      </c>
      <c r="AZ1508" s="470" t="s">
        <v>1665</v>
      </c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</row>
    <row r="1509" spans="1:83" s="11" customFormat="1" ht="12" customHeight="1">
      <c r="A1509" s="161">
        <v>28302012</v>
      </c>
      <c r="B1509" s="108" t="str">
        <f t="shared" si="2072"/>
        <v>28302012</v>
      </c>
      <c r="C1509" s="94" t="s">
        <v>1006</v>
      </c>
      <c r="D1509" s="112" t="str">
        <f t="shared" si="2062"/>
        <v>Non-Op</v>
      </c>
      <c r="E1509" s="112"/>
      <c r="F1509" s="94"/>
      <c r="G1509" s="112"/>
      <c r="H1509" s="177" t="str">
        <f t="shared" si="2067"/>
        <v/>
      </c>
      <c r="I1509" s="177" t="str">
        <f t="shared" si="2070"/>
        <v/>
      </c>
      <c r="J1509" s="177" t="str">
        <f t="shared" si="2068"/>
        <v/>
      </c>
      <c r="K1509" s="177" t="str">
        <f t="shared" si="2071"/>
        <v>Non-Op</v>
      </c>
      <c r="L1509" s="177" t="str">
        <f t="shared" si="1902"/>
        <v>NO</v>
      </c>
      <c r="M1509" s="177" t="str">
        <f t="shared" si="1903"/>
        <v>NO</v>
      </c>
      <c r="N1509" s="177" t="str">
        <f t="shared" si="1904"/>
        <v/>
      </c>
      <c r="O1509"/>
      <c r="P1509" s="95">
        <v>206304.65</v>
      </c>
      <c r="Q1509" s="95">
        <v>13796.66</v>
      </c>
      <c r="R1509" s="95">
        <v>638316.05000000005</v>
      </c>
      <c r="S1509" s="95">
        <v>699163.89</v>
      </c>
      <c r="T1509" s="95">
        <v>693439.22</v>
      </c>
      <c r="U1509" s="95">
        <v>696227.72</v>
      </c>
      <c r="V1509" s="95">
        <v>798563.6</v>
      </c>
      <c r="W1509" s="95">
        <v>849437.08</v>
      </c>
      <c r="X1509" s="95">
        <v>942735.1</v>
      </c>
      <c r="Y1509" s="95">
        <v>1078722</v>
      </c>
      <c r="Z1509" s="95">
        <v>1182101.48</v>
      </c>
      <c r="AA1509" s="95">
        <v>876531.58</v>
      </c>
      <c r="AB1509" s="95">
        <v>858195.32</v>
      </c>
      <c r="AC1509" s="95"/>
      <c r="AD1509" s="95"/>
      <c r="AE1509" s="95">
        <f t="shared" si="2011"/>
        <v>750107.03041666653</v>
      </c>
      <c r="AF1509" s="143"/>
      <c r="AG1509" s="143"/>
      <c r="AH1509" s="99"/>
      <c r="AI1509" s="99"/>
      <c r="AJ1509" s="99"/>
      <c r="AK1509" s="100">
        <f t="shared" si="2073"/>
        <v>750107.03041666653</v>
      </c>
      <c r="AL1509" s="99">
        <f t="shared" si="2063"/>
        <v>750107.03041666653</v>
      </c>
      <c r="AM1509" s="98"/>
      <c r="AN1509" s="99"/>
      <c r="AO1509" s="247">
        <f t="shared" si="2064"/>
        <v>0</v>
      </c>
      <c r="AP1509" s="232"/>
      <c r="AQ1509" s="86">
        <f t="shared" si="2048"/>
        <v>858195.32</v>
      </c>
      <c r="AR1509" s="99"/>
      <c r="AS1509" s="99"/>
      <c r="AT1509" s="99"/>
      <c r="AU1509" s="100">
        <f t="shared" si="2074"/>
        <v>858195.32</v>
      </c>
      <c r="AV1509" s="99">
        <f t="shared" si="2065"/>
        <v>858195.32</v>
      </c>
      <c r="AW1509" s="98"/>
      <c r="AX1509" s="99"/>
      <c r="AY1509" s="98">
        <f t="shared" si="2066"/>
        <v>0</v>
      </c>
      <c r="AZ1509" s="470" t="s">
        <v>1665</v>
      </c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</row>
    <row r="1510" spans="1:83" s="11" customFormat="1" ht="12" customHeight="1">
      <c r="A1510" s="161">
        <v>28302021</v>
      </c>
      <c r="B1510" s="108" t="str">
        <f t="shared" si="2072"/>
        <v>28302021</v>
      </c>
      <c r="C1510" s="94" t="s">
        <v>1008</v>
      </c>
      <c r="D1510" s="112" t="str">
        <f t="shared" si="2062"/>
        <v>W/C</v>
      </c>
      <c r="E1510" s="112"/>
      <c r="F1510" s="94"/>
      <c r="G1510" s="112"/>
      <c r="H1510" s="177" t="str">
        <f t="shared" si="2067"/>
        <v/>
      </c>
      <c r="I1510" s="177" t="str">
        <f t="shared" si="2070"/>
        <v/>
      </c>
      <c r="J1510" s="177" t="str">
        <f t="shared" si="2068"/>
        <v/>
      </c>
      <c r="K1510" s="177" t="str">
        <f t="shared" si="2071"/>
        <v/>
      </c>
      <c r="L1510" s="177" t="str">
        <f t="shared" si="1902"/>
        <v>NO</v>
      </c>
      <c r="M1510" s="177" t="str">
        <f t="shared" si="1903"/>
        <v>W/C</v>
      </c>
      <c r="N1510" s="177" t="str">
        <f t="shared" si="1904"/>
        <v>W/C</v>
      </c>
      <c r="O1510"/>
      <c r="P1510" s="95">
        <v>-11410939.029999999</v>
      </c>
      <c r="Q1510" s="95">
        <v>-11320481.109999999</v>
      </c>
      <c r="R1510" s="95">
        <v>-11198637.85</v>
      </c>
      <c r="S1510" s="95">
        <v>-9140831.8800000008</v>
      </c>
      <c r="T1510" s="95">
        <v>-9179149.1099999994</v>
      </c>
      <c r="U1510" s="95">
        <v>-9395456.6699999999</v>
      </c>
      <c r="V1510" s="95">
        <v>-9075325.3200000003</v>
      </c>
      <c r="W1510" s="95">
        <v>-9198844.5899999999</v>
      </c>
      <c r="X1510" s="95">
        <v>-8952566.4600000009</v>
      </c>
      <c r="Y1510" s="95">
        <v>-9026581.3800000008</v>
      </c>
      <c r="Z1510" s="95">
        <v>-8916737.5199999996</v>
      </c>
      <c r="AA1510" s="95">
        <v>-8693304.4499999993</v>
      </c>
      <c r="AB1510" s="95">
        <v>-8321652.9900000002</v>
      </c>
      <c r="AC1510" s="95"/>
      <c r="AD1510" s="95"/>
      <c r="AE1510" s="95">
        <f t="shared" si="2011"/>
        <v>-9497017.6958333347</v>
      </c>
      <c r="AF1510" s="143"/>
      <c r="AG1510" s="143"/>
      <c r="AH1510" s="99"/>
      <c r="AI1510" s="99"/>
      <c r="AJ1510" s="99"/>
      <c r="AK1510" s="100"/>
      <c r="AL1510" s="99">
        <f t="shared" si="2063"/>
        <v>0</v>
      </c>
      <c r="AM1510" s="98"/>
      <c r="AN1510" s="99">
        <f>AE1510</f>
        <v>-9497017.6958333347</v>
      </c>
      <c r="AO1510" s="247">
        <f t="shared" si="2064"/>
        <v>-9497017.6958333347</v>
      </c>
      <c r="AP1510" s="232"/>
      <c r="AQ1510" s="86">
        <f t="shared" si="2048"/>
        <v>-8321652.9900000002</v>
      </c>
      <c r="AR1510" s="99"/>
      <c r="AS1510" s="99"/>
      <c r="AT1510" s="99"/>
      <c r="AU1510" s="100"/>
      <c r="AV1510" s="99">
        <f t="shared" si="2065"/>
        <v>0</v>
      </c>
      <c r="AW1510" s="98"/>
      <c r="AX1510" s="99">
        <f>AQ1510</f>
        <v>-8321652.9900000002</v>
      </c>
      <c r="AY1510" s="98">
        <f t="shared" si="2066"/>
        <v>-8321652.9900000002</v>
      </c>
      <c r="AZ1510" s="47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</row>
    <row r="1511" spans="1:83" s="11" customFormat="1" ht="12" customHeight="1">
      <c r="A1511" s="161">
        <v>28302022</v>
      </c>
      <c r="B1511" s="108" t="str">
        <f t="shared" si="2072"/>
        <v>28302022</v>
      </c>
      <c r="C1511" s="94" t="s">
        <v>1007</v>
      </c>
      <c r="D1511" s="112" t="str">
        <f t="shared" si="2062"/>
        <v>W/C</v>
      </c>
      <c r="E1511" s="112"/>
      <c r="F1511" s="94"/>
      <c r="G1511" s="112"/>
      <c r="H1511" s="177" t="str">
        <f t="shared" si="2067"/>
        <v/>
      </c>
      <c r="I1511" s="177" t="str">
        <f t="shared" si="2070"/>
        <v/>
      </c>
      <c r="J1511" s="177" t="str">
        <f t="shared" si="2068"/>
        <v/>
      </c>
      <c r="K1511" s="177" t="str">
        <f t="shared" si="2071"/>
        <v/>
      </c>
      <c r="L1511" s="177" t="str">
        <f t="shared" si="1902"/>
        <v>NO</v>
      </c>
      <c r="M1511" s="177" t="str">
        <f t="shared" si="1903"/>
        <v>W/C</v>
      </c>
      <c r="N1511" s="177" t="str">
        <f t="shared" si="1904"/>
        <v>W/C</v>
      </c>
      <c r="O1511"/>
      <c r="P1511" s="95">
        <v>-3282059.6</v>
      </c>
      <c r="Q1511" s="95">
        <v>-3133701.53</v>
      </c>
      <c r="R1511" s="95">
        <v>-2863069.49</v>
      </c>
      <c r="S1511" s="95">
        <v>-1745957.04</v>
      </c>
      <c r="T1511" s="95">
        <v>-1853847.06</v>
      </c>
      <c r="U1511" s="95">
        <v>-2135265.12</v>
      </c>
      <c r="V1511" s="95">
        <v>-1906074.48</v>
      </c>
      <c r="W1511" s="95">
        <v>-2098728.27</v>
      </c>
      <c r="X1511" s="95">
        <v>-1973835.18</v>
      </c>
      <c r="Y1511" s="95">
        <v>-2093852.07</v>
      </c>
      <c r="Z1511" s="95">
        <v>-2011658.07</v>
      </c>
      <c r="AA1511" s="95">
        <v>-1845068.43</v>
      </c>
      <c r="AB1511" s="95">
        <v>-1503642.45</v>
      </c>
      <c r="AC1511" s="95"/>
      <c r="AD1511" s="95"/>
      <c r="AE1511" s="95">
        <f t="shared" si="2011"/>
        <v>-2171158.9804166663</v>
      </c>
      <c r="AF1511" s="143"/>
      <c r="AG1511" s="143"/>
      <c r="AH1511" s="99"/>
      <c r="AI1511" s="99"/>
      <c r="AJ1511" s="99"/>
      <c r="AK1511" s="100"/>
      <c r="AL1511" s="99">
        <f t="shared" si="2063"/>
        <v>0</v>
      </c>
      <c r="AM1511" s="98"/>
      <c r="AN1511" s="99">
        <f>AE1511</f>
        <v>-2171158.9804166663</v>
      </c>
      <c r="AO1511" s="247">
        <f t="shared" si="2064"/>
        <v>-2171158.9804166663</v>
      </c>
      <c r="AP1511" s="232"/>
      <c r="AQ1511" s="86">
        <f t="shared" si="2048"/>
        <v>-1503642.45</v>
      </c>
      <c r="AR1511" s="99"/>
      <c r="AS1511" s="99"/>
      <c r="AT1511" s="99"/>
      <c r="AU1511" s="100"/>
      <c r="AV1511" s="99">
        <f t="shared" si="2065"/>
        <v>0</v>
      </c>
      <c r="AW1511" s="98"/>
      <c r="AX1511" s="99">
        <f>AQ1511</f>
        <v>-1503642.45</v>
      </c>
      <c r="AY1511" s="98">
        <f t="shared" si="2066"/>
        <v>-1503642.45</v>
      </c>
      <c r="AZ1511" s="470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</row>
    <row r="1512" spans="1:83" s="11" customFormat="1" ht="12" customHeight="1">
      <c r="A1512" s="161">
        <v>28302031</v>
      </c>
      <c r="B1512" s="108" t="str">
        <f t="shared" si="2072"/>
        <v>28302031</v>
      </c>
      <c r="C1512" s="94" t="s">
        <v>1057</v>
      </c>
      <c r="D1512" s="112" t="str">
        <f t="shared" si="2062"/>
        <v>Non-Op</v>
      </c>
      <c r="E1512" s="112"/>
      <c r="F1512" s="94"/>
      <c r="G1512" s="112"/>
      <c r="H1512" s="177" t="str">
        <f t="shared" si="2067"/>
        <v/>
      </c>
      <c r="I1512" s="177" t="str">
        <f t="shared" si="2070"/>
        <v/>
      </c>
      <c r="J1512" s="177" t="str">
        <f t="shared" si="2068"/>
        <v/>
      </c>
      <c r="K1512" s="177" t="str">
        <f t="shared" si="2071"/>
        <v>Non-Op</v>
      </c>
      <c r="L1512" s="177" t="str">
        <f t="shared" ref="L1512:L1519" si="2083">IF(VALUE(AM1512),"W/C",IF(ISBLANK(AM1512),"NO","W/C"))</f>
        <v>NO</v>
      </c>
      <c r="M1512" s="177" t="str">
        <f t="shared" ref="M1512:M1519" si="2084">IF(VALUE(AN1512),"W/C",IF(ISBLANK(AN1512),"NO","W/C"))</f>
        <v>NO</v>
      </c>
      <c r="N1512" s="177" t="str">
        <f t="shared" ref="N1512:N1519" si="2085">IF(OR(CONCATENATE(L1512,M1512)="NOW/C",CONCATENATE(L1512,M1512)="W/CNO"),"W/C","")</f>
        <v/>
      </c>
      <c r="O1512"/>
      <c r="P1512" s="95">
        <v>-484651.98</v>
      </c>
      <c r="Q1512" s="95">
        <v>-513519.61</v>
      </c>
      <c r="R1512" s="95">
        <v>-686864.98</v>
      </c>
      <c r="S1512" s="95">
        <v>-678286.14</v>
      </c>
      <c r="T1512" s="95">
        <v>-944592.64</v>
      </c>
      <c r="U1512" s="95">
        <v>-988060.78</v>
      </c>
      <c r="V1512" s="95">
        <v>-898541.95</v>
      </c>
      <c r="W1512" s="95">
        <v>-855206.75</v>
      </c>
      <c r="X1512" s="95">
        <v>-1085781.3400000001</v>
      </c>
      <c r="Y1512" s="95">
        <v>-1265481.8600000001</v>
      </c>
      <c r="Z1512" s="95">
        <v>-590463.47</v>
      </c>
      <c r="AA1512" s="95">
        <v>-645437.93999999994</v>
      </c>
      <c r="AB1512" s="95">
        <v>-624435.86</v>
      </c>
      <c r="AC1512" s="95"/>
      <c r="AD1512" s="95"/>
      <c r="AE1512" s="95">
        <f t="shared" si="2011"/>
        <v>-808898.44833333336</v>
      </c>
      <c r="AF1512" s="143"/>
      <c r="AG1512" s="143"/>
      <c r="AH1512" s="99"/>
      <c r="AI1512" s="99"/>
      <c r="AJ1512" s="99"/>
      <c r="AK1512" s="100">
        <f>AE1512</f>
        <v>-808898.44833333336</v>
      </c>
      <c r="AL1512" s="99">
        <f t="shared" si="2063"/>
        <v>-808898.44833333336</v>
      </c>
      <c r="AM1512" s="98"/>
      <c r="AN1512" s="99"/>
      <c r="AO1512" s="247">
        <f t="shared" si="2064"/>
        <v>0</v>
      </c>
      <c r="AP1512" s="232"/>
      <c r="AQ1512" s="86">
        <f t="shared" si="2048"/>
        <v>-624435.86</v>
      </c>
      <c r="AR1512" s="99"/>
      <c r="AS1512" s="99"/>
      <c r="AT1512" s="99"/>
      <c r="AU1512" s="100">
        <f>AQ1512</f>
        <v>-624435.86</v>
      </c>
      <c r="AV1512" s="99">
        <f t="shared" si="2065"/>
        <v>-624435.86</v>
      </c>
      <c r="AW1512" s="98"/>
      <c r="AX1512" s="99"/>
      <c r="AY1512" s="98">
        <f t="shared" si="2066"/>
        <v>0</v>
      </c>
      <c r="AZ1512" s="470" t="s">
        <v>1665</v>
      </c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</row>
    <row r="1513" spans="1:83" s="11" customFormat="1" ht="12" customHeight="1">
      <c r="A1513" s="493" t="s">
        <v>1798</v>
      </c>
      <c r="B1513" s="494" t="str">
        <f t="shared" si="2072"/>
        <v>28302033</v>
      </c>
      <c r="C1513" s="569" t="s">
        <v>1792</v>
      </c>
      <c r="D1513" s="568" t="str">
        <f t="shared" si="2062"/>
        <v>Non-Op</v>
      </c>
      <c r="E1513" s="568"/>
      <c r="F1513" s="481">
        <v>43647</v>
      </c>
      <c r="G1513" s="568"/>
      <c r="H1513" s="570" t="str">
        <f t="shared" si="2067"/>
        <v/>
      </c>
      <c r="I1513" s="570" t="str">
        <f t="shared" si="2070"/>
        <v/>
      </c>
      <c r="J1513" s="570" t="str">
        <f t="shared" si="2068"/>
        <v/>
      </c>
      <c r="K1513" s="570" t="str">
        <f t="shared" si="2071"/>
        <v>Non-Op</v>
      </c>
      <c r="L1513" s="570" t="str">
        <f t="shared" ref="L1513" si="2086">IF(VALUE(AM1513),"W/C",IF(ISBLANK(AM1513),"NO","W/C"))</f>
        <v>NO</v>
      </c>
      <c r="M1513" s="570" t="str">
        <f t="shared" ref="M1513" si="2087">IF(VALUE(AN1513),"W/C",IF(ISBLANK(AN1513),"NO","W/C"))</f>
        <v>NO</v>
      </c>
      <c r="N1513" s="570" t="str">
        <f t="shared" ref="N1513" si="2088">IF(OR(CONCATENATE(L1513,M1513)="NOW/C",CONCATENATE(L1513,M1513)="W/CNO"),"W/C","")</f>
        <v/>
      </c>
      <c r="O1513" s="561"/>
      <c r="P1513" s="562"/>
      <c r="Q1513" s="562"/>
      <c r="R1513" s="562"/>
      <c r="S1513" s="562"/>
      <c r="T1513" s="562"/>
      <c r="U1513" s="562"/>
      <c r="V1513" s="562"/>
      <c r="W1513" s="562">
        <v>-1639149.96</v>
      </c>
      <c r="X1513" s="562">
        <v>-2171262.66</v>
      </c>
      <c r="Y1513" s="562">
        <v>-2701017.69</v>
      </c>
      <c r="Z1513" s="562">
        <v>-3272938.83</v>
      </c>
      <c r="AA1513" s="562">
        <v>-3897845.91</v>
      </c>
      <c r="AB1513" s="562">
        <v>-4550047.1100000003</v>
      </c>
      <c r="AC1513" s="562"/>
      <c r="AD1513" s="562"/>
      <c r="AE1513" s="562">
        <f t="shared" si="2011"/>
        <v>-1329769.88375</v>
      </c>
      <c r="AF1513" s="563"/>
      <c r="AG1513" s="563"/>
      <c r="AH1513" s="564"/>
      <c r="AI1513" s="564"/>
      <c r="AJ1513" s="564"/>
      <c r="AK1513" s="573">
        <f>AE1513</f>
        <v>-1329769.88375</v>
      </c>
      <c r="AL1513" s="564">
        <f t="shared" ref="AL1513" si="2089">SUM(AI1513:AK1513)</f>
        <v>-1329769.88375</v>
      </c>
      <c r="AM1513" s="565"/>
      <c r="AN1513" s="564"/>
      <c r="AO1513" s="574">
        <f t="shared" ref="AO1513" si="2090">AM1513+AN1513</f>
        <v>0</v>
      </c>
      <c r="AP1513" s="232"/>
      <c r="AQ1513" s="575">
        <f t="shared" ref="AQ1513" si="2091">AB1513</f>
        <v>-4550047.1100000003</v>
      </c>
      <c r="AR1513" s="564"/>
      <c r="AS1513" s="564"/>
      <c r="AT1513" s="564"/>
      <c r="AU1513" s="573">
        <f>AQ1513</f>
        <v>-4550047.1100000003</v>
      </c>
      <c r="AV1513" s="564">
        <f t="shared" ref="AV1513" si="2092">SUM(AS1513:AU1513)</f>
        <v>-4550047.1100000003</v>
      </c>
      <c r="AW1513" s="565"/>
      <c r="AX1513" s="564"/>
      <c r="AY1513" s="565">
        <f t="shared" si="2066"/>
        <v>0</v>
      </c>
      <c r="AZ1513" s="470" t="s">
        <v>1782</v>
      </c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</row>
    <row r="1514" spans="1:83" s="11" customFormat="1" ht="12" customHeight="1">
      <c r="A1514" s="161">
        <v>28302041</v>
      </c>
      <c r="B1514" s="108" t="str">
        <f t="shared" si="2072"/>
        <v>28302041</v>
      </c>
      <c r="C1514" s="94" t="s">
        <v>1068</v>
      </c>
      <c r="D1514" s="112" t="str">
        <f t="shared" si="2062"/>
        <v>W/C</v>
      </c>
      <c r="E1514" s="112"/>
      <c r="F1514" s="94"/>
      <c r="G1514" s="112"/>
      <c r="H1514" s="177" t="str">
        <f t="shared" si="2067"/>
        <v/>
      </c>
      <c r="I1514" s="177" t="str">
        <f t="shared" si="2070"/>
        <v/>
      </c>
      <c r="J1514" s="177" t="str">
        <f t="shared" si="2068"/>
        <v/>
      </c>
      <c r="K1514" s="177" t="str">
        <f t="shared" si="2071"/>
        <v/>
      </c>
      <c r="L1514" s="177" t="str">
        <f t="shared" si="2083"/>
        <v>NO</v>
      </c>
      <c r="M1514" s="177" t="str">
        <f t="shared" si="2084"/>
        <v>W/C</v>
      </c>
      <c r="N1514" s="177" t="str">
        <f t="shared" si="2085"/>
        <v>W/C</v>
      </c>
      <c r="O1514"/>
      <c r="P1514" s="95">
        <v>-10628970.699999999</v>
      </c>
      <c r="Q1514" s="95">
        <v>-10489510.74</v>
      </c>
      <c r="R1514" s="95">
        <v>-10392697.210000001</v>
      </c>
      <c r="S1514" s="95">
        <v>-10285044.25</v>
      </c>
      <c r="T1514" s="95">
        <v>-10286813.75</v>
      </c>
      <c r="U1514" s="95">
        <v>-10269953.470000001</v>
      </c>
      <c r="V1514" s="95">
        <v>-10177783.970000001</v>
      </c>
      <c r="W1514" s="95">
        <v>-10312703.85</v>
      </c>
      <c r="X1514" s="95">
        <v>-10572499.02</v>
      </c>
      <c r="Y1514" s="95">
        <v>-10481299.08</v>
      </c>
      <c r="Z1514" s="95">
        <v>-10409142.5</v>
      </c>
      <c r="AA1514" s="95">
        <v>-10321038.1</v>
      </c>
      <c r="AB1514" s="95">
        <v>-10317393.039999999</v>
      </c>
      <c r="AC1514" s="95"/>
      <c r="AD1514" s="95"/>
      <c r="AE1514" s="95">
        <f t="shared" si="2011"/>
        <v>-10372638.984166665</v>
      </c>
      <c r="AF1514" s="102"/>
      <c r="AG1514" s="102"/>
      <c r="AH1514" s="99"/>
      <c r="AI1514" s="99"/>
      <c r="AJ1514" s="99"/>
      <c r="AK1514" s="100"/>
      <c r="AL1514" s="99">
        <f t="shared" si="2063"/>
        <v>0</v>
      </c>
      <c r="AM1514" s="98"/>
      <c r="AN1514" s="99">
        <f>AE1514</f>
        <v>-10372638.984166665</v>
      </c>
      <c r="AO1514" s="247">
        <f t="shared" si="2064"/>
        <v>-10372638.984166665</v>
      </c>
      <c r="AP1514" s="232"/>
      <c r="AQ1514" s="86">
        <f t="shared" si="2048"/>
        <v>-10317393.039999999</v>
      </c>
      <c r="AR1514" s="99"/>
      <c r="AS1514" s="99"/>
      <c r="AT1514" s="99"/>
      <c r="AU1514" s="100"/>
      <c r="AV1514" s="99">
        <f t="shared" si="2065"/>
        <v>0</v>
      </c>
      <c r="AW1514" s="98"/>
      <c r="AX1514" s="99">
        <f>AQ1514</f>
        <v>-10317393.039999999</v>
      </c>
      <c r="AY1514" s="98">
        <f t="shared" si="2066"/>
        <v>-10317393.039999999</v>
      </c>
      <c r="AZ1514" s="470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</row>
    <row r="1515" spans="1:83" s="11" customFormat="1" ht="12" customHeight="1">
      <c r="A1515" s="161">
        <v>28302042</v>
      </c>
      <c r="B1515" s="108" t="str">
        <f t="shared" si="2072"/>
        <v>28302042</v>
      </c>
      <c r="C1515" s="94" t="s">
        <v>1069</v>
      </c>
      <c r="D1515" s="112" t="str">
        <f t="shared" si="2062"/>
        <v>Non-Op</v>
      </c>
      <c r="E1515" s="112"/>
      <c r="F1515" s="94"/>
      <c r="G1515" s="112"/>
      <c r="H1515" s="177" t="str">
        <f t="shared" si="2067"/>
        <v/>
      </c>
      <c r="I1515" s="177" t="str">
        <f t="shared" si="2070"/>
        <v/>
      </c>
      <c r="J1515" s="177" t="str">
        <f t="shared" si="2068"/>
        <v/>
      </c>
      <c r="K1515" s="177" t="str">
        <f t="shared" si="2071"/>
        <v>Non-Op</v>
      </c>
      <c r="L1515" s="177" t="str">
        <f t="shared" si="2083"/>
        <v>NO</v>
      </c>
      <c r="M1515" s="177" t="str">
        <f t="shared" si="2084"/>
        <v>NO</v>
      </c>
      <c r="N1515" s="177" t="str">
        <f t="shared" si="2085"/>
        <v/>
      </c>
      <c r="O1515" s="5"/>
      <c r="P1515" s="95">
        <v>0</v>
      </c>
      <c r="Q1515" s="95">
        <v>0</v>
      </c>
      <c r="R1515" s="95">
        <v>0</v>
      </c>
      <c r="S1515" s="95">
        <v>0</v>
      </c>
      <c r="T1515" s="95">
        <v>0</v>
      </c>
      <c r="U1515" s="95">
        <v>0</v>
      </c>
      <c r="V1515" s="95">
        <v>0</v>
      </c>
      <c r="W1515" s="95">
        <v>0</v>
      </c>
      <c r="X1515" s="95">
        <v>0</v>
      </c>
      <c r="Y1515" s="95">
        <v>0</v>
      </c>
      <c r="Z1515" s="95">
        <v>0</v>
      </c>
      <c r="AA1515" s="95">
        <v>0</v>
      </c>
      <c r="AB1515" s="95">
        <v>0</v>
      </c>
      <c r="AC1515" s="95"/>
      <c r="AD1515" s="95"/>
      <c r="AE1515" s="95">
        <f t="shared" si="2011"/>
        <v>0</v>
      </c>
      <c r="AF1515" s="421"/>
      <c r="AG1515" s="142"/>
      <c r="AH1515" s="99"/>
      <c r="AI1515" s="99"/>
      <c r="AJ1515" s="99"/>
      <c r="AK1515" s="100">
        <f>AE1515</f>
        <v>0</v>
      </c>
      <c r="AL1515" s="99">
        <f t="shared" si="2063"/>
        <v>0</v>
      </c>
      <c r="AM1515" s="98"/>
      <c r="AN1515" s="99"/>
      <c r="AO1515" s="247">
        <f t="shared" si="2064"/>
        <v>0</v>
      </c>
      <c r="AP1515" s="232"/>
      <c r="AQ1515" s="86">
        <f t="shared" si="2048"/>
        <v>0</v>
      </c>
      <c r="AR1515" s="99"/>
      <c r="AS1515" s="99"/>
      <c r="AT1515" s="99"/>
      <c r="AU1515" s="100">
        <f>AQ1515</f>
        <v>0</v>
      </c>
      <c r="AV1515" s="99">
        <f t="shared" si="2065"/>
        <v>0</v>
      </c>
      <c r="AW1515" s="98"/>
      <c r="AX1515" s="99"/>
      <c r="AY1515" s="98">
        <f t="shared" si="2066"/>
        <v>0</v>
      </c>
      <c r="AZ1515" s="470" t="s">
        <v>1665</v>
      </c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</row>
    <row r="1516" spans="1:83" s="11" customFormat="1" ht="12" customHeight="1">
      <c r="A1516" s="161">
        <v>28302051</v>
      </c>
      <c r="B1516" s="108" t="str">
        <f t="shared" si="2072"/>
        <v>28302051</v>
      </c>
      <c r="C1516" s="94" t="s">
        <v>1120</v>
      </c>
      <c r="D1516" s="112" t="str">
        <f t="shared" si="2062"/>
        <v>W/C</v>
      </c>
      <c r="E1516" s="112"/>
      <c r="F1516" s="94"/>
      <c r="G1516" s="112"/>
      <c r="H1516" s="177" t="str">
        <f t="shared" si="2067"/>
        <v/>
      </c>
      <c r="I1516" s="177" t="str">
        <f t="shared" si="2070"/>
        <v/>
      </c>
      <c r="J1516" s="177" t="str">
        <f t="shared" si="2068"/>
        <v/>
      </c>
      <c r="K1516" s="177" t="str">
        <f t="shared" si="2071"/>
        <v/>
      </c>
      <c r="L1516" s="177" t="str">
        <f t="shared" si="2083"/>
        <v>NO</v>
      </c>
      <c r="M1516" s="177" t="str">
        <f t="shared" si="2084"/>
        <v>W/C</v>
      </c>
      <c r="N1516" s="177" t="str">
        <f t="shared" si="2085"/>
        <v>W/C</v>
      </c>
      <c r="O1516"/>
      <c r="P1516" s="95">
        <v>-2657899.4</v>
      </c>
      <c r="Q1516" s="95">
        <v>-2576578.12</v>
      </c>
      <c r="R1516" s="95">
        <v>-2495256.84</v>
      </c>
      <c r="S1516" s="95">
        <v>-2413935.56</v>
      </c>
      <c r="T1516" s="95">
        <v>-2332614.2799999998</v>
      </c>
      <c r="U1516" s="95">
        <v>-2251293.0099999998</v>
      </c>
      <c r="V1516" s="95">
        <v>-2176648.9900000002</v>
      </c>
      <c r="W1516" s="95">
        <v>-2119943.5</v>
      </c>
      <c r="X1516" s="95">
        <v>-2063238.01</v>
      </c>
      <c r="Y1516" s="95">
        <v>-2006532.51</v>
      </c>
      <c r="Z1516" s="95">
        <v>-1949827.02</v>
      </c>
      <c r="AA1516" s="95">
        <v>-1893121.53</v>
      </c>
      <c r="AB1516" s="95">
        <v>-1836416.03</v>
      </c>
      <c r="AC1516" s="95"/>
      <c r="AD1516" s="95"/>
      <c r="AE1516" s="95">
        <f t="shared" si="2011"/>
        <v>-2210512.2570833336</v>
      </c>
      <c r="AF1516" s="102"/>
      <c r="AG1516" s="102"/>
      <c r="AH1516" s="99"/>
      <c r="AI1516" s="99"/>
      <c r="AJ1516" s="99"/>
      <c r="AK1516" s="100"/>
      <c r="AL1516" s="99">
        <f t="shared" si="2063"/>
        <v>0</v>
      </c>
      <c r="AM1516" s="98"/>
      <c r="AN1516" s="99">
        <f>AE1516</f>
        <v>-2210512.2570833336</v>
      </c>
      <c r="AO1516" s="247">
        <f t="shared" si="2064"/>
        <v>-2210512.2570833336</v>
      </c>
      <c r="AP1516" s="232"/>
      <c r="AQ1516" s="86">
        <f t="shared" si="2048"/>
        <v>-1836416.03</v>
      </c>
      <c r="AR1516" s="99"/>
      <c r="AS1516" s="99"/>
      <c r="AT1516" s="99"/>
      <c r="AU1516" s="100"/>
      <c r="AV1516" s="99">
        <f t="shared" si="2065"/>
        <v>0</v>
      </c>
      <c r="AW1516" s="98"/>
      <c r="AX1516" s="99">
        <f>AQ1516</f>
        <v>-1836416.03</v>
      </c>
      <c r="AY1516" s="98">
        <f t="shared" si="2066"/>
        <v>-1836416.03</v>
      </c>
      <c r="AZ1516" s="470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</row>
    <row r="1517" spans="1:83" s="11" customFormat="1" ht="12" customHeight="1">
      <c r="A1517" s="161">
        <v>28302061</v>
      </c>
      <c r="B1517" s="108" t="str">
        <f t="shared" si="2072"/>
        <v>28302061</v>
      </c>
      <c r="C1517" s="94" t="s">
        <v>1129</v>
      </c>
      <c r="D1517" s="112" t="str">
        <f t="shared" si="2062"/>
        <v>ERB</v>
      </c>
      <c r="E1517" s="112"/>
      <c r="F1517" s="94"/>
      <c r="G1517" s="112"/>
      <c r="H1517" s="177" t="str">
        <f t="shared" si="2067"/>
        <v/>
      </c>
      <c r="I1517" s="177" t="str">
        <f t="shared" si="2070"/>
        <v>ERB</v>
      </c>
      <c r="J1517" s="177" t="str">
        <f t="shared" si="2068"/>
        <v/>
      </c>
      <c r="K1517" s="177" t="str">
        <f t="shared" si="2071"/>
        <v/>
      </c>
      <c r="L1517" s="177" t="str">
        <f t="shared" si="2083"/>
        <v>NO</v>
      </c>
      <c r="M1517" s="177" t="str">
        <f t="shared" si="2084"/>
        <v>NO</v>
      </c>
      <c r="N1517" s="177" t="str">
        <f t="shared" si="2085"/>
        <v/>
      </c>
      <c r="O1517"/>
      <c r="P1517" s="95">
        <v>-530083.09</v>
      </c>
      <c r="Q1517" s="95">
        <v>-530083.09</v>
      </c>
      <c r="R1517" s="95">
        <v>-530083.09</v>
      </c>
      <c r="S1517" s="95">
        <v>-530083.09</v>
      </c>
      <c r="T1517" s="95">
        <v>-530083.09</v>
      </c>
      <c r="U1517" s="95">
        <v>-530083.09</v>
      </c>
      <c r="V1517" s="95">
        <v>-530083.09</v>
      </c>
      <c r="W1517" s="95">
        <v>-530083.09</v>
      </c>
      <c r="X1517" s="95">
        <v>-530083.09</v>
      </c>
      <c r="Y1517" s="95">
        <v>-530083.09</v>
      </c>
      <c r="Z1517" s="95">
        <v>-530083.09</v>
      </c>
      <c r="AA1517" s="95">
        <v>-530083.09</v>
      </c>
      <c r="AB1517" s="95">
        <v>-530083.09</v>
      </c>
      <c r="AC1517" s="95"/>
      <c r="AD1517" s="95"/>
      <c r="AE1517" s="95">
        <f t="shared" si="2011"/>
        <v>-530083.09</v>
      </c>
      <c r="AF1517" s="102" t="s">
        <v>233</v>
      </c>
      <c r="AG1517" s="102"/>
      <c r="AH1517" s="99"/>
      <c r="AI1517" s="99">
        <f>AE1517</f>
        <v>-530083.09</v>
      </c>
      <c r="AJ1517" s="99"/>
      <c r="AK1517" s="100"/>
      <c r="AL1517" s="240">
        <f t="shared" si="2063"/>
        <v>-530083.09</v>
      </c>
      <c r="AM1517" s="99"/>
      <c r="AN1517" s="99"/>
      <c r="AO1517" s="247">
        <f t="shared" si="2064"/>
        <v>0</v>
      </c>
      <c r="AP1517" s="232"/>
      <c r="AQ1517" s="86">
        <f t="shared" si="2048"/>
        <v>-530083.09</v>
      </c>
      <c r="AR1517" s="99"/>
      <c r="AS1517" s="99">
        <f>AQ1517</f>
        <v>-530083.09</v>
      </c>
      <c r="AT1517" s="99"/>
      <c r="AU1517" s="100"/>
      <c r="AV1517" s="240">
        <f>SUM(AS1517:AU1517)</f>
        <v>-530083.09</v>
      </c>
      <c r="AW1517" s="99"/>
      <c r="AX1517" s="99"/>
      <c r="AY1517" s="98">
        <f t="shared" si="2066"/>
        <v>0</v>
      </c>
      <c r="AZ1517" s="470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</row>
    <row r="1518" spans="1:83" s="11" customFormat="1" ht="12" customHeight="1">
      <c r="A1518" s="161">
        <v>28302071</v>
      </c>
      <c r="B1518" s="108" t="str">
        <f t="shared" si="2072"/>
        <v>28302071</v>
      </c>
      <c r="C1518" s="94" t="s">
        <v>1130</v>
      </c>
      <c r="D1518" s="112" t="str">
        <f t="shared" si="2062"/>
        <v>Non-Op</v>
      </c>
      <c r="E1518" s="112"/>
      <c r="F1518" s="94"/>
      <c r="G1518" s="112"/>
      <c r="H1518" s="177" t="str">
        <f t="shared" si="2067"/>
        <v/>
      </c>
      <c r="I1518" s="177" t="str">
        <f t="shared" si="2070"/>
        <v/>
      </c>
      <c r="J1518" s="177" t="str">
        <f t="shared" si="2068"/>
        <v/>
      </c>
      <c r="K1518" s="177" t="str">
        <f t="shared" si="2071"/>
        <v>Non-Op</v>
      </c>
      <c r="L1518" s="177" t="str">
        <f t="shared" si="2083"/>
        <v>NO</v>
      </c>
      <c r="M1518" s="177" t="str">
        <f t="shared" si="2084"/>
        <v>NO</v>
      </c>
      <c r="N1518" s="177" t="str">
        <f t="shared" si="2085"/>
        <v/>
      </c>
      <c r="O1518" s="5"/>
      <c r="P1518" s="95">
        <v>0</v>
      </c>
      <c r="Q1518" s="95">
        <v>0</v>
      </c>
      <c r="R1518" s="95">
        <v>0</v>
      </c>
      <c r="S1518" s="95">
        <v>0</v>
      </c>
      <c r="T1518" s="95">
        <v>0</v>
      </c>
      <c r="U1518" s="95">
        <v>0</v>
      </c>
      <c r="V1518" s="95">
        <v>0</v>
      </c>
      <c r="W1518" s="95">
        <v>0</v>
      </c>
      <c r="X1518" s="95">
        <v>0</v>
      </c>
      <c r="Y1518" s="95">
        <v>0</v>
      </c>
      <c r="Z1518" s="95">
        <v>0</v>
      </c>
      <c r="AA1518" s="95">
        <v>0</v>
      </c>
      <c r="AB1518" s="95">
        <v>0</v>
      </c>
      <c r="AC1518" s="95"/>
      <c r="AD1518" s="95"/>
      <c r="AE1518" s="95">
        <f t="shared" si="2011"/>
        <v>0</v>
      </c>
      <c r="AF1518" s="421"/>
      <c r="AG1518" s="421"/>
      <c r="AH1518" s="99"/>
      <c r="AI1518" s="99"/>
      <c r="AJ1518" s="99"/>
      <c r="AK1518" s="100">
        <f>AE1518</f>
        <v>0</v>
      </c>
      <c r="AL1518" s="240">
        <f t="shared" si="2063"/>
        <v>0</v>
      </c>
      <c r="AM1518" s="99"/>
      <c r="AN1518" s="99"/>
      <c r="AO1518" s="247">
        <f t="shared" si="2064"/>
        <v>0</v>
      </c>
      <c r="AP1518" s="232"/>
      <c r="AQ1518" s="86">
        <f t="shared" si="2048"/>
        <v>0</v>
      </c>
      <c r="AR1518" s="99"/>
      <c r="AS1518" s="99"/>
      <c r="AT1518" s="99"/>
      <c r="AU1518" s="100">
        <f>AQ1518</f>
        <v>0</v>
      </c>
      <c r="AV1518" s="240">
        <f>SUM(AS1518:AU1518)</f>
        <v>0</v>
      </c>
      <c r="AW1518" s="99"/>
      <c r="AX1518" s="99"/>
      <c r="AY1518" s="98">
        <f t="shared" si="2066"/>
        <v>0</v>
      </c>
      <c r="AZ1518" s="470" t="s">
        <v>1665</v>
      </c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</row>
    <row r="1519" spans="1:83" s="11" customFormat="1" ht="12" customHeight="1">
      <c r="A1519" s="358">
        <v>28302081</v>
      </c>
      <c r="B1519" s="358" t="str">
        <f t="shared" si="2072"/>
        <v>28302081</v>
      </c>
      <c r="C1519" s="325" t="s">
        <v>1307</v>
      </c>
      <c r="D1519" s="326" t="str">
        <f t="shared" si="2062"/>
        <v>W/C</v>
      </c>
      <c r="E1519" s="326"/>
      <c r="F1519" s="400">
        <v>42783</v>
      </c>
      <c r="G1519" s="327"/>
      <c r="H1519" s="327" t="str">
        <f t="shared" si="2067"/>
        <v/>
      </c>
      <c r="I1519" s="327" t="str">
        <f t="shared" si="2070"/>
        <v/>
      </c>
      <c r="J1519" s="327" t="str">
        <f t="shared" si="2068"/>
        <v/>
      </c>
      <c r="K1519" s="327" t="str">
        <f t="shared" si="2071"/>
        <v/>
      </c>
      <c r="L1519" s="327" t="str">
        <f t="shared" si="2083"/>
        <v>NO</v>
      </c>
      <c r="M1519" s="327" t="str">
        <f t="shared" si="2084"/>
        <v>W/C</v>
      </c>
      <c r="N1519" s="327" t="str">
        <f t="shared" si="2085"/>
        <v>W/C</v>
      </c>
      <c r="O1519" s="467"/>
      <c r="P1519" s="328">
        <v>-8265353.7699999996</v>
      </c>
      <c r="Q1519" s="328">
        <v>-8265353.7699999996</v>
      </c>
      <c r="R1519" s="328">
        <v>-8265353.7699999996</v>
      </c>
      <c r="S1519" s="328">
        <v>-8265353.7699999996</v>
      </c>
      <c r="T1519" s="328">
        <v>-8265353.7699999996</v>
      </c>
      <c r="U1519" s="328">
        <v>-8265353.7699999996</v>
      </c>
      <c r="V1519" s="328">
        <v>-8265353.7699999996</v>
      </c>
      <c r="W1519" s="328">
        <v>-8265353.7699999996</v>
      </c>
      <c r="X1519" s="328">
        <v>-8265353.7699999996</v>
      </c>
      <c r="Y1519" s="328">
        <v>-8265353.7699999996</v>
      </c>
      <c r="Z1519" s="328">
        <v>-8265353.7699999996</v>
      </c>
      <c r="AA1519" s="328">
        <v>-8265353.7699999996</v>
      </c>
      <c r="AB1519" s="328">
        <v>-8265353.7699999996</v>
      </c>
      <c r="AC1519" s="328"/>
      <c r="AD1519" s="328"/>
      <c r="AE1519" s="328">
        <f t="shared" si="2011"/>
        <v>-8265353.7699999968</v>
      </c>
      <c r="AF1519" s="420"/>
      <c r="AG1519" s="420"/>
      <c r="AH1519" s="330"/>
      <c r="AI1519" s="330"/>
      <c r="AJ1519" s="330"/>
      <c r="AK1519" s="330"/>
      <c r="AL1519" s="546">
        <f t="shared" si="2063"/>
        <v>0</v>
      </c>
      <c r="AM1519" s="330"/>
      <c r="AN1519" s="330">
        <f>AE1519</f>
        <v>-8265353.7699999968</v>
      </c>
      <c r="AO1519" s="333">
        <f t="shared" si="2064"/>
        <v>-8265353.7699999968</v>
      </c>
      <c r="AP1519" s="232"/>
      <c r="AQ1519" s="330">
        <f t="shared" si="2048"/>
        <v>-8265353.7699999996</v>
      </c>
      <c r="AR1519" s="330"/>
      <c r="AS1519" s="330"/>
      <c r="AT1519" s="330"/>
      <c r="AU1519" s="330"/>
      <c r="AV1519" s="546">
        <f>SUM(AS1519:AU1519)</f>
        <v>0</v>
      </c>
      <c r="AW1519" s="330"/>
      <c r="AX1519" s="330">
        <f>AQ1519</f>
        <v>-8265353.7699999996</v>
      </c>
      <c r="AY1519" s="332">
        <f t="shared" si="2066"/>
        <v>-8265353.7699999996</v>
      </c>
      <c r="AZ1519" s="470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</row>
    <row r="1520" spans="1:83" s="11" customFormat="1" ht="12" customHeight="1">
      <c r="A1520" s="507">
        <v>28302082</v>
      </c>
      <c r="B1520" s="494" t="str">
        <f t="shared" si="2072"/>
        <v>28302082</v>
      </c>
      <c r="C1520" s="569" t="s">
        <v>1844</v>
      </c>
      <c r="D1520" s="480" t="str">
        <f t="shared" si="2062"/>
        <v>ERB</v>
      </c>
      <c r="E1520" s="480"/>
      <c r="F1520" s="481">
        <v>43800</v>
      </c>
      <c r="G1520" s="482"/>
      <c r="H1520" s="482" t="str">
        <f t="shared" ref="H1520" si="2093">IF(VALUE(AH1520),H$7,IF(ISBLANK(AH1520),"",H$7))</f>
        <v/>
      </c>
      <c r="I1520" s="482" t="str">
        <f t="shared" ref="I1520" si="2094">IF(VALUE(AI1520),I$7,IF(ISBLANK(AI1520),"",I$7))</f>
        <v>ERB</v>
      </c>
      <c r="J1520" s="482" t="str">
        <f t="shared" ref="J1520" si="2095">IF(VALUE(AJ1520),J$7,IF(ISBLANK(AJ1520),"",J$7))</f>
        <v/>
      </c>
      <c r="K1520" s="482" t="str">
        <f t="shared" ref="K1520" si="2096">IF(VALUE(AK1520),K$7,IF(ISBLANK(AK1520),"",K$7))</f>
        <v/>
      </c>
      <c r="L1520" s="482" t="str">
        <f t="shared" ref="L1520" si="2097">IF(VALUE(AM1520),"W/C",IF(ISBLANK(AM1520),"NO","W/C"))</f>
        <v>NO</v>
      </c>
      <c r="M1520" s="482" t="str">
        <f t="shared" ref="M1520" si="2098">IF(VALUE(AN1520),"W/C",IF(ISBLANK(AN1520),"NO","W/C"))</f>
        <v>NO</v>
      </c>
      <c r="N1520" s="482" t="str">
        <f t="shared" ref="N1520" si="2099">IF(OR(CONCATENATE(L1520,M1520)="NOW/C",CONCATENATE(L1520,M1520)="W/CNO"),"W/C","")</f>
        <v/>
      </c>
      <c r="O1520" s="585"/>
      <c r="P1520" s="484"/>
      <c r="Q1520" s="484"/>
      <c r="R1520" s="484"/>
      <c r="S1520" s="484"/>
      <c r="T1520" s="484"/>
      <c r="U1520" s="484"/>
      <c r="V1520" s="484"/>
      <c r="W1520" s="484"/>
      <c r="X1520" s="484"/>
      <c r="Y1520" s="484"/>
      <c r="Z1520" s="484"/>
      <c r="AA1520" s="484"/>
      <c r="AB1520" s="484">
        <v>-26575420.859999999</v>
      </c>
      <c r="AC1520" s="484"/>
      <c r="AD1520" s="484"/>
      <c r="AE1520" s="484">
        <f t="shared" ref="AE1520" si="2100">(P1520+AB1520+SUM(Q1520:AA1520)*2)/24</f>
        <v>-1107309.2024999999</v>
      </c>
      <c r="AF1520" s="485" t="s">
        <v>1862</v>
      </c>
      <c r="AG1520" s="558"/>
      <c r="AH1520" s="487"/>
      <c r="AI1520" s="487">
        <f>AE1520</f>
        <v>-1107309.2024999999</v>
      </c>
      <c r="AJ1520" s="487"/>
      <c r="AK1520" s="488"/>
      <c r="AL1520" s="564">
        <f t="shared" ref="AL1520" si="2101">SUM(AI1520:AK1520)</f>
        <v>-1107309.2024999999</v>
      </c>
      <c r="AM1520" s="565"/>
      <c r="AN1520" s="564"/>
      <c r="AO1520" s="574">
        <f t="shared" si="2064"/>
        <v>0</v>
      </c>
      <c r="AP1520" s="232"/>
      <c r="AQ1520" s="575">
        <f t="shared" si="2048"/>
        <v>-26575420.859999999</v>
      </c>
      <c r="AR1520" s="487"/>
      <c r="AS1520" s="487">
        <f>AQ1520</f>
        <v>-26575420.859999999</v>
      </c>
      <c r="AT1520" s="487"/>
      <c r="AU1520" s="487"/>
      <c r="AV1520" s="592">
        <f>SUM(AS1520:AU1520)</f>
        <v>-26575420.859999999</v>
      </c>
      <c r="AW1520" s="487"/>
      <c r="AX1520" s="487"/>
      <c r="AY1520" s="489">
        <f t="shared" ref="AY1520" si="2102">AW1520+AX1520</f>
        <v>0</v>
      </c>
      <c r="AZ1520" s="47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</row>
    <row r="1521" spans="1:83" s="11" customFormat="1" ht="12" customHeight="1" thickBot="1">
      <c r="A1521" s="536">
        <v>28302091</v>
      </c>
      <c r="B1521" s="536" t="str">
        <f t="shared" si="2072"/>
        <v>28302091</v>
      </c>
      <c r="C1521" s="537" t="s">
        <v>1724</v>
      </c>
      <c r="D1521" s="538" t="str">
        <f t="shared" si="2062"/>
        <v>W/C</v>
      </c>
      <c r="E1521" s="538"/>
      <c r="F1521" s="535">
        <v>43541</v>
      </c>
      <c r="G1521" s="539"/>
      <c r="H1521" s="539" t="str">
        <f t="shared" si="2067"/>
        <v/>
      </c>
      <c r="I1521" s="539" t="str">
        <f t="shared" si="2070"/>
        <v/>
      </c>
      <c r="J1521" s="539" t="str">
        <f t="shared" si="2068"/>
        <v/>
      </c>
      <c r="K1521" s="539" t="str">
        <f t="shared" si="2071"/>
        <v/>
      </c>
      <c r="L1521" s="539" t="str">
        <f t="shared" ref="L1521" si="2103">IF(VALUE(AM1521),"W/C",IF(ISBLANK(AM1521),"NO","W/C"))</f>
        <v>NO</v>
      </c>
      <c r="M1521" s="539" t="str">
        <f t="shared" ref="M1521" si="2104">IF(VALUE(AN1521),"W/C",IF(ISBLANK(AN1521),"NO","W/C"))</f>
        <v>W/C</v>
      </c>
      <c r="N1521" s="539" t="str">
        <f t="shared" ref="N1521" si="2105">IF(OR(CONCATENATE(L1521,M1521)="NOW/C",CONCATENATE(L1521,M1521)="W/CNO"),"W/C","")</f>
        <v>W/C</v>
      </c>
      <c r="O1521" s="544"/>
      <c r="P1521" s="543"/>
      <c r="Q1521" s="543"/>
      <c r="R1521" s="543"/>
      <c r="S1521" s="543">
        <v>-5549698.8099999996</v>
      </c>
      <c r="T1521" s="543">
        <v>-5987541.6200000001</v>
      </c>
      <c r="U1521" s="543">
        <v>-5905680.6600000001</v>
      </c>
      <c r="V1521" s="543">
        <v>-5948545.7000000002</v>
      </c>
      <c r="W1521" s="543">
        <v>-5975333.9100000001</v>
      </c>
      <c r="X1521" s="543">
        <v>-5970094.5300000003</v>
      </c>
      <c r="Y1521" s="543">
        <v>-5981380.0300000003</v>
      </c>
      <c r="Z1521" s="543">
        <v>-5986987.75</v>
      </c>
      <c r="AA1521" s="543">
        <v>-5987043.7699999996</v>
      </c>
      <c r="AB1521" s="543">
        <v>-5987829.2699999996</v>
      </c>
      <c r="AC1521" s="543"/>
      <c r="AD1521" s="543"/>
      <c r="AE1521" s="543">
        <f t="shared" si="2011"/>
        <v>-4690518.4512499999</v>
      </c>
      <c r="AF1521" s="545"/>
      <c r="AG1521" s="545"/>
      <c r="AH1521" s="547"/>
      <c r="AI1521" s="547"/>
      <c r="AJ1521" s="547"/>
      <c r="AK1521" s="547"/>
      <c r="AL1521" s="548">
        <f t="shared" si="2063"/>
        <v>0</v>
      </c>
      <c r="AM1521" s="547"/>
      <c r="AN1521" s="547">
        <f>AE1521</f>
        <v>-4690518.4512499999</v>
      </c>
      <c r="AO1521" s="551">
        <f t="shared" ref="AO1521" si="2106">AM1521+AN1521</f>
        <v>-4690518.4512499999</v>
      </c>
      <c r="AP1521" s="232"/>
      <c r="AQ1521" s="547">
        <f t="shared" ref="AQ1521" si="2107">AB1521</f>
        <v>-5987829.2699999996</v>
      </c>
      <c r="AR1521" s="547"/>
      <c r="AS1521" s="547"/>
      <c r="AT1521" s="547"/>
      <c r="AU1521" s="547"/>
      <c r="AV1521" s="548">
        <f>SUM(AS1521:AU1521)</f>
        <v>0</v>
      </c>
      <c r="AW1521" s="547"/>
      <c r="AX1521" s="547">
        <f>AQ1521</f>
        <v>-5987829.2699999996</v>
      </c>
      <c r="AY1521" s="549">
        <f t="shared" ref="AY1521" si="2108">AW1521+AX1521</f>
        <v>-5987829.2699999996</v>
      </c>
      <c r="AZ1521" s="550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</row>
    <row r="1522" spans="1:83" s="11" customFormat="1" ht="15" customHeight="1">
      <c r="A1522" s="148" t="s">
        <v>1143</v>
      </c>
      <c r="B1522" s="148"/>
      <c r="C1522" s="149"/>
      <c r="D1522" s="149"/>
      <c r="E1522" s="149"/>
      <c r="F1522" s="149"/>
      <c r="G1522" s="149"/>
      <c r="H1522" s="149"/>
      <c r="I1522" s="149"/>
      <c r="J1522" s="149"/>
      <c r="K1522" s="149"/>
      <c r="L1522" s="149"/>
      <c r="M1522" s="149"/>
      <c r="N1522" s="149"/>
      <c r="O1522"/>
      <c r="P1522" s="540">
        <f t="shared" ref="P1522:AA1522" si="2109">SUM(P976:P1521)</f>
        <v>-12964100505.320002</v>
      </c>
      <c r="Q1522" s="540">
        <f t="shared" si="2109"/>
        <v>-13080946440.400007</v>
      </c>
      <c r="R1522" s="540">
        <f t="shared" si="2109"/>
        <v>-13329482346.700003</v>
      </c>
      <c r="S1522" s="540">
        <f t="shared" si="2109"/>
        <v>-13300136757.890001</v>
      </c>
      <c r="T1522" s="540">
        <f t="shared" si="2109"/>
        <v>-13102425256.120012</v>
      </c>
      <c r="U1522" s="540">
        <f t="shared" si="2109"/>
        <v>-13102544919.189991</v>
      </c>
      <c r="V1522" s="540">
        <f t="shared" si="2109"/>
        <v>-13102476568.509981</v>
      </c>
      <c r="W1522" s="540">
        <f t="shared" si="2109"/>
        <v>-13114624467.949993</v>
      </c>
      <c r="X1522" s="540">
        <f t="shared" si="2109"/>
        <v>-13148018705.289991</v>
      </c>
      <c r="Y1522" s="540">
        <f t="shared" si="2109"/>
        <v>-13108372506.480001</v>
      </c>
      <c r="Z1522" s="540">
        <f t="shared" si="2109"/>
        <v>-13172950205.580015</v>
      </c>
      <c r="AA1522" s="540">
        <f t="shared" si="2109"/>
        <v>-13276970618.270002</v>
      </c>
      <c r="AB1522" s="540">
        <f>SUM(AB976:AB1521)</f>
        <v>-13378099609.770002</v>
      </c>
      <c r="AC1522" s="540"/>
      <c r="AD1522" s="540"/>
      <c r="AE1522" s="540">
        <f>SUM(AE976:AE1521)</f>
        <v>-13167504070.827061</v>
      </c>
      <c r="AF1522" s="541"/>
      <c r="AG1522" s="541"/>
      <c r="AH1522" s="540">
        <f>SUM(AH976:AH1521)</f>
        <v>-8427415192.7679186</v>
      </c>
      <c r="AI1522" s="540">
        <f>SUM(AI976:AI1521)</f>
        <v>-1703320180.2147071</v>
      </c>
      <c r="AJ1522" s="540">
        <f>SUM(AJ976:AJ1521)</f>
        <v>-640434637.81070876</v>
      </c>
      <c r="AK1522" s="540">
        <f t="shared" ref="AK1522:AO1522" si="2110">SUM(AK976:AK1521)</f>
        <v>-1674906881.6204166</v>
      </c>
      <c r="AL1522" s="540">
        <f>SUM(AL976:AL1521)</f>
        <v>-4018661699.6458335</v>
      </c>
      <c r="AM1522" s="540">
        <f t="shared" si="2110"/>
        <v>0</v>
      </c>
      <c r="AN1522" s="540">
        <f t="shared" si="2110"/>
        <v>-721427178.41333294</v>
      </c>
      <c r="AO1522" s="540">
        <f t="shared" si="2110"/>
        <v>-721427178.41333294</v>
      </c>
      <c r="AP1522" s="542"/>
      <c r="AQ1522" s="540">
        <f t="shared" ref="AQ1522:AY1522" si="2111">SUM(AQ976:AQ1521)</f>
        <v>-13378099609.770002</v>
      </c>
      <c r="AR1522" s="540">
        <f t="shared" si="2111"/>
        <v>-8756849070.1199989</v>
      </c>
      <c r="AS1522" s="540">
        <f>SUM(AS976:AS1521)</f>
        <v>-1688880115.8621495</v>
      </c>
      <c r="AT1522" s="540">
        <f t="shared" si="2111"/>
        <v>-634421195.59784997</v>
      </c>
      <c r="AU1522" s="540">
        <f t="shared" si="2111"/>
        <v>-1589594732.3999996</v>
      </c>
      <c r="AV1522" s="540">
        <f t="shared" si="2111"/>
        <v>-3912896043.8600011</v>
      </c>
      <c r="AW1522" s="540">
        <f t="shared" si="2111"/>
        <v>0</v>
      </c>
      <c r="AX1522" s="540">
        <f t="shared" si="2111"/>
        <v>-708354495.78999984</v>
      </c>
      <c r="AY1522" s="540">
        <f t="shared" si="2111"/>
        <v>-708354495.78999984</v>
      </c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</row>
    <row r="1523" spans="1:83" ht="11.25" customHeight="1">
      <c r="O1523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150"/>
      <c r="AD1523" s="150"/>
      <c r="AE1523" s="95"/>
      <c r="AF1523" s="151"/>
      <c r="AG1523" s="151"/>
      <c r="AH1523" s="248"/>
      <c r="AI1523" s="248"/>
      <c r="AJ1523" s="248"/>
      <c r="AK1523" s="248"/>
      <c r="AL1523" s="248"/>
      <c r="AM1523" s="248"/>
      <c r="AN1523" s="248"/>
      <c r="AO1523" s="39"/>
      <c r="AP1523" s="39"/>
      <c r="AY1523" s="17"/>
      <c r="AZ1523" s="17"/>
    </row>
    <row r="1524" spans="1:83" ht="13.5" thickBot="1"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 s="84"/>
      <c r="AD1524" s="84"/>
      <c r="AE1524" s="385" t="s">
        <v>1379</v>
      </c>
      <c r="AH1524" s="152">
        <f>AH975+AH1522</f>
        <v>-8352547582.0820856</v>
      </c>
      <c r="AI1524" s="152">
        <f>AI975+AI1522</f>
        <v>5232542135.2052956</v>
      </c>
      <c r="AJ1524" s="152">
        <f>AJ975+AJ1522</f>
        <v>2118008236.9863751</v>
      </c>
      <c r="AK1524" s="152">
        <f>AK975+AK1522</f>
        <v>789392370.93000126</v>
      </c>
      <c r="AL1524" s="152">
        <f>AL975+AL1522</f>
        <v>8139942743.1216679</v>
      </c>
      <c r="AM1524" s="152">
        <f>AM975</f>
        <v>934032017.39374959</v>
      </c>
      <c r="AN1524" s="152">
        <f>AN1522</f>
        <v>-721427178.41333294</v>
      </c>
      <c r="AO1524" s="152">
        <f>AM1524+AN1524</f>
        <v>212604838.98041666</v>
      </c>
      <c r="AP1524" s="320"/>
      <c r="AQ1524" s="81"/>
      <c r="AR1524" s="152">
        <f>AR975+AR1522</f>
        <v>-8683063340.7099991</v>
      </c>
      <c r="AS1524" s="152">
        <f>AS975+AS1522</f>
        <v>5307796896.7307529</v>
      </c>
      <c r="AT1524" s="152">
        <f>AT975+AT1522</f>
        <v>2230604800.9092503</v>
      </c>
      <c r="AU1524" s="152">
        <f>AU975+AU1522</f>
        <v>810414421.9000001</v>
      </c>
      <c r="AV1524" s="152">
        <f>AV975+AV1522</f>
        <v>8348816119.539999</v>
      </c>
      <c r="AW1524" s="152">
        <f>AW975</f>
        <v>1042601717.2099998</v>
      </c>
      <c r="AX1524" s="152">
        <f>AX1522</f>
        <v>-708354495.78999984</v>
      </c>
      <c r="AY1524" s="152">
        <f>AW1524+AX1524</f>
        <v>334247221.41999996</v>
      </c>
      <c r="AZ1524" s="83"/>
    </row>
    <row r="1525" spans="1:83" ht="11.25" customHeight="1" thickTop="1"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 s="84"/>
      <c r="AD1525" s="84"/>
      <c r="AE1525" s="402"/>
      <c r="AH1525" s="91"/>
      <c r="AI1525" s="91"/>
      <c r="AJ1525" s="91"/>
      <c r="AK1525" s="91"/>
      <c r="AL1525" s="91"/>
      <c r="AM1525" s="91"/>
      <c r="AN1525" s="91"/>
      <c r="AO1525" s="91"/>
      <c r="AZ1525" s="17"/>
    </row>
    <row r="1526" spans="1:83" ht="11.25" customHeight="1">
      <c r="C1526"/>
      <c r="D1526" s="65"/>
      <c r="E1526" s="65"/>
      <c r="F1526" s="65"/>
      <c r="G1526" s="65"/>
      <c r="H1526" s="65"/>
      <c r="I1526" s="65"/>
      <c r="J1526" s="65"/>
      <c r="K1526" s="65"/>
      <c r="L1526" s="65"/>
      <c r="M1526" s="65"/>
      <c r="N1526" s="65"/>
      <c r="O1526"/>
      <c r="P1526"/>
      <c r="Q1526"/>
      <c r="R1526"/>
      <c r="S1526"/>
      <c r="T1526"/>
      <c r="U1526"/>
      <c r="V1526"/>
      <c r="W1526"/>
      <c r="X1526" s="395"/>
      <c r="Y1526"/>
      <c r="Z1526"/>
      <c r="AA1526"/>
      <c r="AB1526"/>
      <c r="AC1526" s="84"/>
      <c r="AD1526" s="84"/>
      <c r="AE1526" s="402"/>
      <c r="AH1526" s="68" t="s">
        <v>1380</v>
      </c>
      <c r="AI1526" s="154">
        <f>AI1524/AL1524</f>
        <v>0.6428229657545006</v>
      </c>
      <c r="AJ1526" s="154">
        <f>AJ1524/AL1524</f>
        <v>0.26019940235772704</v>
      </c>
      <c r="AK1526" s="154">
        <f>AK1524/AL1524</f>
        <v>9.6977631887772878E-2</v>
      </c>
      <c r="AL1526" s="68"/>
      <c r="AM1526" s="91"/>
      <c r="AN1526" s="91"/>
      <c r="AO1526" s="91"/>
      <c r="AR1526" s="68" t="s">
        <v>1380</v>
      </c>
      <c r="AS1526" s="154">
        <f>AS1524/AV1524</f>
        <v>0.63575443760320838</v>
      </c>
      <c r="AT1526" s="154">
        <f>AT1524/AV1524</f>
        <v>0.26717618030760409</v>
      </c>
      <c r="AU1526" s="154">
        <f>AU1524/AV1524</f>
        <v>9.7069382089188E-2</v>
      </c>
      <c r="AV1526" s="68"/>
    </row>
    <row r="1527" spans="1:83" ht="12" customHeight="1" thickBot="1">
      <c r="C1527"/>
      <c r="D1527" s="153"/>
      <c r="E1527" s="153"/>
      <c r="F1527" s="153"/>
      <c r="G1527" s="153"/>
      <c r="H1527" s="153"/>
      <c r="I1527" s="153"/>
      <c r="J1527" s="153"/>
      <c r="K1527" s="153"/>
      <c r="L1527" s="153"/>
      <c r="M1527" s="153"/>
      <c r="N1527" s="153"/>
      <c r="O1527"/>
      <c r="P1527"/>
      <c r="Q1527"/>
      <c r="R1527"/>
      <c r="S1527"/>
      <c r="T1527"/>
      <c r="U1527"/>
      <c r="V1527"/>
      <c r="W1527"/>
      <c r="X1527" s="598"/>
      <c r="Y1527"/>
      <c r="Z1527"/>
      <c r="AA1527"/>
      <c r="AB1527"/>
      <c r="AC1527" s="84"/>
      <c r="AD1527" s="84"/>
      <c r="AE1527" s="402"/>
      <c r="AH1527" s="91"/>
      <c r="AI1527" s="68"/>
      <c r="AJ1527" s="91"/>
      <c r="AK1527" s="91"/>
      <c r="AL1527" s="91"/>
      <c r="AM1527" s="91"/>
      <c r="AN1527" s="91"/>
      <c r="AO1527" s="91"/>
    </row>
    <row r="1528" spans="1:83" ht="11.25" customHeight="1">
      <c r="C1528"/>
      <c r="D1528" s="153"/>
      <c r="E1528" s="153"/>
      <c r="F1528" s="153"/>
      <c r="G1528" s="153"/>
      <c r="H1528" s="153"/>
      <c r="I1528" s="153"/>
      <c r="J1528" s="153"/>
      <c r="K1528" s="153"/>
      <c r="L1528" s="153"/>
      <c r="M1528" s="153"/>
      <c r="N1528" s="153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H1528" s="24"/>
      <c r="AI1528" s="24"/>
      <c r="AJ1528" s="91"/>
      <c r="AK1528" s="91"/>
      <c r="AL1528" s="24"/>
      <c r="AM1528" s="609" t="s">
        <v>1381</v>
      </c>
      <c r="AN1528" s="610"/>
      <c r="AO1528" s="17"/>
      <c r="AP1528" s="17"/>
      <c r="AR1528" s="81"/>
      <c r="AS1528" s="158"/>
      <c r="AT1528" s="609" t="s">
        <v>1381</v>
      </c>
      <c r="AU1528" s="610"/>
      <c r="AV1528" s="81"/>
      <c r="AW1528" s="91"/>
      <c r="AX1528" s="81"/>
    </row>
    <row r="1529" spans="1:83" ht="12" customHeight="1">
      <c r="C1529"/>
      <c r="D1529" s="153"/>
      <c r="E1529" s="153"/>
      <c r="F1529" s="153"/>
      <c r="G1529" s="153"/>
      <c r="H1529" s="153"/>
      <c r="I1529" s="153"/>
      <c r="J1529" s="153"/>
      <c r="K1529" s="153"/>
      <c r="L1529" s="153"/>
      <c r="M1529" s="153"/>
      <c r="N1529" s="153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H1529" s="215"/>
      <c r="AI1529"/>
      <c r="AJ1529"/>
      <c r="AK1529" s="91"/>
      <c r="AL1529" s="24"/>
      <c r="AM1529" s="234">
        <f>AI1526</f>
        <v>0.6428229657545006</v>
      </c>
      <c r="AN1529" s="235">
        <f>AO1524*AM1529</f>
        <v>136667273.12714949</v>
      </c>
      <c r="AO1529" s="91"/>
      <c r="AR1529" s="81"/>
      <c r="AS1529" s="158"/>
      <c r="AT1529" s="234">
        <f>AS1526</f>
        <v>0.63575443760320838</v>
      </c>
      <c r="AU1529" s="235">
        <f>AY1524*AT1529</f>
        <v>212499154.27430713</v>
      </c>
      <c r="AV1529" s="81"/>
      <c r="AW1529" s="91"/>
      <c r="AX1529" s="81"/>
    </row>
    <row r="1530" spans="1:83" ht="13.15" customHeight="1" thickBot="1">
      <c r="C1530" s="65"/>
      <c r="D1530" s="65"/>
      <c r="E1530" s="65"/>
      <c r="F1530" s="65"/>
      <c r="G1530" s="65"/>
      <c r="H1530" s="65"/>
      <c r="I1530" s="65"/>
      <c r="J1530" s="65"/>
      <c r="K1530" s="65"/>
      <c r="L1530" s="65"/>
      <c r="M1530" s="65"/>
      <c r="N1530" s="65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H1530" s="92"/>
      <c r="AI1530"/>
      <c r="AJ1530"/>
      <c r="AK1530" s="91"/>
      <c r="AL1530" s="24"/>
      <c r="AM1530" s="234">
        <f>AJ1526</f>
        <v>0.26019940235772704</v>
      </c>
      <c r="AN1530" s="235">
        <f>AO1524*AM1530</f>
        <v>55319652.041065201</v>
      </c>
      <c r="AO1530" s="91"/>
      <c r="AR1530" s="81"/>
      <c r="AS1530" s="158"/>
      <c r="AT1530" s="234">
        <f>AT1526</f>
        <v>0.26717618030760409</v>
      </c>
      <c r="AU1530" s="235">
        <f>AY1524*AT1530</f>
        <v>89302895.897425577</v>
      </c>
      <c r="AV1530" s="81"/>
      <c r="AW1530" s="91"/>
      <c r="AX1530" s="81"/>
    </row>
    <row r="1531" spans="1:83" ht="15.6" customHeight="1">
      <c r="A1531" s="91"/>
      <c r="B1531" s="91"/>
      <c r="C1531" s="401" t="s">
        <v>1880</v>
      </c>
      <c r="D1531" s="65"/>
      <c r="E1531" s="65"/>
      <c r="F1531" s="65"/>
      <c r="G1531" s="65"/>
      <c r="H1531" s="65"/>
      <c r="I1531" s="65"/>
      <c r="J1531" s="65"/>
      <c r="K1531" s="65"/>
      <c r="L1531" s="65"/>
      <c r="M1531" s="65"/>
      <c r="N1531" s="65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H1531" s="215"/>
      <c r="AI1531"/>
      <c r="AJ1531"/>
      <c r="AK1531" s="91"/>
      <c r="AL1531" s="24"/>
      <c r="AM1531" s="236">
        <f>AK1526</f>
        <v>9.6977631887772878E-2</v>
      </c>
      <c r="AN1531" s="237">
        <f>AO1524*AM1531</f>
        <v>20617913.812202074</v>
      </c>
      <c r="AO1531" s="39"/>
      <c r="AP1531" s="39"/>
      <c r="AR1531" s="81"/>
      <c r="AS1531" s="158"/>
      <c r="AT1531" s="236">
        <f>AU1526</f>
        <v>9.7069382089188E-2</v>
      </c>
      <c r="AU1531" s="237">
        <f>AY1524*AT1531</f>
        <v>32445171.248267401</v>
      </c>
      <c r="AV1531" s="81"/>
      <c r="AW1531" s="91"/>
      <c r="AX1531" s="81"/>
    </row>
    <row r="1532" spans="1:83" ht="13.5" thickBot="1">
      <c r="A1532" s="24"/>
      <c r="B1532" s="24"/>
      <c r="C1532" s="324" t="s">
        <v>1382</v>
      </c>
      <c r="D1532" s="65"/>
      <c r="E1532" s="65"/>
      <c r="F1532" s="65"/>
      <c r="G1532" s="65"/>
      <c r="H1532" s="65"/>
      <c r="I1532" s="65"/>
      <c r="J1532" s="65"/>
      <c r="K1532" s="65"/>
      <c r="L1532" s="65"/>
      <c r="M1532" s="65"/>
      <c r="N1532" s="65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H1532" s="24"/>
      <c r="AI1532"/>
      <c r="AJ1532" s="157"/>
      <c r="AK1532" s="91"/>
      <c r="AL1532" s="24"/>
      <c r="AM1532" s="238">
        <f>SUM(AM1529:AM1531)</f>
        <v>1.0000000000000004</v>
      </c>
      <c r="AN1532" s="239">
        <f>SUM(AN1529:AN1531)</f>
        <v>212604838.98041674</v>
      </c>
      <c r="AO1532" s="91"/>
      <c r="AR1532" s="81"/>
      <c r="AS1532" s="158"/>
      <c r="AT1532" s="238">
        <f>SUM(AT1529:AT1531)</f>
        <v>1.0000000000000004</v>
      </c>
      <c r="AU1532" s="239">
        <f>SUM(AU1529:AU1531)</f>
        <v>334247221.42000014</v>
      </c>
      <c r="AV1532" s="81"/>
      <c r="AW1532" s="91"/>
      <c r="AX1532" s="81"/>
    </row>
    <row r="1533" spans="1:83" ht="11.45" customHeight="1">
      <c r="A1533" s="24"/>
      <c r="B1533" s="24"/>
      <c r="C1533" s="321">
        <f>[3]Lead!$E$35</f>
        <v>0.66349999999999998</v>
      </c>
      <c r="D1533" s="153"/>
      <c r="E1533" s="153"/>
      <c r="F1533" s="153"/>
      <c r="G1533" s="153"/>
      <c r="H1533" s="153"/>
      <c r="I1533" s="153"/>
      <c r="J1533" s="153"/>
      <c r="K1533" s="153"/>
      <c r="L1533" s="153"/>
      <c r="M1533" s="153"/>
      <c r="N1533" s="15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H1533" s="24"/>
      <c r="AI1533" s="91"/>
      <c r="AJ1533" s="91"/>
      <c r="AK1533" s="24"/>
      <c r="AL1533" s="24"/>
      <c r="AM1533" s="24"/>
      <c r="AN1533" s="24"/>
      <c r="AO1533" s="24"/>
      <c r="AP1533" s="24"/>
    </row>
    <row r="1534" spans="1:83" ht="11.25" customHeight="1">
      <c r="A1534" s="24"/>
      <c r="B1534" s="24"/>
      <c r="C1534" s="322">
        <f>[3]Lead!$F$35</f>
        <v>0.33650000000000002</v>
      </c>
      <c r="D1534" s="153"/>
      <c r="E1534" s="153"/>
      <c r="F1534" s="153"/>
      <c r="G1534" s="153"/>
      <c r="H1534" s="153"/>
      <c r="I1534" s="153"/>
      <c r="J1534" s="153"/>
      <c r="K1534" s="153"/>
      <c r="L1534" s="153"/>
      <c r="M1534" s="153"/>
      <c r="N1534" s="153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H1534" s="24"/>
      <c r="AI1534" s="24"/>
      <c r="AJ1534" s="91"/>
      <c r="AK1534" s="24"/>
      <c r="AL1534" s="24"/>
      <c r="AM1534" s="24"/>
      <c r="AN1534" s="24"/>
      <c r="AO1534" s="24"/>
      <c r="AP1534" s="24"/>
    </row>
    <row r="1535" spans="1:83" ht="11.25" customHeight="1" thickBot="1">
      <c r="A1535" s="24"/>
      <c r="B1535" s="24"/>
      <c r="C1535" s="323">
        <f>SUM(C1533:C1534)</f>
        <v>1</v>
      </c>
      <c r="D1535" s="153"/>
      <c r="E1535" s="153"/>
      <c r="F1535" s="153"/>
      <c r="G1535" s="153"/>
      <c r="H1535" s="153"/>
      <c r="I1535" s="153"/>
      <c r="J1535" s="153"/>
      <c r="K1535" s="153"/>
      <c r="L1535" s="153"/>
      <c r="M1535" s="153"/>
      <c r="N1535" s="153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H1535" s="24"/>
      <c r="AI1535"/>
      <c r="AJ1535"/>
      <c r="AK1535"/>
      <c r="AL1535" s="24"/>
      <c r="AM1535" s="24"/>
      <c r="AN1535" s="24"/>
      <c r="AO1535" s="24"/>
      <c r="AP1535" s="24"/>
    </row>
    <row r="1536" spans="1:83" ht="12" customHeight="1"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H1536" s="24"/>
      <c r="AI1536"/>
      <c r="AJ1536"/>
      <c r="AK1536"/>
      <c r="AL1536" s="214"/>
      <c r="AM1536" s="24"/>
      <c r="AN1536" s="24"/>
      <c r="AO1536" s="24"/>
      <c r="AP1536" s="24"/>
    </row>
    <row r="1537" spans="1:42" ht="12" customHeight="1"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H1537" s="91"/>
      <c r="AI1537"/>
      <c r="AJ1537"/>
      <c r="AK1537"/>
      <c r="AL1537" s="215"/>
      <c r="AM1537" s="24"/>
      <c r="AN1537" s="24"/>
      <c r="AO1537" s="91"/>
      <c r="AP1537" s="24"/>
    </row>
    <row r="1538" spans="1:42">
      <c r="A1538" s="91"/>
      <c r="B1538" s="91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H1538" s="24"/>
      <c r="AI1538"/>
      <c r="AJ1538"/>
      <c r="AK1538"/>
      <c r="AL1538" s="214"/>
      <c r="AM1538" s="24"/>
      <c r="AN1538" s="24"/>
      <c r="AO1538" s="24"/>
      <c r="AP1538" s="24"/>
    </row>
    <row r="1539" spans="1:42">
      <c r="A1539" s="24"/>
      <c r="B1539" s="24"/>
      <c r="O1539"/>
      <c r="P1539" s="95"/>
      <c r="Q1539" s="95"/>
      <c r="R1539" s="95"/>
      <c r="S1539" s="95"/>
      <c r="T1539" s="95"/>
      <c r="U1539" s="95"/>
      <c r="V1539" s="95"/>
      <c r="W1539"/>
      <c r="X1539"/>
      <c r="Y1539"/>
      <c r="Z1539"/>
      <c r="AA1539"/>
      <c r="AB1539"/>
      <c r="AC1539"/>
      <c r="AD1539"/>
      <c r="AE1539" t="s">
        <v>1858</v>
      </c>
      <c r="AH1539" s="24"/>
      <c r="AI1539"/>
      <c r="AJ1539"/>
      <c r="AK1539"/>
      <c r="AL1539" s="214"/>
      <c r="AM1539" s="24"/>
      <c r="AN1539" s="24"/>
      <c r="AO1539" s="24"/>
      <c r="AP1539" s="24"/>
    </row>
    <row r="1540" spans="1:42">
      <c r="A1540" s="24"/>
      <c r="B1540" s="24"/>
      <c r="O1540"/>
      <c r="P1540" s="95"/>
      <c r="Q1540" s="95"/>
      <c r="R1540" s="95"/>
      <c r="S1540" s="95"/>
      <c r="T1540" s="95"/>
      <c r="U1540" s="95"/>
      <c r="V1540" s="95"/>
      <c r="W1540"/>
      <c r="X1540"/>
      <c r="Y1540"/>
      <c r="Z1540"/>
      <c r="AA1540"/>
      <c r="AB1540"/>
      <c r="AC1540"/>
      <c r="AD1540"/>
      <c r="AE1540"/>
      <c r="AH1540" s="24"/>
      <c r="AI1540"/>
      <c r="AJ1540"/>
      <c r="AK1540"/>
      <c r="AL1540" s="214"/>
      <c r="AM1540" s="24"/>
      <c r="AN1540" s="24"/>
      <c r="AO1540" s="24"/>
      <c r="AP1540" s="24"/>
    </row>
    <row r="1541" spans="1:42">
      <c r="A1541" s="91"/>
      <c r="B1541" s="91"/>
      <c r="O1541"/>
      <c r="P1541" s="95"/>
      <c r="Q1541" s="95"/>
      <c r="R1541" s="95"/>
      <c r="S1541" s="95"/>
      <c r="T1541" s="95"/>
      <c r="U1541" s="95"/>
      <c r="V1541" s="95"/>
      <c r="W1541"/>
      <c r="X1541"/>
      <c r="Y1541"/>
      <c r="Z1541"/>
      <c r="AA1541"/>
      <c r="AB1541"/>
      <c r="AC1541"/>
      <c r="AD1541"/>
      <c r="AE1541"/>
      <c r="AH1541" s="24"/>
      <c r="AI1541"/>
      <c r="AJ1541"/>
      <c r="AK1541"/>
      <c r="AL1541" s="214"/>
      <c r="AM1541" s="24"/>
      <c r="AN1541" s="24"/>
      <c r="AO1541" s="24"/>
      <c r="AP1541" s="24"/>
    </row>
    <row r="1542" spans="1:42">
      <c r="A1542" s="24"/>
      <c r="B1542" s="24"/>
      <c r="O1542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E1542" s="95"/>
      <c r="AF1542" s="155"/>
      <c r="AG1542" s="155"/>
      <c r="AH1542" s="24"/>
      <c r="AI1542"/>
      <c r="AJ1542"/>
      <c r="AK1542"/>
      <c r="AL1542" s="214"/>
      <c r="AM1542" s="24"/>
      <c r="AN1542" s="24"/>
      <c r="AO1542" s="24"/>
      <c r="AP1542" s="24"/>
    </row>
    <row r="1543" spans="1:42">
      <c r="A1543" s="24"/>
      <c r="B1543" s="24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E1543" s="95"/>
      <c r="AH1543" s="24"/>
      <c r="AI1543"/>
      <c r="AJ1543"/>
      <c r="AK1543"/>
      <c r="AL1543" s="214"/>
      <c r="AM1543" s="24"/>
      <c r="AN1543" s="24"/>
      <c r="AO1543" s="24"/>
      <c r="AP1543" s="24"/>
    </row>
    <row r="1544" spans="1:42">
      <c r="A1544" s="24"/>
      <c r="B1544" s="2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 s="84"/>
      <c r="AD1544" s="84"/>
      <c r="AE1544" s="95"/>
      <c r="AH1544" s="24"/>
      <c r="AI1544"/>
      <c r="AJ1544"/>
      <c r="AK1544"/>
      <c r="AL1544" s="24"/>
      <c r="AM1544" s="24"/>
      <c r="AN1544" s="24"/>
      <c r="AO1544" s="24"/>
      <c r="AP1544" s="24"/>
    </row>
    <row r="1545" spans="1:42">
      <c r="A1545" s="24"/>
      <c r="B1545" s="24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 s="84"/>
      <c r="AD1545" s="84"/>
      <c r="AE1545" s="95"/>
      <c r="AH1545" s="24"/>
      <c r="AI1545"/>
      <c r="AJ1545"/>
      <c r="AK1545"/>
      <c r="AL1545" s="24"/>
      <c r="AM1545" s="24"/>
      <c r="AN1545" s="24"/>
      <c r="AO1545" s="24"/>
      <c r="AP1545" s="24"/>
    </row>
    <row r="1546" spans="1:42">
      <c r="A1546" s="24"/>
      <c r="B1546" s="24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 s="90"/>
      <c r="AD1546" s="90"/>
      <c r="AE1546" s="91"/>
      <c r="AH1546" s="24"/>
      <c r="AI1546"/>
      <c r="AJ1546"/>
      <c r="AK1546"/>
      <c r="AL1546" s="24"/>
      <c r="AM1546" s="24"/>
      <c r="AN1546" s="24"/>
      <c r="AO1546" s="24"/>
      <c r="AP1546" s="24"/>
    </row>
    <row r="1547" spans="1:42">
      <c r="A1547" s="24"/>
      <c r="B1547" s="24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 s="91"/>
      <c r="AD1547" s="91"/>
      <c r="AE1547" s="91"/>
      <c r="AH1547" s="24"/>
      <c r="AI1547" s="24"/>
      <c r="AJ1547" s="24"/>
      <c r="AK1547" s="24"/>
      <c r="AL1547" s="24"/>
      <c r="AM1547" s="24"/>
      <c r="AN1547" s="24"/>
      <c r="AO1547" s="24"/>
      <c r="AP1547" s="24"/>
    </row>
    <row r="1548" spans="1:42">
      <c r="A1548" s="24"/>
      <c r="B1548" s="24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 s="84"/>
      <c r="AD1548" s="84"/>
      <c r="AE1548" s="95"/>
      <c r="AH1548" s="24"/>
      <c r="AI1548" s="24"/>
      <c r="AJ1548" s="24"/>
      <c r="AK1548" s="24"/>
      <c r="AL1548" s="24"/>
      <c r="AM1548" s="24"/>
      <c r="AN1548" s="24"/>
      <c r="AO1548" s="24"/>
      <c r="AP1548" s="24"/>
    </row>
    <row r="1549" spans="1:42">
      <c r="A1549" s="24"/>
      <c r="B1549" s="24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 s="83"/>
      <c r="AD1549" s="83"/>
      <c r="AE1549" s="95"/>
      <c r="AH1549" s="24"/>
      <c r="AI1549" s="24"/>
      <c r="AJ1549" s="24"/>
      <c r="AK1549" s="24"/>
      <c r="AL1549" s="24"/>
      <c r="AM1549" s="24"/>
      <c r="AN1549" s="24"/>
      <c r="AO1549" s="24"/>
      <c r="AP1549" s="24"/>
    </row>
    <row r="1550" spans="1:42">
      <c r="A1550" s="24"/>
      <c r="B1550" s="24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 s="91"/>
      <c r="AD1550" s="91"/>
      <c r="AE1550" s="91"/>
      <c r="AH1550" s="24"/>
      <c r="AI1550" s="24"/>
      <c r="AJ1550" s="24"/>
      <c r="AK1550" s="24"/>
      <c r="AL1550" s="24"/>
      <c r="AM1550" s="24"/>
      <c r="AN1550" s="24"/>
      <c r="AO1550" s="24"/>
      <c r="AP1550" s="24"/>
    </row>
    <row r="1551" spans="1:42">
      <c r="A1551" s="24"/>
      <c r="B1551" s="24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 s="91"/>
      <c r="AD1551" s="91"/>
      <c r="AE1551" s="91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</row>
    <row r="1552" spans="1:42">
      <c r="A1552" s="24"/>
      <c r="B1552" s="24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</row>
    <row r="1553" spans="3:42"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 s="91"/>
      <c r="AD1553" s="91"/>
      <c r="AE1553" s="91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</row>
    <row r="1554" spans="3:42"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 s="91"/>
      <c r="AD1554" s="91"/>
      <c r="AE1554" s="91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</row>
    <row r="1555" spans="3:42"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</row>
    <row r="1556" spans="3:42"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</row>
    <row r="1557" spans="3:42"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</row>
    <row r="1558" spans="3:42">
      <c r="AF1558" s="24"/>
      <c r="AG1558" s="24"/>
      <c r="AH1558" s="91"/>
      <c r="AI1558" s="91"/>
      <c r="AJ1558" s="91"/>
      <c r="AK1558" s="91"/>
      <c r="AL1558" s="91"/>
      <c r="AM1558" s="91"/>
      <c r="AN1558" s="91"/>
      <c r="AO1558" s="91"/>
    </row>
    <row r="1559" spans="3:42">
      <c r="AF1559" s="24"/>
      <c r="AG1559" s="24"/>
      <c r="AH1559" s="91"/>
      <c r="AI1559" s="91"/>
      <c r="AJ1559" s="91"/>
      <c r="AK1559" s="91"/>
      <c r="AL1559" s="91"/>
      <c r="AM1559" s="91"/>
      <c r="AN1559" s="91"/>
      <c r="AO1559" s="91"/>
    </row>
    <row r="1560" spans="3:42">
      <c r="AF1560" s="24"/>
      <c r="AG1560" s="24"/>
      <c r="AH1560" s="91"/>
      <c r="AI1560" s="91"/>
      <c r="AJ1560" s="91"/>
      <c r="AK1560" s="91"/>
      <c r="AL1560" s="91"/>
      <c r="AM1560" s="91"/>
      <c r="AN1560" s="91"/>
      <c r="AO1560" s="91"/>
    </row>
    <row r="1561" spans="3:42">
      <c r="AH1561" s="91"/>
      <c r="AI1561" s="91"/>
      <c r="AJ1561" s="91"/>
      <c r="AK1561" s="91"/>
      <c r="AL1561" s="91"/>
      <c r="AM1561" s="91"/>
      <c r="AN1561" s="91"/>
      <c r="AO1561" s="91"/>
    </row>
    <row r="1562" spans="3:42">
      <c r="AH1562" s="91"/>
      <c r="AI1562" s="91"/>
      <c r="AJ1562" s="91"/>
      <c r="AK1562" s="91"/>
      <c r="AL1562" s="91"/>
      <c r="AM1562" s="91"/>
      <c r="AN1562" s="91"/>
      <c r="AO1562" s="91"/>
    </row>
    <row r="1563" spans="3:42">
      <c r="AH1563" s="91"/>
      <c r="AI1563" s="91"/>
      <c r="AJ1563" s="91"/>
      <c r="AK1563" s="91"/>
      <c r="AL1563" s="91"/>
      <c r="AM1563" s="91"/>
      <c r="AN1563" s="91"/>
      <c r="AO1563" s="91"/>
    </row>
    <row r="1564" spans="3:42">
      <c r="AH1564" s="91"/>
      <c r="AI1564" s="91"/>
      <c r="AJ1564" s="91"/>
      <c r="AK1564" s="91"/>
      <c r="AL1564" s="91"/>
      <c r="AM1564" s="91"/>
      <c r="AN1564" s="91"/>
      <c r="AO1564" s="91"/>
    </row>
    <row r="1565" spans="3:42">
      <c r="AH1565" s="91"/>
      <c r="AI1565" s="91"/>
      <c r="AJ1565" s="91"/>
      <c r="AK1565" s="91"/>
      <c r="AL1565" s="91"/>
      <c r="AM1565" s="91"/>
      <c r="AN1565" s="91"/>
      <c r="AO1565" s="91"/>
    </row>
    <row r="1566" spans="3:42">
      <c r="AH1566" s="91"/>
      <c r="AI1566" s="91"/>
      <c r="AJ1566" s="91"/>
      <c r="AK1566" s="91"/>
      <c r="AL1566" s="91"/>
      <c r="AM1566" s="91"/>
      <c r="AN1566" s="91"/>
      <c r="AO1566" s="91"/>
    </row>
    <row r="1567" spans="3:42">
      <c r="AH1567" s="91"/>
      <c r="AI1567" s="91"/>
      <c r="AJ1567" s="91"/>
      <c r="AK1567" s="91"/>
      <c r="AL1567" s="91"/>
      <c r="AM1567" s="91"/>
      <c r="AN1567" s="91"/>
      <c r="AO1567" s="91"/>
    </row>
    <row r="1568" spans="3:42">
      <c r="AH1568" s="91"/>
      <c r="AI1568" s="91"/>
      <c r="AJ1568" s="91"/>
      <c r="AK1568" s="91"/>
      <c r="AL1568" s="91"/>
      <c r="AM1568" s="91"/>
      <c r="AN1568" s="91"/>
      <c r="AO1568" s="91"/>
    </row>
    <row r="1569" spans="34:41">
      <c r="AH1569" s="91"/>
      <c r="AI1569" s="91"/>
      <c r="AJ1569" s="91"/>
      <c r="AK1569" s="91"/>
      <c r="AL1569" s="91"/>
      <c r="AM1569" s="91"/>
      <c r="AN1569" s="91"/>
      <c r="AO1569" s="91"/>
    </row>
    <row r="1570" spans="34:41">
      <c r="AH1570" s="91"/>
      <c r="AI1570" s="91"/>
      <c r="AJ1570" s="91"/>
      <c r="AK1570" s="91"/>
      <c r="AL1570" s="91"/>
      <c r="AM1570" s="91"/>
      <c r="AN1570" s="91"/>
      <c r="AO1570" s="91"/>
    </row>
    <row r="1571" spans="34:41">
      <c r="AH1571" s="91"/>
      <c r="AI1571" s="91"/>
      <c r="AJ1571" s="91"/>
      <c r="AK1571" s="91"/>
      <c r="AL1571" s="91"/>
      <c r="AM1571" s="91"/>
      <c r="AN1571" s="91"/>
      <c r="AO1571" s="91"/>
    </row>
    <row r="1572" spans="34:41">
      <c r="AH1572" s="91"/>
      <c r="AI1572" s="91"/>
      <c r="AJ1572" s="91"/>
      <c r="AK1572" s="91"/>
      <c r="AL1572" s="91"/>
      <c r="AM1572" s="91"/>
      <c r="AN1572" s="91"/>
      <c r="AO1572" s="91"/>
    </row>
    <row r="1573" spans="34:41">
      <c r="AH1573" s="91"/>
      <c r="AI1573" s="91"/>
      <c r="AJ1573" s="91"/>
      <c r="AK1573" s="91"/>
      <c r="AL1573" s="91"/>
      <c r="AM1573" s="91"/>
      <c r="AN1573" s="91"/>
      <c r="AO1573" s="91"/>
    </row>
    <row r="1574" spans="34:41">
      <c r="AH1574" s="91"/>
      <c r="AI1574" s="91"/>
      <c r="AJ1574" s="91"/>
      <c r="AK1574" s="91"/>
      <c r="AL1574" s="91"/>
      <c r="AM1574" s="91"/>
      <c r="AN1574" s="91"/>
      <c r="AO1574" s="91"/>
    </row>
    <row r="1575" spans="34:41">
      <c r="AH1575" s="91"/>
      <c r="AI1575" s="91"/>
      <c r="AJ1575" s="91"/>
      <c r="AK1575" s="91"/>
      <c r="AL1575" s="91"/>
      <c r="AM1575" s="91"/>
      <c r="AN1575" s="91"/>
      <c r="AO1575" s="91"/>
    </row>
    <row r="1576" spans="34:41">
      <c r="AH1576" s="91"/>
      <c r="AI1576" s="91"/>
      <c r="AJ1576" s="91"/>
      <c r="AK1576" s="91"/>
      <c r="AL1576" s="91"/>
      <c r="AM1576" s="91"/>
      <c r="AN1576" s="91"/>
      <c r="AO1576" s="91"/>
    </row>
    <row r="1577" spans="34:41">
      <c r="AH1577" s="91"/>
      <c r="AI1577" s="91"/>
      <c r="AJ1577" s="91"/>
      <c r="AK1577" s="91"/>
      <c r="AL1577" s="91"/>
      <c r="AM1577" s="91"/>
      <c r="AN1577" s="91"/>
      <c r="AO1577" s="91"/>
    </row>
    <row r="1578" spans="34:41">
      <c r="AH1578" s="91"/>
      <c r="AI1578" s="91"/>
      <c r="AJ1578" s="91"/>
      <c r="AK1578" s="91"/>
      <c r="AL1578" s="91"/>
      <c r="AM1578" s="91"/>
      <c r="AN1578" s="91"/>
      <c r="AO1578" s="91"/>
    </row>
    <row r="1579" spans="34:41">
      <c r="AH1579" s="91"/>
      <c r="AI1579" s="91"/>
      <c r="AJ1579" s="91"/>
      <c r="AK1579" s="91"/>
      <c r="AL1579" s="91"/>
      <c r="AM1579" s="91"/>
      <c r="AN1579" s="91"/>
      <c r="AO1579" s="91"/>
    </row>
    <row r="1580" spans="34:41">
      <c r="AH1580" s="91"/>
      <c r="AI1580" s="91"/>
      <c r="AJ1580" s="91"/>
      <c r="AK1580" s="91"/>
      <c r="AL1580" s="91"/>
      <c r="AM1580" s="91"/>
      <c r="AN1580" s="91"/>
      <c r="AO1580" s="91"/>
    </row>
    <row r="1581" spans="34:41">
      <c r="AH1581" s="91"/>
      <c r="AI1581" s="91"/>
      <c r="AJ1581" s="91"/>
      <c r="AK1581" s="91"/>
      <c r="AL1581" s="91"/>
      <c r="AM1581" s="91"/>
      <c r="AN1581" s="91"/>
      <c r="AO1581" s="91"/>
    </row>
    <row r="1582" spans="34:41">
      <c r="AH1582" s="91"/>
      <c r="AI1582" s="91"/>
      <c r="AJ1582" s="91"/>
      <c r="AK1582" s="91"/>
      <c r="AL1582" s="91"/>
      <c r="AM1582" s="91"/>
      <c r="AN1582" s="91"/>
      <c r="AO1582" s="91"/>
    </row>
    <row r="1583" spans="34:41">
      <c r="AH1583" s="91"/>
      <c r="AI1583" s="91"/>
      <c r="AJ1583" s="91"/>
      <c r="AK1583" s="91"/>
      <c r="AL1583" s="91"/>
      <c r="AM1583" s="91"/>
      <c r="AN1583" s="91"/>
      <c r="AO1583" s="91"/>
    </row>
    <row r="1584" spans="34:41">
      <c r="AH1584" s="91"/>
      <c r="AI1584" s="91"/>
      <c r="AJ1584" s="91"/>
      <c r="AK1584" s="91"/>
      <c r="AL1584" s="91"/>
      <c r="AM1584" s="91"/>
      <c r="AN1584" s="91"/>
      <c r="AO1584" s="91"/>
    </row>
    <row r="1585" spans="34:41">
      <c r="AH1585" s="91"/>
      <c r="AI1585" s="91"/>
      <c r="AJ1585" s="91"/>
      <c r="AK1585" s="91"/>
      <c r="AL1585" s="91"/>
      <c r="AM1585" s="91"/>
      <c r="AN1585" s="91"/>
      <c r="AO1585" s="91"/>
    </row>
    <row r="1586" spans="34:41">
      <c r="AH1586" s="91"/>
      <c r="AI1586" s="91"/>
      <c r="AJ1586" s="91"/>
      <c r="AK1586" s="91"/>
      <c r="AL1586" s="91"/>
      <c r="AM1586" s="91"/>
      <c r="AN1586" s="91"/>
      <c r="AO1586" s="91"/>
    </row>
    <row r="1587" spans="34:41">
      <c r="AH1587" s="91"/>
      <c r="AI1587" s="91"/>
      <c r="AJ1587" s="91"/>
      <c r="AK1587" s="91"/>
      <c r="AL1587" s="91"/>
      <c r="AM1587" s="91"/>
      <c r="AN1587" s="91"/>
      <c r="AO1587" s="91"/>
    </row>
    <row r="1588" spans="34:41">
      <c r="AH1588" s="91"/>
      <c r="AI1588" s="91"/>
      <c r="AJ1588" s="91"/>
      <c r="AK1588" s="91"/>
      <c r="AL1588" s="91"/>
      <c r="AM1588" s="91"/>
      <c r="AN1588" s="91"/>
      <c r="AO1588" s="91"/>
    </row>
    <row r="1589" spans="34:41">
      <c r="AH1589" s="91"/>
      <c r="AI1589" s="91"/>
      <c r="AJ1589" s="91"/>
      <c r="AK1589" s="91"/>
      <c r="AL1589" s="91"/>
      <c r="AM1589" s="91"/>
      <c r="AN1589" s="91"/>
      <c r="AO1589" s="91"/>
    </row>
    <row r="1590" spans="34:41">
      <c r="AH1590" s="91"/>
      <c r="AI1590" s="91"/>
      <c r="AJ1590" s="91"/>
      <c r="AK1590" s="91"/>
      <c r="AL1590" s="91"/>
      <c r="AM1590" s="91"/>
      <c r="AN1590" s="91"/>
      <c r="AO1590" s="91"/>
    </row>
    <row r="1591" spans="34:41">
      <c r="AH1591" s="91"/>
      <c r="AI1591" s="91"/>
      <c r="AJ1591" s="91"/>
      <c r="AK1591" s="91"/>
      <c r="AL1591" s="91"/>
      <c r="AM1591" s="91"/>
      <c r="AN1591" s="91"/>
      <c r="AO1591" s="91"/>
    </row>
    <row r="1592" spans="34:41">
      <c r="AH1592" s="91"/>
      <c r="AI1592" s="91"/>
      <c r="AJ1592" s="91"/>
      <c r="AK1592" s="91"/>
      <c r="AL1592" s="91"/>
      <c r="AM1592" s="91"/>
      <c r="AN1592" s="91"/>
      <c r="AO1592" s="91"/>
    </row>
    <row r="1593" spans="34:41">
      <c r="AH1593" s="91"/>
      <c r="AI1593" s="91"/>
      <c r="AJ1593" s="91"/>
      <c r="AK1593" s="91"/>
      <c r="AL1593" s="91"/>
      <c r="AM1593" s="91"/>
      <c r="AN1593" s="91"/>
      <c r="AO1593" s="91"/>
    </row>
    <row r="1594" spans="34:41">
      <c r="AH1594" s="91"/>
      <c r="AI1594" s="91"/>
      <c r="AJ1594" s="91"/>
      <c r="AK1594" s="91"/>
      <c r="AL1594" s="91"/>
      <c r="AM1594" s="91"/>
      <c r="AN1594" s="91"/>
      <c r="AO1594" s="91"/>
    </row>
    <row r="1595" spans="34:41">
      <c r="AH1595" s="91"/>
      <c r="AI1595" s="91"/>
      <c r="AJ1595" s="91"/>
      <c r="AK1595" s="91"/>
      <c r="AL1595" s="91"/>
      <c r="AM1595" s="91"/>
      <c r="AN1595" s="91"/>
      <c r="AO1595" s="91"/>
    </row>
    <row r="1596" spans="34:41">
      <c r="AH1596" s="91"/>
      <c r="AI1596" s="91"/>
      <c r="AJ1596" s="91"/>
      <c r="AK1596" s="91"/>
      <c r="AL1596" s="91"/>
      <c r="AM1596" s="91"/>
      <c r="AN1596" s="91"/>
      <c r="AO1596" s="91"/>
    </row>
    <row r="1597" spans="34:41">
      <c r="AH1597" s="91"/>
      <c r="AI1597" s="91"/>
      <c r="AJ1597" s="91"/>
      <c r="AK1597" s="91"/>
      <c r="AL1597" s="91"/>
      <c r="AM1597" s="91"/>
      <c r="AN1597" s="91"/>
      <c r="AO1597" s="91"/>
    </row>
    <row r="1598" spans="34:41">
      <c r="AH1598" s="91"/>
      <c r="AI1598" s="91"/>
      <c r="AJ1598" s="91"/>
      <c r="AK1598" s="91"/>
      <c r="AL1598" s="91"/>
      <c r="AM1598" s="91"/>
      <c r="AN1598" s="91"/>
      <c r="AO1598" s="91"/>
    </row>
    <row r="1599" spans="34:41">
      <c r="AH1599" s="91"/>
      <c r="AI1599" s="91"/>
      <c r="AJ1599" s="91"/>
      <c r="AK1599" s="91"/>
      <c r="AL1599" s="91"/>
      <c r="AM1599" s="91"/>
      <c r="AN1599" s="91"/>
      <c r="AO1599" s="91"/>
    </row>
    <row r="1600" spans="34:41">
      <c r="AH1600" s="91"/>
      <c r="AI1600" s="91"/>
      <c r="AJ1600" s="91"/>
      <c r="AK1600" s="91"/>
      <c r="AL1600" s="91"/>
      <c r="AM1600" s="91"/>
      <c r="AN1600" s="91"/>
      <c r="AO1600" s="91"/>
    </row>
    <row r="1601" spans="34:41">
      <c r="AH1601" s="91"/>
      <c r="AI1601" s="91"/>
      <c r="AJ1601" s="91"/>
      <c r="AK1601" s="91"/>
      <c r="AL1601" s="91"/>
      <c r="AM1601" s="91"/>
      <c r="AN1601" s="91"/>
      <c r="AO1601" s="91"/>
    </row>
    <row r="1602" spans="34:41">
      <c r="AH1602" s="91"/>
      <c r="AI1602" s="91"/>
      <c r="AJ1602" s="91"/>
      <c r="AK1602" s="91"/>
      <c r="AL1602" s="91"/>
      <c r="AM1602" s="91"/>
      <c r="AN1602" s="91"/>
      <c r="AO1602" s="91"/>
    </row>
    <row r="1603" spans="34:41">
      <c r="AH1603" s="91"/>
      <c r="AI1603" s="91"/>
      <c r="AJ1603" s="91"/>
      <c r="AK1603" s="91"/>
      <c r="AL1603" s="91"/>
      <c r="AM1603" s="91"/>
      <c r="AN1603" s="91"/>
      <c r="AO1603" s="91"/>
    </row>
    <row r="1604" spans="34:41">
      <c r="AH1604" s="91"/>
      <c r="AI1604" s="91"/>
      <c r="AJ1604" s="91"/>
      <c r="AK1604" s="91"/>
      <c r="AL1604" s="91"/>
      <c r="AM1604" s="91"/>
      <c r="AN1604" s="91"/>
      <c r="AO1604" s="91"/>
    </row>
    <row r="1605" spans="34:41">
      <c r="AH1605" s="91"/>
      <c r="AI1605" s="91"/>
      <c r="AJ1605" s="91"/>
      <c r="AK1605" s="91"/>
      <c r="AL1605" s="91"/>
      <c r="AM1605" s="91"/>
      <c r="AN1605" s="91"/>
      <c r="AO1605" s="91"/>
    </row>
    <row r="1606" spans="34:41">
      <c r="AH1606" s="91"/>
      <c r="AI1606" s="91"/>
      <c r="AJ1606" s="91"/>
      <c r="AK1606" s="91"/>
      <c r="AL1606" s="91"/>
      <c r="AM1606" s="91"/>
      <c r="AN1606" s="91"/>
      <c r="AO1606" s="91"/>
    </row>
    <row r="1607" spans="34:41">
      <c r="AH1607" s="91"/>
      <c r="AI1607" s="91"/>
      <c r="AJ1607" s="91"/>
      <c r="AK1607" s="91"/>
      <c r="AL1607" s="91"/>
      <c r="AM1607" s="91"/>
      <c r="AN1607" s="91"/>
      <c r="AO1607" s="91"/>
    </row>
    <row r="1608" spans="34:41">
      <c r="AH1608" s="91"/>
      <c r="AI1608" s="91"/>
      <c r="AJ1608" s="91"/>
      <c r="AK1608" s="91"/>
      <c r="AL1608" s="91"/>
      <c r="AM1608" s="91"/>
      <c r="AN1608" s="91"/>
      <c r="AO1608" s="91"/>
    </row>
    <row r="1609" spans="34:41">
      <c r="AH1609" s="91"/>
      <c r="AI1609" s="91"/>
      <c r="AJ1609" s="91"/>
      <c r="AK1609" s="91"/>
      <c r="AL1609" s="91"/>
      <c r="AM1609" s="91"/>
      <c r="AN1609" s="91"/>
      <c r="AO1609" s="91"/>
    </row>
    <row r="1610" spans="34:41">
      <c r="AH1610" s="91"/>
      <c r="AI1610" s="91"/>
      <c r="AJ1610" s="91"/>
      <c r="AK1610" s="91"/>
      <c r="AL1610" s="91"/>
      <c r="AM1610" s="91"/>
      <c r="AN1610" s="91"/>
      <c r="AO1610" s="91"/>
    </row>
    <row r="1611" spans="34:41">
      <c r="AH1611" s="91"/>
      <c r="AI1611" s="91"/>
      <c r="AJ1611" s="91"/>
      <c r="AK1611" s="91"/>
      <c r="AL1611" s="91"/>
      <c r="AM1611" s="91"/>
      <c r="AN1611" s="91"/>
      <c r="AO1611" s="91"/>
    </row>
    <row r="1612" spans="34:41">
      <c r="AH1612" s="91"/>
      <c r="AI1612" s="91"/>
      <c r="AJ1612" s="91"/>
      <c r="AK1612" s="91"/>
      <c r="AL1612" s="91"/>
      <c r="AM1612" s="91"/>
      <c r="AN1612" s="91"/>
      <c r="AO1612" s="91"/>
    </row>
    <row r="1613" spans="34:41">
      <c r="AH1613" s="91"/>
      <c r="AI1613" s="91"/>
      <c r="AJ1613" s="91"/>
      <c r="AK1613" s="91"/>
      <c r="AL1613" s="91"/>
      <c r="AM1613" s="91"/>
      <c r="AN1613" s="91"/>
      <c r="AO1613" s="91"/>
    </row>
    <row r="1614" spans="34:41">
      <c r="AH1614" s="91"/>
      <c r="AI1614" s="91"/>
      <c r="AJ1614" s="91"/>
      <c r="AK1614" s="91"/>
      <c r="AL1614" s="91"/>
      <c r="AM1614" s="91"/>
      <c r="AN1614" s="91"/>
      <c r="AO1614" s="91"/>
    </row>
    <row r="1615" spans="34:41">
      <c r="AH1615" s="91"/>
      <c r="AI1615" s="91"/>
      <c r="AJ1615" s="91"/>
      <c r="AK1615" s="91"/>
      <c r="AL1615" s="91"/>
      <c r="AM1615" s="91"/>
      <c r="AN1615" s="91"/>
      <c r="AO1615" s="91"/>
    </row>
    <row r="1616" spans="34:41">
      <c r="AH1616" s="91"/>
      <c r="AI1616" s="91"/>
      <c r="AJ1616" s="91"/>
      <c r="AK1616" s="91"/>
      <c r="AL1616" s="91"/>
      <c r="AM1616" s="91"/>
      <c r="AN1616" s="91"/>
      <c r="AO1616" s="91"/>
    </row>
    <row r="1617" spans="34:41">
      <c r="AH1617" s="91"/>
      <c r="AI1617" s="91"/>
      <c r="AJ1617" s="91"/>
      <c r="AK1617" s="91"/>
      <c r="AL1617" s="91"/>
      <c r="AM1617" s="91"/>
      <c r="AN1617" s="91"/>
      <c r="AO1617" s="91"/>
    </row>
    <row r="1618" spans="34:41">
      <c r="AH1618" s="91"/>
      <c r="AI1618" s="91"/>
      <c r="AJ1618" s="91"/>
      <c r="AK1618" s="91"/>
      <c r="AL1618" s="91"/>
      <c r="AM1618" s="91"/>
      <c r="AN1618" s="91"/>
      <c r="AO1618" s="91"/>
    </row>
    <row r="1619" spans="34:41">
      <c r="AH1619" s="91"/>
      <c r="AI1619" s="91"/>
      <c r="AJ1619" s="91"/>
      <c r="AK1619" s="91"/>
      <c r="AL1619" s="91"/>
      <c r="AM1619" s="91"/>
      <c r="AN1619" s="91"/>
      <c r="AO1619" s="91"/>
    </row>
    <row r="1620" spans="34:41">
      <c r="AH1620" s="91"/>
      <c r="AI1620" s="91"/>
      <c r="AJ1620" s="91"/>
      <c r="AK1620" s="91"/>
      <c r="AL1620" s="91"/>
      <c r="AM1620" s="91"/>
      <c r="AN1620" s="91"/>
      <c r="AO1620" s="91"/>
    </row>
    <row r="1621" spans="34:41">
      <c r="AH1621" s="91"/>
      <c r="AI1621" s="91"/>
      <c r="AJ1621" s="91"/>
      <c r="AK1621" s="91"/>
      <c r="AL1621" s="91"/>
      <c r="AM1621" s="91"/>
      <c r="AN1621" s="91"/>
      <c r="AO1621" s="91"/>
    </row>
    <row r="1622" spans="34:41">
      <c r="AH1622" s="91"/>
      <c r="AI1622" s="91"/>
      <c r="AJ1622" s="91"/>
      <c r="AK1622" s="91"/>
      <c r="AL1622" s="91"/>
      <c r="AM1622" s="91"/>
      <c r="AN1622" s="91"/>
      <c r="AO1622" s="91"/>
    </row>
    <row r="1623" spans="34:41">
      <c r="AH1623" s="91"/>
      <c r="AI1623" s="91"/>
      <c r="AJ1623" s="91"/>
      <c r="AK1623" s="91"/>
      <c r="AL1623" s="91"/>
      <c r="AM1623" s="91"/>
      <c r="AN1623" s="91"/>
      <c r="AO1623" s="91"/>
    </row>
    <row r="1624" spans="34:41">
      <c r="AH1624" s="91"/>
      <c r="AI1624" s="91"/>
      <c r="AJ1624" s="91"/>
      <c r="AK1624" s="91"/>
      <c r="AL1624" s="91"/>
      <c r="AM1624" s="91"/>
      <c r="AN1624" s="91"/>
      <c r="AO1624" s="91"/>
    </row>
    <row r="1625" spans="34:41">
      <c r="AH1625" s="91"/>
      <c r="AI1625" s="91"/>
      <c r="AJ1625" s="91"/>
      <c r="AK1625" s="91"/>
      <c r="AL1625" s="91"/>
      <c r="AM1625" s="91"/>
      <c r="AN1625" s="91"/>
      <c r="AO1625" s="91"/>
    </row>
    <row r="1626" spans="34:41">
      <c r="AH1626" s="91"/>
      <c r="AI1626" s="91"/>
      <c r="AJ1626" s="91"/>
      <c r="AK1626" s="91"/>
      <c r="AL1626" s="91"/>
      <c r="AM1626" s="91"/>
      <c r="AN1626" s="91"/>
      <c r="AO1626" s="91"/>
    </row>
    <row r="1627" spans="34:41">
      <c r="AH1627" s="91"/>
      <c r="AI1627" s="91"/>
      <c r="AJ1627" s="91"/>
      <c r="AK1627" s="91"/>
      <c r="AL1627" s="91"/>
      <c r="AM1627" s="91"/>
      <c r="AN1627" s="91"/>
      <c r="AO1627" s="91"/>
    </row>
    <row r="1628" spans="34:41">
      <c r="AH1628" s="91"/>
      <c r="AI1628" s="91"/>
      <c r="AJ1628" s="91"/>
      <c r="AK1628" s="91"/>
      <c r="AL1628" s="91"/>
      <c r="AM1628" s="91"/>
      <c r="AN1628" s="91"/>
      <c r="AO1628" s="91"/>
    </row>
    <row r="1629" spans="34:41">
      <c r="AH1629" s="91"/>
      <c r="AI1629" s="91"/>
      <c r="AJ1629" s="91"/>
      <c r="AK1629" s="91"/>
      <c r="AL1629" s="91"/>
      <c r="AM1629" s="91"/>
      <c r="AN1629" s="91"/>
      <c r="AO1629" s="91"/>
    </row>
    <row r="1630" spans="34:41">
      <c r="AH1630" s="91"/>
      <c r="AI1630" s="91"/>
      <c r="AJ1630" s="91"/>
      <c r="AK1630" s="91"/>
      <c r="AL1630" s="91"/>
      <c r="AM1630" s="91"/>
      <c r="AN1630" s="91"/>
      <c r="AO1630" s="91"/>
    </row>
    <row r="1631" spans="34:41">
      <c r="AH1631" s="91"/>
      <c r="AI1631" s="91"/>
      <c r="AJ1631" s="91"/>
      <c r="AK1631" s="91"/>
      <c r="AL1631" s="91"/>
      <c r="AM1631" s="91"/>
      <c r="AN1631" s="91"/>
      <c r="AO1631" s="91"/>
    </row>
    <row r="1632" spans="34:41">
      <c r="AH1632" s="91"/>
      <c r="AI1632" s="91"/>
      <c r="AJ1632" s="91"/>
      <c r="AK1632" s="91"/>
      <c r="AL1632" s="91"/>
      <c r="AM1632" s="91"/>
      <c r="AN1632" s="91"/>
      <c r="AO1632" s="91"/>
    </row>
    <row r="1633" spans="34:41">
      <c r="AH1633" s="91"/>
      <c r="AI1633" s="91"/>
      <c r="AJ1633" s="91"/>
      <c r="AK1633" s="91"/>
      <c r="AL1633" s="91"/>
      <c r="AM1633" s="91"/>
      <c r="AN1633" s="91"/>
      <c r="AO1633" s="91"/>
    </row>
    <row r="1634" spans="34:41">
      <c r="AH1634" s="91"/>
      <c r="AI1634" s="91"/>
      <c r="AJ1634" s="91"/>
      <c r="AK1634" s="91"/>
      <c r="AL1634" s="91"/>
      <c r="AM1634" s="91"/>
      <c r="AN1634" s="91"/>
      <c r="AO1634" s="91"/>
    </row>
    <row r="1635" spans="34:41">
      <c r="AH1635" s="91"/>
      <c r="AI1635" s="91"/>
      <c r="AJ1635" s="91"/>
      <c r="AK1635" s="91"/>
      <c r="AL1635" s="91"/>
      <c r="AM1635" s="91"/>
      <c r="AN1635" s="91"/>
      <c r="AO1635" s="91"/>
    </row>
    <row r="1636" spans="34:41">
      <c r="AH1636" s="91"/>
      <c r="AI1636" s="91"/>
      <c r="AJ1636" s="91"/>
      <c r="AK1636" s="91"/>
      <c r="AL1636" s="91"/>
      <c r="AM1636" s="91"/>
      <c r="AN1636" s="91"/>
      <c r="AO1636" s="91"/>
    </row>
    <row r="1637" spans="34:41">
      <c r="AH1637" s="91"/>
      <c r="AI1637" s="91"/>
      <c r="AJ1637" s="91"/>
      <c r="AK1637" s="91"/>
      <c r="AL1637" s="91"/>
      <c r="AM1637" s="91"/>
      <c r="AN1637" s="91"/>
      <c r="AO1637" s="91"/>
    </row>
    <row r="1638" spans="34:41">
      <c r="AH1638" s="91"/>
      <c r="AI1638" s="91"/>
      <c r="AJ1638" s="91"/>
      <c r="AK1638" s="91"/>
      <c r="AL1638" s="91"/>
      <c r="AM1638" s="91"/>
      <c r="AN1638" s="91"/>
      <c r="AO1638" s="91"/>
    </row>
    <row r="1639" spans="34:41">
      <c r="AH1639" s="91"/>
      <c r="AI1639" s="91"/>
      <c r="AJ1639" s="91"/>
      <c r="AK1639" s="91"/>
      <c r="AL1639" s="91"/>
      <c r="AM1639" s="91"/>
      <c r="AN1639" s="91"/>
      <c r="AO1639" s="91"/>
    </row>
    <row r="1640" spans="34:41">
      <c r="AH1640" s="91"/>
      <c r="AI1640" s="91"/>
      <c r="AJ1640" s="91"/>
      <c r="AK1640" s="91"/>
      <c r="AL1640" s="91"/>
      <c r="AM1640" s="91"/>
      <c r="AN1640" s="91"/>
      <c r="AO1640" s="91"/>
    </row>
    <row r="1641" spans="34:41">
      <c r="AH1641" s="91"/>
      <c r="AI1641" s="91"/>
      <c r="AJ1641" s="91"/>
      <c r="AK1641" s="91"/>
      <c r="AL1641" s="91"/>
      <c r="AM1641" s="91"/>
      <c r="AN1641" s="91"/>
      <c r="AO1641" s="91"/>
    </row>
    <row r="1642" spans="34:41">
      <c r="AH1642" s="91"/>
      <c r="AI1642" s="91"/>
      <c r="AJ1642" s="91"/>
      <c r="AK1642" s="91"/>
      <c r="AL1642" s="91"/>
      <c r="AM1642" s="91"/>
      <c r="AN1642" s="91"/>
      <c r="AO1642" s="91"/>
    </row>
    <row r="1643" spans="34:41">
      <c r="AH1643" s="91"/>
      <c r="AI1643" s="91"/>
      <c r="AJ1643" s="91"/>
      <c r="AK1643" s="91"/>
      <c r="AL1643" s="91"/>
      <c r="AM1643" s="91"/>
      <c r="AN1643" s="91"/>
      <c r="AO1643" s="91"/>
    </row>
    <row r="1644" spans="34:41">
      <c r="AH1644" s="91"/>
      <c r="AI1644" s="91"/>
      <c r="AJ1644" s="91"/>
      <c r="AK1644" s="91"/>
      <c r="AL1644" s="91"/>
      <c r="AM1644" s="91"/>
      <c r="AN1644" s="91"/>
      <c r="AO1644" s="91"/>
    </row>
    <row r="1645" spans="34:41">
      <c r="AH1645" s="91"/>
      <c r="AI1645" s="91"/>
      <c r="AJ1645" s="91"/>
      <c r="AK1645" s="91"/>
      <c r="AL1645" s="91"/>
      <c r="AM1645" s="91"/>
      <c r="AN1645" s="91"/>
      <c r="AO1645" s="91"/>
    </row>
    <row r="1646" spans="34:41">
      <c r="AH1646" s="91"/>
      <c r="AI1646" s="91"/>
      <c r="AJ1646" s="91"/>
      <c r="AK1646" s="91"/>
      <c r="AL1646" s="91"/>
      <c r="AM1646" s="91"/>
      <c r="AN1646" s="91"/>
      <c r="AO1646" s="91"/>
    </row>
    <row r="1647" spans="34:41">
      <c r="AH1647" s="91"/>
      <c r="AI1647" s="91"/>
      <c r="AJ1647" s="91"/>
      <c r="AK1647" s="91"/>
      <c r="AL1647" s="91"/>
      <c r="AM1647" s="91"/>
      <c r="AN1647" s="91"/>
      <c r="AO1647" s="91"/>
    </row>
    <row r="1648" spans="34:41">
      <c r="AH1648" s="91"/>
      <c r="AI1648" s="91"/>
      <c r="AJ1648" s="91"/>
      <c r="AK1648" s="91"/>
      <c r="AL1648" s="91"/>
      <c r="AM1648" s="91"/>
      <c r="AN1648" s="91"/>
      <c r="AO1648" s="91"/>
    </row>
    <row r="1649" spans="34:41">
      <c r="AH1649" s="91"/>
      <c r="AI1649" s="91"/>
      <c r="AJ1649" s="91"/>
      <c r="AK1649" s="91"/>
      <c r="AL1649" s="91"/>
      <c r="AM1649" s="91"/>
      <c r="AN1649" s="91"/>
      <c r="AO1649" s="91"/>
    </row>
    <row r="1650" spans="34:41">
      <c r="AH1650" s="91"/>
      <c r="AI1650" s="91"/>
      <c r="AJ1650" s="91"/>
      <c r="AK1650" s="91"/>
      <c r="AL1650" s="91"/>
      <c r="AM1650" s="91"/>
      <c r="AN1650" s="91"/>
      <c r="AO1650" s="91"/>
    </row>
    <row r="1651" spans="34:41">
      <c r="AH1651" s="91"/>
      <c r="AI1651" s="91"/>
      <c r="AJ1651" s="91"/>
      <c r="AK1651" s="91"/>
      <c r="AL1651" s="91"/>
      <c r="AM1651" s="91"/>
      <c r="AN1651" s="91"/>
      <c r="AO1651" s="91"/>
    </row>
    <row r="1652" spans="34:41">
      <c r="AH1652" s="91"/>
      <c r="AI1652" s="91"/>
      <c r="AJ1652" s="91"/>
      <c r="AK1652" s="91"/>
      <c r="AL1652" s="91"/>
      <c r="AM1652" s="91"/>
      <c r="AN1652" s="91"/>
      <c r="AO1652" s="91"/>
    </row>
    <row r="1653" spans="34:41">
      <c r="AH1653" s="91"/>
      <c r="AI1653" s="91"/>
      <c r="AJ1653" s="91"/>
      <c r="AK1653" s="91"/>
      <c r="AL1653" s="91"/>
      <c r="AM1653" s="91"/>
      <c r="AN1653" s="91"/>
      <c r="AO1653" s="91"/>
    </row>
    <row r="1654" spans="34:41">
      <c r="AH1654" s="91"/>
      <c r="AI1654" s="91"/>
      <c r="AJ1654" s="91"/>
      <c r="AK1654" s="91"/>
      <c r="AL1654" s="91"/>
      <c r="AM1654" s="91"/>
      <c r="AN1654" s="91"/>
      <c r="AO1654" s="91"/>
    </row>
    <row r="1655" spans="34:41">
      <c r="AH1655" s="91"/>
      <c r="AI1655" s="91"/>
      <c r="AJ1655" s="91"/>
      <c r="AK1655" s="91"/>
      <c r="AL1655" s="91"/>
      <c r="AM1655" s="91"/>
      <c r="AN1655" s="91"/>
      <c r="AO1655" s="91"/>
    </row>
    <row r="1656" spans="34:41">
      <c r="AH1656" s="91"/>
      <c r="AI1656" s="91"/>
      <c r="AJ1656" s="91"/>
      <c r="AK1656" s="91"/>
      <c r="AL1656" s="91"/>
      <c r="AM1656" s="91"/>
      <c r="AN1656" s="91"/>
      <c r="AO1656" s="91"/>
    </row>
    <row r="1657" spans="34:41">
      <c r="AH1657" s="91"/>
      <c r="AI1657" s="91"/>
      <c r="AJ1657" s="91"/>
      <c r="AK1657" s="91"/>
      <c r="AL1657" s="91"/>
      <c r="AM1657" s="91"/>
      <c r="AN1657" s="91"/>
      <c r="AO1657" s="91"/>
    </row>
    <row r="1658" spans="34:41">
      <c r="AH1658" s="91"/>
      <c r="AI1658" s="91"/>
      <c r="AJ1658" s="91"/>
      <c r="AK1658" s="91"/>
      <c r="AL1658" s="91"/>
      <c r="AM1658" s="91"/>
      <c r="AN1658" s="91"/>
      <c r="AO1658" s="91"/>
    </row>
    <row r="1659" spans="34:41">
      <c r="AH1659" s="91"/>
      <c r="AI1659" s="91"/>
      <c r="AJ1659" s="91"/>
      <c r="AK1659" s="91"/>
      <c r="AL1659" s="91"/>
      <c r="AM1659" s="91"/>
      <c r="AN1659" s="91"/>
      <c r="AO1659" s="91"/>
    </row>
    <row r="1660" spans="34:41">
      <c r="AH1660" s="91"/>
      <c r="AI1660" s="91"/>
      <c r="AJ1660" s="91"/>
      <c r="AK1660" s="91"/>
      <c r="AL1660" s="91"/>
      <c r="AM1660" s="91"/>
      <c r="AN1660" s="91"/>
      <c r="AO1660" s="91"/>
    </row>
    <row r="1661" spans="34:41">
      <c r="AH1661" s="91"/>
      <c r="AI1661" s="91"/>
      <c r="AJ1661" s="91"/>
      <c r="AK1661" s="91"/>
      <c r="AL1661" s="91"/>
      <c r="AM1661" s="91"/>
      <c r="AN1661" s="91"/>
      <c r="AO1661" s="91"/>
    </row>
    <row r="1662" spans="34:41">
      <c r="AH1662" s="91"/>
      <c r="AI1662" s="91"/>
      <c r="AJ1662" s="91"/>
      <c r="AK1662" s="91"/>
      <c r="AL1662" s="91"/>
      <c r="AM1662" s="91"/>
      <c r="AN1662" s="91"/>
      <c r="AO1662" s="91"/>
    </row>
    <row r="1663" spans="34:41">
      <c r="AH1663" s="91"/>
      <c r="AI1663" s="91"/>
      <c r="AJ1663" s="91"/>
      <c r="AK1663" s="91"/>
      <c r="AL1663" s="91"/>
      <c r="AM1663" s="91"/>
      <c r="AN1663" s="91"/>
      <c r="AO1663" s="91"/>
    </row>
    <row r="1664" spans="34:41">
      <c r="AH1664" s="91"/>
      <c r="AI1664" s="91"/>
      <c r="AJ1664" s="91"/>
      <c r="AK1664" s="91"/>
      <c r="AL1664" s="91"/>
      <c r="AM1664" s="91"/>
      <c r="AN1664" s="91"/>
      <c r="AO1664" s="91"/>
    </row>
    <row r="1665" spans="34:41">
      <c r="AH1665" s="91"/>
      <c r="AI1665" s="91"/>
      <c r="AJ1665" s="91"/>
      <c r="AK1665" s="91"/>
      <c r="AL1665" s="91"/>
      <c r="AM1665" s="91"/>
      <c r="AN1665" s="91"/>
      <c r="AO1665" s="91"/>
    </row>
    <row r="1666" spans="34:41">
      <c r="AH1666" s="91"/>
      <c r="AI1666" s="91"/>
      <c r="AJ1666" s="91"/>
      <c r="AK1666" s="91"/>
      <c r="AL1666" s="91"/>
      <c r="AM1666" s="91"/>
      <c r="AN1666" s="91"/>
      <c r="AO1666" s="91"/>
    </row>
    <row r="1667" spans="34:41">
      <c r="AH1667" s="91"/>
      <c r="AI1667" s="91"/>
      <c r="AJ1667" s="91"/>
      <c r="AK1667" s="91"/>
      <c r="AL1667" s="91"/>
      <c r="AM1667" s="91"/>
      <c r="AN1667" s="91"/>
      <c r="AO1667" s="91"/>
    </row>
    <row r="1668" spans="34:41">
      <c r="AH1668" s="91"/>
      <c r="AI1668" s="91"/>
      <c r="AJ1668" s="91"/>
      <c r="AK1668" s="91"/>
      <c r="AL1668" s="91"/>
      <c r="AM1668" s="91"/>
      <c r="AN1668" s="91"/>
      <c r="AO1668" s="91"/>
    </row>
    <row r="1669" spans="34:41">
      <c r="AH1669" s="91"/>
      <c r="AI1669" s="91"/>
      <c r="AJ1669" s="91"/>
      <c r="AK1669" s="91"/>
      <c r="AL1669" s="91"/>
      <c r="AM1669" s="91"/>
      <c r="AN1669" s="91"/>
      <c r="AO1669" s="91"/>
    </row>
    <row r="1670" spans="34:41">
      <c r="AH1670" s="91"/>
      <c r="AI1670" s="91"/>
      <c r="AJ1670" s="91"/>
      <c r="AK1670" s="91"/>
      <c r="AL1670" s="91"/>
      <c r="AM1670" s="91"/>
      <c r="AN1670" s="91"/>
      <c r="AO1670" s="91"/>
    </row>
    <row r="1671" spans="34:41">
      <c r="AH1671" s="91"/>
      <c r="AI1671" s="91"/>
      <c r="AJ1671" s="91"/>
      <c r="AK1671" s="91"/>
      <c r="AL1671" s="91"/>
      <c r="AM1671" s="91"/>
      <c r="AN1671" s="91"/>
      <c r="AO1671" s="91"/>
    </row>
    <row r="1672" spans="34:41">
      <c r="AH1672" s="91"/>
      <c r="AI1672" s="91"/>
      <c r="AJ1672" s="91"/>
      <c r="AK1672" s="91"/>
      <c r="AL1672" s="91"/>
      <c r="AM1672" s="91"/>
      <c r="AN1672" s="91"/>
      <c r="AO1672" s="91"/>
    </row>
    <row r="1673" spans="34:41">
      <c r="AH1673" s="91"/>
      <c r="AI1673" s="91"/>
      <c r="AJ1673" s="91"/>
      <c r="AK1673" s="91"/>
      <c r="AL1673" s="91"/>
      <c r="AM1673" s="91"/>
      <c r="AN1673" s="91"/>
      <c r="AO1673" s="91"/>
    </row>
    <row r="1674" spans="34:41">
      <c r="AH1674" s="91"/>
      <c r="AI1674" s="91"/>
      <c r="AJ1674" s="91"/>
      <c r="AK1674" s="91"/>
      <c r="AL1674" s="91"/>
      <c r="AM1674" s="91"/>
      <c r="AN1674" s="91"/>
      <c r="AO1674" s="91"/>
    </row>
    <row r="1675" spans="34:41">
      <c r="AH1675" s="91"/>
      <c r="AI1675" s="91"/>
      <c r="AJ1675" s="91"/>
      <c r="AK1675" s="91"/>
      <c r="AL1675" s="91"/>
      <c r="AM1675" s="91"/>
      <c r="AN1675" s="91"/>
      <c r="AO1675" s="91"/>
    </row>
    <row r="1676" spans="34:41">
      <c r="AH1676" s="91"/>
      <c r="AI1676" s="91"/>
      <c r="AJ1676" s="91"/>
      <c r="AK1676" s="91"/>
      <c r="AL1676" s="91"/>
      <c r="AM1676" s="91"/>
      <c r="AN1676" s="91"/>
      <c r="AO1676" s="91"/>
    </row>
    <row r="1677" spans="34:41">
      <c r="AH1677" s="91"/>
      <c r="AI1677" s="91"/>
      <c r="AJ1677" s="91"/>
      <c r="AK1677" s="91"/>
      <c r="AL1677" s="91"/>
      <c r="AM1677" s="91"/>
      <c r="AN1677" s="91"/>
      <c r="AO1677" s="91"/>
    </row>
    <row r="1678" spans="34:41">
      <c r="AH1678" s="91"/>
      <c r="AI1678" s="91"/>
      <c r="AJ1678" s="91"/>
      <c r="AK1678" s="91"/>
      <c r="AL1678" s="91"/>
      <c r="AM1678" s="91"/>
      <c r="AN1678" s="91"/>
      <c r="AO1678" s="91"/>
    </row>
    <row r="1679" spans="34:41">
      <c r="AH1679" s="91"/>
      <c r="AI1679" s="91"/>
      <c r="AJ1679" s="91"/>
      <c r="AK1679" s="91"/>
      <c r="AL1679" s="91"/>
      <c r="AM1679" s="91"/>
      <c r="AN1679" s="91"/>
      <c r="AO1679" s="91"/>
    </row>
    <row r="1680" spans="34:41">
      <c r="AH1680" s="91"/>
      <c r="AI1680" s="91"/>
      <c r="AJ1680" s="91"/>
      <c r="AK1680" s="91"/>
      <c r="AL1680" s="91"/>
      <c r="AM1680" s="91"/>
      <c r="AN1680" s="91"/>
      <c r="AO1680" s="91"/>
    </row>
    <row r="1681" spans="34:41">
      <c r="AH1681" s="91"/>
      <c r="AI1681" s="91"/>
      <c r="AJ1681" s="91"/>
      <c r="AK1681" s="91"/>
      <c r="AL1681" s="91"/>
      <c r="AM1681" s="91"/>
      <c r="AN1681" s="91"/>
      <c r="AO1681" s="91"/>
    </row>
    <row r="1682" spans="34:41">
      <c r="AH1682" s="91"/>
      <c r="AI1682" s="91"/>
      <c r="AJ1682" s="91"/>
      <c r="AK1682" s="91"/>
      <c r="AL1682" s="91"/>
      <c r="AM1682" s="91"/>
      <c r="AN1682" s="91"/>
      <c r="AO1682" s="91"/>
    </row>
    <row r="1683" spans="34:41">
      <c r="AH1683" s="91"/>
      <c r="AI1683" s="91"/>
      <c r="AJ1683" s="91"/>
      <c r="AK1683" s="91"/>
      <c r="AL1683" s="91"/>
      <c r="AM1683" s="91"/>
      <c r="AN1683" s="91"/>
      <c r="AO1683" s="91"/>
    </row>
    <row r="1684" spans="34:41">
      <c r="AH1684" s="91"/>
      <c r="AI1684" s="91"/>
      <c r="AJ1684" s="91"/>
      <c r="AK1684" s="91"/>
      <c r="AL1684" s="91"/>
      <c r="AM1684" s="91"/>
      <c r="AN1684" s="91"/>
      <c r="AO1684" s="91"/>
    </row>
    <row r="1685" spans="34:41">
      <c r="AH1685" s="91"/>
      <c r="AI1685" s="91"/>
      <c r="AJ1685" s="91"/>
      <c r="AK1685" s="91"/>
      <c r="AL1685" s="91"/>
      <c r="AM1685" s="91"/>
      <c r="AN1685" s="91"/>
      <c r="AO1685" s="91"/>
    </row>
    <row r="1686" spans="34:41">
      <c r="AH1686" s="91"/>
      <c r="AI1686" s="91"/>
      <c r="AJ1686" s="91"/>
      <c r="AK1686" s="91"/>
      <c r="AL1686" s="91"/>
      <c r="AM1686" s="91"/>
      <c r="AN1686" s="91"/>
      <c r="AO1686" s="91"/>
    </row>
    <row r="1687" spans="34:41">
      <c r="AH1687" s="91"/>
      <c r="AI1687" s="91"/>
      <c r="AJ1687" s="91"/>
      <c r="AK1687" s="91"/>
      <c r="AL1687" s="91"/>
      <c r="AM1687" s="91"/>
      <c r="AN1687" s="91"/>
      <c r="AO1687" s="91"/>
    </row>
    <row r="1688" spans="34:41">
      <c r="AH1688" s="91"/>
      <c r="AI1688" s="91"/>
      <c r="AJ1688" s="91"/>
      <c r="AK1688" s="91"/>
      <c r="AL1688" s="91"/>
      <c r="AM1688" s="91"/>
      <c r="AN1688" s="91"/>
      <c r="AO1688" s="91"/>
    </row>
    <row r="1689" spans="34:41">
      <c r="AH1689" s="91"/>
      <c r="AI1689" s="91"/>
      <c r="AJ1689" s="91"/>
      <c r="AK1689" s="91"/>
      <c r="AL1689" s="91"/>
      <c r="AM1689" s="91"/>
      <c r="AN1689" s="91"/>
      <c r="AO1689" s="91"/>
    </row>
    <row r="1690" spans="34:41">
      <c r="AH1690" s="91"/>
      <c r="AI1690" s="91"/>
      <c r="AJ1690" s="91"/>
      <c r="AK1690" s="91"/>
      <c r="AL1690" s="91"/>
      <c r="AM1690" s="91"/>
      <c r="AN1690" s="91"/>
      <c r="AO1690" s="91"/>
    </row>
    <row r="1691" spans="34:41">
      <c r="AH1691" s="91"/>
      <c r="AI1691" s="91"/>
      <c r="AJ1691" s="91"/>
      <c r="AK1691" s="91"/>
      <c r="AL1691" s="91"/>
      <c r="AM1691" s="91"/>
      <c r="AN1691" s="91"/>
      <c r="AO1691" s="91"/>
    </row>
    <row r="1692" spans="34:41">
      <c r="AH1692" s="91"/>
      <c r="AI1692" s="91"/>
      <c r="AJ1692" s="91"/>
      <c r="AK1692" s="91"/>
      <c r="AL1692" s="91"/>
      <c r="AM1692" s="91"/>
      <c r="AN1692" s="91"/>
      <c r="AO1692" s="91"/>
    </row>
    <row r="1693" spans="34:41">
      <c r="AH1693" s="91"/>
      <c r="AI1693" s="91"/>
      <c r="AJ1693" s="91"/>
      <c r="AK1693" s="91"/>
      <c r="AL1693" s="91"/>
      <c r="AM1693" s="91"/>
      <c r="AN1693" s="91"/>
      <c r="AO1693" s="91"/>
    </row>
    <row r="1694" spans="34:41">
      <c r="AH1694" s="91"/>
      <c r="AI1694" s="91"/>
      <c r="AJ1694" s="91"/>
      <c r="AK1694" s="91"/>
      <c r="AL1694" s="91"/>
      <c r="AM1694" s="91"/>
      <c r="AN1694" s="91"/>
      <c r="AO1694" s="91"/>
    </row>
    <row r="1695" spans="34:41">
      <c r="AH1695" s="91"/>
      <c r="AI1695" s="91"/>
      <c r="AJ1695" s="91"/>
      <c r="AK1695" s="91"/>
      <c r="AL1695" s="91"/>
      <c r="AM1695" s="91"/>
      <c r="AN1695" s="91"/>
      <c r="AO1695" s="91"/>
    </row>
    <row r="1696" spans="34:41">
      <c r="AH1696" s="91"/>
      <c r="AI1696" s="91"/>
      <c r="AJ1696" s="91"/>
      <c r="AK1696" s="91"/>
      <c r="AL1696" s="91"/>
      <c r="AM1696" s="91"/>
      <c r="AN1696" s="91"/>
      <c r="AO1696" s="91"/>
    </row>
    <row r="1697" spans="34:41">
      <c r="AH1697" s="91"/>
      <c r="AI1697" s="91"/>
      <c r="AJ1697" s="91"/>
      <c r="AK1697" s="91"/>
      <c r="AL1697" s="91"/>
      <c r="AM1697" s="91"/>
      <c r="AN1697" s="91"/>
      <c r="AO1697" s="91"/>
    </row>
    <row r="1698" spans="34:41">
      <c r="AH1698" s="91"/>
      <c r="AI1698" s="91"/>
      <c r="AJ1698" s="91"/>
      <c r="AK1698" s="91"/>
      <c r="AL1698" s="91"/>
      <c r="AM1698" s="91"/>
      <c r="AN1698" s="91"/>
      <c r="AO1698" s="91"/>
    </row>
    <row r="1699" spans="34:41">
      <c r="AH1699" s="91"/>
      <c r="AI1699" s="91"/>
      <c r="AJ1699" s="91"/>
      <c r="AK1699" s="91"/>
      <c r="AL1699" s="91"/>
      <c r="AM1699" s="91"/>
      <c r="AN1699" s="91"/>
      <c r="AO1699" s="91"/>
    </row>
    <row r="1700" spans="34:41">
      <c r="AH1700" s="91"/>
      <c r="AI1700" s="91"/>
      <c r="AJ1700" s="91"/>
      <c r="AK1700" s="91"/>
      <c r="AL1700" s="91"/>
      <c r="AM1700" s="91"/>
      <c r="AN1700" s="91"/>
      <c r="AO1700" s="91"/>
    </row>
    <row r="1701" spans="34:41">
      <c r="AH1701" s="91"/>
      <c r="AI1701" s="91"/>
      <c r="AJ1701" s="91"/>
      <c r="AK1701" s="91"/>
      <c r="AL1701" s="91"/>
      <c r="AM1701" s="91"/>
      <c r="AN1701" s="91"/>
      <c r="AO1701" s="91"/>
    </row>
    <row r="1702" spans="34:41">
      <c r="AH1702" s="91"/>
      <c r="AI1702" s="91"/>
      <c r="AJ1702" s="91"/>
      <c r="AK1702" s="91"/>
      <c r="AL1702" s="91"/>
      <c r="AM1702" s="91"/>
      <c r="AN1702" s="91"/>
      <c r="AO1702" s="91"/>
    </row>
    <row r="1703" spans="34:41">
      <c r="AH1703" s="91"/>
      <c r="AI1703" s="91"/>
      <c r="AJ1703" s="91"/>
      <c r="AK1703" s="91"/>
      <c r="AL1703" s="91"/>
      <c r="AM1703" s="91"/>
      <c r="AN1703" s="91"/>
      <c r="AO1703" s="91"/>
    </row>
    <row r="1704" spans="34:41">
      <c r="AH1704" s="91"/>
      <c r="AI1704" s="91"/>
      <c r="AJ1704" s="91"/>
      <c r="AK1704" s="91"/>
      <c r="AL1704" s="91"/>
      <c r="AM1704" s="91"/>
      <c r="AN1704" s="91"/>
      <c r="AO1704" s="91"/>
    </row>
    <row r="1705" spans="34:41">
      <c r="AH1705" s="91"/>
      <c r="AI1705" s="91"/>
      <c r="AJ1705" s="91"/>
      <c r="AK1705" s="91"/>
      <c r="AL1705" s="91"/>
      <c r="AM1705" s="91"/>
      <c r="AN1705" s="91"/>
      <c r="AO1705" s="91"/>
    </row>
    <row r="1706" spans="34:41">
      <c r="AH1706" s="91"/>
      <c r="AI1706" s="91"/>
      <c r="AJ1706" s="91"/>
      <c r="AK1706" s="91"/>
      <c r="AL1706" s="91"/>
      <c r="AM1706" s="91"/>
      <c r="AN1706" s="91"/>
      <c r="AO1706" s="91"/>
    </row>
    <row r="1707" spans="34:41">
      <c r="AH1707" s="91"/>
      <c r="AI1707" s="91"/>
      <c r="AJ1707" s="91"/>
      <c r="AK1707" s="91"/>
      <c r="AL1707" s="91"/>
      <c r="AM1707" s="91"/>
      <c r="AN1707" s="91"/>
      <c r="AO1707" s="91"/>
    </row>
    <row r="1708" spans="34:41">
      <c r="AH1708" s="91"/>
      <c r="AI1708" s="91"/>
      <c r="AJ1708" s="91"/>
      <c r="AK1708" s="91"/>
      <c r="AL1708" s="91"/>
      <c r="AM1708" s="91"/>
      <c r="AN1708" s="91"/>
      <c r="AO1708" s="91"/>
    </row>
    <row r="1709" spans="34:41">
      <c r="AH1709" s="91"/>
      <c r="AI1709" s="91"/>
      <c r="AJ1709" s="91"/>
      <c r="AK1709" s="91"/>
      <c r="AL1709" s="91"/>
      <c r="AM1709" s="91"/>
      <c r="AN1709" s="91"/>
      <c r="AO1709" s="91"/>
    </row>
    <row r="1710" spans="34:41">
      <c r="AH1710" s="91"/>
      <c r="AI1710" s="91"/>
      <c r="AJ1710" s="91"/>
      <c r="AK1710" s="91"/>
      <c r="AL1710" s="91"/>
      <c r="AM1710" s="91"/>
      <c r="AN1710" s="91"/>
      <c r="AO1710" s="91"/>
    </row>
    <row r="1711" spans="34:41">
      <c r="AH1711" s="91"/>
      <c r="AI1711" s="91"/>
      <c r="AJ1711" s="91"/>
      <c r="AK1711" s="91"/>
      <c r="AL1711" s="91"/>
      <c r="AM1711" s="91"/>
      <c r="AN1711" s="91"/>
      <c r="AO1711" s="91"/>
    </row>
    <row r="1712" spans="34:41">
      <c r="AH1712" s="91"/>
      <c r="AI1712" s="91"/>
      <c r="AJ1712" s="91"/>
      <c r="AK1712" s="91"/>
      <c r="AL1712" s="91"/>
      <c r="AM1712" s="91"/>
      <c r="AN1712" s="91"/>
      <c r="AO1712" s="91"/>
    </row>
    <row r="1713" spans="34:41">
      <c r="AH1713" s="91"/>
      <c r="AI1713" s="91"/>
      <c r="AJ1713" s="91"/>
      <c r="AK1713" s="91"/>
      <c r="AL1713" s="91"/>
      <c r="AM1713" s="91"/>
      <c r="AN1713" s="91"/>
      <c r="AO1713" s="91"/>
    </row>
    <row r="1714" spans="34:41">
      <c r="AH1714" s="91"/>
      <c r="AI1714" s="91"/>
      <c r="AJ1714" s="91"/>
      <c r="AK1714" s="91"/>
      <c r="AL1714" s="91"/>
      <c r="AM1714" s="91"/>
      <c r="AN1714" s="91"/>
      <c r="AO1714" s="91"/>
    </row>
    <row r="1715" spans="34:41">
      <c r="AH1715" s="91"/>
      <c r="AI1715" s="91"/>
      <c r="AJ1715" s="91"/>
      <c r="AK1715" s="91"/>
      <c r="AL1715" s="91"/>
      <c r="AM1715" s="91"/>
      <c r="AN1715" s="91"/>
      <c r="AO1715" s="91"/>
    </row>
    <row r="1716" spans="34:41">
      <c r="AH1716" s="91"/>
      <c r="AI1716" s="91"/>
      <c r="AJ1716" s="91"/>
      <c r="AK1716" s="91"/>
      <c r="AL1716" s="91"/>
      <c r="AM1716" s="91"/>
      <c r="AN1716" s="91"/>
      <c r="AO1716" s="91"/>
    </row>
    <row r="1717" spans="34:41">
      <c r="AH1717" s="91"/>
      <c r="AI1717" s="91"/>
      <c r="AJ1717" s="91"/>
      <c r="AK1717" s="91"/>
      <c r="AL1717" s="91"/>
      <c r="AM1717" s="91"/>
      <c r="AN1717" s="91"/>
      <c r="AO1717" s="91"/>
    </row>
    <row r="1718" spans="34:41">
      <c r="AH1718" s="91"/>
      <c r="AI1718" s="91"/>
      <c r="AJ1718" s="91"/>
      <c r="AK1718" s="91"/>
      <c r="AL1718" s="91"/>
      <c r="AM1718" s="91"/>
      <c r="AN1718" s="91"/>
      <c r="AO1718" s="91"/>
    </row>
    <row r="1719" spans="34:41">
      <c r="AH1719" s="91"/>
      <c r="AI1719" s="91"/>
      <c r="AJ1719" s="91"/>
      <c r="AK1719" s="91"/>
      <c r="AL1719" s="91"/>
      <c r="AM1719" s="91"/>
      <c r="AN1719" s="91"/>
      <c r="AO1719" s="91"/>
    </row>
    <row r="1720" spans="34:41">
      <c r="AH1720" s="91"/>
      <c r="AI1720" s="91"/>
      <c r="AJ1720" s="91"/>
      <c r="AK1720" s="91"/>
      <c r="AL1720" s="91"/>
      <c r="AM1720" s="91"/>
      <c r="AN1720" s="91"/>
      <c r="AO1720" s="91"/>
    </row>
    <row r="1721" spans="34:41">
      <c r="AH1721" s="91"/>
      <c r="AI1721" s="91"/>
      <c r="AJ1721" s="91"/>
      <c r="AK1721" s="91"/>
      <c r="AL1721" s="91"/>
      <c r="AM1721" s="91"/>
      <c r="AN1721" s="91"/>
      <c r="AO1721" s="91"/>
    </row>
    <row r="1722" spans="34:41">
      <c r="AH1722" s="91"/>
      <c r="AI1722" s="91"/>
      <c r="AJ1722" s="91"/>
      <c r="AK1722" s="91"/>
      <c r="AL1722" s="91"/>
      <c r="AM1722" s="91"/>
      <c r="AN1722" s="91"/>
      <c r="AO1722" s="91"/>
    </row>
    <row r="1723" spans="34:41">
      <c r="AH1723" s="91"/>
      <c r="AI1723" s="91"/>
      <c r="AJ1723" s="91"/>
      <c r="AK1723" s="91"/>
      <c r="AL1723" s="91"/>
      <c r="AM1723" s="91"/>
      <c r="AN1723" s="91"/>
      <c r="AO1723" s="91"/>
    </row>
    <row r="1724" spans="34:41">
      <c r="AH1724" s="91"/>
      <c r="AI1724" s="91"/>
      <c r="AJ1724" s="91"/>
      <c r="AK1724" s="91"/>
      <c r="AL1724" s="91"/>
      <c r="AM1724" s="91"/>
      <c r="AN1724" s="91"/>
      <c r="AO1724" s="91"/>
    </row>
    <row r="1725" spans="34:41">
      <c r="AH1725" s="91"/>
      <c r="AI1725" s="91"/>
      <c r="AJ1725" s="91"/>
      <c r="AK1725" s="91"/>
      <c r="AL1725" s="91"/>
      <c r="AM1725" s="91"/>
      <c r="AN1725" s="91"/>
      <c r="AO1725" s="91"/>
    </row>
    <row r="1726" spans="34:41">
      <c r="AH1726" s="91"/>
      <c r="AI1726" s="91"/>
      <c r="AJ1726" s="91"/>
      <c r="AK1726" s="91"/>
      <c r="AL1726" s="91"/>
      <c r="AM1726" s="91"/>
      <c r="AN1726" s="91"/>
      <c r="AO1726" s="91"/>
    </row>
    <row r="1727" spans="34:41">
      <c r="AH1727" s="91"/>
      <c r="AI1727" s="91"/>
      <c r="AJ1727" s="91"/>
      <c r="AK1727" s="91"/>
      <c r="AL1727" s="91"/>
      <c r="AM1727" s="91"/>
      <c r="AN1727" s="91"/>
      <c r="AO1727" s="91"/>
    </row>
    <row r="1728" spans="34:41">
      <c r="AH1728" s="91"/>
      <c r="AI1728" s="91"/>
      <c r="AJ1728" s="91"/>
      <c r="AK1728" s="91"/>
      <c r="AL1728" s="91"/>
      <c r="AM1728" s="91"/>
      <c r="AN1728" s="91"/>
      <c r="AO1728" s="91"/>
    </row>
    <row r="1729" spans="34:41">
      <c r="AH1729" s="91"/>
      <c r="AI1729" s="91"/>
      <c r="AJ1729" s="91"/>
      <c r="AK1729" s="91"/>
      <c r="AL1729" s="91"/>
      <c r="AM1729" s="91"/>
      <c r="AN1729" s="91"/>
      <c r="AO1729" s="91"/>
    </row>
    <row r="1730" spans="34:41">
      <c r="AH1730" s="91"/>
      <c r="AI1730" s="91"/>
      <c r="AJ1730" s="91"/>
      <c r="AK1730" s="91"/>
      <c r="AL1730" s="91"/>
      <c r="AM1730" s="91"/>
      <c r="AN1730" s="91"/>
      <c r="AO1730" s="91"/>
    </row>
    <row r="1731" spans="34:41">
      <c r="AH1731" s="91"/>
      <c r="AI1731" s="91"/>
      <c r="AJ1731" s="91"/>
      <c r="AK1731" s="91"/>
      <c r="AL1731" s="91"/>
      <c r="AM1731" s="91"/>
      <c r="AN1731" s="91"/>
      <c r="AO1731" s="91"/>
    </row>
    <row r="1732" spans="34:41">
      <c r="AH1732" s="91"/>
      <c r="AI1732" s="91"/>
      <c r="AJ1732" s="91"/>
      <c r="AK1732" s="91"/>
      <c r="AL1732" s="91"/>
      <c r="AM1732" s="91"/>
      <c r="AN1732" s="91"/>
      <c r="AO1732" s="91"/>
    </row>
    <row r="1733" spans="34:41">
      <c r="AH1733" s="91"/>
      <c r="AI1733" s="91"/>
      <c r="AJ1733" s="91"/>
      <c r="AK1733" s="91"/>
      <c r="AL1733" s="91"/>
      <c r="AM1733" s="91"/>
      <c r="AN1733" s="91"/>
      <c r="AO1733" s="91"/>
    </row>
    <row r="1734" spans="34:41">
      <c r="AH1734" s="91"/>
      <c r="AI1734" s="91"/>
      <c r="AJ1734" s="91"/>
      <c r="AK1734" s="91"/>
      <c r="AL1734" s="91"/>
      <c r="AM1734" s="91"/>
      <c r="AN1734" s="91"/>
      <c r="AO1734" s="91"/>
    </row>
    <row r="1735" spans="34:41">
      <c r="AH1735" s="91"/>
      <c r="AI1735" s="91"/>
      <c r="AJ1735" s="91"/>
      <c r="AK1735" s="91"/>
      <c r="AL1735" s="91"/>
      <c r="AM1735" s="91"/>
      <c r="AN1735" s="91"/>
      <c r="AO1735" s="91"/>
    </row>
    <row r="1736" spans="34:41">
      <c r="AH1736" s="91"/>
      <c r="AI1736" s="91"/>
      <c r="AJ1736" s="91"/>
      <c r="AK1736" s="91"/>
      <c r="AL1736" s="91"/>
      <c r="AM1736" s="91"/>
      <c r="AN1736" s="91"/>
      <c r="AO1736" s="91"/>
    </row>
    <row r="1737" spans="34:41">
      <c r="AH1737" s="91"/>
      <c r="AI1737" s="91"/>
      <c r="AJ1737" s="91"/>
      <c r="AK1737" s="91"/>
      <c r="AL1737" s="91"/>
      <c r="AM1737" s="91"/>
      <c r="AN1737" s="91"/>
      <c r="AO1737" s="91"/>
    </row>
    <row r="1738" spans="34:41">
      <c r="AH1738" s="91"/>
      <c r="AI1738" s="91"/>
      <c r="AJ1738" s="91"/>
      <c r="AK1738" s="91"/>
      <c r="AL1738" s="91"/>
      <c r="AM1738" s="91"/>
      <c r="AN1738" s="91"/>
      <c r="AO1738" s="91"/>
    </row>
    <row r="1739" spans="34:41">
      <c r="AH1739" s="91"/>
      <c r="AI1739" s="91"/>
      <c r="AJ1739" s="91"/>
      <c r="AK1739" s="91"/>
      <c r="AL1739" s="91"/>
      <c r="AM1739" s="91"/>
      <c r="AN1739" s="91"/>
      <c r="AO1739" s="91"/>
    </row>
    <row r="1740" spans="34:41">
      <c r="AH1740" s="91"/>
      <c r="AI1740" s="91"/>
      <c r="AJ1740" s="91"/>
      <c r="AK1740" s="91"/>
      <c r="AL1740" s="91"/>
      <c r="AM1740" s="91"/>
      <c r="AN1740" s="91"/>
      <c r="AO1740" s="91"/>
    </row>
    <row r="1741" spans="34:41">
      <c r="AH1741" s="91"/>
      <c r="AI1741" s="91"/>
      <c r="AJ1741" s="91"/>
      <c r="AK1741" s="91"/>
      <c r="AL1741" s="91"/>
      <c r="AM1741" s="91"/>
      <c r="AN1741" s="91"/>
      <c r="AO1741" s="91"/>
    </row>
    <row r="1742" spans="34:41">
      <c r="AH1742" s="91"/>
      <c r="AI1742" s="91"/>
      <c r="AJ1742" s="91"/>
      <c r="AK1742" s="91"/>
      <c r="AL1742" s="91"/>
      <c r="AM1742" s="91"/>
      <c r="AN1742" s="91"/>
      <c r="AO1742" s="91"/>
    </row>
    <row r="1743" spans="34:41">
      <c r="AH1743" s="91"/>
      <c r="AI1743" s="91"/>
      <c r="AJ1743" s="91"/>
      <c r="AK1743" s="91"/>
      <c r="AL1743" s="91"/>
      <c r="AM1743" s="91"/>
      <c r="AN1743" s="91"/>
      <c r="AO1743" s="91"/>
    </row>
    <row r="1744" spans="34:41">
      <c r="AH1744" s="91"/>
      <c r="AI1744" s="91"/>
      <c r="AJ1744" s="91"/>
      <c r="AK1744" s="91"/>
      <c r="AL1744" s="91"/>
      <c r="AM1744" s="91"/>
      <c r="AN1744" s="91"/>
      <c r="AO1744" s="91"/>
    </row>
    <row r="1745" spans="34:41">
      <c r="AH1745" s="91"/>
      <c r="AI1745" s="91"/>
      <c r="AJ1745" s="91"/>
      <c r="AK1745" s="91"/>
      <c r="AL1745" s="91"/>
      <c r="AM1745" s="91"/>
      <c r="AN1745" s="91"/>
      <c r="AO1745" s="91"/>
    </row>
    <row r="1746" spans="34:41">
      <c r="AH1746" s="91"/>
      <c r="AI1746" s="91"/>
      <c r="AJ1746" s="91"/>
      <c r="AK1746" s="91"/>
      <c r="AL1746" s="91"/>
      <c r="AM1746" s="91"/>
      <c r="AN1746" s="91"/>
      <c r="AO1746" s="91"/>
    </row>
    <row r="1747" spans="34:41">
      <c r="AH1747" s="91"/>
      <c r="AI1747" s="91"/>
      <c r="AJ1747" s="91"/>
      <c r="AK1747" s="91"/>
      <c r="AL1747" s="91"/>
      <c r="AM1747" s="91"/>
      <c r="AN1747" s="91"/>
      <c r="AO1747" s="91"/>
    </row>
    <row r="1748" spans="34:41">
      <c r="AH1748" s="91"/>
      <c r="AI1748" s="91"/>
      <c r="AJ1748" s="91"/>
      <c r="AK1748" s="91"/>
      <c r="AL1748" s="91"/>
      <c r="AM1748" s="91"/>
      <c r="AN1748" s="91"/>
      <c r="AO1748" s="91"/>
    </row>
    <row r="1749" spans="34:41">
      <c r="AH1749" s="91"/>
      <c r="AI1749" s="91"/>
      <c r="AJ1749" s="91"/>
      <c r="AK1749" s="91"/>
      <c r="AL1749" s="91"/>
      <c r="AM1749" s="91"/>
      <c r="AN1749" s="91"/>
      <c r="AO1749" s="91"/>
    </row>
    <row r="1750" spans="34:41">
      <c r="AH1750" s="91"/>
      <c r="AI1750" s="91"/>
      <c r="AJ1750" s="91"/>
      <c r="AK1750" s="91"/>
      <c r="AL1750" s="91"/>
      <c r="AM1750" s="91"/>
      <c r="AN1750" s="91"/>
      <c r="AO1750" s="91"/>
    </row>
    <row r="1751" spans="34:41">
      <c r="AH1751" s="91"/>
      <c r="AI1751" s="91"/>
      <c r="AJ1751" s="91"/>
      <c r="AK1751" s="91"/>
      <c r="AL1751" s="91"/>
      <c r="AM1751" s="91"/>
      <c r="AN1751" s="91"/>
      <c r="AO1751" s="91"/>
    </row>
    <row r="1752" spans="34:41">
      <c r="AH1752" s="91"/>
      <c r="AI1752" s="91"/>
      <c r="AJ1752" s="91"/>
      <c r="AK1752" s="91"/>
      <c r="AL1752" s="91"/>
      <c r="AM1752" s="91"/>
      <c r="AN1752" s="91"/>
      <c r="AO1752" s="91"/>
    </row>
    <row r="1753" spans="34:41">
      <c r="AH1753" s="91"/>
      <c r="AI1753" s="91"/>
      <c r="AJ1753" s="91"/>
      <c r="AK1753" s="91"/>
      <c r="AL1753" s="91"/>
      <c r="AM1753" s="91"/>
      <c r="AN1753" s="91"/>
      <c r="AO1753" s="91"/>
    </row>
    <row r="1754" spans="34:41">
      <c r="AH1754" s="91"/>
      <c r="AI1754" s="91"/>
      <c r="AJ1754" s="91"/>
      <c r="AK1754" s="91"/>
      <c r="AL1754" s="91"/>
      <c r="AM1754" s="91"/>
      <c r="AN1754" s="91"/>
      <c r="AO1754" s="91"/>
    </row>
    <row r="1755" spans="34:41">
      <c r="AH1755" s="91"/>
      <c r="AI1755" s="91"/>
      <c r="AJ1755" s="91"/>
      <c r="AK1755" s="91"/>
      <c r="AL1755" s="91"/>
      <c r="AM1755" s="91"/>
      <c r="AN1755" s="91"/>
      <c r="AO1755" s="91"/>
    </row>
    <row r="1756" spans="34:41">
      <c r="AH1756" s="91"/>
      <c r="AI1756" s="91"/>
      <c r="AJ1756" s="91"/>
      <c r="AK1756" s="91"/>
      <c r="AL1756" s="91"/>
      <c r="AM1756" s="91"/>
      <c r="AN1756" s="91"/>
      <c r="AO1756" s="91"/>
    </row>
    <row r="1757" spans="34:41">
      <c r="AH1757" s="91"/>
      <c r="AI1757" s="91"/>
      <c r="AJ1757" s="91"/>
      <c r="AK1757" s="91"/>
      <c r="AL1757" s="91"/>
      <c r="AM1757" s="91"/>
      <c r="AN1757" s="91"/>
      <c r="AO1757" s="91"/>
    </row>
    <row r="1758" spans="34:41">
      <c r="AH1758" s="91"/>
      <c r="AI1758" s="91"/>
      <c r="AJ1758" s="91"/>
      <c r="AK1758" s="91"/>
      <c r="AL1758" s="91"/>
      <c r="AM1758" s="91"/>
      <c r="AN1758" s="91"/>
      <c r="AO1758" s="91"/>
    </row>
    <row r="1759" spans="34:41">
      <c r="AH1759" s="91"/>
      <c r="AI1759" s="91"/>
      <c r="AJ1759" s="91"/>
      <c r="AK1759" s="91"/>
      <c r="AL1759" s="91"/>
      <c r="AM1759" s="91"/>
      <c r="AN1759" s="91"/>
      <c r="AO1759" s="91"/>
    </row>
    <row r="1760" spans="34:41">
      <c r="AH1760" s="91"/>
      <c r="AI1760" s="91"/>
      <c r="AJ1760" s="91"/>
      <c r="AK1760" s="91"/>
      <c r="AL1760" s="91"/>
      <c r="AM1760" s="91"/>
      <c r="AN1760" s="91"/>
      <c r="AO1760" s="91"/>
    </row>
    <row r="1761" spans="34:41">
      <c r="AH1761" s="91"/>
      <c r="AI1761" s="91"/>
      <c r="AJ1761" s="91"/>
      <c r="AK1761" s="91"/>
      <c r="AL1761" s="91"/>
      <c r="AM1761" s="91"/>
      <c r="AN1761" s="91"/>
      <c r="AO1761" s="91"/>
    </row>
    <row r="1762" spans="34:41">
      <c r="AH1762" s="91"/>
      <c r="AI1762" s="91"/>
      <c r="AJ1762" s="91"/>
      <c r="AK1762" s="91"/>
      <c r="AL1762" s="91"/>
      <c r="AM1762" s="91"/>
      <c r="AN1762" s="91"/>
      <c r="AO1762" s="91"/>
    </row>
    <row r="1763" spans="34:41">
      <c r="AH1763" s="91"/>
      <c r="AI1763" s="91"/>
      <c r="AJ1763" s="91"/>
      <c r="AK1763" s="91"/>
      <c r="AL1763" s="91"/>
      <c r="AM1763" s="91"/>
      <c r="AN1763" s="91"/>
      <c r="AO1763" s="91"/>
    </row>
    <row r="1764" spans="34:41">
      <c r="AH1764" s="91"/>
      <c r="AI1764" s="91"/>
      <c r="AJ1764" s="91"/>
      <c r="AK1764" s="91"/>
      <c r="AL1764" s="91"/>
      <c r="AM1764" s="91"/>
      <c r="AN1764" s="91"/>
      <c r="AO1764" s="91"/>
    </row>
    <row r="1765" spans="34:41">
      <c r="AH1765" s="91"/>
      <c r="AI1765" s="91"/>
      <c r="AJ1765" s="91"/>
      <c r="AK1765" s="91"/>
      <c r="AL1765" s="91"/>
      <c r="AM1765" s="91"/>
      <c r="AN1765" s="91"/>
      <c r="AO1765" s="91"/>
    </row>
    <row r="1766" spans="34:41">
      <c r="AH1766" s="91"/>
      <c r="AI1766" s="91"/>
      <c r="AJ1766" s="91"/>
      <c r="AK1766" s="91"/>
      <c r="AL1766" s="91"/>
      <c r="AM1766" s="91"/>
      <c r="AN1766" s="91"/>
      <c r="AO1766" s="91"/>
    </row>
    <row r="1767" spans="34:41">
      <c r="AH1767" s="91"/>
      <c r="AI1767" s="91"/>
      <c r="AJ1767" s="91"/>
      <c r="AK1767" s="91"/>
      <c r="AL1767" s="91"/>
      <c r="AM1767" s="91"/>
      <c r="AN1767" s="91"/>
      <c r="AO1767" s="91"/>
    </row>
    <row r="1768" spans="34:41">
      <c r="AH1768" s="91"/>
      <c r="AI1768" s="91"/>
      <c r="AJ1768" s="91"/>
      <c r="AK1768" s="91"/>
      <c r="AL1768" s="91"/>
      <c r="AM1768" s="91"/>
      <c r="AN1768" s="91"/>
      <c r="AO1768" s="91"/>
    </row>
    <row r="1769" spans="34:41">
      <c r="AH1769" s="91"/>
      <c r="AI1769" s="91"/>
      <c r="AJ1769" s="91"/>
      <c r="AK1769" s="91"/>
      <c r="AL1769" s="91"/>
      <c r="AM1769" s="91"/>
      <c r="AN1769" s="91"/>
      <c r="AO1769" s="91"/>
    </row>
    <row r="1770" spans="34:41">
      <c r="AH1770" s="91"/>
      <c r="AI1770" s="91"/>
      <c r="AJ1770" s="91"/>
      <c r="AK1770" s="91"/>
      <c r="AL1770" s="91"/>
      <c r="AM1770" s="91"/>
      <c r="AN1770" s="91"/>
      <c r="AO1770" s="91"/>
    </row>
    <row r="1771" spans="34:41">
      <c r="AH1771" s="91"/>
      <c r="AI1771" s="91"/>
      <c r="AJ1771" s="91"/>
      <c r="AK1771" s="91"/>
      <c r="AL1771" s="91"/>
      <c r="AM1771" s="91"/>
      <c r="AN1771" s="91"/>
      <c r="AO1771" s="91"/>
    </row>
    <row r="1772" spans="34:41">
      <c r="AH1772" s="91"/>
      <c r="AI1772" s="91"/>
      <c r="AJ1772" s="91"/>
      <c r="AK1772" s="91"/>
      <c r="AL1772" s="91"/>
      <c r="AM1772" s="91"/>
      <c r="AN1772" s="91"/>
      <c r="AO1772" s="91"/>
    </row>
    <row r="1773" spans="34:41">
      <c r="AH1773" s="91"/>
      <c r="AI1773" s="91"/>
      <c r="AJ1773" s="91"/>
      <c r="AK1773" s="91"/>
      <c r="AL1773" s="91"/>
      <c r="AM1773" s="91"/>
      <c r="AN1773" s="91"/>
      <c r="AO1773" s="91"/>
    </row>
    <row r="1774" spans="34:41">
      <c r="AH1774" s="91"/>
      <c r="AI1774" s="91"/>
      <c r="AJ1774" s="91"/>
      <c r="AK1774" s="91"/>
      <c r="AL1774" s="91"/>
      <c r="AM1774" s="91"/>
      <c r="AN1774" s="91"/>
      <c r="AO1774" s="91"/>
    </row>
    <row r="1775" spans="34:41">
      <c r="AH1775" s="91"/>
      <c r="AI1775" s="91"/>
      <c r="AJ1775" s="91"/>
      <c r="AK1775" s="91"/>
      <c r="AL1775" s="91"/>
      <c r="AM1775" s="91"/>
      <c r="AN1775" s="91"/>
      <c r="AO1775" s="91"/>
    </row>
    <row r="1776" spans="34:41">
      <c r="AH1776" s="91"/>
      <c r="AI1776" s="91"/>
      <c r="AJ1776" s="91"/>
      <c r="AK1776" s="91"/>
      <c r="AL1776" s="91"/>
      <c r="AM1776" s="91"/>
      <c r="AN1776" s="91"/>
      <c r="AO1776" s="91"/>
    </row>
    <row r="1777" spans="34:41">
      <c r="AH1777" s="91"/>
      <c r="AI1777" s="91"/>
      <c r="AJ1777" s="91"/>
      <c r="AK1777" s="91"/>
      <c r="AL1777" s="91"/>
      <c r="AM1777" s="91"/>
      <c r="AN1777" s="91"/>
      <c r="AO1777" s="91"/>
    </row>
    <row r="1778" spans="34:41">
      <c r="AH1778" s="91"/>
      <c r="AI1778" s="91"/>
      <c r="AJ1778" s="91"/>
      <c r="AK1778" s="91"/>
      <c r="AL1778" s="91"/>
      <c r="AM1778" s="91"/>
      <c r="AN1778" s="91"/>
      <c r="AO1778" s="91"/>
    </row>
    <row r="1779" spans="34:41">
      <c r="AH1779" s="91"/>
      <c r="AI1779" s="91"/>
      <c r="AJ1779" s="91"/>
      <c r="AK1779" s="91"/>
      <c r="AL1779" s="91"/>
      <c r="AM1779" s="91"/>
      <c r="AN1779" s="91"/>
      <c r="AO1779" s="91"/>
    </row>
    <row r="1780" spans="34:41">
      <c r="AH1780" s="91"/>
      <c r="AI1780" s="91"/>
      <c r="AJ1780" s="91"/>
      <c r="AK1780" s="91"/>
      <c r="AL1780" s="91"/>
      <c r="AM1780" s="91"/>
      <c r="AN1780" s="91"/>
      <c r="AO1780" s="91"/>
    </row>
    <row r="1781" spans="34:41">
      <c r="AH1781" s="91"/>
      <c r="AI1781" s="91"/>
      <c r="AJ1781" s="91"/>
      <c r="AK1781" s="91"/>
      <c r="AL1781" s="91"/>
      <c r="AM1781" s="91"/>
      <c r="AN1781" s="91"/>
      <c r="AO1781" s="91"/>
    </row>
    <row r="1782" spans="34:41">
      <c r="AH1782" s="91"/>
      <c r="AI1782" s="91"/>
      <c r="AJ1782" s="91"/>
      <c r="AK1782" s="91"/>
      <c r="AL1782" s="91"/>
      <c r="AM1782" s="91"/>
      <c r="AN1782" s="91"/>
      <c r="AO1782" s="91"/>
    </row>
    <row r="1783" spans="34:41">
      <c r="AH1783" s="91"/>
      <c r="AI1783" s="91"/>
      <c r="AJ1783" s="91"/>
      <c r="AK1783" s="91"/>
      <c r="AL1783" s="91"/>
      <c r="AM1783" s="91"/>
      <c r="AN1783" s="91"/>
      <c r="AO1783" s="91"/>
    </row>
    <row r="1784" spans="34:41">
      <c r="AH1784" s="91"/>
      <c r="AI1784" s="91"/>
      <c r="AJ1784" s="91"/>
      <c r="AK1784" s="91"/>
      <c r="AL1784" s="91"/>
      <c r="AM1784" s="91"/>
      <c r="AN1784" s="91"/>
      <c r="AO1784" s="91"/>
    </row>
    <row r="1785" spans="34:41">
      <c r="AH1785" s="91"/>
      <c r="AI1785" s="91"/>
      <c r="AJ1785" s="91"/>
      <c r="AK1785" s="91"/>
      <c r="AL1785" s="91"/>
      <c r="AM1785" s="91"/>
      <c r="AN1785" s="91"/>
      <c r="AO1785" s="91"/>
    </row>
    <row r="1786" spans="34:41">
      <c r="AH1786" s="91"/>
      <c r="AI1786" s="91"/>
      <c r="AJ1786" s="91"/>
      <c r="AK1786" s="91"/>
      <c r="AL1786" s="91"/>
      <c r="AM1786" s="91"/>
      <c r="AN1786" s="91"/>
      <c r="AO1786" s="91"/>
    </row>
    <row r="1787" spans="34:41">
      <c r="AH1787" s="91"/>
      <c r="AI1787" s="91"/>
      <c r="AJ1787" s="91"/>
      <c r="AK1787" s="91"/>
      <c r="AL1787" s="91"/>
      <c r="AM1787" s="91"/>
      <c r="AN1787" s="91"/>
      <c r="AO1787" s="91"/>
    </row>
    <row r="1788" spans="34:41">
      <c r="AH1788" s="91"/>
      <c r="AI1788" s="91"/>
      <c r="AJ1788" s="91"/>
      <c r="AK1788" s="91"/>
      <c r="AL1788" s="91"/>
      <c r="AM1788" s="91"/>
      <c r="AN1788" s="91"/>
      <c r="AO1788" s="91"/>
    </row>
    <row r="1789" spans="34:41">
      <c r="AH1789" s="91"/>
      <c r="AI1789" s="91"/>
      <c r="AJ1789" s="91"/>
      <c r="AK1789" s="91"/>
      <c r="AL1789" s="91"/>
      <c r="AM1789" s="91"/>
      <c r="AN1789" s="91"/>
      <c r="AO1789" s="91"/>
    </row>
    <row r="1790" spans="34:41">
      <c r="AH1790" s="91"/>
      <c r="AI1790" s="91"/>
      <c r="AJ1790" s="91"/>
      <c r="AK1790" s="91"/>
      <c r="AL1790" s="91"/>
      <c r="AM1790" s="91"/>
      <c r="AN1790" s="91"/>
      <c r="AO1790" s="91"/>
    </row>
    <row r="1791" spans="34:41">
      <c r="AH1791" s="91"/>
      <c r="AI1791" s="91"/>
      <c r="AJ1791" s="91"/>
      <c r="AK1791" s="91"/>
      <c r="AL1791" s="91"/>
      <c r="AM1791" s="91"/>
      <c r="AN1791" s="91"/>
      <c r="AO1791" s="91"/>
    </row>
    <row r="1792" spans="34:41">
      <c r="AH1792" s="91"/>
      <c r="AI1792" s="91"/>
      <c r="AJ1792" s="91"/>
      <c r="AK1792" s="91"/>
      <c r="AL1792" s="91"/>
      <c r="AM1792" s="91"/>
      <c r="AN1792" s="91"/>
      <c r="AO1792" s="91"/>
    </row>
    <row r="1793" spans="34:41">
      <c r="AH1793" s="91"/>
      <c r="AI1793" s="91"/>
      <c r="AJ1793" s="91"/>
      <c r="AK1793" s="91"/>
      <c r="AL1793" s="91"/>
      <c r="AM1793" s="91"/>
      <c r="AN1793" s="91"/>
      <c r="AO1793" s="91"/>
    </row>
    <row r="1794" spans="34:41">
      <c r="AH1794" s="91"/>
      <c r="AI1794" s="91"/>
      <c r="AJ1794" s="91"/>
      <c r="AK1794" s="91"/>
      <c r="AL1794" s="91"/>
      <c r="AM1794" s="91"/>
      <c r="AN1794" s="91"/>
      <c r="AO1794" s="91"/>
    </row>
    <row r="1795" spans="34:41">
      <c r="AH1795" s="91"/>
      <c r="AI1795" s="91"/>
      <c r="AJ1795" s="91"/>
      <c r="AK1795" s="91"/>
      <c r="AL1795" s="91"/>
      <c r="AM1795" s="91"/>
      <c r="AN1795" s="91"/>
      <c r="AO1795" s="91"/>
    </row>
    <row r="1796" spans="34:41">
      <c r="AH1796" s="91"/>
      <c r="AI1796" s="91"/>
      <c r="AJ1796" s="91"/>
      <c r="AK1796" s="91"/>
      <c r="AL1796" s="91"/>
      <c r="AM1796" s="91"/>
      <c r="AN1796" s="91"/>
      <c r="AO1796" s="91"/>
    </row>
    <row r="1797" spans="34:41">
      <c r="AH1797" s="91"/>
      <c r="AI1797" s="91"/>
      <c r="AJ1797" s="91"/>
      <c r="AK1797" s="91"/>
      <c r="AL1797" s="91"/>
      <c r="AM1797" s="91"/>
      <c r="AN1797" s="91"/>
      <c r="AO1797" s="91"/>
    </row>
    <row r="1798" spans="34:41">
      <c r="AH1798" s="91"/>
      <c r="AI1798" s="91"/>
      <c r="AJ1798" s="91"/>
      <c r="AK1798" s="91"/>
      <c r="AL1798" s="91"/>
      <c r="AM1798" s="91"/>
      <c r="AN1798" s="91"/>
      <c r="AO1798" s="91"/>
    </row>
    <row r="1799" spans="34:41">
      <c r="AH1799" s="91"/>
      <c r="AI1799" s="91"/>
      <c r="AJ1799" s="91"/>
      <c r="AK1799" s="91"/>
      <c r="AL1799" s="91"/>
      <c r="AM1799" s="91"/>
      <c r="AN1799" s="91"/>
      <c r="AO1799" s="91"/>
    </row>
    <row r="1800" spans="34:41">
      <c r="AH1800" s="91"/>
      <c r="AI1800" s="91"/>
      <c r="AJ1800" s="91"/>
      <c r="AK1800" s="91"/>
      <c r="AL1800" s="91"/>
      <c r="AM1800" s="91"/>
      <c r="AN1800" s="91"/>
      <c r="AO1800" s="91"/>
    </row>
    <row r="1801" spans="34:41">
      <c r="AH1801" s="91"/>
      <c r="AI1801" s="91"/>
      <c r="AJ1801" s="91"/>
      <c r="AK1801" s="91"/>
      <c r="AL1801" s="91"/>
      <c r="AM1801" s="91"/>
      <c r="AN1801" s="91"/>
      <c r="AO1801" s="91"/>
    </row>
    <row r="1802" spans="34:41">
      <c r="AH1802" s="91"/>
      <c r="AI1802" s="91"/>
      <c r="AJ1802" s="91"/>
      <c r="AK1802" s="91"/>
      <c r="AL1802" s="91"/>
      <c r="AM1802" s="91"/>
      <c r="AN1802" s="91"/>
      <c r="AO1802" s="91"/>
    </row>
    <row r="1803" spans="34:41">
      <c r="AH1803" s="91"/>
      <c r="AI1803" s="91"/>
      <c r="AJ1803" s="91"/>
      <c r="AK1803" s="91"/>
      <c r="AL1803" s="91"/>
      <c r="AM1803" s="91"/>
      <c r="AN1803" s="91"/>
      <c r="AO1803" s="91"/>
    </row>
    <row r="1804" spans="34:41">
      <c r="AH1804" s="91"/>
      <c r="AI1804" s="91"/>
      <c r="AJ1804" s="91"/>
      <c r="AK1804" s="91"/>
      <c r="AL1804" s="91"/>
      <c r="AM1804" s="91"/>
      <c r="AN1804" s="91"/>
      <c r="AO1804" s="91"/>
    </row>
    <row r="1805" spans="34:41">
      <c r="AH1805" s="91"/>
      <c r="AI1805" s="91"/>
      <c r="AJ1805" s="91"/>
      <c r="AK1805" s="91"/>
      <c r="AL1805" s="91"/>
      <c r="AM1805" s="91"/>
      <c r="AN1805" s="91"/>
      <c r="AO1805" s="91"/>
    </row>
    <row r="1806" spans="34:41">
      <c r="AH1806" s="91"/>
      <c r="AI1806" s="91"/>
      <c r="AJ1806" s="91"/>
      <c r="AK1806" s="91"/>
      <c r="AL1806" s="91"/>
      <c r="AM1806" s="91"/>
      <c r="AN1806" s="91"/>
      <c r="AO1806" s="91"/>
    </row>
    <row r="1807" spans="34:41">
      <c r="AH1807" s="91"/>
      <c r="AI1807" s="91"/>
      <c r="AJ1807" s="91"/>
      <c r="AK1807" s="91"/>
      <c r="AL1807" s="91"/>
      <c r="AM1807" s="91"/>
      <c r="AN1807" s="91"/>
      <c r="AO1807" s="91"/>
    </row>
    <row r="1808" spans="34:41">
      <c r="AH1808" s="91"/>
      <c r="AI1808" s="91"/>
      <c r="AJ1808" s="91"/>
      <c r="AK1808" s="91"/>
      <c r="AL1808" s="91"/>
      <c r="AM1808" s="91"/>
      <c r="AN1808" s="91"/>
      <c r="AO1808" s="91"/>
    </row>
    <row r="1809" spans="34:41">
      <c r="AH1809" s="91"/>
      <c r="AI1809" s="91"/>
      <c r="AJ1809" s="91"/>
      <c r="AK1809" s="91"/>
      <c r="AL1809" s="91"/>
      <c r="AM1809" s="91"/>
      <c r="AN1809" s="91"/>
      <c r="AO1809" s="91"/>
    </row>
    <row r="1810" spans="34:41">
      <c r="AH1810" s="91"/>
      <c r="AI1810" s="91"/>
      <c r="AJ1810" s="91"/>
      <c r="AK1810" s="91"/>
      <c r="AL1810" s="91"/>
      <c r="AM1810" s="91"/>
      <c r="AN1810" s="91"/>
      <c r="AO1810" s="91"/>
    </row>
    <row r="1811" spans="34:41">
      <c r="AH1811" s="91"/>
      <c r="AI1811" s="91"/>
      <c r="AJ1811" s="91"/>
      <c r="AK1811" s="91"/>
      <c r="AL1811" s="91"/>
      <c r="AM1811" s="91"/>
      <c r="AN1811" s="91"/>
      <c r="AO1811" s="91"/>
    </row>
    <row r="1812" spans="34:41">
      <c r="AH1812" s="91"/>
      <c r="AI1812" s="91"/>
      <c r="AJ1812" s="91"/>
      <c r="AK1812" s="91"/>
      <c r="AL1812" s="91"/>
      <c r="AM1812" s="91"/>
      <c r="AN1812" s="91"/>
      <c r="AO1812" s="91"/>
    </row>
    <row r="1813" spans="34:41">
      <c r="AH1813" s="91"/>
      <c r="AI1813" s="91"/>
      <c r="AJ1813" s="91"/>
      <c r="AK1813" s="91"/>
      <c r="AL1813" s="91"/>
      <c r="AM1813" s="91"/>
      <c r="AN1813" s="91"/>
      <c r="AO1813" s="91"/>
    </row>
    <row r="1814" spans="34:41">
      <c r="AH1814" s="91"/>
      <c r="AI1814" s="91"/>
      <c r="AJ1814" s="91"/>
      <c r="AK1814" s="91"/>
      <c r="AL1814" s="91"/>
      <c r="AM1814" s="91"/>
      <c r="AN1814" s="91"/>
      <c r="AO1814" s="91"/>
    </row>
    <row r="1815" spans="34:41">
      <c r="AH1815" s="91"/>
      <c r="AI1815" s="91"/>
      <c r="AJ1815" s="91"/>
      <c r="AK1815" s="91"/>
      <c r="AL1815" s="91"/>
      <c r="AM1815" s="91"/>
      <c r="AN1815" s="91"/>
      <c r="AO1815" s="91"/>
    </row>
    <row r="1816" spans="34:41">
      <c r="AH1816" s="91"/>
      <c r="AI1816" s="91"/>
      <c r="AJ1816" s="91"/>
      <c r="AK1816" s="91"/>
      <c r="AL1816" s="91"/>
      <c r="AM1816" s="91"/>
      <c r="AN1816" s="91"/>
      <c r="AO1816" s="91"/>
    </row>
    <row r="1817" spans="34:41">
      <c r="AH1817" s="91"/>
      <c r="AI1817" s="91"/>
      <c r="AJ1817" s="91"/>
      <c r="AK1817" s="91"/>
      <c r="AL1817" s="91"/>
      <c r="AM1817" s="91"/>
      <c r="AN1817" s="91"/>
      <c r="AO1817" s="91"/>
    </row>
    <row r="1818" spans="34:41">
      <c r="AH1818" s="91"/>
      <c r="AI1818" s="91"/>
      <c r="AJ1818" s="91"/>
      <c r="AK1818" s="91"/>
      <c r="AL1818" s="91"/>
      <c r="AM1818" s="91"/>
      <c r="AN1818" s="91"/>
      <c r="AO1818" s="91"/>
    </row>
    <row r="1819" spans="34:41">
      <c r="AH1819" s="91"/>
      <c r="AI1819" s="91"/>
      <c r="AJ1819" s="91"/>
      <c r="AK1819" s="91"/>
      <c r="AL1819" s="91"/>
      <c r="AM1819" s="91"/>
      <c r="AN1819" s="91"/>
      <c r="AO1819" s="91"/>
    </row>
    <row r="1820" spans="34:41">
      <c r="AH1820" s="91"/>
      <c r="AI1820" s="91"/>
      <c r="AJ1820" s="91"/>
      <c r="AK1820" s="91"/>
      <c r="AL1820" s="91"/>
      <c r="AM1820" s="91"/>
      <c r="AN1820" s="91"/>
      <c r="AO1820" s="91"/>
    </row>
    <row r="1821" spans="34:41">
      <c r="AH1821" s="91"/>
      <c r="AI1821" s="91"/>
      <c r="AJ1821" s="91"/>
      <c r="AK1821" s="91"/>
      <c r="AL1821" s="91"/>
      <c r="AM1821" s="91"/>
      <c r="AN1821" s="91"/>
      <c r="AO1821" s="91"/>
    </row>
    <row r="1822" spans="34:41">
      <c r="AH1822" s="91"/>
      <c r="AI1822" s="91"/>
      <c r="AJ1822" s="91"/>
      <c r="AK1822" s="91"/>
      <c r="AL1822" s="91"/>
      <c r="AM1822" s="91"/>
      <c r="AN1822" s="91"/>
      <c r="AO1822" s="91"/>
    </row>
    <row r="1823" spans="34:41">
      <c r="AH1823" s="91"/>
      <c r="AI1823" s="91"/>
      <c r="AJ1823" s="91"/>
      <c r="AK1823" s="91"/>
      <c r="AL1823" s="91"/>
      <c r="AM1823" s="91"/>
      <c r="AN1823" s="91"/>
      <c r="AO1823" s="91"/>
    </row>
    <row r="1824" spans="34:41">
      <c r="AH1824" s="91"/>
      <c r="AI1824" s="91"/>
      <c r="AJ1824" s="91"/>
      <c r="AK1824" s="91"/>
      <c r="AL1824" s="91"/>
      <c r="AM1824" s="91"/>
      <c r="AN1824" s="91"/>
      <c r="AO1824" s="91"/>
    </row>
    <row r="1825" spans="34:41">
      <c r="AH1825" s="91"/>
      <c r="AI1825" s="91"/>
      <c r="AJ1825" s="91"/>
      <c r="AK1825" s="91"/>
      <c r="AL1825" s="91"/>
      <c r="AM1825" s="91"/>
      <c r="AN1825" s="91"/>
      <c r="AO1825" s="91"/>
    </row>
    <row r="1826" spans="34:41">
      <c r="AH1826" s="91"/>
      <c r="AI1826" s="91"/>
      <c r="AJ1826" s="91"/>
      <c r="AK1826" s="91"/>
      <c r="AL1826" s="91"/>
      <c r="AM1826" s="91"/>
      <c r="AN1826" s="91"/>
      <c r="AO1826" s="91"/>
    </row>
    <row r="1827" spans="34:41">
      <c r="AH1827" s="91"/>
      <c r="AI1827" s="91"/>
      <c r="AJ1827" s="91"/>
      <c r="AK1827" s="91"/>
      <c r="AL1827" s="91"/>
      <c r="AM1827" s="91"/>
      <c r="AN1827" s="91"/>
      <c r="AO1827" s="91"/>
    </row>
    <row r="1828" spans="34:41">
      <c r="AH1828" s="91"/>
      <c r="AI1828" s="91"/>
      <c r="AJ1828" s="91"/>
      <c r="AK1828" s="91"/>
      <c r="AL1828" s="91"/>
      <c r="AM1828" s="91"/>
      <c r="AN1828" s="91"/>
      <c r="AO1828" s="91"/>
    </row>
    <row r="1829" spans="34:41">
      <c r="AH1829" s="91"/>
      <c r="AI1829" s="91"/>
      <c r="AJ1829" s="91"/>
      <c r="AK1829" s="91"/>
      <c r="AL1829" s="91"/>
      <c r="AM1829" s="91"/>
      <c r="AN1829" s="91"/>
      <c r="AO1829" s="91"/>
    </row>
    <row r="1830" spans="34:41">
      <c r="AH1830" s="91"/>
      <c r="AI1830" s="91"/>
      <c r="AJ1830" s="91"/>
      <c r="AK1830" s="91"/>
      <c r="AL1830" s="91"/>
      <c r="AM1830" s="91"/>
      <c r="AN1830" s="91"/>
      <c r="AO1830" s="91"/>
    </row>
    <row r="1831" spans="34:41">
      <c r="AH1831" s="91"/>
      <c r="AI1831" s="91"/>
      <c r="AJ1831" s="91"/>
      <c r="AK1831" s="91"/>
      <c r="AL1831" s="91"/>
      <c r="AM1831" s="91"/>
      <c r="AN1831" s="91"/>
      <c r="AO1831" s="91"/>
    </row>
    <row r="1832" spans="34:41">
      <c r="AH1832" s="91"/>
      <c r="AI1832" s="91"/>
      <c r="AJ1832" s="91"/>
      <c r="AK1832" s="91"/>
      <c r="AL1832" s="91"/>
      <c r="AM1832" s="91"/>
      <c r="AN1832" s="91"/>
      <c r="AO1832" s="91"/>
    </row>
    <row r="1833" spans="34:41">
      <c r="AH1833" s="91"/>
      <c r="AI1833" s="91"/>
      <c r="AJ1833" s="91"/>
      <c r="AK1833" s="91"/>
      <c r="AL1833" s="91"/>
      <c r="AM1833" s="91"/>
      <c r="AN1833" s="91"/>
      <c r="AO1833" s="91"/>
    </row>
    <row r="1834" spans="34:41">
      <c r="AH1834" s="91"/>
      <c r="AI1834" s="91"/>
      <c r="AJ1834" s="91"/>
      <c r="AK1834" s="91"/>
      <c r="AL1834" s="91"/>
      <c r="AM1834" s="91"/>
      <c r="AN1834" s="91"/>
      <c r="AO1834" s="91"/>
    </row>
    <row r="1835" spans="34:41">
      <c r="AH1835" s="91"/>
      <c r="AI1835" s="91"/>
      <c r="AJ1835" s="91"/>
      <c r="AK1835" s="91"/>
      <c r="AL1835" s="91"/>
      <c r="AM1835" s="91"/>
      <c r="AN1835" s="91"/>
      <c r="AO1835" s="91"/>
    </row>
    <row r="1836" spans="34:41">
      <c r="AH1836" s="91"/>
      <c r="AI1836" s="91"/>
      <c r="AJ1836" s="91"/>
      <c r="AK1836" s="91"/>
      <c r="AL1836" s="91"/>
      <c r="AM1836" s="91"/>
      <c r="AN1836" s="91"/>
      <c r="AO1836" s="91"/>
    </row>
    <row r="1837" spans="34:41">
      <c r="AH1837" s="91"/>
      <c r="AI1837" s="91"/>
      <c r="AJ1837" s="91"/>
      <c r="AK1837" s="91"/>
      <c r="AL1837" s="91"/>
      <c r="AM1837" s="91"/>
      <c r="AN1837" s="91"/>
      <c r="AO1837" s="91"/>
    </row>
    <row r="1838" spans="34:41">
      <c r="AH1838" s="91"/>
      <c r="AI1838" s="91"/>
      <c r="AJ1838" s="91"/>
      <c r="AK1838" s="91"/>
      <c r="AL1838" s="91"/>
      <c r="AM1838" s="91"/>
      <c r="AN1838" s="91"/>
      <c r="AO1838" s="91"/>
    </row>
    <row r="1839" spans="34:41">
      <c r="AH1839" s="91"/>
      <c r="AI1839" s="91"/>
      <c r="AJ1839" s="91"/>
      <c r="AK1839" s="91"/>
      <c r="AL1839" s="91"/>
      <c r="AM1839" s="91"/>
      <c r="AN1839" s="91"/>
      <c r="AO1839" s="91"/>
    </row>
    <row r="1840" spans="34:41">
      <c r="AH1840" s="91"/>
      <c r="AI1840" s="91"/>
      <c r="AJ1840" s="91"/>
      <c r="AK1840" s="91"/>
      <c r="AL1840" s="91"/>
      <c r="AM1840" s="91"/>
      <c r="AN1840" s="91"/>
      <c r="AO1840" s="91"/>
    </row>
    <row r="1841" spans="34:41">
      <c r="AH1841" s="91"/>
      <c r="AI1841" s="91"/>
      <c r="AJ1841" s="91"/>
      <c r="AK1841" s="91"/>
      <c r="AL1841" s="91"/>
      <c r="AM1841" s="91"/>
      <c r="AN1841" s="91"/>
      <c r="AO1841" s="91"/>
    </row>
    <row r="1842" spans="34:41">
      <c r="AH1842" s="91"/>
      <c r="AI1842" s="91"/>
      <c r="AJ1842" s="91"/>
      <c r="AK1842" s="91"/>
      <c r="AL1842" s="91"/>
      <c r="AM1842" s="91"/>
      <c r="AN1842" s="91"/>
      <c r="AO1842" s="91"/>
    </row>
    <row r="1843" spans="34:41">
      <c r="AH1843" s="91"/>
      <c r="AI1843" s="91"/>
      <c r="AJ1843" s="91"/>
      <c r="AK1843" s="91"/>
      <c r="AL1843" s="91"/>
      <c r="AM1843" s="91"/>
      <c r="AN1843" s="91"/>
      <c r="AO1843" s="91"/>
    </row>
    <row r="1844" spans="34:41">
      <c r="AH1844" s="91"/>
      <c r="AI1844" s="91"/>
      <c r="AJ1844" s="91"/>
      <c r="AK1844" s="91"/>
      <c r="AL1844" s="91"/>
      <c r="AM1844" s="91"/>
      <c r="AN1844" s="91"/>
      <c r="AO1844" s="91"/>
    </row>
    <row r="1845" spans="34:41">
      <c r="AH1845" s="91"/>
      <c r="AI1845" s="91"/>
      <c r="AJ1845" s="91"/>
      <c r="AK1845" s="91"/>
      <c r="AL1845" s="91"/>
      <c r="AM1845" s="91"/>
      <c r="AN1845" s="91"/>
      <c r="AO1845" s="91"/>
    </row>
    <row r="1846" spans="34:41">
      <c r="AH1846" s="91"/>
      <c r="AI1846" s="91"/>
      <c r="AJ1846" s="91"/>
      <c r="AK1846" s="91"/>
      <c r="AL1846" s="91"/>
      <c r="AM1846" s="91"/>
      <c r="AN1846" s="91"/>
      <c r="AO1846" s="91"/>
    </row>
    <row r="1847" spans="34:41">
      <c r="AH1847" s="91"/>
      <c r="AI1847" s="91"/>
      <c r="AJ1847" s="91"/>
      <c r="AK1847" s="91"/>
      <c r="AL1847" s="91"/>
      <c r="AM1847" s="91"/>
      <c r="AN1847" s="91"/>
      <c r="AO1847" s="91"/>
    </row>
    <row r="1848" spans="34:41">
      <c r="AH1848" s="91"/>
      <c r="AI1848" s="91"/>
      <c r="AJ1848" s="91"/>
      <c r="AK1848" s="91"/>
      <c r="AL1848" s="91"/>
      <c r="AM1848" s="91"/>
      <c r="AN1848" s="91"/>
      <c r="AO1848" s="91"/>
    </row>
    <row r="1849" spans="34:41">
      <c r="AH1849" s="91"/>
      <c r="AI1849" s="91"/>
      <c r="AJ1849" s="91"/>
      <c r="AK1849" s="91"/>
      <c r="AL1849" s="91"/>
      <c r="AM1849" s="91"/>
      <c r="AN1849" s="91"/>
      <c r="AO1849" s="91"/>
    </row>
    <row r="1850" spans="34:41">
      <c r="AH1850" s="91"/>
      <c r="AI1850" s="91"/>
      <c r="AJ1850" s="91"/>
      <c r="AK1850" s="91"/>
      <c r="AL1850" s="91"/>
      <c r="AM1850" s="91"/>
      <c r="AN1850" s="91"/>
      <c r="AO1850" s="91"/>
    </row>
    <row r="1851" spans="34:41">
      <c r="AH1851" s="91"/>
      <c r="AI1851" s="91"/>
      <c r="AJ1851" s="91"/>
      <c r="AK1851" s="91"/>
      <c r="AL1851" s="91"/>
      <c r="AM1851" s="91"/>
      <c r="AN1851" s="91"/>
      <c r="AO1851" s="91"/>
    </row>
    <row r="1852" spans="34:41">
      <c r="AH1852" s="91"/>
      <c r="AI1852" s="91"/>
      <c r="AJ1852" s="91"/>
      <c r="AK1852" s="91"/>
      <c r="AL1852" s="91"/>
      <c r="AM1852" s="91"/>
      <c r="AN1852" s="91"/>
      <c r="AO1852" s="91"/>
    </row>
    <row r="1853" spans="34:41">
      <c r="AH1853" s="91"/>
      <c r="AI1853" s="91"/>
      <c r="AJ1853" s="91"/>
      <c r="AK1853" s="91"/>
      <c r="AL1853" s="91"/>
      <c r="AM1853" s="91"/>
      <c r="AN1853" s="91"/>
      <c r="AO1853" s="91"/>
    </row>
    <row r="1854" spans="34:41">
      <c r="AH1854" s="91"/>
      <c r="AI1854" s="91"/>
      <c r="AJ1854" s="91"/>
      <c r="AK1854" s="91"/>
      <c r="AL1854" s="91"/>
      <c r="AM1854" s="91"/>
      <c r="AN1854" s="91"/>
      <c r="AO1854" s="91"/>
    </row>
    <row r="1855" spans="34:41">
      <c r="AH1855" s="91"/>
      <c r="AI1855" s="91"/>
      <c r="AJ1855" s="91"/>
      <c r="AK1855" s="91"/>
      <c r="AL1855" s="91"/>
      <c r="AM1855" s="91"/>
      <c r="AN1855" s="91"/>
      <c r="AO1855" s="91"/>
    </row>
    <row r="1856" spans="34:41">
      <c r="AH1856" s="91"/>
      <c r="AI1856" s="91"/>
      <c r="AJ1856" s="91"/>
      <c r="AK1856" s="91"/>
      <c r="AL1856" s="91"/>
      <c r="AM1856" s="91"/>
      <c r="AN1856" s="91"/>
      <c r="AO1856" s="91"/>
    </row>
    <row r="1857" spans="34:41">
      <c r="AH1857" s="91"/>
      <c r="AI1857" s="91"/>
      <c r="AJ1857" s="91"/>
      <c r="AK1857" s="91"/>
      <c r="AL1857" s="91"/>
      <c r="AM1857" s="91"/>
      <c r="AN1857" s="91"/>
      <c r="AO1857" s="91"/>
    </row>
    <row r="1858" spans="34:41">
      <c r="AH1858" s="91"/>
      <c r="AI1858" s="91"/>
      <c r="AJ1858" s="91"/>
      <c r="AK1858" s="91"/>
      <c r="AL1858" s="91"/>
      <c r="AM1858" s="91"/>
      <c r="AN1858" s="91"/>
      <c r="AO1858" s="91"/>
    </row>
    <row r="1859" spans="34:41">
      <c r="AH1859" s="91"/>
      <c r="AI1859" s="91"/>
      <c r="AJ1859" s="91"/>
      <c r="AK1859" s="91"/>
      <c r="AL1859" s="91"/>
      <c r="AM1859" s="91"/>
      <c r="AN1859" s="91"/>
      <c r="AO1859" s="91"/>
    </row>
    <row r="1860" spans="34:41">
      <c r="AH1860" s="91"/>
      <c r="AI1860" s="91"/>
      <c r="AJ1860" s="91"/>
      <c r="AK1860" s="91"/>
      <c r="AL1860" s="91"/>
      <c r="AM1860" s="91"/>
      <c r="AN1860" s="91"/>
      <c r="AO1860" s="91"/>
    </row>
    <row r="1861" spans="34:41">
      <c r="AH1861" s="91"/>
      <c r="AI1861" s="91"/>
      <c r="AJ1861" s="91"/>
      <c r="AK1861" s="91"/>
      <c r="AL1861" s="91"/>
      <c r="AM1861" s="91"/>
      <c r="AN1861" s="91"/>
      <c r="AO1861" s="91"/>
    </row>
    <row r="1862" spans="34:41">
      <c r="AH1862" s="91"/>
      <c r="AI1862" s="91"/>
      <c r="AJ1862" s="91"/>
      <c r="AK1862" s="91"/>
      <c r="AL1862" s="91"/>
      <c r="AM1862" s="91"/>
      <c r="AN1862" s="91"/>
      <c r="AO1862" s="91"/>
    </row>
    <row r="1863" spans="34:41">
      <c r="AH1863" s="91"/>
      <c r="AI1863" s="91"/>
      <c r="AJ1863" s="91"/>
      <c r="AK1863" s="91"/>
      <c r="AL1863" s="91"/>
      <c r="AM1863" s="91"/>
      <c r="AN1863" s="91"/>
      <c r="AO1863" s="91"/>
    </row>
    <row r="1864" spans="34:41">
      <c r="AH1864" s="91"/>
      <c r="AI1864" s="91"/>
      <c r="AJ1864" s="91"/>
      <c r="AK1864" s="91"/>
      <c r="AL1864" s="91"/>
      <c r="AM1864" s="91"/>
      <c r="AN1864" s="91"/>
      <c r="AO1864" s="91"/>
    </row>
    <row r="1865" spans="34:41">
      <c r="AH1865" s="91"/>
      <c r="AI1865" s="91"/>
      <c r="AJ1865" s="91"/>
      <c r="AK1865" s="91"/>
      <c r="AL1865" s="91"/>
      <c r="AM1865" s="91"/>
      <c r="AN1865" s="91"/>
      <c r="AO1865" s="91"/>
    </row>
    <row r="1866" spans="34:41">
      <c r="AH1866" s="91"/>
      <c r="AI1866" s="91"/>
      <c r="AJ1866" s="91"/>
      <c r="AK1866" s="91"/>
      <c r="AL1866" s="91"/>
      <c r="AM1866" s="91"/>
      <c r="AN1866" s="91"/>
      <c r="AO1866" s="91"/>
    </row>
    <row r="1867" spans="34:41">
      <c r="AH1867" s="91"/>
      <c r="AI1867" s="91"/>
      <c r="AJ1867" s="91"/>
      <c r="AK1867" s="91"/>
      <c r="AL1867" s="91"/>
      <c r="AM1867" s="91"/>
      <c r="AN1867" s="91"/>
      <c r="AO1867" s="91"/>
    </row>
    <row r="1868" spans="34:41">
      <c r="AH1868" s="91"/>
      <c r="AI1868" s="91"/>
      <c r="AJ1868" s="91"/>
      <c r="AK1868" s="91"/>
      <c r="AL1868" s="91"/>
      <c r="AM1868" s="91"/>
      <c r="AN1868" s="91"/>
      <c r="AO1868" s="91"/>
    </row>
    <row r="1869" spans="34:41">
      <c r="AH1869" s="91"/>
      <c r="AI1869" s="91"/>
      <c r="AJ1869" s="91"/>
      <c r="AK1869" s="91"/>
      <c r="AL1869" s="91"/>
      <c r="AM1869" s="91"/>
      <c r="AN1869" s="91"/>
      <c r="AO1869" s="91"/>
    </row>
    <row r="1870" spans="34:41">
      <c r="AH1870" s="91"/>
      <c r="AI1870" s="91"/>
      <c r="AJ1870" s="91"/>
      <c r="AK1870" s="91"/>
      <c r="AL1870" s="91"/>
      <c r="AM1870" s="91"/>
      <c r="AN1870" s="91"/>
      <c r="AO1870" s="91"/>
    </row>
    <row r="1871" spans="34:41">
      <c r="AH1871" s="91"/>
      <c r="AI1871" s="91"/>
      <c r="AJ1871" s="91"/>
      <c r="AK1871" s="91"/>
      <c r="AL1871" s="91"/>
      <c r="AM1871" s="91"/>
      <c r="AN1871" s="91"/>
      <c r="AO1871" s="91"/>
    </row>
    <row r="1872" spans="34:41">
      <c r="AH1872" s="91"/>
      <c r="AI1872" s="91"/>
      <c r="AJ1872" s="91"/>
      <c r="AK1872" s="91"/>
      <c r="AL1872" s="91"/>
      <c r="AM1872" s="91"/>
      <c r="AN1872" s="91"/>
      <c r="AO1872" s="91"/>
    </row>
    <row r="1873" spans="34:41">
      <c r="AH1873" s="91"/>
      <c r="AI1873" s="91"/>
      <c r="AJ1873" s="91"/>
      <c r="AK1873" s="91"/>
      <c r="AL1873" s="91"/>
      <c r="AM1873" s="91"/>
      <c r="AN1873" s="91"/>
      <c r="AO1873" s="91"/>
    </row>
    <row r="1874" spans="34:41">
      <c r="AH1874" s="91"/>
      <c r="AI1874" s="91"/>
      <c r="AJ1874" s="91"/>
      <c r="AK1874" s="91"/>
      <c r="AL1874" s="91"/>
      <c r="AM1874" s="91"/>
      <c r="AN1874" s="91"/>
      <c r="AO1874" s="91"/>
    </row>
    <row r="1875" spans="34:41">
      <c r="AH1875" s="91"/>
      <c r="AI1875" s="91"/>
      <c r="AJ1875" s="91"/>
      <c r="AK1875" s="91"/>
      <c r="AL1875" s="91"/>
      <c r="AM1875" s="91"/>
      <c r="AN1875" s="91"/>
      <c r="AO1875" s="91"/>
    </row>
    <row r="1876" spans="34:41">
      <c r="AH1876" s="91"/>
      <c r="AI1876" s="91"/>
      <c r="AJ1876" s="91"/>
      <c r="AK1876" s="91"/>
      <c r="AL1876" s="91"/>
      <c r="AM1876" s="91"/>
      <c r="AN1876" s="91"/>
      <c r="AO1876" s="91"/>
    </row>
    <row r="1877" spans="34:41">
      <c r="AH1877" s="91"/>
      <c r="AI1877" s="91"/>
      <c r="AJ1877" s="91"/>
      <c r="AK1877" s="91"/>
      <c r="AL1877" s="91"/>
      <c r="AM1877" s="91"/>
      <c r="AN1877" s="91"/>
      <c r="AO1877" s="91"/>
    </row>
    <row r="1878" spans="34:41">
      <c r="AH1878" s="91"/>
      <c r="AI1878" s="91"/>
      <c r="AJ1878" s="91"/>
      <c r="AK1878" s="91"/>
      <c r="AL1878" s="91"/>
      <c r="AM1878" s="91"/>
      <c r="AN1878" s="91"/>
      <c r="AO1878" s="91"/>
    </row>
    <row r="1879" spans="34:41">
      <c r="AH1879" s="91"/>
      <c r="AI1879" s="91"/>
      <c r="AJ1879" s="91"/>
      <c r="AK1879" s="91"/>
      <c r="AL1879" s="91"/>
      <c r="AM1879" s="91"/>
      <c r="AN1879" s="91"/>
      <c r="AO1879" s="91"/>
    </row>
    <row r="1880" spans="34:41">
      <c r="AH1880" s="91"/>
      <c r="AI1880" s="91"/>
      <c r="AJ1880" s="91"/>
      <c r="AK1880" s="91"/>
      <c r="AL1880" s="91"/>
      <c r="AM1880" s="91"/>
      <c r="AN1880" s="91"/>
      <c r="AO1880" s="91"/>
    </row>
    <row r="1881" spans="34:41">
      <c r="AH1881" s="91"/>
      <c r="AI1881" s="91"/>
      <c r="AJ1881" s="91"/>
      <c r="AK1881" s="91"/>
      <c r="AL1881" s="91"/>
      <c r="AM1881" s="91"/>
      <c r="AN1881" s="91"/>
      <c r="AO1881" s="91"/>
    </row>
    <row r="1882" spans="34:41">
      <c r="AH1882" s="91"/>
      <c r="AI1882" s="91"/>
      <c r="AJ1882" s="91"/>
      <c r="AK1882" s="91"/>
      <c r="AL1882" s="91"/>
      <c r="AM1882" s="91"/>
      <c r="AN1882" s="91"/>
      <c r="AO1882" s="91"/>
    </row>
    <row r="1883" spans="34:41">
      <c r="AH1883" s="91"/>
      <c r="AI1883" s="91"/>
      <c r="AJ1883" s="91"/>
      <c r="AK1883" s="91"/>
      <c r="AL1883" s="91"/>
      <c r="AM1883" s="91"/>
      <c r="AN1883" s="91"/>
      <c r="AO1883" s="91"/>
    </row>
    <row r="1884" spans="34:41">
      <c r="AH1884" s="91"/>
      <c r="AI1884" s="91"/>
      <c r="AJ1884" s="91"/>
      <c r="AK1884" s="91"/>
      <c r="AL1884" s="91"/>
      <c r="AM1884" s="91"/>
      <c r="AN1884" s="91"/>
      <c r="AO1884" s="91"/>
    </row>
    <row r="1885" spans="34:41">
      <c r="AH1885" s="91"/>
      <c r="AI1885" s="91"/>
      <c r="AJ1885" s="91"/>
      <c r="AK1885" s="91"/>
      <c r="AL1885" s="91"/>
      <c r="AM1885" s="91"/>
      <c r="AN1885" s="91"/>
      <c r="AO1885" s="91"/>
    </row>
    <row r="1886" spans="34:41">
      <c r="AH1886" s="91"/>
      <c r="AI1886" s="91"/>
      <c r="AJ1886" s="91"/>
      <c r="AK1886" s="91"/>
      <c r="AL1886" s="91"/>
      <c r="AM1886" s="91"/>
      <c r="AN1886" s="91"/>
      <c r="AO1886" s="91"/>
    </row>
    <row r="1887" spans="34:41">
      <c r="AH1887" s="91"/>
      <c r="AI1887" s="91"/>
      <c r="AJ1887" s="91"/>
      <c r="AK1887" s="91"/>
      <c r="AL1887" s="91"/>
      <c r="AM1887" s="91"/>
      <c r="AN1887" s="91"/>
      <c r="AO1887" s="91"/>
    </row>
    <row r="1888" spans="34:41">
      <c r="AH1888" s="91"/>
      <c r="AI1888" s="91"/>
      <c r="AJ1888" s="91"/>
      <c r="AK1888" s="91"/>
      <c r="AL1888" s="91"/>
      <c r="AM1888" s="91"/>
      <c r="AN1888" s="91"/>
      <c r="AO1888" s="91"/>
    </row>
    <row r="1889" spans="34:41">
      <c r="AH1889" s="91"/>
      <c r="AI1889" s="91"/>
      <c r="AJ1889" s="91"/>
      <c r="AK1889" s="91"/>
      <c r="AL1889" s="91"/>
      <c r="AM1889" s="91"/>
      <c r="AN1889" s="91"/>
      <c r="AO1889" s="91"/>
    </row>
    <row r="1890" spans="34:41">
      <c r="AH1890" s="91"/>
      <c r="AI1890" s="91"/>
      <c r="AJ1890" s="91"/>
      <c r="AK1890" s="91"/>
      <c r="AL1890" s="91"/>
      <c r="AM1890" s="91"/>
      <c r="AN1890" s="91"/>
      <c r="AO1890" s="91"/>
    </row>
    <row r="1891" spans="34:41">
      <c r="AH1891" s="91"/>
      <c r="AI1891" s="91"/>
      <c r="AJ1891" s="91"/>
      <c r="AK1891" s="91"/>
      <c r="AL1891" s="91"/>
      <c r="AM1891" s="91"/>
      <c r="AN1891" s="91"/>
      <c r="AO1891" s="91"/>
    </row>
    <row r="1892" spans="34:41">
      <c r="AH1892" s="91"/>
      <c r="AI1892" s="91"/>
      <c r="AJ1892" s="91"/>
      <c r="AK1892" s="91"/>
      <c r="AL1892" s="91"/>
      <c r="AM1892" s="91"/>
      <c r="AN1892" s="91"/>
      <c r="AO1892" s="91"/>
    </row>
    <row r="1893" spans="34:41">
      <c r="AH1893" s="91"/>
      <c r="AI1893" s="91"/>
      <c r="AJ1893" s="91"/>
      <c r="AK1893" s="91"/>
      <c r="AL1893" s="91"/>
      <c r="AM1893" s="91"/>
      <c r="AN1893" s="91"/>
      <c r="AO1893" s="91"/>
    </row>
    <row r="1894" spans="34:41">
      <c r="AH1894" s="91"/>
      <c r="AI1894" s="91"/>
      <c r="AJ1894" s="91"/>
      <c r="AK1894" s="91"/>
      <c r="AL1894" s="91"/>
      <c r="AM1894" s="91"/>
      <c r="AN1894" s="91"/>
      <c r="AO1894" s="91"/>
    </row>
    <row r="1895" spans="34:41">
      <c r="AH1895" s="91"/>
      <c r="AI1895" s="91"/>
      <c r="AJ1895" s="91"/>
      <c r="AK1895" s="91"/>
      <c r="AL1895" s="91"/>
      <c r="AM1895" s="91"/>
      <c r="AN1895" s="91"/>
      <c r="AO1895" s="91"/>
    </row>
    <row r="1896" spans="34:41">
      <c r="AH1896" s="91"/>
      <c r="AI1896" s="91"/>
      <c r="AJ1896" s="91"/>
      <c r="AK1896" s="91"/>
      <c r="AL1896" s="91"/>
      <c r="AM1896" s="91"/>
      <c r="AN1896" s="91"/>
      <c r="AO1896" s="91"/>
    </row>
    <row r="1897" spans="34:41">
      <c r="AH1897" s="91"/>
      <c r="AI1897" s="91"/>
      <c r="AJ1897" s="91"/>
      <c r="AK1897" s="91"/>
      <c r="AL1897" s="91"/>
      <c r="AM1897" s="91"/>
      <c r="AN1897" s="91"/>
      <c r="AO1897" s="91"/>
    </row>
    <row r="1898" spans="34:41">
      <c r="AH1898" s="91"/>
      <c r="AI1898" s="91"/>
      <c r="AJ1898" s="91"/>
      <c r="AK1898" s="91"/>
      <c r="AL1898" s="91"/>
      <c r="AM1898" s="91"/>
      <c r="AN1898" s="91"/>
      <c r="AO1898" s="91"/>
    </row>
    <row r="1899" spans="34:41">
      <c r="AH1899" s="91"/>
      <c r="AI1899" s="91"/>
      <c r="AJ1899" s="91"/>
      <c r="AK1899" s="91"/>
      <c r="AL1899" s="91"/>
      <c r="AM1899" s="91"/>
      <c r="AN1899" s="91"/>
      <c r="AO1899" s="91"/>
    </row>
    <row r="1900" spans="34:41">
      <c r="AH1900" s="91"/>
      <c r="AI1900" s="91"/>
      <c r="AJ1900" s="91"/>
      <c r="AK1900" s="91"/>
      <c r="AL1900" s="91"/>
      <c r="AM1900" s="91"/>
      <c r="AN1900" s="91"/>
      <c r="AO1900" s="91"/>
    </row>
    <row r="1901" spans="34:41">
      <c r="AH1901" s="91"/>
      <c r="AI1901" s="91"/>
      <c r="AJ1901" s="91"/>
      <c r="AK1901" s="91"/>
      <c r="AL1901" s="91"/>
      <c r="AM1901" s="91"/>
      <c r="AN1901" s="91"/>
      <c r="AO1901" s="91"/>
    </row>
    <row r="1902" spans="34:41">
      <c r="AH1902" s="91"/>
      <c r="AI1902" s="91"/>
      <c r="AJ1902" s="91"/>
      <c r="AK1902" s="91"/>
      <c r="AL1902" s="91"/>
      <c r="AM1902" s="91"/>
      <c r="AN1902" s="91"/>
      <c r="AO1902" s="91"/>
    </row>
    <row r="1903" spans="34:41">
      <c r="AH1903" s="91"/>
      <c r="AI1903" s="91"/>
      <c r="AJ1903" s="91"/>
      <c r="AK1903" s="91"/>
      <c r="AL1903" s="91"/>
      <c r="AM1903" s="91"/>
      <c r="AN1903" s="91"/>
      <c r="AO1903" s="91"/>
    </row>
    <row r="1904" spans="34:41">
      <c r="AH1904" s="91"/>
      <c r="AI1904" s="91"/>
      <c r="AJ1904" s="91"/>
      <c r="AK1904" s="91"/>
      <c r="AL1904" s="91"/>
      <c r="AM1904" s="91"/>
      <c r="AN1904" s="91"/>
      <c r="AO1904" s="91"/>
    </row>
    <row r="1905" spans="1:42">
      <c r="AH1905" s="91"/>
      <c r="AI1905" s="91"/>
      <c r="AJ1905" s="91"/>
      <c r="AK1905" s="91"/>
      <c r="AL1905" s="91"/>
      <c r="AM1905" s="91"/>
      <c r="AN1905" s="91"/>
      <c r="AO1905" s="91"/>
    </row>
    <row r="1906" spans="1:42">
      <c r="AH1906" s="91"/>
      <c r="AI1906" s="91"/>
      <c r="AJ1906" s="91"/>
      <c r="AK1906" s="91"/>
      <c r="AL1906" s="91"/>
      <c r="AM1906" s="91"/>
      <c r="AN1906" s="91"/>
      <c r="AO1906" s="91"/>
    </row>
    <row r="1907" spans="1:42">
      <c r="AH1907" s="91"/>
      <c r="AI1907" s="91"/>
      <c r="AJ1907" s="91"/>
      <c r="AK1907" s="91"/>
      <c r="AL1907" s="91"/>
      <c r="AM1907" s="91"/>
      <c r="AN1907" s="91"/>
      <c r="AO1907" s="91"/>
    </row>
    <row r="1908" spans="1:42">
      <c r="AH1908" s="91"/>
      <c r="AI1908" s="91"/>
      <c r="AJ1908" s="91"/>
      <c r="AK1908" s="91"/>
      <c r="AL1908" s="91"/>
      <c r="AM1908" s="91"/>
      <c r="AN1908" s="91"/>
      <c r="AO1908" s="91"/>
    </row>
    <row r="1909" spans="1:42">
      <c r="AH1909" s="91"/>
      <c r="AI1909" s="91"/>
      <c r="AJ1909" s="91"/>
      <c r="AK1909" s="91"/>
      <c r="AL1909" s="91"/>
      <c r="AM1909" s="91"/>
      <c r="AN1909" s="91"/>
      <c r="AO1909" s="91"/>
    </row>
    <row r="1910" spans="1:42">
      <c r="AH1910" s="91"/>
      <c r="AI1910" s="91"/>
      <c r="AJ1910" s="91"/>
      <c r="AK1910" s="91"/>
      <c r="AL1910" s="91"/>
      <c r="AM1910" s="91"/>
      <c r="AN1910" s="91"/>
      <c r="AO1910" s="91"/>
    </row>
    <row r="1911" spans="1:42">
      <c r="AH1911" s="91"/>
      <c r="AI1911" s="91"/>
      <c r="AJ1911" s="91"/>
      <c r="AK1911" s="91"/>
      <c r="AL1911" s="91"/>
      <c r="AM1911" s="91"/>
      <c r="AN1911" s="91"/>
      <c r="AO1911" s="91"/>
    </row>
    <row r="1912" spans="1:42">
      <c r="AH1912" s="91"/>
      <c r="AI1912" s="91"/>
      <c r="AJ1912" s="91"/>
      <c r="AK1912" s="91"/>
      <c r="AL1912" s="91"/>
      <c r="AM1912" s="91"/>
      <c r="AN1912" s="91"/>
      <c r="AO1912" s="91"/>
    </row>
    <row r="1913" spans="1:42">
      <c r="AH1913" s="91"/>
      <c r="AI1913" s="91"/>
      <c r="AJ1913" s="91"/>
      <c r="AK1913" s="91"/>
      <c r="AL1913" s="91"/>
      <c r="AM1913" s="91"/>
      <c r="AN1913" s="91"/>
      <c r="AO1913" s="91"/>
    </row>
    <row r="1914" spans="1:42">
      <c r="AH1914" s="91"/>
      <c r="AI1914" s="91"/>
      <c r="AJ1914" s="91"/>
      <c r="AK1914" s="91"/>
      <c r="AL1914" s="91"/>
      <c r="AM1914" s="91"/>
      <c r="AN1914" s="91"/>
      <c r="AO1914" s="91"/>
    </row>
    <row r="1915" spans="1:42">
      <c r="AH1915" s="91"/>
      <c r="AI1915" s="91"/>
      <c r="AJ1915" s="91"/>
      <c r="AK1915" s="91"/>
      <c r="AL1915" s="91"/>
      <c r="AM1915" s="91"/>
      <c r="AN1915" s="91"/>
      <c r="AO1915" s="91"/>
    </row>
    <row r="1916" spans="1:42">
      <c r="AH1916" s="91"/>
      <c r="AI1916" s="91"/>
      <c r="AJ1916" s="91"/>
      <c r="AK1916" s="91"/>
      <c r="AL1916" s="91"/>
      <c r="AM1916" s="91"/>
      <c r="AN1916" s="91"/>
      <c r="AO1916" s="91"/>
    </row>
    <row r="1917" spans="1:42">
      <c r="AH1917" s="24"/>
      <c r="AI1917" s="24"/>
      <c r="AJ1917" s="24"/>
      <c r="AK1917" s="24"/>
      <c r="AL1917" s="24"/>
      <c r="AM1917" s="24"/>
      <c r="AN1917" s="24"/>
      <c r="AO1917" s="24"/>
      <c r="AP1917" s="24"/>
    </row>
    <row r="1918" spans="1:42">
      <c r="AH1918" s="24"/>
      <c r="AI1918" s="24"/>
      <c r="AJ1918" s="24"/>
      <c r="AK1918" s="24"/>
      <c r="AL1918" s="24"/>
      <c r="AM1918" s="24"/>
      <c r="AN1918" s="24"/>
      <c r="AO1918" s="24"/>
      <c r="AP1918" s="24"/>
    </row>
    <row r="1919" spans="1:42">
      <c r="AH1919" s="24"/>
      <c r="AI1919" s="24"/>
      <c r="AJ1919" s="24"/>
      <c r="AK1919" s="24"/>
      <c r="AL1919" s="24"/>
      <c r="AM1919" s="24"/>
      <c r="AN1919" s="24"/>
      <c r="AO1919" s="24"/>
      <c r="AP1919" s="24"/>
    </row>
    <row r="1920" spans="1:42">
      <c r="A1920" s="24"/>
      <c r="B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</row>
    <row r="1921" spans="1:42">
      <c r="A1921" s="24"/>
      <c r="B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</row>
    <row r="1922" spans="1:42">
      <c r="A1922" s="24"/>
      <c r="B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</row>
    <row r="1923" spans="1:42">
      <c r="A1923" s="24"/>
      <c r="B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</row>
    <row r="1924" spans="1:42">
      <c r="A1924" s="24"/>
      <c r="B1924" s="24"/>
      <c r="AH1924" s="91"/>
      <c r="AI1924" s="91"/>
      <c r="AJ1924" s="91"/>
      <c r="AK1924" s="91"/>
      <c r="AL1924" s="91"/>
      <c r="AM1924" s="91"/>
      <c r="AN1924" s="91"/>
      <c r="AO1924" s="91"/>
    </row>
    <row r="1925" spans="1:42">
      <c r="A1925" s="24"/>
      <c r="B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</row>
    <row r="1926" spans="1:42">
      <c r="A1926" s="24"/>
      <c r="B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</row>
    <row r="1927" spans="1:42">
      <c r="AH1927" s="24"/>
      <c r="AI1927" s="24"/>
      <c r="AJ1927" s="24"/>
      <c r="AK1927" s="24"/>
      <c r="AL1927" s="24"/>
      <c r="AM1927" s="24"/>
      <c r="AN1927" s="24"/>
      <c r="AO1927" s="24"/>
      <c r="AP1927" s="24"/>
    </row>
    <row r="1928" spans="1:42"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</row>
    <row r="1929" spans="1:42"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</row>
    <row r="1930" spans="1:42"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</row>
    <row r="1931" spans="1:42"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</row>
    <row r="1932" spans="1:42">
      <c r="AF1932" s="24"/>
      <c r="AG1932" s="24"/>
      <c r="AH1932" s="91"/>
      <c r="AI1932" s="91"/>
      <c r="AJ1932" s="91"/>
      <c r="AK1932" s="91"/>
      <c r="AL1932" s="91"/>
      <c r="AM1932" s="91"/>
      <c r="AN1932" s="91"/>
      <c r="AO1932" s="91"/>
    </row>
    <row r="1933" spans="1:42">
      <c r="AF1933" s="24"/>
      <c r="AG1933" s="24"/>
      <c r="AH1933" s="91"/>
      <c r="AI1933" s="91"/>
      <c r="AJ1933" s="91"/>
      <c r="AK1933" s="91"/>
      <c r="AL1933" s="91"/>
      <c r="AM1933" s="91"/>
      <c r="AN1933" s="91"/>
      <c r="AO1933" s="91"/>
    </row>
    <row r="1934" spans="1:42">
      <c r="AF1934" s="24"/>
      <c r="AG1934" s="24"/>
      <c r="AH1934" s="91"/>
      <c r="AI1934" s="91"/>
      <c r="AJ1934" s="91"/>
      <c r="AK1934" s="91"/>
      <c r="AL1934" s="91"/>
      <c r="AM1934" s="91"/>
      <c r="AN1934" s="91"/>
      <c r="AO1934" s="91"/>
    </row>
    <row r="1935" spans="1:42">
      <c r="AH1935" s="91"/>
      <c r="AI1935" s="91"/>
      <c r="AJ1935" s="91"/>
      <c r="AK1935" s="91"/>
      <c r="AL1935" s="91"/>
      <c r="AM1935" s="91"/>
      <c r="AN1935" s="91"/>
      <c r="AO1935" s="91"/>
    </row>
    <row r="1936" spans="1:42">
      <c r="AH1936" s="91"/>
      <c r="AI1936" s="91"/>
      <c r="AJ1936" s="91"/>
      <c r="AK1936" s="91"/>
      <c r="AL1936" s="91"/>
      <c r="AM1936" s="91"/>
      <c r="AN1936" s="91"/>
      <c r="AO1936" s="91"/>
    </row>
    <row r="1937" spans="34:41">
      <c r="AH1937" s="91"/>
      <c r="AI1937" s="91"/>
      <c r="AJ1937" s="91"/>
      <c r="AK1937" s="91"/>
      <c r="AL1937" s="91"/>
      <c r="AM1937" s="91"/>
      <c r="AN1937" s="91"/>
      <c r="AO1937" s="91"/>
    </row>
    <row r="1938" spans="34:41">
      <c r="AH1938" s="91"/>
      <c r="AI1938" s="91"/>
      <c r="AJ1938" s="91"/>
      <c r="AK1938" s="91"/>
      <c r="AL1938" s="91"/>
      <c r="AM1938" s="91"/>
      <c r="AN1938" s="91"/>
      <c r="AO1938" s="91"/>
    </row>
    <row r="1939" spans="34:41">
      <c r="AH1939" s="91"/>
      <c r="AI1939" s="91"/>
      <c r="AJ1939" s="91"/>
      <c r="AK1939" s="91"/>
      <c r="AL1939" s="91"/>
      <c r="AM1939" s="91"/>
      <c r="AN1939" s="91"/>
      <c r="AO1939" s="91"/>
    </row>
    <row r="1940" spans="34:41">
      <c r="AH1940" s="91"/>
      <c r="AI1940" s="91"/>
      <c r="AJ1940" s="91"/>
      <c r="AK1940" s="91"/>
      <c r="AL1940" s="91"/>
      <c r="AM1940" s="91"/>
      <c r="AN1940" s="91"/>
      <c r="AO1940" s="91"/>
    </row>
    <row r="1941" spans="34:41">
      <c r="AH1941" s="91"/>
      <c r="AI1941" s="91"/>
      <c r="AJ1941" s="91"/>
      <c r="AK1941" s="91"/>
      <c r="AL1941" s="91"/>
      <c r="AM1941" s="91"/>
      <c r="AN1941" s="91"/>
      <c r="AO1941" s="91"/>
    </row>
    <row r="1942" spans="34:41">
      <c r="AH1942" s="91"/>
      <c r="AI1942" s="91"/>
      <c r="AJ1942" s="91"/>
      <c r="AK1942" s="91"/>
      <c r="AL1942" s="91"/>
      <c r="AM1942" s="91"/>
      <c r="AN1942" s="91"/>
      <c r="AO1942" s="91"/>
    </row>
    <row r="1943" spans="34:41">
      <c r="AH1943" s="91"/>
      <c r="AI1943" s="91"/>
      <c r="AJ1943" s="91"/>
      <c r="AK1943" s="91"/>
      <c r="AL1943" s="91"/>
      <c r="AM1943" s="91"/>
      <c r="AN1943" s="91"/>
      <c r="AO1943" s="91"/>
    </row>
    <row r="1944" spans="34:41">
      <c r="AH1944" s="91"/>
      <c r="AI1944" s="91"/>
      <c r="AJ1944" s="91"/>
      <c r="AK1944" s="91"/>
      <c r="AL1944" s="91"/>
      <c r="AM1944" s="91"/>
      <c r="AN1944" s="91"/>
      <c r="AO1944" s="91"/>
    </row>
    <row r="1945" spans="34:41">
      <c r="AH1945" s="91"/>
      <c r="AI1945" s="91"/>
      <c r="AJ1945" s="91"/>
      <c r="AK1945" s="91"/>
      <c r="AL1945" s="91"/>
      <c r="AM1945" s="91"/>
      <c r="AN1945" s="91"/>
      <c r="AO1945" s="91"/>
    </row>
    <row r="1946" spans="34:41">
      <c r="AH1946" s="91"/>
      <c r="AI1946" s="91"/>
      <c r="AJ1946" s="91"/>
      <c r="AK1946" s="91"/>
      <c r="AL1946" s="91"/>
      <c r="AM1946" s="91"/>
      <c r="AN1946" s="91"/>
      <c r="AO1946" s="91"/>
    </row>
    <row r="1947" spans="34:41">
      <c r="AH1947" s="91"/>
      <c r="AI1947" s="91"/>
      <c r="AJ1947" s="91"/>
      <c r="AK1947" s="91"/>
      <c r="AL1947" s="91"/>
      <c r="AM1947" s="91"/>
      <c r="AN1947" s="91"/>
      <c r="AO1947" s="91"/>
    </row>
    <row r="1948" spans="34:41">
      <c r="AH1948" s="91"/>
      <c r="AI1948" s="91"/>
      <c r="AJ1948" s="91"/>
      <c r="AK1948" s="91"/>
      <c r="AL1948" s="91"/>
      <c r="AM1948" s="91"/>
      <c r="AN1948" s="91"/>
      <c r="AO1948" s="91"/>
    </row>
    <row r="1949" spans="34:41">
      <c r="AH1949" s="91"/>
      <c r="AI1949" s="91"/>
      <c r="AJ1949" s="91"/>
      <c r="AK1949" s="91"/>
      <c r="AL1949" s="91"/>
      <c r="AM1949" s="91"/>
      <c r="AN1949" s="91"/>
      <c r="AO1949" s="91"/>
    </row>
    <row r="1950" spans="34:41">
      <c r="AH1950" s="91"/>
      <c r="AI1950" s="91"/>
      <c r="AJ1950" s="91"/>
      <c r="AK1950" s="91"/>
      <c r="AL1950" s="91"/>
      <c r="AM1950" s="91"/>
      <c r="AN1950" s="91"/>
      <c r="AO1950" s="91"/>
    </row>
    <row r="1951" spans="34:41">
      <c r="AH1951" s="91"/>
      <c r="AI1951" s="91"/>
      <c r="AJ1951" s="91"/>
      <c r="AK1951" s="91"/>
      <c r="AL1951" s="91"/>
      <c r="AM1951" s="91"/>
      <c r="AN1951" s="91"/>
      <c r="AO1951" s="91"/>
    </row>
    <row r="1952" spans="34:41">
      <c r="AH1952" s="91"/>
      <c r="AI1952" s="91"/>
      <c r="AJ1952" s="91"/>
      <c r="AK1952" s="91"/>
      <c r="AL1952" s="91"/>
      <c r="AM1952" s="91"/>
      <c r="AN1952" s="91"/>
      <c r="AO1952" s="91"/>
    </row>
    <row r="1953" spans="34:41">
      <c r="AH1953" s="91"/>
      <c r="AI1953" s="91"/>
      <c r="AJ1953" s="91"/>
      <c r="AK1953" s="91"/>
      <c r="AL1953" s="91"/>
      <c r="AM1953" s="91"/>
      <c r="AN1953" s="91"/>
      <c r="AO1953" s="91"/>
    </row>
    <row r="1954" spans="34:41">
      <c r="AH1954" s="91"/>
      <c r="AI1954" s="91"/>
      <c r="AJ1954" s="91"/>
      <c r="AK1954" s="91"/>
      <c r="AL1954" s="91"/>
      <c r="AM1954" s="91"/>
      <c r="AN1954" s="91"/>
      <c r="AO1954" s="91"/>
    </row>
    <row r="1955" spans="34:41">
      <c r="AH1955" s="91"/>
      <c r="AI1955" s="91"/>
      <c r="AJ1955" s="91"/>
      <c r="AK1955" s="91"/>
      <c r="AL1955" s="91"/>
      <c r="AM1955" s="91"/>
      <c r="AN1955" s="91"/>
      <c r="AO1955" s="91"/>
    </row>
    <row r="1956" spans="34:41">
      <c r="AH1956" s="91"/>
      <c r="AI1956" s="91"/>
      <c r="AJ1956" s="91"/>
      <c r="AK1956" s="91"/>
      <c r="AL1956" s="91"/>
      <c r="AM1956" s="91"/>
      <c r="AN1956" s="91"/>
      <c r="AO1956" s="91"/>
    </row>
    <row r="1957" spans="34:41">
      <c r="AH1957" s="91"/>
      <c r="AI1957" s="91"/>
      <c r="AJ1957" s="91"/>
      <c r="AK1957" s="91"/>
      <c r="AL1957" s="91"/>
      <c r="AM1957" s="91"/>
      <c r="AN1957" s="91"/>
      <c r="AO1957" s="91"/>
    </row>
    <row r="1958" spans="34:41">
      <c r="AH1958" s="91"/>
      <c r="AI1958" s="91"/>
      <c r="AJ1958" s="91"/>
      <c r="AK1958" s="91"/>
      <c r="AL1958" s="91"/>
      <c r="AM1958" s="91"/>
      <c r="AN1958" s="91"/>
      <c r="AO1958" s="91"/>
    </row>
    <row r="1959" spans="34:41">
      <c r="AH1959" s="91"/>
      <c r="AI1959" s="91"/>
      <c r="AJ1959" s="91"/>
      <c r="AK1959" s="91"/>
      <c r="AL1959" s="91"/>
      <c r="AM1959" s="91"/>
      <c r="AN1959" s="91"/>
      <c r="AO1959" s="91"/>
    </row>
    <row r="1960" spans="34:41">
      <c r="AH1960" s="91"/>
      <c r="AI1960" s="91"/>
      <c r="AJ1960" s="91"/>
      <c r="AK1960" s="91"/>
      <c r="AL1960" s="91"/>
      <c r="AM1960" s="91"/>
      <c r="AN1960" s="91"/>
      <c r="AO1960" s="91"/>
    </row>
    <row r="1961" spans="34:41">
      <c r="AH1961" s="91"/>
      <c r="AI1961" s="91"/>
      <c r="AJ1961" s="91"/>
      <c r="AK1961" s="91"/>
      <c r="AL1961" s="91"/>
      <c r="AM1961" s="91"/>
      <c r="AN1961" s="91"/>
      <c r="AO1961" s="91"/>
    </row>
    <row r="1962" spans="34:41">
      <c r="AH1962" s="91"/>
      <c r="AI1962" s="91"/>
      <c r="AJ1962" s="91"/>
      <c r="AK1962" s="91"/>
      <c r="AL1962" s="91"/>
      <c r="AM1962" s="91"/>
      <c r="AN1962" s="91"/>
      <c r="AO1962" s="91"/>
    </row>
    <row r="1963" spans="34:41">
      <c r="AH1963" s="91"/>
      <c r="AI1963" s="91"/>
      <c r="AJ1963" s="91"/>
      <c r="AK1963" s="91"/>
      <c r="AL1963" s="91"/>
      <c r="AM1963" s="91"/>
      <c r="AN1963" s="91"/>
      <c r="AO1963" s="91"/>
    </row>
    <row r="1964" spans="34:41">
      <c r="AH1964" s="91"/>
      <c r="AI1964" s="91"/>
      <c r="AJ1964" s="91"/>
      <c r="AK1964" s="91"/>
      <c r="AL1964" s="91"/>
      <c r="AM1964" s="91"/>
      <c r="AN1964" s="91"/>
      <c r="AO1964" s="91"/>
    </row>
    <row r="1965" spans="34:41">
      <c r="AH1965" s="91"/>
      <c r="AI1965" s="91"/>
      <c r="AJ1965" s="91"/>
      <c r="AK1965" s="91"/>
      <c r="AL1965" s="91"/>
      <c r="AM1965" s="91"/>
      <c r="AN1965" s="91"/>
      <c r="AO1965" s="91"/>
    </row>
    <row r="1966" spans="34:41">
      <c r="AH1966" s="91"/>
      <c r="AI1966" s="91"/>
      <c r="AJ1966" s="91"/>
      <c r="AK1966" s="91"/>
      <c r="AL1966" s="91"/>
      <c r="AM1966" s="91"/>
      <c r="AN1966" s="91"/>
      <c r="AO1966" s="91"/>
    </row>
    <row r="1967" spans="34:41">
      <c r="AH1967" s="91"/>
      <c r="AI1967" s="91"/>
      <c r="AJ1967" s="91"/>
      <c r="AK1967" s="91"/>
      <c r="AL1967" s="91"/>
      <c r="AM1967" s="91"/>
      <c r="AN1967" s="91"/>
      <c r="AO1967" s="91"/>
    </row>
    <row r="1968" spans="34:41">
      <c r="AH1968" s="91"/>
      <c r="AI1968" s="91"/>
      <c r="AJ1968" s="91"/>
      <c r="AK1968" s="91"/>
      <c r="AL1968" s="91"/>
      <c r="AM1968" s="91"/>
      <c r="AN1968" s="91"/>
      <c r="AO1968" s="91"/>
    </row>
    <row r="1969" spans="34:41">
      <c r="AH1969" s="91"/>
      <c r="AI1969" s="91"/>
      <c r="AJ1969" s="91"/>
      <c r="AK1969" s="91"/>
      <c r="AL1969" s="91"/>
      <c r="AM1969" s="91"/>
      <c r="AN1969" s="91"/>
      <c r="AO1969" s="91"/>
    </row>
    <row r="1970" spans="34:41">
      <c r="AH1970" s="91"/>
      <c r="AI1970" s="91"/>
      <c r="AJ1970" s="91"/>
      <c r="AK1970" s="91"/>
      <c r="AL1970" s="91"/>
      <c r="AM1970" s="91"/>
      <c r="AN1970" s="91"/>
      <c r="AO1970" s="91"/>
    </row>
    <row r="1971" spans="34:41">
      <c r="AH1971" s="91"/>
      <c r="AI1971" s="91"/>
      <c r="AJ1971" s="91"/>
      <c r="AK1971" s="91"/>
      <c r="AL1971" s="91"/>
      <c r="AM1971" s="91"/>
      <c r="AN1971" s="91"/>
      <c r="AO1971" s="91"/>
    </row>
    <row r="1972" spans="34:41">
      <c r="AH1972" s="91"/>
      <c r="AI1972" s="91"/>
      <c r="AJ1972" s="91"/>
      <c r="AK1972" s="91"/>
      <c r="AL1972" s="91"/>
      <c r="AM1972" s="91"/>
      <c r="AN1972" s="91"/>
      <c r="AO1972" s="91"/>
    </row>
    <row r="1973" spans="34:41">
      <c r="AH1973" s="91"/>
      <c r="AI1973" s="91"/>
      <c r="AJ1973" s="91"/>
      <c r="AK1973" s="91"/>
      <c r="AL1973" s="91"/>
      <c r="AM1973" s="91"/>
      <c r="AN1973" s="91"/>
      <c r="AO1973" s="91"/>
    </row>
    <row r="1974" spans="34:41">
      <c r="AH1974" s="91"/>
      <c r="AI1974" s="91"/>
      <c r="AJ1974" s="91"/>
      <c r="AK1974" s="91"/>
      <c r="AL1974" s="91"/>
      <c r="AM1974" s="91"/>
      <c r="AN1974" s="91"/>
      <c r="AO1974" s="91"/>
    </row>
    <row r="1975" spans="34:41">
      <c r="AH1975" s="91"/>
      <c r="AI1975" s="91"/>
      <c r="AJ1975" s="91"/>
      <c r="AK1975" s="91"/>
      <c r="AL1975" s="91"/>
      <c r="AM1975" s="91"/>
      <c r="AN1975" s="91"/>
      <c r="AO1975" s="91"/>
    </row>
    <row r="1976" spans="34:41">
      <c r="AH1976" s="91"/>
      <c r="AI1976" s="91"/>
      <c r="AJ1976" s="91"/>
      <c r="AK1976" s="91"/>
      <c r="AL1976" s="91"/>
      <c r="AM1976" s="91"/>
      <c r="AN1976" s="91"/>
      <c r="AO1976" s="91"/>
    </row>
    <row r="1977" spans="34:41">
      <c r="AH1977" s="91"/>
      <c r="AI1977" s="91"/>
      <c r="AJ1977" s="91"/>
      <c r="AK1977" s="91"/>
      <c r="AL1977" s="91"/>
      <c r="AM1977" s="91"/>
      <c r="AN1977" s="91"/>
      <c r="AO1977" s="91"/>
    </row>
    <row r="1978" spans="34:41">
      <c r="AH1978" s="91"/>
      <c r="AI1978" s="91"/>
      <c r="AJ1978" s="91"/>
      <c r="AK1978" s="91"/>
      <c r="AL1978" s="91"/>
      <c r="AM1978" s="91"/>
      <c r="AN1978" s="91"/>
      <c r="AO1978" s="91"/>
    </row>
    <row r="1979" spans="34:41">
      <c r="AH1979" s="91"/>
      <c r="AI1979" s="91"/>
      <c r="AJ1979" s="91"/>
      <c r="AK1979" s="91"/>
      <c r="AL1979" s="91"/>
      <c r="AM1979" s="91"/>
      <c r="AN1979" s="91"/>
      <c r="AO1979" s="91"/>
    </row>
    <row r="1980" spans="34:41">
      <c r="AH1980" s="91"/>
      <c r="AI1980" s="91"/>
      <c r="AJ1980" s="91"/>
      <c r="AK1980" s="91"/>
      <c r="AL1980" s="91"/>
      <c r="AM1980" s="91"/>
      <c r="AN1980" s="91"/>
      <c r="AO1980" s="91"/>
    </row>
    <row r="1981" spans="34:41">
      <c r="AH1981" s="91"/>
      <c r="AI1981" s="91"/>
      <c r="AJ1981" s="91"/>
      <c r="AK1981" s="91"/>
      <c r="AL1981" s="91"/>
      <c r="AM1981" s="91"/>
      <c r="AN1981" s="91"/>
      <c r="AO1981" s="91"/>
    </row>
    <row r="1982" spans="34:41">
      <c r="AH1982" s="91"/>
      <c r="AI1982" s="91"/>
      <c r="AJ1982" s="91"/>
      <c r="AK1982" s="91"/>
      <c r="AL1982" s="91"/>
      <c r="AM1982" s="91"/>
      <c r="AN1982" s="91"/>
      <c r="AO1982" s="91"/>
    </row>
    <row r="1983" spans="34:41">
      <c r="AH1983" s="91"/>
      <c r="AI1983" s="91"/>
      <c r="AJ1983" s="91"/>
      <c r="AK1983" s="91"/>
      <c r="AL1983" s="91"/>
      <c r="AM1983" s="91"/>
      <c r="AN1983" s="91"/>
      <c r="AO1983" s="91"/>
    </row>
    <row r="1984" spans="34:41">
      <c r="AH1984" s="91"/>
      <c r="AI1984" s="91"/>
      <c r="AJ1984" s="91"/>
      <c r="AK1984" s="91"/>
      <c r="AL1984" s="91"/>
      <c r="AM1984" s="91"/>
      <c r="AN1984" s="91"/>
      <c r="AO1984" s="91"/>
    </row>
    <row r="1985" spans="1:42">
      <c r="AH1985" s="91"/>
      <c r="AI1985" s="91"/>
      <c r="AJ1985" s="91"/>
      <c r="AK1985" s="91"/>
      <c r="AL1985" s="91"/>
      <c r="AM1985" s="91"/>
      <c r="AN1985" s="91"/>
      <c r="AO1985" s="91"/>
    </row>
    <row r="1986" spans="1:42">
      <c r="AH1986" s="91"/>
      <c r="AI1986" s="91"/>
      <c r="AJ1986" s="91"/>
      <c r="AK1986" s="91"/>
      <c r="AL1986" s="91"/>
      <c r="AM1986" s="91"/>
      <c r="AN1986" s="91"/>
      <c r="AO1986" s="91"/>
    </row>
    <row r="1987" spans="1:42">
      <c r="AH1987" s="91"/>
      <c r="AI1987" s="91"/>
      <c r="AJ1987" s="91"/>
      <c r="AK1987" s="91"/>
      <c r="AL1987" s="91"/>
      <c r="AM1987" s="91"/>
      <c r="AN1987" s="91"/>
      <c r="AO1987" s="91"/>
    </row>
    <row r="1988" spans="1:42">
      <c r="AH1988" s="91"/>
      <c r="AI1988" s="91"/>
      <c r="AJ1988" s="91"/>
      <c r="AK1988" s="91"/>
      <c r="AL1988" s="91"/>
      <c r="AM1988" s="91"/>
      <c r="AN1988" s="91"/>
      <c r="AO1988" s="91"/>
    </row>
    <row r="1989" spans="1:42">
      <c r="AH1989" s="91"/>
      <c r="AI1989" s="91"/>
      <c r="AJ1989" s="91"/>
      <c r="AK1989" s="91"/>
      <c r="AL1989" s="91"/>
      <c r="AM1989" s="91"/>
      <c r="AN1989" s="91"/>
      <c r="AO1989" s="91"/>
    </row>
    <row r="1990" spans="1:42">
      <c r="AH1990" s="91"/>
      <c r="AI1990" s="91"/>
      <c r="AJ1990" s="91"/>
      <c r="AK1990" s="91"/>
      <c r="AL1990" s="91"/>
      <c r="AM1990" s="91"/>
      <c r="AN1990" s="91"/>
      <c r="AO1990" s="91"/>
    </row>
    <row r="1991" spans="1:42">
      <c r="AH1991" s="24"/>
      <c r="AI1991" s="24"/>
      <c r="AJ1991" s="24"/>
      <c r="AK1991" s="24"/>
      <c r="AL1991" s="24"/>
      <c r="AM1991" s="24"/>
      <c r="AN1991" s="24"/>
      <c r="AO1991" s="24"/>
      <c r="AP1991" s="24"/>
    </row>
    <row r="1992" spans="1:42">
      <c r="AH1992" s="91"/>
      <c r="AI1992" s="91"/>
      <c r="AJ1992" s="91"/>
      <c r="AK1992" s="91"/>
      <c r="AL1992" s="91"/>
      <c r="AM1992" s="91"/>
      <c r="AN1992" s="91"/>
      <c r="AO1992" s="91"/>
    </row>
    <row r="1993" spans="1:42">
      <c r="AH1993" s="91"/>
      <c r="AI1993" s="91"/>
      <c r="AJ1993" s="91"/>
      <c r="AK1993" s="91"/>
      <c r="AL1993" s="91"/>
      <c r="AM1993" s="91"/>
      <c r="AN1993" s="91"/>
      <c r="AO1993" s="91"/>
    </row>
    <row r="1994" spans="1:42">
      <c r="A1994" s="24"/>
      <c r="B1994" s="24"/>
      <c r="AF1994" s="24"/>
      <c r="AG1994" s="24"/>
      <c r="AH1994" s="91"/>
      <c r="AI1994" s="91"/>
      <c r="AJ1994" s="91"/>
      <c r="AK1994" s="91"/>
      <c r="AL1994" s="91"/>
      <c r="AM1994" s="91"/>
      <c r="AN1994" s="91"/>
      <c r="AO1994" s="91"/>
    </row>
    <row r="1995" spans="1:42">
      <c r="AH1995" s="91"/>
      <c r="AI1995" s="91"/>
      <c r="AJ1995" s="91"/>
      <c r="AK1995" s="91"/>
      <c r="AL1995" s="91"/>
      <c r="AM1995" s="91"/>
      <c r="AN1995" s="91"/>
      <c r="AO1995" s="91"/>
    </row>
    <row r="1996" spans="1:42">
      <c r="AH1996" s="91"/>
      <c r="AI1996" s="91"/>
      <c r="AJ1996" s="91"/>
      <c r="AK1996" s="91"/>
      <c r="AL1996" s="91"/>
      <c r="AM1996" s="91"/>
      <c r="AN1996" s="91"/>
      <c r="AO1996" s="91"/>
    </row>
    <row r="1997" spans="1:42">
      <c r="AH1997" s="91"/>
      <c r="AI1997" s="91"/>
      <c r="AJ1997" s="91"/>
      <c r="AK1997" s="91"/>
      <c r="AL1997" s="91"/>
      <c r="AM1997" s="91"/>
      <c r="AN1997" s="91"/>
      <c r="AO1997" s="91"/>
    </row>
    <row r="1998" spans="1:42">
      <c r="AH1998" s="24"/>
      <c r="AI1998" s="24"/>
      <c r="AJ1998" s="24"/>
      <c r="AK1998" s="24"/>
      <c r="AL1998" s="24"/>
      <c r="AM1998" s="24"/>
      <c r="AN1998" s="24"/>
      <c r="AO1998" s="24"/>
      <c r="AP1998" s="24"/>
    </row>
    <row r="1999" spans="1:42">
      <c r="AH1999" s="24"/>
      <c r="AI1999" s="24"/>
      <c r="AJ1999" s="24"/>
      <c r="AK1999" s="24"/>
      <c r="AL1999" s="24"/>
      <c r="AM1999" s="24"/>
      <c r="AN1999" s="24"/>
      <c r="AO1999" s="24"/>
      <c r="AP1999" s="24"/>
    </row>
    <row r="2000" spans="1:42">
      <c r="AH2000" s="24"/>
      <c r="AI2000" s="24"/>
      <c r="AJ2000" s="24"/>
      <c r="AK2000" s="24"/>
      <c r="AL2000" s="24"/>
      <c r="AM2000" s="24"/>
      <c r="AN2000" s="24"/>
      <c r="AO2000" s="24"/>
      <c r="AP2000" s="24"/>
    </row>
    <row r="2001" spans="1:42">
      <c r="A2001" s="24"/>
      <c r="B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</row>
    <row r="2002" spans="1:42">
      <c r="A2002" s="24"/>
      <c r="B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</row>
    <row r="2003" spans="1:42">
      <c r="A2003" s="24"/>
      <c r="B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</row>
    <row r="2004" spans="1:42">
      <c r="A2004" s="24"/>
      <c r="B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</row>
    <row r="2005" spans="1:42">
      <c r="A2005" s="24"/>
      <c r="B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</row>
    <row r="2006" spans="1:42">
      <c r="A2006" s="24"/>
      <c r="B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</row>
    <row r="2007" spans="1:42">
      <c r="A2007" s="24"/>
      <c r="B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</row>
    <row r="2008" spans="1:42">
      <c r="A2008" s="24"/>
      <c r="B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</row>
    <row r="2009" spans="1:42">
      <c r="A2009" s="24"/>
      <c r="B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</row>
    <row r="2010" spans="1:42">
      <c r="A2010" s="24"/>
      <c r="B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</row>
    <row r="2011" spans="1:42">
      <c r="A2011" s="24"/>
      <c r="B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</row>
    <row r="2012" spans="1:42">
      <c r="A2012" s="24"/>
      <c r="B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</row>
    <row r="2013" spans="1:42">
      <c r="A2013" s="24"/>
      <c r="B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</row>
    <row r="2014" spans="1:42"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</row>
    <row r="2015" spans="1:42"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</row>
    <row r="2016" spans="1:42">
      <c r="A2016" s="24"/>
      <c r="B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</row>
    <row r="2017" spans="1:42">
      <c r="A2017" s="24"/>
      <c r="B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</row>
    <row r="2018" spans="1:42">
      <c r="A2018" s="24"/>
      <c r="B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</row>
    <row r="2019" spans="1:42">
      <c r="A2019" s="24"/>
      <c r="B2019" s="24"/>
      <c r="AF2019" s="24"/>
      <c r="AG2019" s="24"/>
      <c r="AH2019" s="91"/>
      <c r="AI2019" s="91"/>
      <c r="AJ2019" s="91"/>
      <c r="AK2019" s="91"/>
      <c r="AL2019" s="91"/>
      <c r="AM2019" s="91"/>
      <c r="AN2019" s="91"/>
      <c r="AO2019" s="91"/>
    </row>
    <row r="2020" spans="1:42">
      <c r="A2020" s="24"/>
      <c r="B2020" s="24"/>
      <c r="AF2020" s="24"/>
      <c r="AG2020" s="24"/>
      <c r="AH2020" s="91"/>
      <c r="AI2020" s="91"/>
      <c r="AJ2020" s="91"/>
      <c r="AK2020" s="91"/>
      <c r="AL2020" s="91"/>
      <c r="AM2020" s="91"/>
      <c r="AN2020" s="91"/>
      <c r="AO2020" s="91"/>
    </row>
    <row r="2021" spans="1:42">
      <c r="A2021" s="24"/>
      <c r="B2021" s="24"/>
      <c r="AF2021" s="24"/>
      <c r="AG2021" s="24"/>
      <c r="AH2021" s="91"/>
      <c r="AI2021" s="91"/>
      <c r="AJ2021" s="91"/>
      <c r="AK2021" s="91"/>
      <c r="AL2021" s="91"/>
      <c r="AM2021" s="91"/>
      <c r="AN2021" s="91"/>
      <c r="AO2021" s="91"/>
    </row>
    <row r="2022" spans="1:42">
      <c r="AH2022" s="91"/>
      <c r="AI2022" s="91"/>
      <c r="AJ2022" s="91"/>
      <c r="AK2022" s="91"/>
      <c r="AL2022" s="91"/>
      <c r="AM2022" s="91"/>
      <c r="AN2022" s="91"/>
      <c r="AO2022" s="91"/>
    </row>
    <row r="2023" spans="1:42">
      <c r="AH2023" s="91"/>
      <c r="AI2023" s="91"/>
      <c r="AJ2023" s="91"/>
      <c r="AK2023" s="91"/>
      <c r="AL2023" s="91"/>
      <c r="AM2023" s="91"/>
      <c r="AN2023" s="91"/>
      <c r="AO2023" s="91"/>
    </row>
    <row r="2024" spans="1:42">
      <c r="AH2024" s="91"/>
      <c r="AI2024" s="91"/>
      <c r="AJ2024" s="91"/>
      <c r="AK2024" s="91"/>
      <c r="AL2024" s="91"/>
      <c r="AM2024" s="91"/>
      <c r="AN2024" s="91"/>
      <c r="AO2024" s="91"/>
    </row>
    <row r="2025" spans="1:42">
      <c r="AH2025" s="91"/>
      <c r="AI2025" s="91"/>
      <c r="AJ2025" s="91"/>
      <c r="AK2025" s="91"/>
      <c r="AL2025" s="91"/>
      <c r="AM2025" s="91"/>
      <c r="AN2025" s="91"/>
      <c r="AO2025" s="91"/>
    </row>
    <row r="2026" spans="1:42">
      <c r="AH2026" s="91"/>
      <c r="AI2026" s="91"/>
      <c r="AJ2026" s="91"/>
      <c r="AK2026" s="91"/>
      <c r="AL2026" s="91"/>
      <c r="AM2026" s="91"/>
      <c r="AN2026" s="91"/>
      <c r="AO2026" s="91"/>
    </row>
    <row r="2027" spans="1:42">
      <c r="AH2027" s="91"/>
      <c r="AI2027" s="91"/>
      <c r="AJ2027" s="91"/>
      <c r="AK2027" s="91"/>
      <c r="AL2027" s="91"/>
      <c r="AM2027" s="91"/>
      <c r="AN2027" s="91"/>
      <c r="AO2027" s="91"/>
    </row>
    <row r="2028" spans="1:42">
      <c r="AH2028" s="91"/>
      <c r="AI2028" s="91"/>
      <c r="AJ2028" s="91"/>
      <c r="AK2028" s="91"/>
      <c r="AL2028" s="91"/>
      <c r="AM2028" s="91"/>
      <c r="AN2028" s="91"/>
      <c r="AO2028" s="91"/>
    </row>
    <row r="2029" spans="1:42">
      <c r="AH2029" s="91"/>
      <c r="AI2029" s="91"/>
      <c r="AJ2029" s="91"/>
      <c r="AK2029" s="91"/>
      <c r="AL2029" s="91"/>
      <c r="AM2029" s="91"/>
      <c r="AN2029" s="91"/>
      <c r="AO2029" s="91"/>
    </row>
    <row r="2030" spans="1:42">
      <c r="AH2030" s="91"/>
      <c r="AI2030" s="91"/>
      <c r="AJ2030" s="91"/>
      <c r="AK2030" s="91"/>
      <c r="AL2030" s="91"/>
      <c r="AM2030" s="91"/>
      <c r="AN2030" s="91"/>
      <c r="AO2030" s="91"/>
    </row>
    <row r="2031" spans="1:42">
      <c r="AH2031" s="91"/>
      <c r="AI2031" s="91"/>
      <c r="AJ2031" s="91"/>
      <c r="AK2031" s="91"/>
      <c r="AL2031" s="91"/>
      <c r="AM2031" s="91"/>
      <c r="AN2031" s="91"/>
      <c r="AO2031" s="91"/>
    </row>
    <row r="2032" spans="1:42">
      <c r="AH2032" s="91"/>
      <c r="AI2032" s="91"/>
      <c r="AJ2032" s="91"/>
      <c r="AK2032" s="91"/>
      <c r="AL2032" s="91"/>
      <c r="AM2032" s="91"/>
      <c r="AN2032" s="91"/>
      <c r="AO2032" s="91"/>
    </row>
    <row r="2033" spans="34:41">
      <c r="AH2033" s="91"/>
      <c r="AI2033" s="91"/>
      <c r="AJ2033" s="91"/>
      <c r="AK2033" s="91"/>
      <c r="AL2033" s="91"/>
      <c r="AM2033" s="91"/>
      <c r="AN2033" s="91"/>
      <c r="AO2033" s="91"/>
    </row>
    <row r="2034" spans="34:41">
      <c r="AH2034" s="91"/>
      <c r="AI2034" s="91"/>
      <c r="AJ2034" s="91"/>
      <c r="AK2034" s="91"/>
      <c r="AL2034" s="91"/>
      <c r="AM2034" s="91"/>
      <c r="AN2034" s="91"/>
      <c r="AO2034" s="91"/>
    </row>
    <row r="2035" spans="34:41">
      <c r="AH2035" s="91"/>
      <c r="AI2035" s="91"/>
      <c r="AJ2035" s="91"/>
      <c r="AK2035" s="91"/>
      <c r="AL2035" s="91"/>
      <c r="AM2035" s="91"/>
      <c r="AN2035" s="91"/>
      <c r="AO2035" s="91"/>
    </row>
    <row r="2036" spans="34:41">
      <c r="AH2036" s="91"/>
      <c r="AI2036" s="91"/>
      <c r="AJ2036" s="91"/>
      <c r="AK2036" s="91"/>
      <c r="AL2036" s="91"/>
      <c r="AM2036" s="91"/>
      <c r="AN2036" s="91"/>
      <c r="AO2036" s="91"/>
    </row>
    <row r="2037" spans="34:41">
      <c r="AH2037" s="91"/>
      <c r="AI2037" s="91"/>
      <c r="AJ2037" s="91"/>
      <c r="AK2037" s="91"/>
      <c r="AL2037" s="91"/>
      <c r="AM2037" s="91"/>
      <c r="AN2037" s="91"/>
      <c r="AO2037" s="91"/>
    </row>
    <row r="2038" spans="34:41">
      <c r="AH2038" s="91"/>
      <c r="AI2038" s="91"/>
      <c r="AJ2038" s="91"/>
      <c r="AK2038" s="91"/>
      <c r="AL2038" s="91"/>
      <c r="AM2038" s="91"/>
      <c r="AN2038" s="91"/>
      <c r="AO2038" s="91"/>
    </row>
    <row r="2039" spans="34:41">
      <c r="AH2039" s="91"/>
      <c r="AI2039" s="91"/>
      <c r="AJ2039" s="91"/>
      <c r="AK2039" s="91"/>
      <c r="AL2039" s="91"/>
      <c r="AM2039" s="91"/>
      <c r="AN2039" s="91"/>
      <c r="AO2039" s="91"/>
    </row>
    <row r="2040" spans="34:41">
      <c r="AH2040" s="91"/>
      <c r="AI2040" s="91"/>
      <c r="AJ2040" s="91"/>
      <c r="AK2040" s="91"/>
      <c r="AL2040" s="91"/>
      <c r="AM2040" s="91"/>
      <c r="AN2040" s="91"/>
      <c r="AO2040" s="91"/>
    </row>
    <row r="2041" spans="34:41">
      <c r="AH2041" s="91"/>
      <c r="AI2041" s="91"/>
      <c r="AJ2041" s="91"/>
      <c r="AK2041" s="91"/>
      <c r="AL2041" s="91"/>
      <c r="AM2041" s="91"/>
      <c r="AN2041" s="91"/>
      <c r="AO2041" s="91"/>
    </row>
    <row r="2042" spans="34:41">
      <c r="AH2042" s="91"/>
      <c r="AI2042" s="91"/>
      <c r="AJ2042" s="91"/>
      <c r="AK2042" s="91"/>
      <c r="AL2042" s="91"/>
      <c r="AM2042" s="91"/>
      <c r="AN2042" s="91"/>
      <c r="AO2042" s="91"/>
    </row>
    <row r="2043" spans="34:41">
      <c r="AH2043" s="91"/>
      <c r="AI2043" s="91"/>
      <c r="AJ2043" s="91"/>
      <c r="AK2043" s="91"/>
      <c r="AL2043" s="91"/>
      <c r="AM2043" s="91"/>
      <c r="AN2043" s="91"/>
      <c r="AO2043" s="91"/>
    </row>
    <row r="2044" spans="34:41">
      <c r="AH2044" s="91"/>
      <c r="AI2044" s="91"/>
      <c r="AJ2044" s="91"/>
      <c r="AK2044" s="91"/>
      <c r="AL2044" s="91"/>
      <c r="AM2044" s="91"/>
      <c r="AN2044" s="91"/>
      <c r="AO2044" s="91"/>
    </row>
    <row r="2045" spans="34:41">
      <c r="AH2045" s="91"/>
      <c r="AI2045" s="91"/>
      <c r="AJ2045" s="91"/>
      <c r="AK2045" s="91"/>
      <c r="AL2045" s="91"/>
      <c r="AM2045" s="91"/>
      <c r="AN2045" s="91"/>
      <c r="AO2045" s="91"/>
    </row>
    <row r="2046" spans="34:41">
      <c r="AH2046" s="91"/>
      <c r="AI2046" s="91"/>
      <c r="AJ2046" s="91"/>
      <c r="AK2046" s="91"/>
      <c r="AL2046" s="91"/>
      <c r="AM2046" s="91"/>
      <c r="AN2046" s="91"/>
      <c r="AO2046" s="91"/>
    </row>
    <row r="2047" spans="34:41">
      <c r="AH2047" s="91"/>
      <c r="AI2047" s="91"/>
      <c r="AJ2047" s="91"/>
      <c r="AK2047" s="91"/>
      <c r="AL2047" s="91"/>
      <c r="AM2047" s="91"/>
      <c r="AN2047" s="91"/>
      <c r="AO2047" s="91"/>
    </row>
    <row r="2048" spans="34:41">
      <c r="AH2048" s="91"/>
      <c r="AI2048" s="91"/>
      <c r="AJ2048" s="91"/>
      <c r="AK2048" s="91"/>
      <c r="AL2048" s="91"/>
      <c r="AM2048" s="91"/>
      <c r="AN2048" s="91"/>
      <c r="AO2048" s="91"/>
    </row>
    <row r="2049" spans="34:41">
      <c r="AH2049" s="91"/>
      <c r="AI2049" s="91"/>
      <c r="AJ2049" s="91"/>
      <c r="AK2049" s="91"/>
      <c r="AL2049" s="91"/>
      <c r="AM2049" s="91"/>
      <c r="AN2049" s="91"/>
      <c r="AO2049" s="91"/>
    </row>
    <row r="2050" spans="34:41">
      <c r="AH2050" s="91"/>
      <c r="AI2050" s="91"/>
      <c r="AJ2050" s="91"/>
      <c r="AK2050" s="91"/>
      <c r="AL2050" s="91"/>
      <c r="AM2050" s="91"/>
      <c r="AN2050" s="91"/>
      <c r="AO2050" s="91"/>
    </row>
    <row r="2051" spans="34:41">
      <c r="AH2051" s="91"/>
      <c r="AI2051" s="91"/>
      <c r="AJ2051" s="91"/>
      <c r="AK2051" s="91"/>
      <c r="AL2051" s="91"/>
      <c r="AM2051" s="91"/>
      <c r="AN2051" s="91"/>
      <c r="AO2051" s="91"/>
    </row>
    <row r="2052" spans="34:41">
      <c r="AH2052" s="91"/>
      <c r="AI2052" s="91"/>
      <c r="AJ2052" s="91"/>
      <c r="AK2052" s="91"/>
      <c r="AL2052" s="91"/>
      <c r="AM2052" s="91"/>
      <c r="AN2052" s="91"/>
      <c r="AO2052" s="91"/>
    </row>
    <row r="2053" spans="34:41">
      <c r="AH2053" s="91"/>
      <c r="AI2053" s="91"/>
      <c r="AJ2053" s="91"/>
      <c r="AK2053" s="91"/>
      <c r="AL2053" s="91"/>
      <c r="AM2053" s="91"/>
      <c r="AN2053" s="91"/>
      <c r="AO2053" s="91"/>
    </row>
    <row r="2054" spans="34:41">
      <c r="AH2054" s="91"/>
      <c r="AI2054" s="91"/>
      <c r="AJ2054" s="91"/>
      <c r="AK2054" s="91"/>
      <c r="AL2054" s="91"/>
      <c r="AM2054" s="91"/>
      <c r="AN2054" s="91"/>
      <c r="AO2054" s="91"/>
    </row>
    <row r="2055" spans="34:41">
      <c r="AH2055" s="91"/>
      <c r="AI2055" s="91"/>
      <c r="AJ2055" s="91"/>
      <c r="AK2055" s="91"/>
      <c r="AL2055" s="91"/>
      <c r="AM2055" s="91"/>
      <c r="AN2055" s="91"/>
      <c r="AO2055" s="91"/>
    </row>
    <row r="2056" spans="34:41">
      <c r="AH2056" s="91"/>
      <c r="AI2056" s="91"/>
      <c r="AJ2056" s="91"/>
      <c r="AK2056" s="91"/>
      <c r="AL2056" s="91"/>
      <c r="AM2056" s="91"/>
      <c r="AN2056" s="91"/>
      <c r="AO2056" s="91"/>
    </row>
    <row r="2057" spans="34:41">
      <c r="AH2057" s="91"/>
      <c r="AI2057" s="91"/>
      <c r="AJ2057" s="91"/>
      <c r="AK2057" s="91"/>
      <c r="AL2057" s="91"/>
      <c r="AM2057" s="91"/>
      <c r="AN2057" s="91"/>
      <c r="AO2057" s="91"/>
    </row>
    <row r="2058" spans="34:41">
      <c r="AH2058" s="91"/>
      <c r="AI2058" s="91"/>
      <c r="AJ2058" s="91"/>
      <c r="AK2058" s="91"/>
      <c r="AL2058" s="91"/>
      <c r="AM2058" s="91"/>
      <c r="AN2058" s="91"/>
      <c r="AO2058" s="91"/>
    </row>
    <row r="2059" spans="34:41">
      <c r="AH2059" s="91"/>
      <c r="AI2059" s="91"/>
      <c r="AJ2059" s="91"/>
      <c r="AK2059" s="91"/>
      <c r="AL2059" s="91"/>
      <c r="AM2059" s="91"/>
      <c r="AN2059" s="91"/>
      <c r="AO2059" s="91"/>
    </row>
    <row r="2060" spans="34:41">
      <c r="AH2060" s="91"/>
      <c r="AI2060" s="91"/>
      <c r="AJ2060" s="91"/>
      <c r="AK2060" s="91"/>
      <c r="AL2060" s="91"/>
      <c r="AM2060" s="91"/>
      <c r="AN2060" s="91"/>
      <c r="AO2060" s="91"/>
    </row>
    <row r="2061" spans="34:41">
      <c r="AH2061" s="91"/>
      <c r="AI2061" s="91"/>
      <c r="AJ2061" s="91"/>
      <c r="AK2061" s="91"/>
      <c r="AL2061" s="91"/>
      <c r="AM2061" s="91"/>
      <c r="AN2061" s="91"/>
      <c r="AO2061" s="91"/>
    </row>
    <row r="2062" spans="34:41">
      <c r="AH2062" s="91"/>
      <c r="AI2062" s="91"/>
      <c r="AJ2062" s="91"/>
      <c r="AK2062" s="91"/>
      <c r="AL2062" s="91"/>
      <c r="AM2062" s="91"/>
      <c r="AN2062" s="91"/>
      <c r="AO2062" s="91"/>
    </row>
    <row r="2063" spans="34:41">
      <c r="AH2063" s="91"/>
      <c r="AI2063" s="91"/>
      <c r="AJ2063" s="91"/>
      <c r="AK2063" s="91"/>
      <c r="AL2063" s="91"/>
      <c r="AM2063" s="91"/>
      <c r="AN2063" s="91"/>
      <c r="AO2063" s="91"/>
    </row>
    <row r="2064" spans="34:41">
      <c r="AH2064" s="91"/>
      <c r="AI2064" s="91"/>
      <c r="AJ2064" s="91"/>
      <c r="AK2064" s="91"/>
      <c r="AL2064" s="91"/>
      <c r="AM2064" s="91"/>
      <c r="AN2064" s="91"/>
      <c r="AO2064" s="91"/>
    </row>
    <row r="2065" spans="34:41">
      <c r="AH2065" s="91"/>
      <c r="AI2065" s="91"/>
      <c r="AJ2065" s="91"/>
      <c r="AK2065" s="91"/>
      <c r="AL2065" s="91"/>
      <c r="AM2065" s="91"/>
      <c r="AN2065" s="91"/>
      <c r="AO2065" s="91"/>
    </row>
    <row r="2066" spans="34:41">
      <c r="AH2066" s="91"/>
      <c r="AI2066" s="91"/>
      <c r="AJ2066" s="91"/>
      <c r="AK2066" s="91"/>
      <c r="AL2066" s="91"/>
      <c r="AM2066" s="91"/>
      <c r="AN2066" s="91"/>
      <c r="AO2066" s="91"/>
    </row>
    <row r="2067" spans="34:41">
      <c r="AH2067" s="91"/>
      <c r="AI2067" s="91"/>
      <c r="AJ2067" s="91"/>
      <c r="AK2067" s="91"/>
      <c r="AL2067" s="91"/>
      <c r="AM2067" s="91"/>
      <c r="AN2067" s="91"/>
      <c r="AO2067" s="91"/>
    </row>
    <row r="2068" spans="34:41">
      <c r="AH2068" s="91"/>
      <c r="AI2068" s="91"/>
      <c r="AJ2068" s="91"/>
      <c r="AK2068" s="91"/>
      <c r="AL2068" s="91"/>
      <c r="AM2068" s="91"/>
      <c r="AN2068" s="91"/>
      <c r="AO2068" s="91"/>
    </row>
    <row r="2069" spans="34:41">
      <c r="AH2069" s="91"/>
      <c r="AI2069" s="91"/>
      <c r="AJ2069" s="91"/>
      <c r="AK2069" s="91"/>
      <c r="AL2069" s="91"/>
      <c r="AM2069" s="91"/>
      <c r="AN2069" s="91"/>
      <c r="AO2069" s="91"/>
    </row>
    <row r="2070" spans="34:41">
      <c r="AH2070" s="91"/>
      <c r="AI2070" s="91"/>
      <c r="AJ2070" s="91"/>
      <c r="AK2070" s="91"/>
      <c r="AL2070" s="91"/>
      <c r="AM2070" s="91"/>
      <c r="AN2070" s="91"/>
      <c r="AO2070" s="91"/>
    </row>
    <row r="2071" spans="34:41">
      <c r="AH2071" s="91"/>
      <c r="AI2071" s="91"/>
      <c r="AJ2071" s="91"/>
      <c r="AK2071" s="91"/>
      <c r="AL2071" s="91"/>
      <c r="AM2071" s="91"/>
      <c r="AN2071" s="91"/>
      <c r="AO2071" s="91"/>
    </row>
    <row r="2072" spans="34:41">
      <c r="AH2072" s="91"/>
      <c r="AI2072" s="91"/>
      <c r="AJ2072" s="91"/>
      <c r="AK2072" s="91"/>
      <c r="AL2072" s="91"/>
      <c r="AM2072" s="91"/>
      <c r="AN2072" s="91"/>
      <c r="AO2072" s="91"/>
    </row>
    <row r="2073" spans="34:41">
      <c r="AH2073" s="91"/>
      <c r="AI2073" s="91"/>
      <c r="AJ2073" s="91"/>
      <c r="AK2073" s="91"/>
      <c r="AL2073" s="91"/>
      <c r="AM2073" s="91"/>
      <c r="AN2073" s="91"/>
      <c r="AO2073" s="91"/>
    </row>
    <row r="2074" spans="34:41">
      <c r="AH2074" s="91"/>
      <c r="AI2074" s="91"/>
      <c r="AJ2074" s="91"/>
      <c r="AK2074" s="91"/>
      <c r="AL2074" s="91"/>
      <c r="AM2074" s="91"/>
      <c r="AN2074" s="91"/>
      <c r="AO2074" s="91"/>
    </row>
    <row r="2075" spans="34:41">
      <c r="AH2075" s="91"/>
      <c r="AI2075" s="91"/>
      <c r="AJ2075" s="91"/>
      <c r="AK2075" s="91"/>
      <c r="AL2075" s="91"/>
      <c r="AM2075" s="91"/>
      <c r="AN2075" s="91"/>
      <c r="AO2075" s="91"/>
    </row>
    <row r="2076" spans="34:41">
      <c r="AH2076" s="91"/>
      <c r="AI2076" s="91"/>
      <c r="AJ2076" s="91"/>
      <c r="AK2076" s="91"/>
      <c r="AL2076" s="91"/>
      <c r="AM2076" s="91"/>
      <c r="AN2076" s="91"/>
      <c r="AO2076" s="91"/>
    </row>
    <row r="2077" spans="34:41">
      <c r="AH2077" s="91"/>
      <c r="AI2077" s="91"/>
      <c r="AJ2077" s="91"/>
      <c r="AK2077" s="91"/>
      <c r="AL2077" s="91"/>
      <c r="AM2077" s="91"/>
      <c r="AN2077" s="91"/>
      <c r="AO2077" s="91"/>
    </row>
    <row r="2078" spans="34:41">
      <c r="AH2078" s="91"/>
      <c r="AI2078" s="91"/>
      <c r="AJ2078" s="91"/>
      <c r="AK2078" s="91"/>
      <c r="AL2078" s="91"/>
      <c r="AM2078" s="91"/>
      <c r="AN2078" s="91"/>
      <c r="AO2078" s="91"/>
    </row>
    <row r="2079" spans="34:41">
      <c r="AH2079" s="91"/>
      <c r="AI2079" s="91"/>
      <c r="AJ2079" s="91"/>
      <c r="AK2079" s="91"/>
      <c r="AL2079" s="91"/>
      <c r="AM2079" s="91"/>
      <c r="AN2079" s="91"/>
      <c r="AO2079" s="91"/>
    </row>
    <row r="2080" spans="34:41">
      <c r="AH2080" s="91"/>
      <c r="AI2080" s="91"/>
      <c r="AJ2080" s="91"/>
      <c r="AK2080" s="91"/>
      <c r="AL2080" s="91"/>
      <c r="AM2080" s="91"/>
      <c r="AN2080" s="91"/>
      <c r="AO2080" s="91"/>
    </row>
    <row r="2081" spans="34:41">
      <c r="AH2081" s="91"/>
      <c r="AI2081" s="91"/>
      <c r="AJ2081" s="91"/>
      <c r="AK2081" s="91"/>
      <c r="AL2081" s="91"/>
      <c r="AM2081" s="91"/>
      <c r="AN2081" s="91"/>
      <c r="AO2081" s="91"/>
    </row>
    <row r="2082" spans="34:41">
      <c r="AH2082" s="91"/>
      <c r="AI2082" s="91"/>
      <c r="AJ2082" s="91"/>
      <c r="AK2082" s="91"/>
      <c r="AL2082" s="91"/>
      <c r="AM2082" s="91"/>
      <c r="AN2082" s="91"/>
      <c r="AO2082" s="91"/>
    </row>
    <row r="2083" spans="34:41">
      <c r="AH2083" s="91"/>
      <c r="AI2083" s="91"/>
      <c r="AJ2083" s="91"/>
      <c r="AK2083" s="91"/>
      <c r="AL2083" s="91"/>
      <c r="AM2083" s="91"/>
      <c r="AN2083" s="91"/>
      <c r="AO2083" s="91"/>
    </row>
    <row r="2084" spans="34:41">
      <c r="AH2084" s="91"/>
      <c r="AI2084" s="91"/>
      <c r="AJ2084" s="91"/>
      <c r="AK2084" s="91"/>
      <c r="AL2084" s="91"/>
      <c r="AM2084" s="91"/>
      <c r="AN2084" s="91"/>
      <c r="AO2084" s="91"/>
    </row>
    <row r="2085" spans="34:41">
      <c r="AH2085" s="91"/>
      <c r="AI2085" s="91"/>
      <c r="AJ2085" s="91"/>
      <c r="AK2085" s="91"/>
      <c r="AL2085" s="91"/>
      <c r="AM2085" s="91"/>
      <c r="AN2085" s="91"/>
      <c r="AO2085" s="91"/>
    </row>
    <row r="2086" spans="34:41">
      <c r="AH2086" s="91"/>
      <c r="AI2086" s="91"/>
      <c r="AJ2086" s="91"/>
      <c r="AK2086" s="91"/>
      <c r="AL2086" s="91"/>
      <c r="AM2086" s="91"/>
      <c r="AN2086" s="91"/>
      <c r="AO2086" s="91"/>
    </row>
    <row r="2087" spans="34:41">
      <c r="AH2087" s="91"/>
      <c r="AI2087" s="91"/>
      <c r="AJ2087" s="91"/>
      <c r="AK2087" s="91"/>
      <c r="AL2087" s="91"/>
      <c r="AM2087" s="91"/>
      <c r="AN2087" s="91"/>
      <c r="AO2087" s="91"/>
    </row>
    <row r="2088" spans="34:41">
      <c r="AH2088" s="91"/>
      <c r="AI2088" s="91"/>
      <c r="AJ2088" s="91"/>
      <c r="AK2088" s="91"/>
      <c r="AL2088" s="91"/>
      <c r="AM2088" s="91"/>
      <c r="AN2088" s="91"/>
      <c r="AO2088" s="91"/>
    </row>
    <row r="2089" spans="34:41">
      <c r="AH2089" s="91"/>
      <c r="AI2089" s="91"/>
      <c r="AJ2089" s="91"/>
      <c r="AK2089" s="91"/>
      <c r="AL2089" s="91"/>
      <c r="AM2089" s="91"/>
      <c r="AN2089" s="91"/>
      <c r="AO2089" s="91"/>
    </row>
    <row r="2090" spans="34:41">
      <c r="AH2090" s="91"/>
      <c r="AI2090" s="91"/>
      <c r="AJ2090" s="91"/>
      <c r="AK2090" s="91"/>
      <c r="AL2090" s="91"/>
      <c r="AM2090" s="91"/>
      <c r="AN2090" s="91"/>
      <c r="AO2090" s="91"/>
    </row>
    <row r="2091" spans="34:41">
      <c r="AH2091" s="91"/>
      <c r="AI2091" s="91"/>
      <c r="AJ2091" s="91"/>
      <c r="AK2091" s="91"/>
      <c r="AL2091" s="91"/>
      <c r="AM2091" s="91"/>
      <c r="AN2091" s="91"/>
      <c r="AO2091" s="91"/>
    </row>
    <row r="2092" spans="34:41">
      <c r="AH2092" s="91"/>
      <c r="AI2092" s="91"/>
      <c r="AJ2092" s="91"/>
      <c r="AK2092" s="91"/>
      <c r="AL2092" s="91"/>
      <c r="AM2092" s="91"/>
      <c r="AN2092" s="91"/>
      <c r="AO2092" s="91"/>
    </row>
    <row r="2093" spans="34:41">
      <c r="AH2093" s="91"/>
      <c r="AI2093" s="91"/>
      <c r="AJ2093" s="91"/>
      <c r="AK2093" s="91"/>
      <c r="AL2093" s="91"/>
      <c r="AM2093" s="91"/>
      <c r="AN2093" s="91"/>
      <c r="AO2093" s="91"/>
    </row>
    <row r="2094" spans="34:41">
      <c r="AH2094" s="91"/>
      <c r="AI2094" s="91"/>
      <c r="AJ2094" s="91"/>
      <c r="AK2094" s="91"/>
      <c r="AL2094" s="91"/>
      <c r="AM2094" s="91"/>
      <c r="AN2094" s="91"/>
      <c r="AO2094" s="91"/>
    </row>
    <row r="2095" spans="34:41">
      <c r="AH2095" s="91"/>
      <c r="AI2095" s="91"/>
      <c r="AJ2095" s="91"/>
      <c r="AK2095" s="91"/>
      <c r="AL2095" s="91"/>
      <c r="AM2095" s="91"/>
      <c r="AN2095" s="91"/>
      <c r="AO2095" s="91"/>
    </row>
    <row r="2096" spans="34:41">
      <c r="AH2096" s="91"/>
      <c r="AI2096" s="91"/>
      <c r="AJ2096" s="91"/>
      <c r="AK2096" s="91"/>
      <c r="AL2096" s="91"/>
      <c r="AM2096" s="91"/>
      <c r="AN2096" s="91"/>
      <c r="AO2096" s="91"/>
    </row>
    <row r="2097" spans="34:41">
      <c r="AH2097" s="91"/>
      <c r="AI2097" s="91"/>
      <c r="AJ2097" s="91"/>
      <c r="AK2097" s="91"/>
      <c r="AL2097" s="91"/>
      <c r="AM2097" s="91"/>
      <c r="AN2097" s="91"/>
      <c r="AO2097" s="91"/>
    </row>
    <row r="2098" spans="34:41">
      <c r="AH2098" s="91"/>
      <c r="AI2098" s="91"/>
      <c r="AJ2098" s="91"/>
      <c r="AK2098" s="91"/>
      <c r="AL2098" s="91"/>
      <c r="AM2098" s="91"/>
      <c r="AN2098" s="91"/>
      <c r="AO2098" s="91"/>
    </row>
    <row r="2099" spans="34:41">
      <c r="AH2099" s="91"/>
      <c r="AI2099" s="91"/>
      <c r="AJ2099" s="91"/>
      <c r="AK2099" s="91"/>
      <c r="AL2099" s="91"/>
      <c r="AM2099" s="91"/>
      <c r="AN2099" s="91"/>
      <c r="AO2099" s="91"/>
    </row>
    <row r="2100" spans="34:41">
      <c r="AH2100" s="91"/>
      <c r="AI2100" s="91"/>
      <c r="AJ2100" s="91"/>
      <c r="AK2100" s="91"/>
      <c r="AL2100" s="91"/>
      <c r="AM2100" s="91"/>
      <c r="AN2100" s="91"/>
      <c r="AO2100" s="91"/>
    </row>
    <row r="2101" spans="34:41">
      <c r="AH2101" s="91"/>
      <c r="AI2101" s="91"/>
      <c r="AJ2101" s="91"/>
      <c r="AK2101" s="91"/>
      <c r="AL2101" s="91"/>
      <c r="AM2101" s="91"/>
      <c r="AN2101" s="91"/>
      <c r="AO2101" s="91"/>
    </row>
    <row r="2102" spans="34:41">
      <c r="AH2102" s="91"/>
      <c r="AI2102" s="91"/>
      <c r="AJ2102" s="91"/>
      <c r="AK2102" s="91"/>
      <c r="AL2102" s="91"/>
      <c r="AM2102" s="91"/>
      <c r="AN2102" s="91"/>
      <c r="AO2102" s="91"/>
    </row>
    <row r="2103" spans="34:41">
      <c r="AH2103" s="91"/>
      <c r="AI2103" s="91"/>
      <c r="AJ2103" s="91"/>
      <c r="AK2103" s="91"/>
      <c r="AL2103" s="91"/>
      <c r="AM2103" s="91"/>
      <c r="AN2103" s="91"/>
      <c r="AO2103" s="91"/>
    </row>
    <row r="2104" spans="34:41">
      <c r="AH2104" s="91"/>
      <c r="AI2104" s="91"/>
      <c r="AJ2104" s="91"/>
      <c r="AK2104" s="91"/>
      <c r="AL2104" s="91"/>
      <c r="AM2104" s="91"/>
      <c r="AN2104" s="91"/>
      <c r="AO2104" s="91"/>
    </row>
    <row r="2105" spans="34:41">
      <c r="AH2105" s="91"/>
      <c r="AI2105" s="91"/>
      <c r="AJ2105" s="91"/>
      <c r="AK2105" s="91"/>
      <c r="AL2105" s="91"/>
      <c r="AM2105" s="91"/>
      <c r="AN2105" s="91"/>
      <c r="AO2105" s="91"/>
    </row>
    <row r="2106" spans="34:41">
      <c r="AH2106" s="91"/>
      <c r="AI2106" s="91"/>
      <c r="AJ2106" s="91"/>
      <c r="AK2106" s="91"/>
      <c r="AL2106" s="91"/>
      <c r="AM2106" s="91"/>
      <c r="AN2106" s="91"/>
      <c r="AO2106" s="91"/>
    </row>
    <row r="2107" spans="34:41">
      <c r="AH2107" s="91"/>
      <c r="AI2107" s="91"/>
      <c r="AJ2107" s="91"/>
      <c r="AK2107" s="91"/>
      <c r="AL2107" s="91"/>
      <c r="AM2107" s="91"/>
      <c r="AN2107" s="91"/>
      <c r="AO2107" s="91"/>
    </row>
    <row r="2108" spans="34:41">
      <c r="AH2108" s="91"/>
      <c r="AI2108" s="91"/>
      <c r="AJ2108" s="91"/>
      <c r="AK2108" s="91"/>
      <c r="AL2108" s="91"/>
      <c r="AM2108" s="91"/>
      <c r="AN2108" s="91"/>
      <c r="AO2108" s="91"/>
    </row>
    <row r="2109" spans="34:41">
      <c r="AH2109" s="91"/>
      <c r="AI2109" s="91"/>
      <c r="AJ2109" s="91"/>
      <c r="AK2109" s="91"/>
      <c r="AL2109" s="91"/>
      <c r="AM2109" s="91"/>
      <c r="AN2109" s="91"/>
      <c r="AO2109" s="91"/>
    </row>
    <row r="2110" spans="34:41">
      <c r="AH2110" s="91"/>
      <c r="AI2110" s="91"/>
      <c r="AJ2110" s="91"/>
      <c r="AK2110" s="91"/>
      <c r="AL2110" s="91"/>
      <c r="AM2110" s="91"/>
      <c r="AN2110" s="91"/>
      <c r="AO2110" s="91"/>
    </row>
    <row r="2111" spans="34:41">
      <c r="AH2111" s="91"/>
      <c r="AI2111" s="91"/>
      <c r="AJ2111" s="91"/>
      <c r="AK2111" s="91"/>
      <c r="AL2111" s="91"/>
      <c r="AM2111" s="91"/>
      <c r="AN2111" s="91"/>
      <c r="AO2111" s="91"/>
    </row>
    <row r="2112" spans="34:41">
      <c r="AH2112" s="91"/>
      <c r="AI2112" s="91"/>
      <c r="AJ2112" s="91"/>
      <c r="AK2112" s="91"/>
      <c r="AL2112" s="91"/>
      <c r="AM2112" s="91"/>
      <c r="AN2112" s="91"/>
      <c r="AO2112" s="91"/>
    </row>
    <row r="2113" spans="34:41">
      <c r="AH2113" s="91"/>
      <c r="AI2113" s="91"/>
      <c r="AJ2113" s="91"/>
      <c r="AK2113" s="91"/>
      <c r="AL2113" s="91"/>
      <c r="AM2113" s="91"/>
      <c r="AN2113" s="91"/>
      <c r="AO2113" s="91"/>
    </row>
    <row r="2114" spans="34:41">
      <c r="AH2114" s="91"/>
      <c r="AI2114" s="91"/>
      <c r="AJ2114" s="91"/>
      <c r="AK2114" s="91"/>
      <c r="AL2114" s="91"/>
      <c r="AM2114" s="91"/>
      <c r="AN2114" s="91"/>
      <c r="AO2114" s="91"/>
    </row>
    <row r="2115" spans="34:41">
      <c r="AH2115" s="91"/>
      <c r="AI2115" s="91"/>
      <c r="AJ2115" s="91"/>
      <c r="AK2115" s="91"/>
      <c r="AL2115" s="91"/>
      <c r="AM2115" s="91"/>
      <c r="AN2115" s="91"/>
      <c r="AO2115" s="91"/>
    </row>
    <row r="2116" spans="34:41">
      <c r="AH2116" s="91"/>
      <c r="AI2116" s="91"/>
      <c r="AJ2116" s="91"/>
      <c r="AK2116" s="91"/>
      <c r="AL2116" s="91"/>
      <c r="AM2116" s="91"/>
      <c r="AN2116" s="91"/>
      <c r="AO2116" s="91"/>
    </row>
    <row r="2117" spans="34:41">
      <c r="AH2117" s="91"/>
      <c r="AI2117" s="91"/>
      <c r="AJ2117" s="91"/>
      <c r="AK2117" s="91"/>
      <c r="AL2117" s="91"/>
      <c r="AM2117" s="91"/>
      <c r="AN2117" s="91"/>
      <c r="AO2117" s="91"/>
    </row>
    <row r="2118" spans="34:41">
      <c r="AH2118" s="91"/>
      <c r="AI2118" s="91"/>
      <c r="AJ2118" s="91"/>
      <c r="AK2118" s="91"/>
      <c r="AL2118" s="91"/>
      <c r="AM2118" s="91"/>
      <c r="AN2118" s="91"/>
      <c r="AO2118" s="91"/>
    </row>
    <row r="2119" spans="34:41">
      <c r="AH2119" s="91"/>
      <c r="AI2119" s="91"/>
      <c r="AJ2119" s="91"/>
      <c r="AK2119" s="91"/>
      <c r="AL2119" s="91"/>
      <c r="AM2119" s="91"/>
      <c r="AN2119" s="91"/>
      <c r="AO2119" s="91"/>
    </row>
    <row r="2120" spans="34:41">
      <c r="AH2120" s="91"/>
      <c r="AI2120" s="91"/>
      <c r="AJ2120" s="91"/>
      <c r="AK2120" s="91"/>
      <c r="AL2120" s="91"/>
      <c r="AM2120" s="91"/>
      <c r="AN2120" s="91"/>
      <c r="AO2120" s="91"/>
    </row>
    <row r="2121" spans="34:41">
      <c r="AH2121" s="91"/>
      <c r="AI2121" s="91"/>
      <c r="AJ2121" s="91"/>
      <c r="AK2121" s="91"/>
      <c r="AL2121" s="91"/>
      <c r="AM2121" s="91"/>
      <c r="AN2121" s="91"/>
      <c r="AO2121" s="91"/>
    </row>
    <row r="2122" spans="34:41">
      <c r="AH2122" s="91"/>
      <c r="AI2122" s="91"/>
      <c r="AJ2122" s="91"/>
      <c r="AK2122" s="91"/>
      <c r="AL2122" s="91"/>
      <c r="AM2122" s="91"/>
      <c r="AN2122" s="91"/>
      <c r="AO2122" s="91"/>
    </row>
    <row r="2123" spans="34:41">
      <c r="AH2123" s="91"/>
      <c r="AI2123" s="91"/>
      <c r="AJ2123" s="91"/>
      <c r="AK2123" s="91"/>
      <c r="AL2123" s="91"/>
      <c r="AM2123" s="91"/>
      <c r="AN2123" s="91"/>
      <c r="AO2123" s="91"/>
    </row>
    <row r="2124" spans="34:41">
      <c r="AH2124" s="91"/>
      <c r="AI2124" s="91"/>
      <c r="AJ2124" s="91"/>
      <c r="AK2124" s="91"/>
      <c r="AL2124" s="91"/>
      <c r="AM2124" s="91"/>
      <c r="AN2124" s="91"/>
      <c r="AO2124" s="91"/>
    </row>
    <row r="2125" spans="34:41">
      <c r="AH2125" s="91"/>
      <c r="AI2125" s="91"/>
      <c r="AJ2125" s="91"/>
      <c r="AK2125" s="91"/>
      <c r="AL2125" s="91"/>
      <c r="AM2125" s="91"/>
      <c r="AN2125" s="91"/>
      <c r="AO2125" s="91"/>
    </row>
    <row r="2126" spans="34:41">
      <c r="AH2126" s="91"/>
      <c r="AI2126" s="91"/>
      <c r="AJ2126" s="91"/>
      <c r="AK2126" s="91"/>
      <c r="AL2126" s="91"/>
      <c r="AM2126" s="91"/>
      <c r="AN2126" s="91"/>
      <c r="AO2126" s="91"/>
    </row>
    <row r="2127" spans="34:41">
      <c r="AH2127" s="91"/>
      <c r="AI2127" s="91"/>
      <c r="AJ2127" s="91"/>
      <c r="AK2127" s="91"/>
      <c r="AL2127" s="91"/>
      <c r="AM2127" s="91"/>
      <c r="AN2127" s="91"/>
      <c r="AO2127" s="91"/>
    </row>
    <row r="2128" spans="34:41">
      <c r="AH2128" s="91"/>
      <c r="AI2128" s="91"/>
      <c r="AJ2128" s="91"/>
      <c r="AK2128" s="91"/>
      <c r="AL2128" s="91"/>
      <c r="AM2128" s="91"/>
      <c r="AN2128" s="91"/>
      <c r="AO2128" s="91"/>
    </row>
    <row r="2129" spans="34:41">
      <c r="AH2129" s="91"/>
      <c r="AI2129" s="91"/>
      <c r="AJ2129" s="91"/>
      <c r="AK2129" s="91"/>
      <c r="AL2129" s="91"/>
      <c r="AM2129" s="91"/>
      <c r="AN2129" s="91"/>
      <c r="AO2129" s="91"/>
    </row>
    <row r="2130" spans="34:41">
      <c r="AH2130" s="91"/>
      <c r="AI2130" s="91"/>
      <c r="AJ2130" s="91"/>
      <c r="AK2130" s="91"/>
      <c r="AL2130" s="91"/>
      <c r="AM2130" s="91"/>
      <c r="AN2130" s="91"/>
      <c r="AO2130" s="91"/>
    </row>
    <row r="2131" spans="34:41">
      <c r="AH2131" s="91"/>
      <c r="AI2131" s="91"/>
      <c r="AJ2131" s="91"/>
      <c r="AK2131" s="91"/>
      <c r="AL2131" s="91"/>
      <c r="AM2131" s="91"/>
      <c r="AN2131" s="91"/>
      <c r="AO2131" s="91"/>
    </row>
    <row r="2132" spans="34:41">
      <c r="AH2132" s="91"/>
      <c r="AI2132" s="91"/>
      <c r="AJ2132" s="91"/>
      <c r="AK2132" s="91"/>
      <c r="AL2132" s="91"/>
      <c r="AM2132" s="91"/>
      <c r="AN2132" s="91"/>
      <c r="AO2132" s="91"/>
    </row>
    <row r="2133" spans="34:41">
      <c r="AH2133" s="91"/>
      <c r="AI2133" s="91"/>
      <c r="AJ2133" s="91"/>
      <c r="AK2133" s="91"/>
      <c r="AL2133" s="91"/>
      <c r="AM2133" s="91"/>
      <c r="AN2133" s="91"/>
      <c r="AO2133" s="91"/>
    </row>
    <row r="2134" spans="34:41">
      <c r="AH2134" s="91"/>
      <c r="AI2134" s="91"/>
      <c r="AJ2134" s="91"/>
      <c r="AK2134" s="91"/>
      <c r="AL2134" s="91"/>
      <c r="AM2134" s="91"/>
      <c r="AN2134" s="91"/>
      <c r="AO2134" s="91"/>
    </row>
    <row r="2135" spans="34:41">
      <c r="AH2135" s="91"/>
      <c r="AI2135" s="91"/>
      <c r="AJ2135" s="91"/>
      <c r="AK2135" s="91"/>
      <c r="AL2135" s="91"/>
      <c r="AM2135" s="91"/>
      <c r="AN2135" s="91"/>
      <c r="AO2135" s="91"/>
    </row>
    <row r="2136" spans="34:41">
      <c r="AH2136" s="91"/>
      <c r="AI2136" s="91"/>
      <c r="AJ2136" s="91"/>
      <c r="AK2136" s="91"/>
      <c r="AL2136" s="91"/>
      <c r="AM2136" s="91"/>
      <c r="AN2136" s="91"/>
      <c r="AO2136" s="91"/>
    </row>
    <row r="2137" spans="34:41">
      <c r="AH2137" s="91"/>
      <c r="AI2137" s="91"/>
      <c r="AJ2137" s="91"/>
      <c r="AK2137" s="91"/>
      <c r="AL2137" s="91"/>
      <c r="AM2137" s="91"/>
      <c r="AN2137" s="91"/>
      <c r="AO2137" s="91"/>
    </row>
    <row r="2138" spans="34:41">
      <c r="AH2138" s="91"/>
      <c r="AI2138" s="91"/>
      <c r="AJ2138" s="91"/>
      <c r="AK2138" s="91"/>
      <c r="AL2138" s="91"/>
      <c r="AM2138" s="91"/>
      <c r="AN2138" s="91"/>
      <c r="AO2138" s="91"/>
    </row>
    <row r="2139" spans="34:41">
      <c r="AH2139" s="91"/>
      <c r="AI2139" s="91"/>
      <c r="AJ2139" s="91"/>
      <c r="AK2139" s="91"/>
      <c r="AL2139" s="91"/>
      <c r="AM2139" s="91"/>
      <c r="AN2139" s="91"/>
      <c r="AO2139" s="91"/>
    </row>
    <row r="2140" spans="34:41">
      <c r="AH2140" s="91"/>
      <c r="AI2140" s="91"/>
      <c r="AJ2140" s="91"/>
      <c r="AK2140" s="91"/>
      <c r="AL2140" s="91"/>
      <c r="AM2140" s="91"/>
      <c r="AN2140" s="91"/>
      <c r="AO2140" s="91"/>
    </row>
    <row r="2141" spans="34:41">
      <c r="AH2141" s="91"/>
      <c r="AI2141" s="91"/>
      <c r="AJ2141" s="91"/>
      <c r="AK2141" s="91"/>
      <c r="AL2141" s="91"/>
      <c r="AM2141" s="91"/>
      <c r="AN2141" s="91"/>
      <c r="AO2141" s="91"/>
    </row>
    <row r="2142" spans="34:41">
      <c r="AH2142" s="91"/>
      <c r="AI2142" s="91"/>
      <c r="AJ2142" s="91"/>
      <c r="AK2142" s="91"/>
      <c r="AL2142" s="91"/>
      <c r="AM2142" s="91"/>
      <c r="AN2142" s="91"/>
      <c r="AO2142" s="91"/>
    </row>
    <row r="2143" spans="34:41">
      <c r="AH2143" s="91"/>
      <c r="AI2143" s="91"/>
      <c r="AJ2143" s="91"/>
      <c r="AK2143" s="91"/>
      <c r="AL2143" s="91"/>
      <c r="AM2143" s="91"/>
      <c r="AN2143" s="91"/>
      <c r="AO2143" s="91"/>
    </row>
    <row r="2144" spans="34:41">
      <c r="AH2144" s="91"/>
      <c r="AI2144" s="91"/>
      <c r="AJ2144" s="91"/>
      <c r="AK2144" s="91"/>
      <c r="AL2144" s="91"/>
      <c r="AM2144" s="91"/>
      <c r="AN2144" s="91"/>
      <c r="AO2144" s="91"/>
    </row>
    <row r="2145" spans="34:41">
      <c r="AH2145" s="91"/>
      <c r="AI2145" s="91"/>
      <c r="AJ2145" s="91"/>
      <c r="AK2145" s="91"/>
      <c r="AL2145" s="91"/>
      <c r="AM2145" s="91"/>
      <c r="AN2145" s="91"/>
      <c r="AO2145" s="91"/>
    </row>
    <row r="2146" spans="34:41">
      <c r="AH2146" s="91"/>
      <c r="AI2146" s="91"/>
      <c r="AJ2146" s="91"/>
      <c r="AK2146" s="91"/>
      <c r="AL2146" s="91"/>
      <c r="AM2146" s="91"/>
      <c r="AN2146" s="91"/>
      <c r="AO2146" s="91"/>
    </row>
    <row r="2147" spans="34:41">
      <c r="AH2147" s="91"/>
      <c r="AI2147" s="91"/>
      <c r="AJ2147" s="91"/>
      <c r="AK2147" s="91"/>
      <c r="AL2147" s="91"/>
      <c r="AM2147" s="91"/>
      <c r="AN2147" s="91"/>
      <c r="AO2147" s="91"/>
    </row>
    <row r="2148" spans="34:41">
      <c r="AH2148" s="91"/>
      <c r="AI2148" s="91"/>
      <c r="AJ2148" s="91"/>
      <c r="AK2148" s="91"/>
      <c r="AL2148" s="91"/>
      <c r="AM2148" s="91"/>
      <c r="AN2148" s="91"/>
      <c r="AO2148" s="91"/>
    </row>
    <row r="2149" spans="34:41">
      <c r="AH2149" s="91"/>
      <c r="AI2149" s="91"/>
      <c r="AJ2149" s="91"/>
      <c r="AK2149" s="91"/>
      <c r="AL2149" s="91"/>
      <c r="AM2149" s="91"/>
      <c r="AN2149" s="91"/>
      <c r="AO2149" s="91"/>
    </row>
    <row r="2150" spans="34:41">
      <c r="AH2150" s="91"/>
      <c r="AI2150" s="91"/>
      <c r="AJ2150" s="91"/>
      <c r="AK2150" s="91"/>
      <c r="AL2150" s="91"/>
      <c r="AM2150" s="91"/>
      <c r="AN2150" s="91"/>
      <c r="AO2150" s="91"/>
    </row>
    <row r="2151" spans="34:41">
      <c r="AH2151" s="91"/>
      <c r="AI2151" s="91"/>
      <c r="AJ2151" s="91"/>
      <c r="AK2151" s="91"/>
      <c r="AL2151" s="91"/>
      <c r="AM2151" s="91"/>
      <c r="AN2151" s="91"/>
      <c r="AO2151" s="91"/>
    </row>
    <row r="2152" spans="34:41">
      <c r="AH2152" s="91"/>
      <c r="AI2152" s="91"/>
      <c r="AJ2152" s="91"/>
      <c r="AK2152" s="91"/>
      <c r="AL2152" s="91"/>
      <c r="AM2152" s="91"/>
      <c r="AN2152" s="91"/>
      <c r="AO2152" s="91"/>
    </row>
    <row r="2153" spans="34:41">
      <c r="AH2153" s="91"/>
      <c r="AI2153" s="91"/>
      <c r="AJ2153" s="91"/>
      <c r="AK2153" s="91"/>
      <c r="AL2153" s="91"/>
      <c r="AM2153" s="91"/>
      <c r="AN2153" s="91"/>
      <c r="AO2153" s="91"/>
    </row>
    <row r="2154" spans="34:41">
      <c r="AH2154" s="91"/>
      <c r="AI2154" s="91"/>
      <c r="AJ2154" s="91"/>
      <c r="AK2154" s="91"/>
      <c r="AL2154" s="91"/>
      <c r="AM2154" s="91"/>
      <c r="AN2154" s="91"/>
      <c r="AO2154" s="91"/>
    </row>
    <row r="2155" spans="34:41">
      <c r="AH2155" s="91"/>
      <c r="AI2155" s="91"/>
      <c r="AJ2155" s="91"/>
      <c r="AK2155" s="91"/>
      <c r="AL2155" s="91"/>
      <c r="AM2155" s="91"/>
      <c r="AN2155" s="91"/>
      <c r="AO2155" s="91"/>
    </row>
    <row r="2156" spans="34:41">
      <c r="AH2156" s="91"/>
      <c r="AI2156" s="91"/>
      <c r="AJ2156" s="91"/>
      <c r="AK2156" s="91"/>
      <c r="AL2156" s="91"/>
      <c r="AM2156" s="91"/>
      <c r="AN2156" s="91"/>
      <c r="AO2156" s="91"/>
    </row>
    <row r="2157" spans="34:41">
      <c r="AH2157" s="91"/>
      <c r="AI2157" s="91"/>
      <c r="AJ2157" s="91"/>
      <c r="AK2157" s="91"/>
      <c r="AL2157" s="91"/>
      <c r="AM2157" s="91"/>
      <c r="AN2157" s="91"/>
      <c r="AO2157" s="91"/>
    </row>
    <row r="2158" spans="34:41">
      <c r="AH2158" s="91"/>
      <c r="AI2158" s="91"/>
      <c r="AJ2158" s="91"/>
      <c r="AK2158" s="91"/>
      <c r="AL2158" s="91"/>
      <c r="AM2158" s="91"/>
      <c r="AN2158" s="91"/>
      <c r="AO2158" s="91"/>
    </row>
    <row r="2159" spans="34:41">
      <c r="AH2159" s="91"/>
      <c r="AI2159" s="91"/>
      <c r="AJ2159" s="91"/>
      <c r="AK2159" s="91"/>
      <c r="AL2159" s="91"/>
      <c r="AM2159" s="91"/>
      <c r="AN2159" s="91"/>
      <c r="AO2159" s="91"/>
    </row>
    <row r="2160" spans="34:41">
      <c r="AH2160" s="91"/>
      <c r="AI2160" s="91"/>
      <c r="AJ2160" s="91"/>
      <c r="AK2160" s="91"/>
      <c r="AL2160" s="91"/>
      <c r="AM2160" s="91"/>
      <c r="AN2160" s="91"/>
      <c r="AO2160" s="91"/>
    </row>
    <row r="2161" spans="34:41">
      <c r="AH2161" s="91"/>
      <c r="AI2161" s="91"/>
      <c r="AJ2161" s="91"/>
      <c r="AK2161" s="91"/>
      <c r="AL2161" s="91"/>
      <c r="AM2161" s="91"/>
      <c r="AN2161" s="91"/>
      <c r="AO2161" s="91"/>
    </row>
    <row r="2162" spans="34:41">
      <c r="AH2162" s="91"/>
      <c r="AI2162" s="91"/>
      <c r="AJ2162" s="91"/>
      <c r="AK2162" s="91"/>
      <c r="AL2162" s="91"/>
      <c r="AM2162" s="91"/>
      <c r="AN2162" s="91"/>
      <c r="AO2162" s="91"/>
    </row>
    <row r="2163" spans="34:41">
      <c r="AH2163" s="91"/>
      <c r="AI2163" s="91"/>
      <c r="AJ2163" s="91"/>
      <c r="AK2163" s="91"/>
      <c r="AL2163" s="91"/>
      <c r="AM2163" s="91"/>
      <c r="AN2163" s="91"/>
      <c r="AO2163" s="91"/>
    </row>
    <row r="2164" spans="34:41">
      <c r="AH2164" s="91"/>
      <c r="AI2164" s="91"/>
      <c r="AJ2164" s="91"/>
      <c r="AK2164" s="91"/>
      <c r="AL2164" s="91"/>
      <c r="AM2164" s="91"/>
      <c r="AN2164" s="91"/>
      <c r="AO2164" s="91"/>
    </row>
    <row r="2165" spans="34:41">
      <c r="AH2165" s="91"/>
      <c r="AI2165" s="91"/>
      <c r="AJ2165" s="91"/>
      <c r="AK2165" s="91"/>
      <c r="AL2165" s="91"/>
      <c r="AM2165" s="91"/>
      <c r="AN2165" s="91"/>
      <c r="AO2165" s="91"/>
    </row>
    <row r="2166" spans="34:41">
      <c r="AH2166" s="91"/>
      <c r="AI2166" s="91"/>
      <c r="AJ2166" s="91"/>
      <c r="AK2166" s="91"/>
      <c r="AL2166" s="91"/>
      <c r="AM2166" s="91"/>
      <c r="AN2166" s="91"/>
      <c r="AO2166" s="91"/>
    </row>
    <row r="2167" spans="34:41">
      <c r="AH2167" s="91"/>
      <c r="AI2167" s="91"/>
      <c r="AJ2167" s="91"/>
      <c r="AK2167" s="91"/>
      <c r="AL2167" s="91"/>
      <c r="AM2167" s="91"/>
      <c r="AN2167" s="91"/>
      <c r="AO2167" s="91"/>
    </row>
    <row r="2168" spans="34:41">
      <c r="AH2168" s="91"/>
      <c r="AI2168" s="91"/>
      <c r="AJ2168" s="91"/>
      <c r="AK2168" s="91"/>
      <c r="AL2168" s="91"/>
      <c r="AM2168" s="91"/>
      <c r="AN2168" s="91"/>
      <c r="AO2168" s="91"/>
    </row>
    <row r="2169" spans="34:41">
      <c r="AH2169" s="91"/>
      <c r="AI2169" s="91"/>
      <c r="AJ2169" s="91"/>
      <c r="AK2169" s="91"/>
      <c r="AL2169" s="91"/>
      <c r="AM2169" s="91"/>
      <c r="AN2169" s="91"/>
      <c r="AO2169" s="91"/>
    </row>
    <row r="2170" spans="34:41">
      <c r="AH2170" s="91"/>
      <c r="AI2170" s="91"/>
      <c r="AJ2170" s="91"/>
      <c r="AK2170" s="91"/>
      <c r="AL2170" s="91"/>
      <c r="AM2170" s="91"/>
      <c r="AN2170" s="91"/>
      <c r="AO2170" s="91"/>
    </row>
    <row r="2171" spans="34:41">
      <c r="AH2171" s="91"/>
      <c r="AI2171" s="91"/>
      <c r="AJ2171" s="91"/>
      <c r="AK2171" s="91"/>
      <c r="AL2171" s="91"/>
      <c r="AM2171" s="91"/>
      <c r="AN2171" s="91"/>
      <c r="AO2171" s="91"/>
    </row>
    <row r="2172" spans="34:41">
      <c r="AH2172" s="91"/>
      <c r="AI2172" s="91"/>
      <c r="AJ2172" s="91"/>
      <c r="AK2172" s="91"/>
      <c r="AL2172" s="91"/>
      <c r="AM2172" s="91"/>
      <c r="AN2172" s="91"/>
      <c r="AO2172" s="91"/>
    </row>
    <row r="2173" spans="34:41">
      <c r="AH2173" s="91"/>
      <c r="AI2173" s="91"/>
      <c r="AJ2173" s="91"/>
      <c r="AK2173" s="91"/>
      <c r="AL2173" s="91"/>
      <c r="AM2173" s="91"/>
      <c r="AN2173" s="91"/>
      <c r="AO2173" s="91"/>
    </row>
    <row r="2174" spans="34:41">
      <c r="AH2174" s="91"/>
      <c r="AI2174" s="91"/>
      <c r="AJ2174" s="91"/>
      <c r="AK2174" s="91"/>
      <c r="AL2174" s="91"/>
      <c r="AM2174" s="91"/>
      <c r="AN2174" s="91"/>
      <c r="AO2174" s="91"/>
    </row>
    <row r="2175" spans="34:41">
      <c r="AH2175" s="91"/>
      <c r="AI2175" s="91"/>
      <c r="AJ2175" s="91"/>
      <c r="AK2175" s="91"/>
      <c r="AL2175" s="91"/>
      <c r="AM2175" s="91"/>
      <c r="AN2175" s="91"/>
      <c r="AO2175" s="91"/>
    </row>
    <row r="2176" spans="34:41">
      <c r="AH2176" s="91"/>
      <c r="AI2176" s="91"/>
      <c r="AJ2176" s="91"/>
      <c r="AK2176" s="91"/>
      <c r="AL2176" s="91"/>
      <c r="AM2176" s="91"/>
      <c r="AN2176" s="91"/>
      <c r="AO2176" s="91"/>
    </row>
    <row r="2177" spans="34:41">
      <c r="AH2177" s="91"/>
      <c r="AI2177" s="91"/>
      <c r="AJ2177" s="91"/>
      <c r="AK2177" s="91"/>
      <c r="AL2177" s="91"/>
      <c r="AM2177" s="91"/>
      <c r="AN2177" s="91"/>
      <c r="AO2177" s="91"/>
    </row>
    <row r="2178" spans="34:41">
      <c r="AH2178" s="91"/>
      <c r="AI2178" s="91"/>
      <c r="AJ2178" s="91"/>
      <c r="AK2178" s="91"/>
      <c r="AL2178" s="91"/>
      <c r="AM2178" s="91"/>
      <c r="AN2178" s="91"/>
      <c r="AO2178" s="91"/>
    </row>
    <row r="2179" spans="34:41">
      <c r="AH2179" s="91"/>
      <c r="AI2179" s="91"/>
      <c r="AJ2179" s="91"/>
      <c r="AK2179" s="91"/>
      <c r="AL2179" s="91"/>
      <c r="AM2179" s="91"/>
      <c r="AN2179" s="91"/>
      <c r="AO2179" s="91"/>
    </row>
    <row r="2180" spans="34:41">
      <c r="AH2180" s="91"/>
      <c r="AI2180" s="91"/>
      <c r="AJ2180" s="91"/>
      <c r="AK2180" s="91"/>
      <c r="AL2180" s="91"/>
      <c r="AM2180" s="91"/>
      <c r="AN2180" s="91"/>
      <c r="AO2180" s="91"/>
    </row>
    <row r="2181" spans="34:41">
      <c r="AH2181" s="91"/>
      <c r="AI2181" s="91"/>
      <c r="AJ2181" s="91"/>
      <c r="AK2181" s="91"/>
      <c r="AL2181" s="91"/>
      <c r="AM2181" s="91"/>
      <c r="AN2181" s="91"/>
      <c r="AO2181" s="91"/>
    </row>
    <row r="2182" spans="34:41">
      <c r="AH2182" s="91"/>
      <c r="AI2182" s="91"/>
      <c r="AJ2182" s="91"/>
      <c r="AK2182" s="91"/>
      <c r="AL2182" s="91"/>
      <c r="AM2182" s="91"/>
      <c r="AN2182" s="91"/>
      <c r="AO2182" s="91"/>
    </row>
    <row r="2183" spans="34:41">
      <c r="AH2183" s="91"/>
      <c r="AI2183" s="91"/>
      <c r="AJ2183" s="91"/>
      <c r="AK2183" s="91"/>
      <c r="AL2183" s="91"/>
      <c r="AM2183" s="91"/>
      <c r="AN2183" s="91"/>
      <c r="AO2183" s="91"/>
    </row>
    <row r="2184" spans="34:41">
      <c r="AH2184" s="91"/>
      <c r="AI2184" s="91"/>
      <c r="AJ2184" s="91"/>
      <c r="AK2184" s="91"/>
      <c r="AL2184" s="91"/>
      <c r="AM2184" s="91"/>
      <c r="AN2184" s="91"/>
      <c r="AO2184" s="91"/>
    </row>
    <row r="2185" spans="34:41">
      <c r="AH2185" s="91"/>
      <c r="AI2185" s="91"/>
      <c r="AJ2185" s="91"/>
      <c r="AK2185" s="91"/>
      <c r="AL2185" s="91"/>
      <c r="AM2185" s="91"/>
      <c r="AN2185" s="91"/>
      <c r="AO2185" s="91"/>
    </row>
    <row r="2186" spans="34:41">
      <c r="AH2186" s="91"/>
      <c r="AI2186" s="91"/>
      <c r="AJ2186" s="91"/>
      <c r="AK2186" s="91"/>
      <c r="AL2186" s="91"/>
      <c r="AM2186" s="91"/>
      <c r="AN2186" s="91"/>
      <c r="AO2186" s="91"/>
    </row>
    <row r="2187" spans="34:41">
      <c r="AH2187" s="91"/>
      <c r="AI2187" s="91"/>
      <c r="AJ2187" s="91"/>
      <c r="AK2187" s="91"/>
      <c r="AL2187" s="91"/>
      <c r="AM2187" s="91"/>
      <c r="AN2187" s="91"/>
      <c r="AO2187" s="91"/>
    </row>
    <row r="2188" spans="34:41">
      <c r="AH2188" s="91"/>
      <c r="AI2188" s="91"/>
      <c r="AJ2188" s="91"/>
      <c r="AK2188" s="91"/>
      <c r="AL2188" s="91"/>
      <c r="AM2188" s="91"/>
      <c r="AN2188" s="91"/>
      <c r="AO2188" s="91"/>
    </row>
    <row r="2189" spans="34:41">
      <c r="AH2189" s="91"/>
      <c r="AI2189" s="91"/>
      <c r="AJ2189" s="91"/>
      <c r="AK2189" s="91"/>
      <c r="AL2189" s="91"/>
      <c r="AM2189" s="91"/>
      <c r="AN2189" s="91"/>
      <c r="AO2189" s="91"/>
    </row>
    <row r="2190" spans="34:41">
      <c r="AH2190" s="91"/>
      <c r="AI2190" s="91"/>
      <c r="AJ2190" s="91"/>
      <c r="AK2190" s="91"/>
      <c r="AL2190" s="91"/>
      <c r="AM2190" s="91"/>
      <c r="AN2190" s="91"/>
      <c r="AO2190" s="91"/>
    </row>
    <row r="2191" spans="34:41">
      <c r="AH2191" s="91"/>
      <c r="AI2191" s="91"/>
      <c r="AJ2191" s="91"/>
      <c r="AK2191" s="91"/>
      <c r="AL2191" s="91"/>
      <c r="AM2191" s="91"/>
      <c r="AN2191" s="91"/>
      <c r="AO2191" s="91"/>
    </row>
    <row r="2192" spans="34:41">
      <c r="AH2192" s="91"/>
      <c r="AI2192" s="91"/>
      <c r="AJ2192" s="91"/>
      <c r="AK2192" s="91"/>
      <c r="AL2192" s="91"/>
      <c r="AM2192" s="91"/>
      <c r="AN2192" s="91"/>
      <c r="AO2192" s="91"/>
    </row>
    <row r="2193" spans="34:41">
      <c r="AH2193" s="91"/>
      <c r="AI2193" s="91"/>
      <c r="AJ2193" s="91"/>
      <c r="AK2193" s="91"/>
      <c r="AL2193" s="91"/>
      <c r="AM2193" s="91"/>
      <c r="AN2193" s="91"/>
      <c r="AO2193" s="91"/>
    </row>
    <row r="2194" spans="34:41">
      <c r="AH2194" s="91"/>
      <c r="AI2194" s="91"/>
      <c r="AJ2194" s="91"/>
      <c r="AK2194" s="91"/>
      <c r="AL2194" s="91"/>
      <c r="AM2194" s="91"/>
      <c r="AN2194" s="91"/>
      <c r="AO2194" s="91"/>
    </row>
    <row r="2195" spans="34:41">
      <c r="AH2195" s="91"/>
      <c r="AI2195" s="91"/>
      <c r="AJ2195" s="91"/>
      <c r="AK2195" s="91"/>
      <c r="AL2195" s="91"/>
      <c r="AM2195" s="91"/>
      <c r="AN2195" s="91"/>
      <c r="AO2195" s="91"/>
    </row>
    <row r="2196" spans="34:41">
      <c r="AH2196" s="91"/>
      <c r="AI2196" s="91"/>
      <c r="AJ2196" s="91"/>
      <c r="AK2196" s="91"/>
      <c r="AL2196" s="91"/>
      <c r="AM2196" s="91"/>
      <c r="AN2196" s="91"/>
      <c r="AO2196" s="91"/>
    </row>
    <row r="2197" spans="34:41">
      <c r="AH2197" s="91"/>
      <c r="AI2197" s="91"/>
      <c r="AJ2197" s="91"/>
      <c r="AK2197" s="91"/>
      <c r="AL2197" s="91"/>
      <c r="AM2197" s="91"/>
      <c r="AN2197" s="91"/>
      <c r="AO2197" s="91"/>
    </row>
    <row r="2198" spans="34:41">
      <c r="AH2198" s="91"/>
      <c r="AI2198" s="91"/>
      <c r="AJ2198" s="91"/>
      <c r="AK2198" s="91"/>
      <c r="AL2198" s="91"/>
      <c r="AM2198" s="91"/>
      <c r="AN2198" s="91"/>
      <c r="AO2198" s="91"/>
    </row>
    <row r="2199" spans="34:41">
      <c r="AH2199" s="91"/>
      <c r="AI2199" s="91"/>
      <c r="AJ2199" s="91"/>
      <c r="AK2199" s="91"/>
      <c r="AL2199" s="91"/>
      <c r="AM2199" s="91"/>
      <c r="AN2199" s="91"/>
      <c r="AO2199" s="91"/>
    </row>
    <row r="2200" spans="34:41">
      <c r="AH2200" s="91"/>
      <c r="AI2200" s="91"/>
      <c r="AJ2200" s="91"/>
      <c r="AK2200" s="91"/>
      <c r="AL2200" s="91"/>
      <c r="AM2200" s="91"/>
      <c r="AN2200" s="91"/>
      <c r="AO2200" s="91"/>
    </row>
    <row r="2201" spans="34:41">
      <c r="AH2201" s="91"/>
      <c r="AI2201" s="91"/>
      <c r="AJ2201" s="91"/>
      <c r="AK2201" s="91"/>
      <c r="AL2201" s="91"/>
      <c r="AM2201" s="91"/>
      <c r="AN2201" s="91"/>
      <c r="AO2201" s="91"/>
    </row>
    <row r="2202" spans="34:41">
      <c r="AH2202" s="91"/>
      <c r="AI2202" s="91"/>
      <c r="AJ2202" s="91"/>
      <c r="AK2202" s="91"/>
      <c r="AL2202" s="91"/>
      <c r="AM2202" s="91"/>
      <c r="AN2202" s="91"/>
      <c r="AO2202" s="91"/>
    </row>
    <row r="2203" spans="34:41">
      <c r="AH2203" s="91"/>
      <c r="AI2203" s="91"/>
      <c r="AJ2203" s="91"/>
      <c r="AK2203" s="91"/>
      <c r="AL2203" s="91"/>
      <c r="AM2203" s="91"/>
      <c r="AN2203" s="91"/>
      <c r="AO2203" s="91"/>
    </row>
    <row r="2204" spans="34:41">
      <c r="AH2204" s="91"/>
      <c r="AI2204" s="91"/>
      <c r="AJ2204" s="91"/>
      <c r="AK2204" s="91"/>
      <c r="AL2204" s="91"/>
      <c r="AM2204" s="91"/>
      <c r="AN2204" s="91"/>
      <c r="AO2204" s="91"/>
    </row>
    <row r="2205" spans="34:41">
      <c r="AH2205" s="91"/>
      <c r="AI2205" s="91"/>
      <c r="AJ2205" s="91"/>
      <c r="AK2205" s="91"/>
      <c r="AL2205" s="91"/>
      <c r="AM2205" s="91"/>
      <c r="AN2205" s="91"/>
      <c r="AO2205" s="91"/>
    </row>
    <row r="2206" spans="34:41">
      <c r="AH2206" s="91"/>
      <c r="AI2206" s="91"/>
      <c r="AJ2206" s="91"/>
      <c r="AK2206" s="91"/>
      <c r="AL2206" s="91"/>
      <c r="AM2206" s="91"/>
      <c r="AN2206" s="91"/>
      <c r="AO2206" s="91"/>
    </row>
    <row r="2207" spans="34:41">
      <c r="AH2207" s="91"/>
      <c r="AI2207" s="91"/>
      <c r="AJ2207" s="91"/>
      <c r="AK2207" s="91"/>
      <c r="AL2207" s="91"/>
      <c r="AM2207" s="91"/>
      <c r="AN2207" s="91"/>
      <c r="AO2207" s="91"/>
    </row>
    <row r="2208" spans="34:41">
      <c r="AH2208" s="91"/>
      <c r="AI2208" s="91"/>
      <c r="AJ2208" s="91"/>
      <c r="AK2208" s="91"/>
      <c r="AL2208" s="91"/>
      <c r="AM2208" s="91"/>
      <c r="AN2208" s="91"/>
      <c r="AO2208" s="91"/>
    </row>
    <row r="2209" spans="34:41">
      <c r="AH2209" s="91"/>
      <c r="AI2209" s="91"/>
      <c r="AJ2209" s="91"/>
      <c r="AK2209" s="91"/>
      <c r="AL2209" s="91"/>
      <c r="AM2209" s="91"/>
      <c r="AN2209" s="91"/>
      <c r="AO2209" s="91"/>
    </row>
    <row r="2210" spans="34:41">
      <c r="AH2210" s="91"/>
      <c r="AI2210" s="91"/>
      <c r="AJ2210" s="91"/>
      <c r="AK2210" s="91"/>
      <c r="AL2210" s="91"/>
      <c r="AM2210" s="91"/>
      <c r="AN2210" s="91"/>
      <c r="AO2210" s="91"/>
    </row>
    <row r="2211" spans="34:41">
      <c r="AH2211" s="91"/>
      <c r="AI2211" s="91"/>
      <c r="AJ2211" s="91"/>
      <c r="AK2211" s="91"/>
      <c r="AL2211" s="91"/>
      <c r="AM2211" s="91"/>
      <c r="AN2211" s="91"/>
      <c r="AO2211" s="91"/>
    </row>
    <row r="2212" spans="34:41">
      <c r="AH2212" s="91"/>
      <c r="AI2212" s="91"/>
      <c r="AJ2212" s="91"/>
      <c r="AK2212" s="91"/>
      <c r="AL2212" s="91"/>
      <c r="AM2212" s="91"/>
      <c r="AN2212" s="91"/>
      <c r="AO2212" s="91"/>
    </row>
    <row r="2213" spans="34:41">
      <c r="AH2213" s="91"/>
      <c r="AI2213" s="91"/>
      <c r="AJ2213" s="91"/>
      <c r="AK2213" s="91"/>
      <c r="AL2213" s="91"/>
      <c r="AM2213" s="91"/>
      <c r="AN2213" s="91"/>
      <c r="AO2213" s="91"/>
    </row>
    <row r="2214" spans="34:41">
      <c r="AH2214" s="91"/>
      <c r="AI2214" s="91"/>
      <c r="AJ2214" s="91"/>
      <c r="AK2214" s="91"/>
      <c r="AL2214" s="91"/>
      <c r="AM2214" s="91"/>
      <c r="AN2214" s="91"/>
      <c r="AO2214" s="91"/>
    </row>
    <row r="2215" spans="34:41">
      <c r="AH2215" s="91"/>
      <c r="AI2215" s="91"/>
      <c r="AJ2215" s="91"/>
      <c r="AK2215" s="91"/>
      <c r="AL2215" s="91"/>
      <c r="AM2215" s="91"/>
      <c r="AN2215" s="91"/>
      <c r="AO2215" s="91"/>
    </row>
    <row r="2216" spans="34:41">
      <c r="AH2216" s="91"/>
      <c r="AI2216" s="91"/>
      <c r="AJ2216" s="91"/>
      <c r="AK2216" s="91"/>
      <c r="AL2216" s="91"/>
      <c r="AM2216" s="91"/>
      <c r="AN2216" s="91"/>
      <c r="AO2216" s="91"/>
    </row>
    <row r="2217" spans="34:41">
      <c r="AH2217" s="91"/>
      <c r="AI2217" s="91"/>
      <c r="AJ2217" s="91"/>
      <c r="AK2217" s="91"/>
      <c r="AL2217" s="91"/>
      <c r="AM2217" s="91"/>
      <c r="AN2217" s="91"/>
      <c r="AO2217" s="91"/>
    </row>
    <row r="2218" spans="34:41">
      <c r="AH2218" s="91"/>
      <c r="AI2218" s="91"/>
      <c r="AJ2218" s="91"/>
      <c r="AK2218" s="91"/>
      <c r="AL2218" s="91"/>
      <c r="AM2218" s="91"/>
      <c r="AN2218" s="91"/>
      <c r="AO2218" s="91"/>
    </row>
    <row r="2219" spans="34:41">
      <c r="AH2219" s="91"/>
      <c r="AI2219" s="91"/>
      <c r="AJ2219" s="91"/>
      <c r="AK2219" s="91"/>
      <c r="AL2219" s="91"/>
      <c r="AM2219" s="91"/>
      <c r="AN2219" s="91"/>
      <c r="AO2219" s="91"/>
    </row>
    <row r="2220" spans="34:41">
      <c r="AH2220" s="91"/>
      <c r="AI2220" s="91"/>
      <c r="AJ2220" s="91"/>
      <c r="AK2220" s="91"/>
      <c r="AL2220" s="91"/>
      <c r="AM2220" s="91"/>
      <c r="AN2220" s="91"/>
      <c r="AO2220" s="91"/>
    </row>
    <row r="2221" spans="34:41">
      <c r="AH2221" s="91"/>
      <c r="AI2221" s="91"/>
      <c r="AJ2221" s="91"/>
      <c r="AK2221" s="91"/>
      <c r="AL2221" s="91"/>
      <c r="AM2221" s="91"/>
      <c r="AN2221" s="91"/>
      <c r="AO2221" s="91"/>
    </row>
    <row r="2222" spans="34:41">
      <c r="AH2222" s="91"/>
      <c r="AI2222" s="91"/>
      <c r="AJ2222" s="91"/>
      <c r="AK2222" s="91"/>
      <c r="AL2222" s="91"/>
      <c r="AM2222" s="91"/>
      <c r="AN2222" s="91"/>
      <c r="AO2222" s="91"/>
    </row>
    <row r="2223" spans="34:41">
      <c r="AH2223" s="91"/>
      <c r="AI2223" s="91"/>
      <c r="AJ2223" s="91"/>
      <c r="AK2223" s="91"/>
      <c r="AL2223" s="91"/>
      <c r="AM2223" s="91"/>
      <c r="AN2223" s="91"/>
      <c r="AO2223" s="91"/>
    </row>
    <row r="2224" spans="34:41">
      <c r="AH2224" s="91"/>
      <c r="AI2224" s="91"/>
      <c r="AJ2224" s="91"/>
      <c r="AK2224" s="91"/>
      <c r="AL2224" s="91"/>
      <c r="AM2224" s="91"/>
      <c r="AN2224" s="91"/>
      <c r="AO2224" s="91"/>
    </row>
    <row r="2225" spans="34:41">
      <c r="AH2225" s="91"/>
      <c r="AI2225" s="91"/>
      <c r="AJ2225" s="91"/>
      <c r="AK2225" s="91"/>
      <c r="AL2225" s="91"/>
      <c r="AM2225" s="91"/>
      <c r="AN2225" s="91"/>
      <c r="AO2225" s="91"/>
    </row>
    <row r="2226" spans="34:41">
      <c r="AH2226" s="91"/>
      <c r="AI2226" s="91"/>
      <c r="AJ2226" s="91"/>
      <c r="AK2226" s="91"/>
      <c r="AL2226" s="91"/>
      <c r="AM2226" s="91"/>
      <c r="AN2226" s="91"/>
      <c r="AO2226" s="91"/>
    </row>
    <row r="2227" spans="34:41">
      <c r="AH2227" s="91"/>
      <c r="AI2227" s="91"/>
      <c r="AJ2227" s="91"/>
      <c r="AK2227" s="91"/>
      <c r="AL2227" s="91"/>
      <c r="AM2227" s="91"/>
      <c r="AN2227" s="91"/>
      <c r="AO2227" s="91"/>
    </row>
    <row r="2228" spans="34:41">
      <c r="AH2228" s="91"/>
      <c r="AI2228" s="91"/>
      <c r="AJ2228" s="91"/>
      <c r="AK2228" s="91"/>
      <c r="AL2228" s="91"/>
      <c r="AM2228" s="91"/>
      <c r="AN2228" s="91"/>
      <c r="AO2228" s="91"/>
    </row>
    <row r="2229" spans="34:41">
      <c r="AH2229" s="91"/>
      <c r="AI2229" s="91"/>
      <c r="AJ2229" s="91"/>
      <c r="AK2229" s="91"/>
      <c r="AL2229" s="91"/>
      <c r="AM2229" s="91"/>
      <c r="AN2229" s="91"/>
      <c r="AO2229" s="91"/>
    </row>
    <row r="2230" spans="34:41">
      <c r="AH2230" s="91"/>
      <c r="AI2230" s="91"/>
      <c r="AJ2230" s="91"/>
      <c r="AK2230" s="91"/>
      <c r="AL2230" s="91"/>
      <c r="AM2230" s="91"/>
      <c r="AN2230" s="91"/>
      <c r="AO2230" s="91"/>
    </row>
    <row r="2231" spans="34:41">
      <c r="AH2231" s="91"/>
      <c r="AI2231" s="91"/>
      <c r="AJ2231" s="91"/>
      <c r="AK2231" s="91"/>
      <c r="AL2231" s="91"/>
      <c r="AM2231" s="91"/>
      <c r="AN2231" s="91"/>
      <c r="AO2231" s="91"/>
    </row>
    <row r="2232" spans="34:41">
      <c r="AH2232" s="91"/>
      <c r="AI2232" s="91"/>
      <c r="AJ2232" s="91"/>
      <c r="AK2232" s="91"/>
      <c r="AL2232" s="91"/>
      <c r="AM2232" s="91"/>
      <c r="AN2232" s="91"/>
      <c r="AO2232" s="91"/>
    </row>
    <row r="2233" spans="34:41">
      <c r="AH2233" s="91"/>
      <c r="AI2233" s="91"/>
      <c r="AJ2233" s="91"/>
      <c r="AK2233" s="91"/>
      <c r="AL2233" s="91"/>
      <c r="AM2233" s="91"/>
      <c r="AN2233" s="91"/>
      <c r="AO2233" s="91"/>
    </row>
    <row r="2234" spans="34:41">
      <c r="AH2234" s="91"/>
      <c r="AI2234" s="91"/>
      <c r="AJ2234" s="91"/>
      <c r="AK2234" s="91"/>
      <c r="AL2234" s="91"/>
      <c r="AM2234" s="91"/>
      <c r="AN2234" s="91"/>
      <c r="AO2234" s="91"/>
    </row>
    <row r="2235" spans="34:41">
      <c r="AH2235" s="91"/>
      <c r="AI2235" s="91"/>
      <c r="AJ2235" s="91"/>
      <c r="AK2235" s="91"/>
      <c r="AL2235" s="91"/>
      <c r="AM2235" s="91"/>
      <c r="AN2235" s="91"/>
      <c r="AO2235" s="91"/>
    </row>
    <row r="2236" spans="34:41">
      <c r="AH2236" s="91"/>
      <c r="AI2236" s="91"/>
      <c r="AJ2236" s="91"/>
      <c r="AK2236" s="91"/>
      <c r="AL2236" s="91"/>
      <c r="AM2236" s="91"/>
      <c r="AN2236" s="91"/>
      <c r="AO2236" s="91"/>
    </row>
    <row r="2237" spans="34:41">
      <c r="AH2237" s="91"/>
      <c r="AI2237" s="91"/>
      <c r="AJ2237" s="91"/>
      <c r="AK2237" s="91"/>
      <c r="AL2237" s="91"/>
      <c r="AM2237" s="91"/>
      <c r="AN2237" s="91"/>
      <c r="AO2237" s="91"/>
    </row>
    <row r="2238" spans="34:41">
      <c r="AH2238" s="91"/>
      <c r="AI2238" s="91"/>
      <c r="AJ2238" s="91"/>
      <c r="AK2238" s="91"/>
      <c r="AL2238" s="91"/>
      <c r="AM2238" s="91"/>
      <c r="AN2238" s="91"/>
      <c r="AO2238" s="91"/>
    </row>
    <row r="2239" spans="34:41">
      <c r="AH2239" s="91"/>
      <c r="AI2239" s="91"/>
      <c r="AJ2239" s="91"/>
      <c r="AK2239" s="91"/>
      <c r="AL2239" s="91"/>
      <c r="AM2239" s="91"/>
      <c r="AN2239" s="91"/>
      <c r="AO2239" s="91"/>
    </row>
    <row r="2240" spans="34:41">
      <c r="AH2240" s="91"/>
      <c r="AI2240" s="91"/>
      <c r="AJ2240" s="91"/>
      <c r="AK2240" s="91"/>
      <c r="AL2240" s="91"/>
      <c r="AM2240" s="91"/>
      <c r="AN2240" s="91"/>
      <c r="AO2240" s="91"/>
    </row>
    <row r="2241" spans="34:41">
      <c r="AH2241" s="91"/>
      <c r="AI2241" s="91"/>
      <c r="AJ2241" s="91"/>
      <c r="AK2241" s="91"/>
      <c r="AL2241" s="91"/>
      <c r="AM2241" s="91"/>
      <c r="AN2241" s="91"/>
      <c r="AO2241" s="91"/>
    </row>
    <row r="2242" spans="34:41">
      <c r="AH2242" s="91"/>
      <c r="AI2242" s="91"/>
      <c r="AJ2242" s="91"/>
      <c r="AK2242" s="91"/>
      <c r="AL2242" s="91"/>
      <c r="AM2242" s="91"/>
      <c r="AN2242" s="91"/>
      <c r="AO2242" s="91"/>
    </row>
    <row r="2243" spans="34:41">
      <c r="AH2243" s="91"/>
      <c r="AI2243" s="91"/>
      <c r="AJ2243" s="91"/>
      <c r="AK2243" s="91"/>
      <c r="AL2243" s="91"/>
      <c r="AM2243" s="91"/>
      <c r="AN2243" s="91"/>
      <c r="AO2243" s="91"/>
    </row>
    <row r="2244" spans="34:41">
      <c r="AH2244" s="91"/>
      <c r="AI2244" s="91"/>
      <c r="AJ2244" s="91"/>
      <c r="AK2244" s="91"/>
      <c r="AL2244" s="91"/>
      <c r="AM2244" s="91"/>
      <c r="AN2244" s="91"/>
      <c r="AO2244" s="91"/>
    </row>
    <row r="2245" spans="34:41">
      <c r="AH2245" s="91"/>
      <c r="AI2245" s="91"/>
      <c r="AJ2245" s="91"/>
      <c r="AK2245" s="91"/>
      <c r="AL2245" s="91"/>
      <c r="AM2245" s="91"/>
      <c r="AN2245" s="91"/>
      <c r="AO2245" s="91"/>
    </row>
    <row r="2246" spans="34:41">
      <c r="AH2246" s="91"/>
      <c r="AI2246" s="91"/>
      <c r="AJ2246" s="91"/>
      <c r="AK2246" s="91"/>
      <c r="AL2246" s="91"/>
      <c r="AM2246" s="91"/>
      <c r="AN2246" s="91"/>
      <c r="AO2246" s="91"/>
    </row>
    <row r="2247" spans="34:41">
      <c r="AH2247" s="91"/>
      <c r="AI2247" s="91"/>
      <c r="AJ2247" s="91"/>
      <c r="AK2247" s="91"/>
      <c r="AL2247" s="91"/>
      <c r="AM2247" s="91"/>
      <c r="AN2247" s="91"/>
      <c r="AO2247" s="91"/>
    </row>
    <row r="2248" spans="34:41">
      <c r="AH2248" s="91"/>
      <c r="AI2248" s="91"/>
      <c r="AJ2248" s="91"/>
      <c r="AK2248" s="91"/>
      <c r="AL2248" s="91"/>
      <c r="AM2248" s="91"/>
      <c r="AN2248" s="91"/>
      <c r="AO2248" s="91"/>
    </row>
    <row r="2249" spans="34:41">
      <c r="AH2249" s="91"/>
      <c r="AI2249" s="91"/>
      <c r="AJ2249" s="91"/>
      <c r="AK2249" s="91"/>
      <c r="AL2249" s="91"/>
      <c r="AM2249" s="91"/>
      <c r="AN2249" s="91"/>
      <c r="AO2249" s="91"/>
    </row>
    <row r="2250" spans="34:41">
      <c r="AH2250" s="91"/>
      <c r="AI2250" s="91"/>
      <c r="AJ2250" s="91"/>
      <c r="AK2250" s="91"/>
      <c r="AL2250" s="91"/>
      <c r="AM2250" s="91"/>
      <c r="AN2250" s="91"/>
      <c r="AO2250" s="91"/>
    </row>
    <row r="2251" spans="34:41">
      <c r="AH2251" s="91"/>
      <c r="AI2251" s="91"/>
      <c r="AJ2251" s="91"/>
      <c r="AK2251" s="91"/>
      <c r="AL2251" s="91"/>
      <c r="AM2251" s="91"/>
      <c r="AN2251" s="91"/>
      <c r="AO2251" s="91"/>
    </row>
    <row r="2252" spans="34:41">
      <c r="AH2252" s="91"/>
      <c r="AI2252" s="91"/>
      <c r="AJ2252" s="91"/>
      <c r="AK2252" s="91"/>
      <c r="AL2252" s="91"/>
      <c r="AM2252" s="91"/>
      <c r="AN2252" s="91"/>
      <c r="AO2252" s="91"/>
    </row>
    <row r="2253" spans="34:41">
      <c r="AH2253" s="91"/>
      <c r="AI2253" s="91"/>
      <c r="AJ2253" s="91"/>
      <c r="AK2253" s="91"/>
      <c r="AL2253" s="91"/>
      <c r="AM2253" s="91"/>
      <c r="AN2253" s="91"/>
      <c r="AO2253" s="91"/>
    </row>
    <row r="2254" spans="34:41">
      <c r="AH2254" s="91"/>
      <c r="AI2254" s="91"/>
      <c r="AJ2254" s="91"/>
      <c r="AK2254" s="91"/>
      <c r="AL2254" s="91"/>
      <c r="AM2254" s="91"/>
      <c r="AN2254" s="91"/>
      <c r="AO2254" s="91"/>
    </row>
    <row r="2255" spans="34:41">
      <c r="AH2255" s="91"/>
      <c r="AI2255" s="91"/>
      <c r="AJ2255" s="91"/>
      <c r="AK2255" s="91"/>
      <c r="AL2255" s="91"/>
      <c r="AM2255" s="91"/>
      <c r="AN2255" s="91"/>
      <c r="AO2255" s="91"/>
    </row>
    <row r="2256" spans="34:41">
      <c r="AH2256" s="91"/>
      <c r="AI2256" s="91"/>
      <c r="AJ2256" s="91"/>
      <c r="AK2256" s="91"/>
      <c r="AL2256" s="91"/>
      <c r="AM2256" s="91"/>
      <c r="AN2256" s="91"/>
      <c r="AO2256" s="91"/>
    </row>
    <row r="2257" spans="34:41">
      <c r="AH2257" s="91"/>
      <c r="AI2257" s="91"/>
      <c r="AJ2257" s="91"/>
      <c r="AK2257" s="91"/>
      <c r="AL2257" s="91"/>
      <c r="AM2257" s="91"/>
      <c r="AN2257" s="91"/>
      <c r="AO2257" s="91"/>
    </row>
    <row r="2258" spans="34:41">
      <c r="AH2258" s="91"/>
      <c r="AI2258" s="91"/>
      <c r="AJ2258" s="91"/>
      <c r="AK2258" s="91"/>
      <c r="AL2258" s="91"/>
      <c r="AM2258" s="91"/>
      <c r="AN2258" s="91"/>
      <c r="AO2258" s="91"/>
    </row>
    <row r="2259" spans="34:41">
      <c r="AH2259" s="91"/>
      <c r="AI2259" s="91"/>
      <c r="AJ2259" s="91"/>
      <c r="AK2259" s="91"/>
      <c r="AL2259" s="91"/>
      <c r="AM2259" s="91"/>
      <c r="AN2259" s="91"/>
      <c r="AO2259" s="91"/>
    </row>
    <row r="2260" spans="34:41">
      <c r="AH2260" s="91"/>
      <c r="AI2260" s="91"/>
      <c r="AJ2260" s="91"/>
      <c r="AK2260" s="91"/>
      <c r="AL2260" s="91"/>
      <c r="AM2260" s="91"/>
      <c r="AN2260" s="91"/>
      <c r="AO2260" s="91"/>
    </row>
    <row r="2261" spans="34:41">
      <c r="AH2261" s="91"/>
      <c r="AI2261" s="91"/>
      <c r="AJ2261" s="91"/>
      <c r="AK2261" s="91"/>
      <c r="AL2261" s="91"/>
      <c r="AM2261" s="91"/>
      <c r="AN2261" s="91"/>
      <c r="AO2261" s="91"/>
    </row>
    <row r="2262" spans="34:41">
      <c r="AH2262" s="91"/>
      <c r="AI2262" s="91"/>
      <c r="AJ2262" s="91"/>
      <c r="AK2262" s="91"/>
      <c r="AL2262" s="91"/>
      <c r="AM2262" s="91"/>
      <c r="AN2262" s="91"/>
      <c r="AO2262" s="91"/>
    </row>
    <row r="2263" spans="34:41">
      <c r="AH2263" s="91"/>
      <c r="AI2263" s="91"/>
      <c r="AJ2263" s="91"/>
      <c r="AK2263" s="91"/>
      <c r="AL2263" s="91"/>
      <c r="AM2263" s="91"/>
      <c r="AN2263" s="91"/>
      <c r="AO2263" s="91"/>
    </row>
    <row r="2264" spans="34:41">
      <c r="AH2264" s="91"/>
      <c r="AI2264" s="91"/>
      <c r="AJ2264" s="91"/>
      <c r="AK2264" s="91"/>
      <c r="AL2264" s="91"/>
      <c r="AM2264" s="91"/>
      <c r="AN2264" s="91"/>
      <c r="AO2264" s="91"/>
    </row>
    <row r="2265" spans="34:41">
      <c r="AH2265" s="91"/>
      <c r="AI2265" s="91"/>
      <c r="AJ2265" s="91"/>
      <c r="AK2265" s="91"/>
      <c r="AL2265" s="91"/>
      <c r="AM2265" s="91"/>
      <c r="AN2265" s="91"/>
      <c r="AO2265" s="91"/>
    </row>
    <row r="2266" spans="34:41">
      <c r="AH2266" s="91"/>
      <c r="AI2266" s="91"/>
      <c r="AJ2266" s="91"/>
      <c r="AK2266" s="91"/>
      <c r="AL2266" s="91"/>
      <c r="AM2266" s="91"/>
      <c r="AN2266" s="91"/>
      <c r="AO2266" s="91"/>
    </row>
    <row r="2267" spans="34:41">
      <c r="AH2267" s="91"/>
      <c r="AI2267" s="91"/>
      <c r="AJ2267" s="91"/>
      <c r="AK2267" s="91"/>
      <c r="AL2267" s="91"/>
      <c r="AM2267" s="91"/>
      <c r="AN2267" s="91"/>
      <c r="AO2267" s="91"/>
    </row>
    <row r="2268" spans="34:41">
      <c r="AH2268" s="91"/>
      <c r="AI2268" s="91"/>
      <c r="AJ2268" s="91"/>
      <c r="AK2268" s="91"/>
      <c r="AL2268" s="91"/>
      <c r="AM2268" s="91"/>
      <c r="AN2268" s="91"/>
      <c r="AO2268" s="91"/>
    </row>
    <row r="2269" spans="34:41">
      <c r="AH2269" s="91"/>
      <c r="AI2269" s="91"/>
      <c r="AJ2269" s="91"/>
      <c r="AK2269" s="91"/>
      <c r="AL2269" s="91"/>
      <c r="AM2269" s="91"/>
      <c r="AN2269" s="91"/>
      <c r="AO2269" s="91"/>
    </row>
    <row r="2270" spans="34:41">
      <c r="AH2270" s="91"/>
      <c r="AI2270" s="91"/>
      <c r="AJ2270" s="91"/>
      <c r="AK2270" s="91"/>
      <c r="AL2270" s="91"/>
      <c r="AM2270" s="91"/>
      <c r="AN2270" s="91"/>
      <c r="AO2270" s="91"/>
    </row>
    <row r="2271" spans="34:41">
      <c r="AH2271" s="91"/>
      <c r="AI2271" s="91"/>
      <c r="AJ2271" s="91"/>
      <c r="AK2271" s="91"/>
      <c r="AL2271" s="91"/>
      <c r="AM2271" s="91"/>
      <c r="AN2271" s="91"/>
      <c r="AO2271" s="91"/>
    </row>
    <row r="2272" spans="34:41">
      <c r="AH2272" s="91"/>
      <c r="AI2272" s="91"/>
      <c r="AJ2272" s="91"/>
      <c r="AK2272" s="91"/>
      <c r="AL2272" s="91"/>
      <c r="AM2272" s="91"/>
      <c r="AN2272" s="91"/>
      <c r="AO2272" s="91"/>
    </row>
    <row r="2273" spans="34:41">
      <c r="AH2273" s="91"/>
      <c r="AI2273" s="91"/>
      <c r="AJ2273" s="91"/>
      <c r="AK2273" s="91"/>
      <c r="AL2273" s="91"/>
      <c r="AM2273" s="91"/>
      <c r="AN2273" s="91"/>
      <c r="AO2273" s="91"/>
    </row>
    <row r="2274" spans="34:41">
      <c r="AH2274" s="91"/>
      <c r="AI2274" s="91"/>
      <c r="AJ2274" s="91"/>
      <c r="AK2274" s="91"/>
      <c r="AL2274" s="91"/>
      <c r="AM2274" s="91"/>
      <c r="AN2274" s="91"/>
      <c r="AO2274" s="91"/>
    </row>
    <row r="2275" spans="34:41">
      <c r="AH2275" s="91"/>
      <c r="AI2275" s="91"/>
      <c r="AJ2275" s="91"/>
      <c r="AK2275" s="91"/>
      <c r="AL2275" s="91"/>
      <c r="AM2275" s="91"/>
      <c r="AN2275" s="91"/>
      <c r="AO2275" s="91"/>
    </row>
    <row r="2276" spans="34:41">
      <c r="AH2276" s="91"/>
      <c r="AI2276" s="91"/>
      <c r="AJ2276" s="91"/>
      <c r="AK2276" s="91"/>
      <c r="AL2276" s="91"/>
      <c r="AM2276" s="91"/>
      <c r="AN2276" s="91"/>
      <c r="AO2276" s="91"/>
    </row>
    <row r="2277" spans="34:41">
      <c r="AH2277" s="91"/>
      <c r="AI2277" s="91"/>
      <c r="AJ2277" s="91"/>
      <c r="AK2277" s="91"/>
      <c r="AL2277" s="91"/>
      <c r="AM2277" s="91"/>
      <c r="AN2277" s="91"/>
      <c r="AO2277" s="91"/>
    </row>
    <row r="2278" spans="34:41">
      <c r="AH2278" s="91"/>
      <c r="AI2278" s="91"/>
      <c r="AJ2278" s="91"/>
      <c r="AK2278" s="91"/>
      <c r="AL2278" s="91"/>
      <c r="AM2278" s="91"/>
      <c r="AN2278" s="91"/>
      <c r="AO2278" s="91"/>
    </row>
    <row r="2279" spans="34:41">
      <c r="AH2279" s="91"/>
      <c r="AI2279" s="91"/>
      <c r="AJ2279" s="91"/>
      <c r="AK2279" s="91"/>
      <c r="AL2279" s="91"/>
      <c r="AM2279" s="91"/>
      <c r="AN2279" s="91"/>
      <c r="AO2279" s="91"/>
    </row>
    <row r="2280" spans="34:41">
      <c r="AH2280" s="91"/>
      <c r="AI2280" s="91"/>
      <c r="AJ2280" s="91"/>
      <c r="AK2280" s="91"/>
      <c r="AL2280" s="91"/>
      <c r="AM2280" s="91"/>
      <c r="AN2280" s="91"/>
      <c r="AO2280" s="91"/>
    </row>
    <row r="2281" spans="34:41">
      <c r="AH2281" s="91"/>
      <c r="AI2281" s="91"/>
      <c r="AJ2281" s="91"/>
      <c r="AK2281" s="91"/>
      <c r="AL2281" s="91"/>
      <c r="AM2281" s="91"/>
      <c r="AN2281" s="91"/>
      <c r="AO2281" s="91"/>
    </row>
    <row r="2282" spans="34:41">
      <c r="AH2282" s="91"/>
      <c r="AI2282" s="91"/>
      <c r="AJ2282" s="91"/>
      <c r="AK2282" s="91"/>
      <c r="AL2282" s="91"/>
      <c r="AM2282" s="91"/>
      <c r="AN2282" s="91"/>
      <c r="AO2282" s="91"/>
    </row>
    <row r="2283" spans="34:41">
      <c r="AH2283" s="91"/>
      <c r="AI2283" s="91"/>
      <c r="AJ2283" s="91"/>
      <c r="AK2283" s="91"/>
      <c r="AL2283" s="91"/>
      <c r="AM2283" s="91"/>
      <c r="AN2283" s="91"/>
      <c r="AO2283" s="91"/>
    </row>
    <row r="2284" spans="34:41">
      <c r="AH2284" s="91"/>
      <c r="AI2284" s="91"/>
      <c r="AJ2284" s="91"/>
      <c r="AK2284" s="91"/>
      <c r="AL2284" s="91"/>
      <c r="AM2284" s="91"/>
      <c r="AN2284" s="91"/>
      <c r="AO2284" s="91"/>
    </row>
    <row r="2285" spans="34:41">
      <c r="AH2285" s="91"/>
      <c r="AI2285" s="91"/>
      <c r="AJ2285" s="91"/>
      <c r="AK2285" s="91"/>
      <c r="AL2285" s="91"/>
      <c r="AM2285" s="91"/>
      <c r="AN2285" s="91"/>
      <c r="AO2285" s="91"/>
    </row>
    <row r="2286" spans="34:41">
      <c r="AH2286" s="91"/>
      <c r="AI2286" s="91"/>
      <c r="AJ2286" s="91"/>
      <c r="AK2286" s="91"/>
      <c r="AL2286" s="91"/>
      <c r="AM2286" s="91"/>
      <c r="AN2286" s="91"/>
      <c r="AO2286" s="91"/>
    </row>
    <row r="2287" spans="34:41">
      <c r="AH2287" s="91"/>
      <c r="AI2287" s="91"/>
      <c r="AJ2287" s="91"/>
      <c r="AK2287" s="91"/>
      <c r="AL2287" s="91"/>
      <c r="AM2287" s="91"/>
      <c r="AN2287" s="91"/>
      <c r="AO2287" s="91"/>
    </row>
    <row r="2288" spans="34:41">
      <c r="AH2288" s="91"/>
      <c r="AI2288" s="91"/>
      <c r="AJ2288" s="91"/>
      <c r="AK2288" s="91"/>
      <c r="AL2288" s="91"/>
      <c r="AM2288" s="91"/>
      <c r="AN2288" s="91"/>
      <c r="AO2288" s="91"/>
    </row>
    <row r="2289" spans="34:41">
      <c r="AH2289" s="91"/>
      <c r="AI2289" s="91"/>
      <c r="AJ2289" s="91"/>
      <c r="AK2289" s="91"/>
      <c r="AL2289" s="91"/>
      <c r="AM2289" s="91"/>
      <c r="AN2289" s="91"/>
      <c r="AO2289" s="91"/>
    </row>
    <row r="2290" spans="34:41">
      <c r="AH2290" s="91"/>
      <c r="AI2290" s="91"/>
      <c r="AJ2290" s="91"/>
      <c r="AK2290" s="91"/>
      <c r="AL2290" s="91"/>
      <c r="AM2290" s="91"/>
      <c r="AN2290" s="91"/>
      <c r="AO2290" s="91"/>
    </row>
    <row r="2291" spans="34:41">
      <c r="AH2291" s="91"/>
      <c r="AI2291" s="91"/>
      <c r="AJ2291" s="91"/>
      <c r="AK2291" s="91"/>
      <c r="AL2291" s="91"/>
      <c r="AM2291" s="91"/>
      <c r="AN2291" s="91"/>
      <c r="AO2291" s="91"/>
    </row>
    <row r="2292" spans="34:41">
      <c r="AH2292" s="91"/>
      <c r="AI2292" s="91"/>
      <c r="AJ2292" s="91"/>
      <c r="AK2292" s="91"/>
      <c r="AL2292" s="91"/>
      <c r="AM2292" s="91"/>
      <c r="AN2292" s="91"/>
      <c r="AO2292" s="91"/>
    </row>
    <row r="2293" spans="34:41">
      <c r="AH2293" s="91"/>
      <c r="AI2293" s="91"/>
      <c r="AJ2293" s="91"/>
      <c r="AK2293" s="91"/>
      <c r="AL2293" s="91"/>
      <c r="AM2293" s="91"/>
      <c r="AN2293" s="91"/>
      <c r="AO2293" s="91"/>
    </row>
    <row r="2294" spans="34:41">
      <c r="AH2294" s="91"/>
      <c r="AI2294" s="91"/>
      <c r="AJ2294" s="91"/>
      <c r="AK2294" s="91"/>
      <c r="AL2294" s="91"/>
      <c r="AM2294" s="91"/>
      <c r="AN2294" s="91"/>
      <c r="AO2294" s="91"/>
    </row>
    <row r="2295" spans="34:41">
      <c r="AH2295" s="91"/>
      <c r="AI2295" s="91"/>
      <c r="AJ2295" s="91"/>
      <c r="AK2295" s="91"/>
      <c r="AL2295" s="91"/>
      <c r="AM2295" s="91"/>
      <c r="AN2295" s="91"/>
      <c r="AO2295" s="91"/>
    </row>
    <row r="2296" spans="34:41">
      <c r="AH2296" s="91"/>
      <c r="AI2296" s="91"/>
      <c r="AJ2296" s="91"/>
      <c r="AK2296" s="91"/>
      <c r="AL2296" s="91"/>
      <c r="AM2296" s="91"/>
      <c r="AN2296" s="91"/>
      <c r="AO2296" s="91"/>
    </row>
    <row r="2297" spans="34:41">
      <c r="AH2297" s="91"/>
      <c r="AI2297" s="91"/>
      <c r="AJ2297" s="91"/>
      <c r="AK2297" s="91"/>
      <c r="AL2297" s="91"/>
      <c r="AM2297" s="91"/>
      <c r="AN2297" s="91"/>
      <c r="AO2297" s="91"/>
    </row>
    <row r="2298" spans="34:41">
      <c r="AH2298" s="91"/>
      <c r="AI2298" s="91"/>
      <c r="AJ2298" s="91"/>
      <c r="AK2298" s="91"/>
      <c r="AL2298" s="91"/>
      <c r="AM2298" s="91"/>
      <c r="AN2298" s="91"/>
      <c r="AO2298" s="91"/>
    </row>
    <row r="2299" spans="34:41">
      <c r="AH2299" s="91"/>
      <c r="AI2299" s="91"/>
      <c r="AJ2299" s="91"/>
      <c r="AK2299" s="91"/>
      <c r="AL2299" s="91"/>
      <c r="AM2299" s="91"/>
      <c r="AN2299" s="91"/>
      <c r="AO2299" s="91"/>
    </row>
    <row r="2300" spans="34:41">
      <c r="AH2300" s="91"/>
      <c r="AI2300" s="91"/>
      <c r="AJ2300" s="91"/>
      <c r="AK2300" s="91"/>
      <c r="AL2300" s="91"/>
      <c r="AM2300" s="91"/>
      <c r="AN2300" s="91"/>
      <c r="AO2300" s="91"/>
    </row>
    <row r="2301" spans="34:41">
      <c r="AH2301" s="91"/>
      <c r="AI2301" s="91"/>
      <c r="AJ2301" s="91"/>
      <c r="AK2301" s="91"/>
      <c r="AL2301" s="91"/>
      <c r="AM2301" s="91"/>
      <c r="AN2301" s="91"/>
      <c r="AO2301" s="91"/>
    </row>
    <row r="2302" spans="34:41">
      <c r="AH2302" s="91"/>
      <c r="AI2302" s="91"/>
      <c r="AJ2302" s="91"/>
      <c r="AK2302" s="91"/>
      <c r="AL2302" s="91"/>
      <c r="AM2302" s="91"/>
      <c r="AN2302" s="91"/>
      <c r="AO2302" s="91"/>
    </row>
    <row r="2303" spans="34:41">
      <c r="AH2303" s="91"/>
      <c r="AI2303" s="91"/>
      <c r="AJ2303" s="91"/>
      <c r="AK2303" s="91"/>
      <c r="AL2303" s="91"/>
      <c r="AM2303" s="91"/>
      <c r="AN2303" s="91"/>
      <c r="AO2303" s="91"/>
    </row>
    <row r="2304" spans="34:41">
      <c r="AH2304" s="91"/>
      <c r="AI2304" s="91"/>
      <c r="AJ2304" s="91"/>
      <c r="AK2304" s="91"/>
      <c r="AL2304" s="91"/>
      <c r="AM2304" s="91"/>
      <c r="AN2304" s="91"/>
      <c r="AO2304" s="91"/>
    </row>
    <row r="2305" spans="34:41">
      <c r="AH2305" s="91"/>
      <c r="AI2305" s="91"/>
      <c r="AJ2305" s="91"/>
      <c r="AK2305" s="91"/>
      <c r="AL2305" s="91"/>
      <c r="AM2305" s="91"/>
      <c r="AN2305" s="91"/>
      <c r="AO2305" s="91"/>
    </row>
    <row r="2306" spans="34:41">
      <c r="AH2306" s="91"/>
      <c r="AI2306" s="91"/>
      <c r="AJ2306" s="91"/>
      <c r="AK2306" s="91"/>
      <c r="AL2306" s="91"/>
      <c r="AM2306" s="91"/>
      <c r="AN2306" s="91"/>
      <c r="AO2306" s="91"/>
    </row>
    <row r="2307" spans="34:41">
      <c r="AH2307" s="91"/>
      <c r="AI2307" s="91"/>
      <c r="AJ2307" s="91"/>
      <c r="AK2307" s="91"/>
      <c r="AL2307" s="91"/>
      <c r="AM2307" s="91"/>
      <c r="AN2307" s="91"/>
      <c r="AO2307" s="91"/>
    </row>
    <row r="2308" spans="34:41">
      <c r="AH2308" s="91"/>
      <c r="AI2308" s="91"/>
      <c r="AJ2308" s="91"/>
      <c r="AK2308" s="91"/>
      <c r="AL2308" s="91"/>
      <c r="AM2308" s="91"/>
      <c r="AN2308" s="91"/>
      <c r="AO2308" s="91"/>
    </row>
    <row r="2309" spans="34:41">
      <c r="AH2309" s="91"/>
      <c r="AI2309" s="91"/>
      <c r="AJ2309" s="91"/>
      <c r="AK2309" s="91"/>
      <c r="AL2309" s="91"/>
      <c r="AM2309" s="91"/>
      <c r="AN2309" s="91"/>
      <c r="AO2309" s="91"/>
    </row>
    <row r="2310" spans="34:41">
      <c r="AH2310" s="91"/>
      <c r="AI2310" s="91"/>
      <c r="AJ2310" s="91"/>
      <c r="AK2310" s="91"/>
      <c r="AL2310" s="91"/>
      <c r="AM2310" s="91"/>
      <c r="AN2310" s="91"/>
      <c r="AO2310" s="91"/>
    </row>
    <row r="2311" spans="34:41">
      <c r="AH2311" s="91"/>
      <c r="AI2311" s="91"/>
      <c r="AJ2311" s="91"/>
      <c r="AK2311" s="91"/>
      <c r="AL2311" s="91"/>
      <c r="AM2311" s="91"/>
      <c r="AN2311" s="91"/>
      <c r="AO2311" s="91"/>
    </row>
    <row r="2312" spans="34:41">
      <c r="AH2312" s="91"/>
      <c r="AI2312" s="91"/>
      <c r="AJ2312" s="91"/>
      <c r="AK2312" s="91"/>
      <c r="AL2312" s="91"/>
      <c r="AM2312" s="91"/>
      <c r="AN2312" s="91"/>
      <c r="AO2312" s="91"/>
    </row>
    <row r="2313" spans="34:41">
      <c r="AH2313" s="91"/>
      <c r="AI2313" s="91"/>
      <c r="AJ2313" s="91"/>
      <c r="AK2313" s="91"/>
      <c r="AL2313" s="91"/>
      <c r="AM2313" s="91"/>
      <c r="AN2313" s="91"/>
      <c r="AO2313" s="91"/>
    </row>
    <row r="2314" spans="34:41">
      <c r="AH2314" s="91"/>
      <c r="AI2314" s="91"/>
      <c r="AJ2314" s="91"/>
      <c r="AK2314" s="91"/>
      <c r="AL2314" s="91"/>
      <c r="AM2314" s="91"/>
      <c r="AN2314" s="91"/>
      <c r="AO2314" s="91"/>
    </row>
    <row r="2315" spans="34:41">
      <c r="AH2315" s="91"/>
      <c r="AI2315" s="91"/>
      <c r="AJ2315" s="91"/>
      <c r="AK2315" s="91"/>
      <c r="AL2315" s="91"/>
      <c r="AM2315" s="91"/>
      <c r="AN2315" s="91"/>
      <c r="AO2315" s="91"/>
    </row>
    <row r="2316" spans="34:41">
      <c r="AH2316" s="91"/>
      <c r="AI2316" s="91"/>
      <c r="AJ2316" s="91"/>
      <c r="AK2316" s="91"/>
      <c r="AL2316" s="91"/>
      <c r="AM2316" s="91"/>
      <c r="AN2316" s="91"/>
      <c r="AO2316" s="91"/>
    </row>
    <row r="2317" spans="34:41">
      <c r="AH2317" s="91"/>
      <c r="AI2317" s="91"/>
      <c r="AJ2317" s="91"/>
      <c r="AK2317" s="91"/>
      <c r="AL2317" s="91"/>
      <c r="AM2317" s="91"/>
      <c r="AN2317" s="91"/>
      <c r="AO2317" s="91"/>
    </row>
    <row r="2318" spans="34:41">
      <c r="AH2318" s="91"/>
      <c r="AI2318" s="91"/>
      <c r="AJ2318" s="91"/>
      <c r="AK2318" s="91"/>
      <c r="AL2318" s="91"/>
      <c r="AM2318" s="91"/>
      <c r="AN2318" s="91"/>
      <c r="AO2318" s="91"/>
    </row>
    <row r="2319" spans="34:41">
      <c r="AH2319" s="91"/>
      <c r="AI2319" s="91"/>
      <c r="AJ2319" s="91"/>
      <c r="AK2319" s="91"/>
      <c r="AL2319" s="91"/>
      <c r="AM2319" s="91"/>
      <c r="AN2319" s="91"/>
      <c r="AO2319" s="91"/>
    </row>
    <row r="2320" spans="34:41">
      <c r="AH2320" s="91"/>
      <c r="AI2320" s="91"/>
      <c r="AJ2320" s="91"/>
      <c r="AK2320" s="91"/>
      <c r="AL2320" s="91"/>
      <c r="AM2320" s="91"/>
      <c r="AN2320" s="91"/>
      <c r="AO2320" s="91"/>
    </row>
    <row r="2321" spans="34:41">
      <c r="AH2321" s="91"/>
      <c r="AI2321" s="91"/>
      <c r="AJ2321" s="91"/>
      <c r="AK2321" s="91"/>
      <c r="AL2321" s="91"/>
      <c r="AM2321" s="91"/>
      <c r="AN2321" s="91"/>
      <c r="AO2321" s="91"/>
    </row>
    <row r="2322" spans="34:41">
      <c r="AH2322" s="91"/>
      <c r="AI2322" s="91"/>
      <c r="AJ2322" s="91"/>
      <c r="AK2322" s="91"/>
      <c r="AL2322" s="91"/>
      <c r="AM2322" s="91"/>
      <c r="AN2322" s="91"/>
      <c r="AO2322" s="91"/>
    </row>
    <row r="2323" spans="34:41">
      <c r="AH2323" s="91"/>
      <c r="AI2323" s="91"/>
      <c r="AJ2323" s="91"/>
      <c r="AK2323" s="91"/>
      <c r="AL2323" s="91"/>
      <c r="AM2323" s="91"/>
      <c r="AN2323" s="91"/>
      <c r="AO2323" s="91"/>
    </row>
    <row r="2324" spans="34:41">
      <c r="AH2324" s="91"/>
      <c r="AI2324" s="91"/>
      <c r="AJ2324" s="91"/>
      <c r="AK2324" s="91"/>
      <c r="AL2324" s="91"/>
      <c r="AM2324" s="91"/>
      <c r="AN2324" s="91"/>
      <c r="AO2324" s="91"/>
    </row>
    <row r="2325" spans="34:41">
      <c r="AH2325" s="91"/>
      <c r="AI2325" s="91"/>
      <c r="AJ2325" s="91"/>
      <c r="AK2325" s="91"/>
      <c r="AL2325" s="91"/>
      <c r="AM2325" s="91"/>
      <c r="AN2325" s="91"/>
      <c r="AO2325" s="91"/>
    </row>
    <row r="2326" spans="34:41">
      <c r="AH2326" s="91"/>
      <c r="AI2326" s="91"/>
      <c r="AJ2326" s="91"/>
      <c r="AK2326" s="91"/>
      <c r="AL2326" s="91"/>
      <c r="AM2326" s="91"/>
      <c r="AN2326" s="91"/>
      <c r="AO2326" s="91"/>
    </row>
    <row r="2327" spans="34:41">
      <c r="AH2327" s="91"/>
      <c r="AI2327" s="91"/>
      <c r="AJ2327" s="91"/>
      <c r="AK2327" s="91"/>
      <c r="AL2327" s="91"/>
      <c r="AM2327" s="91"/>
      <c r="AN2327" s="91"/>
      <c r="AO2327" s="91"/>
    </row>
    <row r="2328" spans="34:41">
      <c r="AH2328" s="91"/>
      <c r="AI2328" s="91"/>
      <c r="AJ2328" s="91"/>
      <c r="AK2328" s="91"/>
      <c r="AL2328" s="91"/>
      <c r="AM2328" s="91"/>
      <c r="AN2328" s="91"/>
      <c r="AO2328" s="91"/>
    </row>
    <row r="2329" spans="34:41">
      <c r="AH2329" s="91"/>
      <c r="AI2329" s="91"/>
      <c r="AJ2329" s="91"/>
      <c r="AK2329" s="91"/>
      <c r="AL2329" s="91"/>
      <c r="AM2329" s="91"/>
      <c r="AN2329" s="91"/>
      <c r="AO2329" s="91"/>
    </row>
    <row r="2330" spans="34:41">
      <c r="AH2330" s="91"/>
      <c r="AI2330" s="91"/>
      <c r="AJ2330" s="91"/>
      <c r="AK2330" s="91"/>
      <c r="AL2330" s="91"/>
      <c r="AM2330" s="91"/>
      <c r="AN2330" s="91"/>
      <c r="AO2330" s="91"/>
    </row>
    <row r="2331" spans="34:41">
      <c r="AH2331" s="91"/>
      <c r="AI2331" s="91"/>
      <c r="AJ2331" s="91"/>
      <c r="AK2331" s="91"/>
      <c r="AL2331" s="91"/>
      <c r="AM2331" s="91"/>
      <c r="AN2331" s="91"/>
      <c r="AO2331" s="91"/>
    </row>
    <row r="2332" spans="34:41">
      <c r="AH2332" s="91"/>
      <c r="AI2332" s="91"/>
      <c r="AJ2332" s="91"/>
      <c r="AK2332" s="91"/>
      <c r="AL2332" s="91"/>
      <c r="AM2332" s="91"/>
      <c r="AN2332" s="91"/>
      <c r="AO2332" s="91"/>
    </row>
    <row r="2333" spans="34:41">
      <c r="AH2333" s="91"/>
      <c r="AI2333" s="91"/>
      <c r="AJ2333" s="91"/>
      <c r="AK2333" s="91"/>
      <c r="AL2333" s="91"/>
      <c r="AM2333" s="91"/>
      <c r="AN2333" s="91"/>
      <c r="AO2333" s="91"/>
    </row>
    <row r="2334" spans="34:41">
      <c r="AH2334" s="91"/>
      <c r="AI2334" s="91"/>
      <c r="AJ2334" s="91"/>
      <c r="AK2334" s="91"/>
      <c r="AL2334" s="91"/>
      <c r="AM2334" s="91"/>
      <c r="AN2334" s="91"/>
      <c r="AO2334" s="91"/>
    </row>
    <row r="2335" spans="34:41">
      <c r="AH2335" s="91"/>
      <c r="AI2335" s="91"/>
      <c r="AJ2335" s="91"/>
      <c r="AK2335" s="91"/>
      <c r="AL2335" s="91"/>
      <c r="AM2335" s="91"/>
      <c r="AN2335" s="91"/>
      <c r="AO2335" s="91"/>
    </row>
    <row r="2336" spans="34:41">
      <c r="AH2336" s="91"/>
      <c r="AI2336" s="91"/>
      <c r="AJ2336" s="91"/>
      <c r="AK2336" s="91"/>
      <c r="AL2336" s="91"/>
      <c r="AM2336" s="91"/>
      <c r="AN2336" s="91"/>
      <c r="AO2336" s="91"/>
    </row>
    <row r="2337" spans="34:41">
      <c r="AH2337" s="91"/>
      <c r="AI2337" s="91"/>
      <c r="AJ2337" s="91"/>
      <c r="AK2337" s="91"/>
      <c r="AL2337" s="91"/>
      <c r="AM2337" s="91"/>
      <c r="AN2337" s="91"/>
      <c r="AO2337" s="91"/>
    </row>
    <row r="2338" spans="34:41">
      <c r="AH2338" s="91"/>
      <c r="AI2338" s="91"/>
      <c r="AJ2338" s="91"/>
      <c r="AK2338" s="91"/>
      <c r="AL2338" s="91"/>
      <c r="AM2338" s="91"/>
      <c r="AN2338" s="91"/>
      <c r="AO2338" s="91"/>
    </row>
    <row r="2339" spans="34:41">
      <c r="AH2339" s="91"/>
      <c r="AI2339" s="91"/>
      <c r="AJ2339" s="91"/>
      <c r="AK2339" s="91"/>
      <c r="AL2339" s="91"/>
      <c r="AM2339" s="91"/>
      <c r="AN2339" s="91"/>
      <c r="AO2339" s="91"/>
    </row>
    <row r="2340" spans="34:41">
      <c r="AH2340" s="91"/>
      <c r="AI2340" s="91"/>
      <c r="AJ2340" s="91"/>
      <c r="AK2340" s="91"/>
      <c r="AL2340" s="91"/>
      <c r="AM2340" s="91"/>
      <c r="AN2340" s="91"/>
      <c r="AO2340" s="91"/>
    </row>
    <row r="2341" spans="34:41">
      <c r="AH2341" s="91"/>
      <c r="AI2341" s="91"/>
      <c r="AJ2341" s="91"/>
      <c r="AK2341" s="91"/>
      <c r="AL2341" s="91"/>
      <c r="AM2341" s="91"/>
      <c r="AN2341" s="91"/>
      <c r="AO2341" s="91"/>
    </row>
    <row r="2342" spans="34:41">
      <c r="AH2342" s="91"/>
      <c r="AI2342" s="91"/>
      <c r="AJ2342" s="91"/>
      <c r="AK2342" s="91"/>
      <c r="AL2342" s="91"/>
      <c r="AM2342" s="91"/>
      <c r="AN2342" s="91"/>
      <c r="AO2342" s="91"/>
    </row>
    <row r="2343" spans="34:41">
      <c r="AH2343" s="91"/>
      <c r="AI2343" s="91"/>
      <c r="AJ2343" s="91"/>
      <c r="AK2343" s="91"/>
      <c r="AL2343" s="91"/>
      <c r="AM2343" s="91"/>
      <c r="AN2343" s="91"/>
      <c r="AO2343" s="91"/>
    </row>
    <row r="2344" spans="34:41">
      <c r="AH2344" s="91"/>
      <c r="AI2344" s="91"/>
      <c r="AJ2344" s="91"/>
      <c r="AK2344" s="91"/>
      <c r="AL2344" s="91"/>
      <c r="AM2344" s="91"/>
      <c r="AN2344" s="91"/>
      <c r="AO2344" s="91"/>
    </row>
    <row r="2345" spans="34:41">
      <c r="AH2345" s="91"/>
      <c r="AI2345" s="91"/>
      <c r="AJ2345" s="91"/>
      <c r="AK2345" s="91"/>
      <c r="AL2345" s="91"/>
      <c r="AM2345" s="91"/>
      <c r="AN2345" s="91"/>
      <c r="AO2345" s="91"/>
    </row>
    <row r="2346" spans="34:41">
      <c r="AH2346" s="91"/>
      <c r="AI2346" s="91"/>
      <c r="AJ2346" s="91"/>
      <c r="AK2346" s="91"/>
      <c r="AL2346" s="91"/>
      <c r="AM2346" s="91"/>
      <c r="AN2346" s="91"/>
      <c r="AO2346" s="91"/>
    </row>
    <row r="2347" spans="34:41">
      <c r="AH2347" s="91"/>
      <c r="AI2347" s="91"/>
      <c r="AJ2347" s="91"/>
      <c r="AK2347" s="91"/>
      <c r="AL2347" s="91"/>
      <c r="AM2347" s="91"/>
      <c r="AN2347" s="91"/>
      <c r="AO2347" s="91"/>
    </row>
    <row r="2348" spans="34:41">
      <c r="AH2348" s="91"/>
      <c r="AI2348" s="91"/>
      <c r="AJ2348" s="91"/>
      <c r="AK2348" s="91"/>
      <c r="AL2348" s="91"/>
      <c r="AM2348" s="91"/>
      <c r="AN2348" s="91"/>
      <c r="AO2348" s="91"/>
    </row>
    <row r="2349" spans="34:41">
      <c r="AH2349" s="91"/>
      <c r="AI2349" s="91"/>
      <c r="AJ2349" s="91"/>
      <c r="AK2349" s="91"/>
      <c r="AL2349" s="91"/>
      <c r="AM2349" s="91"/>
      <c r="AN2349" s="91"/>
      <c r="AO2349" s="91"/>
    </row>
    <row r="2350" spans="34:41">
      <c r="AH2350" s="91"/>
      <c r="AI2350" s="91"/>
      <c r="AJ2350" s="91"/>
      <c r="AK2350" s="91"/>
      <c r="AL2350" s="91"/>
      <c r="AM2350" s="91"/>
      <c r="AN2350" s="91"/>
      <c r="AO2350" s="91"/>
    </row>
    <row r="2351" spans="34:41">
      <c r="AH2351" s="91"/>
      <c r="AI2351" s="91"/>
      <c r="AJ2351" s="91"/>
      <c r="AK2351" s="91"/>
      <c r="AL2351" s="91"/>
      <c r="AM2351" s="91"/>
      <c r="AN2351" s="91"/>
      <c r="AO2351" s="91"/>
    </row>
    <row r="2352" spans="34:41">
      <c r="AH2352" s="91"/>
      <c r="AI2352" s="91"/>
      <c r="AJ2352" s="91"/>
      <c r="AK2352" s="91"/>
      <c r="AL2352" s="91"/>
      <c r="AM2352" s="91"/>
      <c r="AN2352" s="91"/>
      <c r="AO2352" s="91"/>
    </row>
    <row r="2353" spans="34:41">
      <c r="AH2353" s="91"/>
      <c r="AI2353" s="91"/>
      <c r="AJ2353" s="91"/>
      <c r="AK2353" s="91"/>
      <c r="AL2353" s="91"/>
      <c r="AM2353" s="91"/>
      <c r="AN2353" s="91"/>
      <c r="AO2353" s="91"/>
    </row>
    <row r="2354" spans="34:41">
      <c r="AH2354" s="91"/>
      <c r="AI2354" s="91"/>
      <c r="AJ2354" s="91"/>
      <c r="AK2354" s="91"/>
      <c r="AL2354" s="91"/>
      <c r="AM2354" s="91"/>
      <c r="AN2354" s="91"/>
      <c r="AO2354" s="91"/>
    </row>
    <row r="2355" spans="34:41">
      <c r="AH2355" s="91"/>
      <c r="AI2355" s="91"/>
      <c r="AJ2355" s="91"/>
      <c r="AK2355" s="91"/>
      <c r="AL2355" s="91"/>
      <c r="AM2355" s="91"/>
      <c r="AN2355" s="91"/>
      <c r="AO2355" s="91"/>
    </row>
    <row r="2356" spans="34:41">
      <c r="AH2356" s="91"/>
      <c r="AI2356" s="91"/>
      <c r="AJ2356" s="91"/>
      <c r="AK2356" s="91"/>
      <c r="AL2356" s="91"/>
      <c r="AM2356" s="91"/>
      <c r="AN2356" s="91"/>
      <c r="AO2356" s="91"/>
    </row>
    <row r="2357" spans="34:41">
      <c r="AH2357" s="91"/>
      <c r="AI2357" s="91"/>
      <c r="AJ2357" s="91"/>
      <c r="AK2357" s="91"/>
      <c r="AL2357" s="91"/>
      <c r="AM2357" s="91"/>
      <c r="AN2357" s="91"/>
      <c r="AO2357" s="91"/>
    </row>
    <row r="2358" spans="34:41">
      <c r="AH2358" s="91"/>
      <c r="AI2358" s="91"/>
      <c r="AJ2358" s="91"/>
      <c r="AK2358" s="91"/>
      <c r="AL2358" s="91"/>
      <c r="AM2358" s="91"/>
      <c r="AN2358" s="91"/>
      <c r="AO2358" s="91"/>
    </row>
    <row r="2359" spans="34:41">
      <c r="AH2359" s="91"/>
      <c r="AI2359" s="91"/>
      <c r="AJ2359" s="91"/>
      <c r="AK2359" s="91"/>
      <c r="AL2359" s="91"/>
      <c r="AM2359" s="91"/>
      <c r="AN2359" s="91"/>
      <c r="AO2359" s="91"/>
    </row>
    <row r="2360" spans="34:41">
      <c r="AH2360" s="91"/>
      <c r="AI2360" s="91"/>
      <c r="AJ2360" s="91"/>
      <c r="AK2360" s="91"/>
      <c r="AL2360" s="91"/>
      <c r="AM2360" s="91"/>
      <c r="AN2360" s="91"/>
      <c r="AO2360" s="91"/>
    </row>
    <row r="2361" spans="34:41">
      <c r="AH2361" s="91"/>
      <c r="AI2361" s="91"/>
      <c r="AJ2361" s="91"/>
      <c r="AK2361" s="91"/>
      <c r="AL2361" s="91"/>
      <c r="AM2361" s="91"/>
      <c r="AN2361" s="91"/>
      <c r="AO2361" s="91"/>
    </row>
    <row r="2362" spans="34:41">
      <c r="AH2362" s="91"/>
      <c r="AI2362" s="91"/>
      <c r="AJ2362" s="91"/>
      <c r="AK2362" s="91"/>
      <c r="AL2362" s="91"/>
      <c r="AM2362" s="91"/>
      <c r="AN2362" s="91"/>
      <c r="AO2362" s="91"/>
    </row>
    <row r="2363" spans="34:41">
      <c r="AH2363" s="91"/>
      <c r="AI2363" s="91"/>
      <c r="AJ2363" s="91"/>
      <c r="AK2363" s="91"/>
      <c r="AL2363" s="91"/>
      <c r="AM2363" s="91"/>
      <c r="AN2363" s="91"/>
      <c r="AO2363" s="91"/>
    </row>
    <row r="2364" spans="34:41">
      <c r="AH2364" s="91"/>
      <c r="AI2364" s="91"/>
      <c r="AJ2364" s="91"/>
      <c r="AK2364" s="91"/>
      <c r="AL2364" s="91"/>
      <c r="AM2364" s="91"/>
      <c r="AN2364" s="91"/>
      <c r="AO2364" s="91"/>
    </row>
    <row r="2365" spans="34:41">
      <c r="AH2365" s="91"/>
      <c r="AI2365" s="91"/>
      <c r="AJ2365" s="91"/>
      <c r="AK2365" s="91"/>
      <c r="AL2365" s="91"/>
      <c r="AM2365" s="91"/>
      <c r="AN2365" s="91"/>
      <c r="AO2365" s="91"/>
    </row>
    <row r="2366" spans="34:41">
      <c r="AH2366" s="91"/>
      <c r="AI2366" s="91"/>
      <c r="AJ2366" s="91"/>
      <c r="AK2366" s="91"/>
      <c r="AL2366" s="91"/>
      <c r="AM2366" s="91"/>
      <c r="AN2366" s="91"/>
      <c r="AO2366" s="91"/>
    </row>
    <row r="2367" spans="34:41">
      <c r="AH2367" s="91"/>
      <c r="AI2367" s="91"/>
      <c r="AJ2367" s="91"/>
      <c r="AK2367" s="91"/>
      <c r="AL2367" s="91"/>
      <c r="AM2367" s="91"/>
      <c r="AN2367" s="91"/>
      <c r="AO2367" s="91"/>
    </row>
    <row r="2368" spans="34:41">
      <c r="AH2368" s="91"/>
      <c r="AI2368" s="91"/>
      <c r="AJ2368" s="91"/>
      <c r="AK2368" s="91"/>
      <c r="AL2368" s="91"/>
      <c r="AM2368" s="91"/>
      <c r="AN2368" s="91"/>
      <c r="AO2368" s="91"/>
    </row>
    <row r="2369" spans="34:41">
      <c r="AH2369" s="91"/>
      <c r="AI2369" s="91"/>
      <c r="AJ2369" s="91"/>
      <c r="AK2369" s="91"/>
      <c r="AL2369" s="91"/>
      <c r="AM2369" s="91"/>
      <c r="AN2369" s="91"/>
      <c r="AO2369" s="91"/>
    </row>
    <row r="2370" spans="34:41">
      <c r="AH2370" s="91"/>
      <c r="AI2370" s="91"/>
      <c r="AJ2370" s="91"/>
      <c r="AK2370" s="91"/>
      <c r="AL2370" s="91"/>
      <c r="AM2370" s="91"/>
      <c r="AN2370" s="91"/>
      <c r="AO2370" s="91"/>
    </row>
    <row r="2371" spans="34:41">
      <c r="AH2371" s="91"/>
      <c r="AI2371" s="91"/>
      <c r="AJ2371" s="91"/>
      <c r="AK2371" s="91"/>
      <c r="AL2371" s="91"/>
      <c r="AM2371" s="91"/>
      <c r="AN2371" s="91"/>
      <c r="AO2371" s="91"/>
    </row>
    <row r="2372" spans="34:41">
      <c r="AH2372" s="91"/>
      <c r="AI2372" s="91"/>
      <c r="AJ2372" s="91"/>
      <c r="AK2372" s="91"/>
      <c r="AL2372" s="91"/>
      <c r="AM2372" s="91"/>
      <c r="AN2372" s="91"/>
      <c r="AO2372" s="91"/>
    </row>
    <row r="2373" spans="34:41">
      <c r="AH2373" s="91"/>
      <c r="AI2373" s="91"/>
      <c r="AJ2373" s="91"/>
      <c r="AK2373" s="91"/>
      <c r="AL2373" s="91"/>
      <c r="AM2373" s="91"/>
      <c r="AN2373" s="91"/>
      <c r="AO2373" s="91"/>
    </row>
    <row r="2374" spans="34:41">
      <c r="AH2374" s="91"/>
      <c r="AI2374" s="91"/>
      <c r="AJ2374" s="91"/>
      <c r="AK2374" s="91"/>
      <c r="AL2374" s="91"/>
      <c r="AM2374" s="91"/>
      <c r="AN2374" s="91"/>
      <c r="AO2374" s="91"/>
    </row>
    <row r="2375" spans="34:41">
      <c r="AH2375" s="91"/>
      <c r="AI2375" s="91"/>
      <c r="AJ2375" s="91"/>
      <c r="AK2375" s="91"/>
      <c r="AL2375" s="91"/>
      <c r="AM2375" s="91"/>
      <c r="AN2375" s="91"/>
      <c r="AO2375" s="91"/>
    </row>
    <row r="2376" spans="34:41">
      <c r="AH2376" s="91"/>
      <c r="AI2376" s="91"/>
      <c r="AJ2376" s="91"/>
      <c r="AK2376" s="91"/>
      <c r="AL2376" s="91"/>
      <c r="AM2376" s="91"/>
      <c r="AN2376" s="91"/>
      <c r="AO2376" s="91"/>
    </row>
    <row r="2377" spans="34:41">
      <c r="AH2377" s="91"/>
      <c r="AI2377" s="91"/>
      <c r="AJ2377" s="91"/>
      <c r="AK2377" s="91"/>
      <c r="AL2377" s="91"/>
      <c r="AM2377" s="91"/>
      <c r="AN2377" s="91"/>
      <c r="AO2377" s="91"/>
    </row>
    <row r="2378" spans="34:41">
      <c r="AH2378" s="91"/>
      <c r="AI2378" s="91"/>
      <c r="AJ2378" s="91"/>
      <c r="AK2378" s="91"/>
      <c r="AL2378" s="91"/>
      <c r="AM2378" s="91"/>
      <c r="AN2378" s="91"/>
      <c r="AO2378" s="91"/>
    </row>
    <row r="2379" spans="34:41">
      <c r="AH2379" s="91"/>
      <c r="AI2379" s="91"/>
      <c r="AJ2379" s="91"/>
      <c r="AK2379" s="91"/>
      <c r="AL2379" s="91"/>
      <c r="AM2379" s="91"/>
      <c r="AN2379" s="91"/>
      <c r="AO2379" s="91"/>
    </row>
    <row r="2380" spans="34:41">
      <c r="AH2380" s="91"/>
      <c r="AI2380" s="91"/>
      <c r="AJ2380" s="91"/>
      <c r="AK2380" s="91"/>
      <c r="AL2380" s="91"/>
      <c r="AM2380" s="91"/>
      <c r="AN2380" s="91"/>
      <c r="AO2380" s="91"/>
    </row>
    <row r="2381" spans="34:41">
      <c r="AH2381" s="91"/>
      <c r="AI2381" s="91"/>
      <c r="AJ2381" s="91"/>
      <c r="AK2381" s="91"/>
      <c r="AL2381" s="91"/>
      <c r="AM2381" s="91"/>
      <c r="AN2381" s="91"/>
      <c r="AO2381" s="91"/>
    </row>
    <row r="2382" spans="34:41">
      <c r="AH2382" s="91"/>
      <c r="AI2382" s="91"/>
      <c r="AJ2382" s="91"/>
      <c r="AK2382" s="91"/>
      <c r="AL2382" s="91"/>
      <c r="AM2382" s="91"/>
      <c r="AN2382" s="91"/>
      <c r="AO2382" s="91"/>
    </row>
    <row r="2383" spans="34:41">
      <c r="AH2383" s="91"/>
      <c r="AI2383" s="91"/>
      <c r="AJ2383" s="91"/>
      <c r="AK2383" s="91"/>
      <c r="AL2383" s="91"/>
      <c r="AM2383" s="91"/>
      <c r="AN2383" s="91"/>
      <c r="AO2383" s="91"/>
    </row>
    <row r="2384" spans="34:41">
      <c r="AH2384" s="91"/>
      <c r="AI2384" s="91"/>
      <c r="AJ2384" s="91"/>
      <c r="AK2384" s="91"/>
      <c r="AL2384" s="91"/>
      <c r="AM2384" s="91"/>
      <c r="AN2384" s="91"/>
      <c r="AO2384" s="91"/>
    </row>
    <row r="2385" spans="34:41">
      <c r="AH2385" s="91"/>
      <c r="AI2385" s="91"/>
      <c r="AJ2385" s="91"/>
      <c r="AK2385" s="91"/>
      <c r="AL2385" s="91"/>
      <c r="AM2385" s="91"/>
      <c r="AN2385" s="91"/>
      <c r="AO2385" s="91"/>
    </row>
    <row r="2386" spans="34:41">
      <c r="AH2386" s="91"/>
      <c r="AI2386" s="91"/>
      <c r="AJ2386" s="91"/>
      <c r="AK2386" s="91"/>
      <c r="AL2386" s="91"/>
      <c r="AM2386" s="91"/>
      <c r="AN2386" s="91"/>
      <c r="AO2386" s="91"/>
    </row>
    <row r="2387" spans="34:41">
      <c r="AH2387" s="91"/>
      <c r="AI2387" s="91"/>
      <c r="AJ2387" s="91"/>
      <c r="AK2387" s="91"/>
      <c r="AL2387" s="91"/>
      <c r="AM2387" s="91"/>
      <c r="AN2387" s="91"/>
      <c r="AO2387" s="91"/>
    </row>
    <row r="2388" spans="34:41">
      <c r="AH2388" s="91"/>
      <c r="AI2388" s="91"/>
      <c r="AJ2388" s="91"/>
      <c r="AK2388" s="91"/>
      <c r="AL2388" s="91"/>
      <c r="AM2388" s="91"/>
      <c r="AN2388" s="91"/>
      <c r="AO2388" s="91"/>
    </row>
    <row r="2389" spans="34:41">
      <c r="AH2389" s="91"/>
      <c r="AI2389" s="91"/>
      <c r="AJ2389" s="91"/>
      <c r="AK2389" s="91"/>
      <c r="AL2389" s="91"/>
      <c r="AM2389" s="91"/>
      <c r="AN2389" s="91"/>
      <c r="AO2389" s="91"/>
    </row>
    <row r="2390" spans="34:41">
      <c r="AH2390" s="91"/>
      <c r="AI2390" s="91"/>
      <c r="AJ2390" s="91"/>
      <c r="AK2390" s="91"/>
      <c r="AL2390" s="91"/>
      <c r="AM2390" s="91"/>
      <c r="AN2390" s="91"/>
      <c r="AO2390" s="91"/>
    </row>
    <row r="2391" spans="34:41">
      <c r="AH2391" s="91"/>
      <c r="AI2391" s="91"/>
      <c r="AJ2391" s="91"/>
      <c r="AK2391" s="91"/>
      <c r="AL2391" s="91"/>
      <c r="AM2391" s="91"/>
      <c r="AN2391" s="91"/>
      <c r="AO2391" s="91"/>
    </row>
    <row r="2392" spans="34:41">
      <c r="AH2392" s="91"/>
      <c r="AI2392" s="91"/>
      <c r="AJ2392" s="91"/>
      <c r="AK2392" s="91"/>
      <c r="AL2392" s="91"/>
      <c r="AM2392" s="91"/>
      <c r="AN2392" s="91"/>
      <c r="AO2392" s="91"/>
    </row>
    <row r="2393" spans="34:41">
      <c r="AH2393" s="91"/>
      <c r="AI2393" s="91"/>
      <c r="AJ2393" s="91"/>
      <c r="AK2393" s="91"/>
      <c r="AL2393" s="91"/>
      <c r="AM2393" s="91"/>
      <c r="AN2393" s="91"/>
      <c r="AO2393" s="91"/>
    </row>
    <row r="2394" spans="34:41">
      <c r="AH2394" s="91"/>
      <c r="AI2394" s="91"/>
      <c r="AJ2394" s="91"/>
      <c r="AK2394" s="91"/>
      <c r="AL2394" s="91"/>
      <c r="AM2394" s="91"/>
      <c r="AN2394" s="91"/>
      <c r="AO2394" s="91"/>
    </row>
    <row r="2395" spans="34:41">
      <c r="AH2395" s="91"/>
      <c r="AI2395" s="91"/>
      <c r="AJ2395" s="91"/>
      <c r="AK2395" s="91"/>
      <c r="AL2395" s="91"/>
      <c r="AM2395" s="91"/>
      <c r="AN2395" s="91"/>
      <c r="AO2395" s="91"/>
    </row>
    <row r="2396" spans="34:41">
      <c r="AH2396" s="91"/>
      <c r="AI2396" s="91"/>
      <c r="AJ2396" s="91"/>
      <c r="AK2396" s="91"/>
      <c r="AL2396" s="91"/>
      <c r="AM2396" s="91"/>
      <c r="AN2396" s="91"/>
      <c r="AO2396" s="91"/>
    </row>
    <row r="2397" spans="34:41">
      <c r="AH2397" s="91"/>
      <c r="AI2397" s="91"/>
      <c r="AJ2397" s="91"/>
      <c r="AK2397" s="91"/>
      <c r="AL2397" s="91"/>
      <c r="AM2397" s="91"/>
      <c r="AN2397" s="91"/>
      <c r="AO2397" s="91"/>
    </row>
    <row r="2398" spans="34:41">
      <c r="AH2398" s="91"/>
      <c r="AI2398" s="91"/>
      <c r="AJ2398" s="91"/>
      <c r="AK2398" s="91"/>
      <c r="AL2398" s="91"/>
      <c r="AM2398" s="91"/>
      <c r="AN2398" s="91"/>
      <c r="AO2398" s="91"/>
    </row>
    <row r="2399" spans="34:41">
      <c r="AH2399" s="91"/>
      <c r="AI2399" s="91"/>
      <c r="AJ2399" s="91"/>
      <c r="AK2399" s="91"/>
      <c r="AL2399" s="91"/>
      <c r="AM2399" s="91"/>
      <c r="AN2399" s="91"/>
      <c r="AO2399" s="91"/>
    </row>
    <row r="2400" spans="34:41">
      <c r="AH2400" s="91"/>
      <c r="AI2400" s="91"/>
      <c r="AJ2400" s="91"/>
      <c r="AK2400" s="91"/>
      <c r="AL2400" s="91"/>
      <c r="AM2400" s="91"/>
      <c r="AN2400" s="91"/>
      <c r="AO2400" s="91"/>
    </row>
    <row r="2401" spans="34:41">
      <c r="AH2401" s="91"/>
      <c r="AI2401" s="91"/>
      <c r="AJ2401" s="91"/>
      <c r="AK2401" s="91"/>
      <c r="AL2401" s="91"/>
      <c r="AM2401" s="91"/>
      <c r="AN2401" s="91"/>
      <c r="AO2401" s="91"/>
    </row>
    <row r="2402" spans="34:41">
      <c r="AH2402" s="91"/>
      <c r="AI2402" s="91"/>
      <c r="AJ2402" s="91"/>
      <c r="AK2402" s="91"/>
      <c r="AL2402" s="91"/>
      <c r="AM2402" s="91"/>
      <c r="AN2402" s="91"/>
      <c r="AO2402" s="91"/>
    </row>
    <row r="2403" spans="34:41">
      <c r="AH2403" s="91"/>
      <c r="AI2403" s="91"/>
      <c r="AJ2403" s="91"/>
      <c r="AK2403" s="91"/>
      <c r="AL2403" s="91"/>
      <c r="AM2403" s="91"/>
      <c r="AN2403" s="91"/>
      <c r="AO2403" s="91"/>
    </row>
    <row r="2404" spans="34:41">
      <c r="AH2404" s="91"/>
      <c r="AI2404" s="91"/>
      <c r="AJ2404" s="91"/>
      <c r="AK2404" s="91"/>
      <c r="AL2404" s="91"/>
      <c r="AM2404" s="91"/>
      <c r="AN2404" s="91"/>
      <c r="AO2404" s="91"/>
    </row>
    <row r="2405" spans="34:41">
      <c r="AH2405" s="91"/>
      <c r="AI2405" s="91"/>
      <c r="AJ2405" s="91"/>
      <c r="AK2405" s="91"/>
      <c r="AL2405" s="91"/>
      <c r="AM2405" s="91"/>
      <c r="AN2405" s="91"/>
      <c r="AO2405" s="91"/>
    </row>
    <row r="2406" spans="34:41">
      <c r="AH2406" s="91"/>
      <c r="AI2406" s="91"/>
      <c r="AJ2406" s="91"/>
      <c r="AK2406" s="91"/>
      <c r="AL2406" s="91"/>
      <c r="AM2406" s="91"/>
      <c r="AN2406" s="91"/>
      <c r="AO2406" s="91"/>
    </row>
    <row r="2407" spans="34:41">
      <c r="AH2407" s="91"/>
      <c r="AI2407" s="91"/>
      <c r="AJ2407" s="91"/>
      <c r="AK2407" s="91"/>
      <c r="AL2407" s="91"/>
      <c r="AM2407" s="91"/>
      <c r="AN2407" s="91"/>
      <c r="AO2407" s="91"/>
    </row>
    <row r="2408" spans="34:41">
      <c r="AH2408" s="91"/>
      <c r="AI2408" s="91"/>
      <c r="AJ2408" s="91"/>
      <c r="AK2408" s="91"/>
      <c r="AL2408" s="91"/>
      <c r="AM2408" s="91"/>
      <c r="AN2408" s="91"/>
      <c r="AO2408" s="91"/>
    </row>
    <row r="2409" spans="34:41">
      <c r="AH2409" s="91"/>
      <c r="AI2409" s="91"/>
      <c r="AJ2409" s="91"/>
      <c r="AK2409" s="91"/>
      <c r="AL2409" s="91"/>
      <c r="AM2409" s="91"/>
      <c r="AN2409" s="91"/>
      <c r="AO2409" s="91"/>
    </row>
    <row r="2410" spans="34:41">
      <c r="AH2410" s="91"/>
      <c r="AI2410" s="91"/>
      <c r="AJ2410" s="91"/>
      <c r="AK2410" s="91"/>
      <c r="AL2410" s="91"/>
      <c r="AM2410" s="91"/>
      <c r="AN2410" s="91"/>
      <c r="AO2410" s="91"/>
    </row>
    <row r="2411" spans="34:41">
      <c r="AH2411" s="91"/>
      <c r="AI2411" s="91"/>
      <c r="AJ2411" s="91"/>
      <c r="AK2411" s="91"/>
      <c r="AL2411" s="91"/>
      <c r="AM2411" s="91"/>
      <c r="AN2411" s="91"/>
      <c r="AO2411" s="91"/>
    </row>
    <row r="2412" spans="34:41">
      <c r="AH2412" s="91"/>
      <c r="AI2412" s="91"/>
      <c r="AJ2412" s="91"/>
      <c r="AK2412" s="91"/>
      <c r="AL2412" s="91"/>
      <c r="AM2412" s="91"/>
      <c r="AN2412" s="91"/>
      <c r="AO2412" s="91"/>
    </row>
    <row r="2413" spans="34:41">
      <c r="AH2413" s="91"/>
      <c r="AI2413" s="91"/>
      <c r="AJ2413" s="91"/>
      <c r="AK2413" s="91"/>
      <c r="AL2413" s="91"/>
      <c r="AM2413" s="91"/>
      <c r="AN2413" s="91"/>
      <c r="AO2413" s="91"/>
    </row>
    <row r="2414" spans="34:41">
      <c r="AH2414" s="91"/>
      <c r="AI2414" s="91"/>
      <c r="AJ2414" s="91"/>
      <c r="AK2414" s="91"/>
      <c r="AL2414" s="91"/>
      <c r="AM2414" s="91"/>
      <c r="AN2414" s="91"/>
      <c r="AO2414" s="91"/>
    </row>
    <row r="2415" spans="34:41">
      <c r="AH2415" s="91"/>
      <c r="AI2415" s="91"/>
      <c r="AJ2415" s="91"/>
      <c r="AK2415" s="91"/>
      <c r="AL2415" s="91"/>
      <c r="AM2415" s="91"/>
      <c r="AN2415" s="91"/>
      <c r="AO2415" s="91"/>
    </row>
    <row r="2416" spans="34:41">
      <c r="AH2416" s="91"/>
      <c r="AI2416" s="91"/>
      <c r="AJ2416" s="91"/>
      <c r="AK2416" s="91"/>
      <c r="AL2416" s="91"/>
      <c r="AM2416" s="91"/>
      <c r="AN2416" s="91"/>
      <c r="AO2416" s="91"/>
    </row>
    <row r="2417" spans="34:41">
      <c r="AH2417" s="91"/>
      <c r="AI2417" s="91"/>
      <c r="AJ2417" s="91"/>
      <c r="AK2417" s="91"/>
      <c r="AL2417" s="91"/>
      <c r="AM2417" s="91"/>
      <c r="AN2417" s="91"/>
      <c r="AO2417" s="91"/>
    </row>
    <row r="2418" spans="34:41">
      <c r="AH2418" s="91"/>
      <c r="AI2418" s="91"/>
      <c r="AJ2418" s="91"/>
      <c r="AK2418" s="91"/>
      <c r="AL2418" s="91"/>
      <c r="AM2418" s="91"/>
      <c r="AN2418" s="91"/>
      <c r="AO2418" s="91"/>
    </row>
    <row r="2419" spans="34:41">
      <c r="AH2419" s="91"/>
      <c r="AI2419" s="91"/>
      <c r="AJ2419" s="91"/>
      <c r="AK2419" s="91"/>
      <c r="AL2419" s="91"/>
      <c r="AM2419" s="91"/>
      <c r="AN2419" s="91"/>
      <c r="AO2419" s="91"/>
    </row>
    <row r="2420" spans="34:41">
      <c r="AH2420" s="91"/>
      <c r="AI2420" s="91"/>
      <c r="AJ2420" s="91"/>
      <c r="AK2420" s="91"/>
      <c r="AL2420" s="91"/>
      <c r="AM2420" s="91"/>
      <c r="AN2420" s="91"/>
      <c r="AO2420" s="91"/>
    </row>
    <row r="2421" spans="34:41">
      <c r="AH2421" s="91"/>
      <c r="AI2421" s="91"/>
      <c r="AJ2421" s="91"/>
      <c r="AK2421" s="91"/>
      <c r="AL2421" s="91"/>
      <c r="AM2421" s="91"/>
      <c r="AN2421" s="91"/>
      <c r="AO2421" s="91"/>
    </row>
    <row r="2422" spans="34:41">
      <c r="AH2422" s="91"/>
      <c r="AI2422" s="91"/>
      <c r="AJ2422" s="91"/>
      <c r="AK2422" s="91"/>
      <c r="AL2422" s="91"/>
      <c r="AM2422" s="91"/>
      <c r="AN2422" s="91"/>
      <c r="AO2422" s="91"/>
    </row>
    <row r="2423" spans="34:41">
      <c r="AH2423" s="91"/>
      <c r="AI2423" s="91"/>
      <c r="AJ2423" s="91"/>
      <c r="AK2423" s="91"/>
      <c r="AL2423" s="91"/>
      <c r="AM2423" s="91"/>
      <c r="AN2423" s="91"/>
      <c r="AO2423" s="91"/>
    </row>
    <row r="2424" spans="34:41">
      <c r="AH2424" s="91"/>
      <c r="AI2424" s="91"/>
      <c r="AJ2424" s="91"/>
      <c r="AK2424" s="91"/>
      <c r="AL2424" s="91"/>
      <c r="AM2424" s="91"/>
      <c r="AN2424" s="91"/>
      <c r="AO2424" s="91"/>
    </row>
    <row r="2425" spans="34:41">
      <c r="AH2425" s="91"/>
      <c r="AI2425" s="91"/>
      <c r="AJ2425" s="91"/>
      <c r="AK2425" s="91"/>
      <c r="AL2425" s="91"/>
      <c r="AM2425" s="91"/>
      <c r="AN2425" s="91"/>
      <c r="AO2425" s="91"/>
    </row>
    <row r="2426" spans="34:41">
      <c r="AH2426" s="91"/>
      <c r="AI2426" s="91"/>
      <c r="AJ2426" s="91"/>
      <c r="AK2426" s="91"/>
      <c r="AL2426" s="91"/>
      <c r="AM2426" s="91"/>
      <c r="AN2426" s="91"/>
      <c r="AO2426" s="91"/>
    </row>
    <row r="2427" spans="34:41">
      <c r="AH2427" s="91"/>
      <c r="AI2427" s="91"/>
      <c r="AJ2427" s="91"/>
      <c r="AK2427" s="91"/>
      <c r="AL2427" s="91"/>
      <c r="AM2427" s="91"/>
      <c r="AN2427" s="91"/>
      <c r="AO2427" s="91"/>
    </row>
    <row r="2428" spans="34:41">
      <c r="AH2428" s="91"/>
      <c r="AI2428" s="91"/>
      <c r="AJ2428" s="91"/>
      <c r="AK2428" s="91"/>
      <c r="AL2428" s="91"/>
      <c r="AM2428" s="91"/>
      <c r="AN2428" s="91"/>
      <c r="AO2428" s="91"/>
    </row>
    <row r="2429" spans="34:41">
      <c r="AH2429" s="91"/>
      <c r="AI2429" s="91"/>
      <c r="AJ2429" s="91"/>
      <c r="AK2429" s="91"/>
      <c r="AL2429" s="91"/>
      <c r="AM2429" s="91"/>
      <c r="AN2429" s="91"/>
      <c r="AO2429" s="91"/>
    </row>
    <row r="2430" spans="34:41">
      <c r="AH2430" s="91"/>
      <c r="AI2430" s="91"/>
      <c r="AJ2430" s="91"/>
      <c r="AK2430" s="91"/>
      <c r="AL2430" s="91"/>
      <c r="AM2430" s="91"/>
      <c r="AN2430" s="91"/>
      <c r="AO2430" s="91"/>
    </row>
    <row r="2431" spans="34:41">
      <c r="AH2431" s="91"/>
      <c r="AI2431" s="91"/>
      <c r="AJ2431" s="91"/>
      <c r="AK2431" s="91"/>
      <c r="AL2431" s="91"/>
      <c r="AM2431" s="91"/>
      <c r="AN2431" s="91"/>
      <c r="AO2431" s="91"/>
    </row>
    <row r="2432" spans="34:41">
      <c r="AH2432" s="91"/>
      <c r="AI2432" s="91"/>
      <c r="AJ2432" s="91"/>
      <c r="AK2432" s="91"/>
      <c r="AL2432" s="91"/>
      <c r="AM2432" s="91"/>
      <c r="AN2432" s="91"/>
      <c r="AO2432" s="91"/>
    </row>
    <row r="2433" spans="34:41">
      <c r="AH2433" s="91"/>
      <c r="AI2433" s="91"/>
      <c r="AJ2433" s="91"/>
      <c r="AK2433" s="91"/>
      <c r="AL2433" s="91"/>
      <c r="AM2433" s="91"/>
      <c r="AN2433" s="91"/>
      <c r="AO2433" s="91"/>
    </row>
    <row r="2434" spans="34:41">
      <c r="AH2434" s="91"/>
      <c r="AI2434" s="91"/>
      <c r="AJ2434" s="91"/>
      <c r="AK2434" s="91"/>
      <c r="AL2434" s="91"/>
      <c r="AM2434" s="91"/>
      <c r="AN2434" s="91"/>
      <c r="AO2434" s="91"/>
    </row>
    <row r="2435" spans="34:41">
      <c r="AH2435" s="91"/>
      <c r="AI2435" s="91"/>
      <c r="AJ2435" s="91"/>
      <c r="AK2435" s="91"/>
      <c r="AL2435" s="91"/>
      <c r="AM2435" s="91"/>
      <c r="AN2435" s="91"/>
      <c r="AO2435" s="91"/>
    </row>
    <row r="2436" spans="34:41">
      <c r="AH2436" s="91"/>
      <c r="AI2436" s="91"/>
      <c r="AJ2436" s="91"/>
      <c r="AK2436" s="91"/>
      <c r="AL2436" s="91"/>
      <c r="AM2436" s="91"/>
      <c r="AN2436" s="91"/>
      <c r="AO2436" s="91"/>
    </row>
    <row r="2437" spans="34:41">
      <c r="AH2437" s="91"/>
      <c r="AI2437" s="91"/>
      <c r="AJ2437" s="91"/>
      <c r="AK2437" s="91"/>
      <c r="AL2437" s="91"/>
      <c r="AM2437" s="91"/>
      <c r="AN2437" s="91"/>
      <c r="AO2437" s="91"/>
    </row>
    <row r="2438" spans="34:41">
      <c r="AH2438" s="91"/>
      <c r="AI2438" s="91"/>
      <c r="AJ2438" s="91"/>
      <c r="AK2438" s="91"/>
      <c r="AL2438" s="91"/>
      <c r="AM2438" s="91"/>
      <c r="AN2438" s="91"/>
      <c r="AO2438" s="91"/>
    </row>
    <row r="2439" spans="34:41">
      <c r="AH2439" s="91"/>
      <c r="AI2439" s="91"/>
      <c r="AJ2439" s="91"/>
      <c r="AK2439" s="91"/>
      <c r="AL2439" s="91"/>
      <c r="AM2439" s="91"/>
      <c r="AN2439" s="91"/>
      <c r="AO2439" s="91"/>
    </row>
    <row r="2440" spans="34:41">
      <c r="AH2440" s="91"/>
      <c r="AI2440" s="91"/>
      <c r="AJ2440" s="91"/>
      <c r="AK2440" s="91"/>
      <c r="AL2440" s="91"/>
      <c r="AM2440" s="91"/>
      <c r="AN2440" s="91"/>
      <c r="AO2440" s="91"/>
    </row>
    <row r="2441" spans="34:41">
      <c r="AH2441" s="91"/>
      <c r="AI2441" s="91"/>
      <c r="AJ2441" s="91"/>
      <c r="AK2441" s="91"/>
      <c r="AL2441" s="91"/>
      <c r="AM2441" s="91"/>
      <c r="AN2441" s="91"/>
      <c r="AO2441" s="91"/>
    </row>
    <row r="2442" spans="34:41">
      <c r="AH2442" s="91"/>
      <c r="AI2442" s="91"/>
      <c r="AJ2442" s="91"/>
      <c r="AK2442" s="91"/>
      <c r="AL2442" s="91"/>
      <c r="AM2442" s="91"/>
      <c r="AN2442" s="91"/>
      <c r="AO2442" s="91"/>
    </row>
    <row r="2443" spans="34:41">
      <c r="AH2443" s="91"/>
      <c r="AI2443" s="91"/>
      <c r="AJ2443" s="91"/>
      <c r="AK2443" s="91"/>
      <c r="AL2443" s="91"/>
      <c r="AM2443" s="91"/>
      <c r="AN2443" s="91"/>
      <c r="AO2443" s="91"/>
    </row>
    <row r="2444" spans="34:41">
      <c r="AH2444" s="91"/>
      <c r="AI2444" s="91"/>
      <c r="AJ2444" s="91"/>
      <c r="AK2444" s="91"/>
      <c r="AL2444" s="91"/>
      <c r="AM2444" s="91"/>
      <c r="AN2444" s="91"/>
      <c r="AO2444" s="91"/>
    </row>
    <row r="2445" spans="34:41">
      <c r="AH2445" s="91"/>
      <c r="AI2445" s="91"/>
      <c r="AJ2445" s="91"/>
      <c r="AK2445" s="91"/>
      <c r="AL2445" s="91"/>
      <c r="AM2445" s="91"/>
      <c r="AN2445" s="91"/>
      <c r="AO2445" s="91"/>
    </row>
    <row r="2446" spans="34:41">
      <c r="AH2446" s="91"/>
      <c r="AI2446" s="91"/>
      <c r="AJ2446" s="91"/>
      <c r="AK2446" s="91"/>
      <c r="AL2446" s="91"/>
      <c r="AM2446" s="91"/>
      <c r="AN2446" s="91"/>
      <c r="AO2446" s="91"/>
    </row>
    <row r="2447" spans="34:41">
      <c r="AH2447" s="91"/>
      <c r="AI2447" s="91"/>
      <c r="AJ2447" s="91"/>
      <c r="AK2447" s="91"/>
      <c r="AL2447" s="91"/>
      <c r="AM2447" s="91"/>
      <c r="AN2447" s="91"/>
      <c r="AO2447" s="91"/>
    </row>
    <row r="2448" spans="34:41">
      <c r="AH2448" s="91"/>
      <c r="AI2448" s="91"/>
      <c r="AJ2448" s="91"/>
      <c r="AK2448" s="91"/>
      <c r="AL2448" s="91"/>
      <c r="AM2448" s="91"/>
      <c r="AN2448" s="91"/>
      <c r="AO2448" s="91"/>
    </row>
    <row r="2449" spans="34:41">
      <c r="AH2449" s="91"/>
      <c r="AI2449" s="91"/>
      <c r="AJ2449" s="91"/>
      <c r="AK2449" s="91"/>
      <c r="AL2449" s="91"/>
      <c r="AM2449" s="91"/>
      <c r="AN2449" s="91"/>
      <c r="AO2449" s="91"/>
    </row>
    <row r="2450" spans="34:41">
      <c r="AH2450" s="91"/>
      <c r="AI2450" s="91"/>
      <c r="AJ2450" s="91"/>
      <c r="AK2450" s="91"/>
      <c r="AL2450" s="91"/>
      <c r="AM2450" s="91"/>
      <c r="AN2450" s="91"/>
      <c r="AO2450" s="91"/>
    </row>
    <row r="2451" spans="34:41">
      <c r="AH2451" s="91"/>
      <c r="AI2451" s="91"/>
      <c r="AJ2451" s="91"/>
      <c r="AK2451" s="91"/>
      <c r="AL2451" s="91"/>
      <c r="AM2451" s="91"/>
      <c r="AN2451" s="91"/>
      <c r="AO2451" s="91"/>
    </row>
    <row r="2452" spans="34:41">
      <c r="AH2452" s="91"/>
      <c r="AI2452" s="91"/>
      <c r="AJ2452" s="91"/>
      <c r="AK2452" s="91"/>
      <c r="AL2452" s="91"/>
      <c r="AM2452" s="91"/>
      <c r="AN2452" s="91"/>
      <c r="AO2452" s="91"/>
    </row>
    <row r="2453" spans="34:41">
      <c r="AH2453" s="91"/>
      <c r="AI2453" s="91"/>
      <c r="AJ2453" s="91"/>
      <c r="AK2453" s="91"/>
      <c r="AL2453" s="91"/>
      <c r="AM2453" s="91"/>
      <c r="AN2453" s="91"/>
      <c r="AO2453" s="91"/>
    </row>
    <row r="2454" spans="34:41">
      <c r="AH2454" s="91"/>
      <c r="AI2454" s="91"/>
      <c r="AJ2454" s="91"/>
      <c r="AK2454" s="91"/>
      <c r="AL2454" s="91"/>
      <c r="AM2454" s="91"/>
      <c r="AN2454" s="91"/>
      <c r="AO2454" s="91"/>
    </row>
    <row r="2455" spans="34:41">
      <c r="AH2455" s="91"/>
      <c r="AI2455" s="91"/>
      <c r="AJ2455" s="91"/>
      <c r="AK2455" s="91"/>
      <c r="AL2455" s="91"/>
      <c r="AM2455" s="91"/>
      <c r="AN2455" s="91"/>
      <c r="AO2455" s="91"/>
    </row>
    <row r="2456" spans="34:41">
      <c r="AH2456" s="91"/>
      <c r="AI2456" s="91"/>
      <c r="AJ2456" s="91"/>
      <c r="AK2456" s="91"/>
      <c r="AL2456" s="91"/>
      <c r="AM2456" s="91"/>
      <c r="AN2456" s="91"/>
      <c r="AO2456" s="91"/>
    </row>
    <row r="2457" spans="34:41">
      <c r="AH2457" s="91"/>
      <c r="AI2457" s="91"/>
      <c r="AJ2457" s="91"/>
      <c r="AK2457" s="91"/>
      <c r="AL2457" s="91"/>
      <c r="AM2457" s="91"/>
      <c r="AN2457" s="91"/>
      <c r="AO2457" s="91"/>
    </row>
    <row r="2458" spans="34:41">
      <c r="AH2458" s="91"/>
      <c r="AI2458" s="91"/>
      <c r="AJ2458" s="91"/>
      <c r="AK2458" s="91"/>
      <c r="AL2458" s="91"/>
      <c r="AM2458" s="91"/>
      <c r="AN2458" s="91"/>
      <c r="AO2458" s="91"/>
    </row>
    <row r="2459" spans="34:41">
      <c r="AH2459" s="91"/>
      <c r="AI2459" s="91"/>
      <c r="AJ2459" s="91"/>
      <c r="AK2459" s="91"/>
      <c r="AL2459" s="91"/>
      <c r="AM2459" s="91"/>
      <c r="AN2459" s="91"/>
      <c r="AO2459" s="91"/>
    </row>
    <row r="2460" spans="34:41">
      <c r="AH2460" s="91"/>
      <c r="AI2460" s="91"/>
      <c r="AJ2460" s="91"/>
      <c r="AK2460" s="91"/>
      <c r="AL2460" s="91"/>
      <c r="AM2460" s="91"/>
      <c r="AN2460" s="91"/>
      <c r="AO2460" s="91"/>
    </row>
    <row r="2461" spans="34:41">
      <c r="AH2461" s="91"/>
      <c r="AI2461" s="91"/>
      <c r="AJ2461" s="91"/>
      <c r="AK2461" s="91"/>
      <c r="AL2461" s="91"/>
      <c r="AM2461" s="91"/>
      <c r="AN2461" s="91"/>
      <c r="AO2461" s="91"/>
    </row>
    <row r="2462" spans="34:41">
      <c r="AH2462" s="91"/>
      <c r="AI2462" s="91"/>
      <c r="AJ2462" s="91"/>
      <c r="AK2462" s="91"/>
      <c r="AL2462" s="91"/>
      <c r="AM2462" s="91"/>
      <c r="AN2462" s="91"/>
      <c r="AO2462" s="91"/>
    </row>
    <row r="2463" spans="34:41">
      <c r="AH2463" s="91"/>
      <c r="AI2463" s="91"/>
      <c r="AJ2463" s="91"/>
      <c r="AK2463" s="91"/>
      <c r="AL2463" s="91"/>
      <c r="AM2463" s="91"/>
      <c r="AN2463" s="91"/>
      <c r="AO2463" s="91"/>
    </row>
    <row r="2464" spans="34:41">
      <c r="AH2464" s="91"/>
      <c r="AI2464" s="91"/>
      <c r="AJ2464" s="91"/>
      <c r="AK2464" s="91"/>
      <c r="AL2464" s="91"/>
      <c r="AM2464" s="91"/>
      <c r="AN2464" s="91"/>
      <c r="AO2464" s="91"/>
    </row>
    <row r="2465" spans="1:42">
      <c r="AH2465" s="91"/>
      <c r="AI2465" s="91"/>
      <c r="AJ2465" s="91"/>
      <c r="AK2465" s="91"/>
      <c r="AL2465" s="91"/>
      <c r="AM2465" s="91"/>
      <c r="AN2465" s="91"/>
      <c r="AO2465" s="91"/>
    </row>
    <row r="2466" spans="1:42">
      <c r="AH2466" s="24"/>
      <c r="AI2466" s="24"/>
      <c r="AJ2466" s="24"/>
      <c r="AK2466" s="24"/>
      <c r="AL2466" s="24"/>
      <c r="AM2466" s="24"/>
      <c r="AN2466" s="24"/>
      <c r="AO2466" s="24"/>
      <c r="AP2466" s="24"/>
    </row>
    <row r="2467" spans="1:42">
      <c r="AH2467" s="24"/>
      <c r="AI2467" s="24"/>
      <c r="AJ2467" s="24"/>
      <c r="AK2467" s="24"/>
      <c r="AL2467" s="24"/>
      <c r="AM2467" s="24"/>
      <c r="AN2467" s="24"/>
      <c r="AO2467" s="24"/>
      <c r="AP2467" s="24"/>
    </row>
    <row r="2468" spans="1:42">
      <c r="AH2468" s="91"/>
      <c r="AI2468" s="91"/>
      <c r="AJ2468" s="91"/>
      <c r="AK2468" s="91"/>
      <c r="AL2468" s="91"/>
      <c r="AM2468" s="91"/>
      <c r="AN2468" s="91"/>
      <c r="AO2468" s="91"/>
    </row>
    <row r="2469" spans="1:42">
      <c r="A2469" s="24"/>
      <c r="B2469" s="24"/>
      <c r="AH2469" s="91"/>
      <c r="AI2469" s="91"/>
      <c r="AJ2469" s="91"/>
      <c r="AK2469" s="91"/>
      <c r="AL2469" s="91"/>
      <c r="AM2469" s="91"/>
      <c r="AN2469" s="91"/>
      <c r="AO2469" s="91"/>
    </row>
    <row r="2470" spans="1:42">
      <c r="A2470" s="24"/>
      <c r="B2470" s="24"/>
      <c r="AH2470" s="91"/>
      <c r="AI2470" s="91"/>
      <c r="AJ2470" s="91"/>
      <c r="AK2470" s="91"/>
      <c r="AL2470" s="91"/>
      <c r="AM2470" s="91"/>
      <c r="AN2470" s="91"/>
      <c r="AO2470" s="91"/>
    </row>
    <row r="2471" spans="1:42">
      <c r="AH2471" s="91"/>
      <c r="AI2471" s="91"/>
      <c r="AJ2471" s="91"/>
      <c r="AK2471" s="91"/>
      <c r="AL2471" s="91"/>
      <c r="AM2471" s="91"/>
      <c r="AN2471" s="91"/>
      <c r="AO2471" s="91"/>
    </row>
    <row r="2472" spans="1:42">
      <c r="AH2472" s="91"/>
      <c r="AI2472" s="91"/>
      <c r="AJ2472" s="91"/>
      <c r="AK2472" s="91"/>
      <c r="AL2472" s="91"/>
      <c r="AM2472" s="91"/>
      <c r="AN2472" s="91"/>
      <c r="AO2472" s="91"/>
    </row>
    <row r="2473" spans="1:42">
      <c r="AH2473" s="91"/>
      <c r="AI2473" s="91"/>
      <c r="AJ2473" s="91"/>
      <c r="AK2473" s="91"/>
      <c r="AL2473" s="91"/>
      <c r="AM2473" s="91"/>
      <c r="AN2473" s="91"/>
      <c r="AO2473" s="91"/>
    </row>
    <row r="2474" spans="1:42">
      <c r="AH2474" s="24"/>
      <c r="AI2474" s="24"/>
      <c r="AJ2474" s="24"/>
      <c r="AK2474" s="24"/>
      <c r="AL2474" s="24"/>
      <c r="AM2474" s="24"/>
      <c r="AN2474" s="24"/>
      <c r="AO2474" s="24"/>
      <c r="AP2474" s="24"/>
    </row>
    <row r="2475" spans="1:42">
      <c r="AH2475" s="24"/>
      <c r="AI2475" s="24"/>
      <c r="AJ2475" s="24"/>
      <c r="AK2475" s="24"/>
      <c r="AL2475" s="24"/>
      <c r="AM2475" s="24"/>
      <c r="AN2475" s="24"/>
      <c r="AO2475" s="24"/>
      <c r="AP2475" s="24"/>
    </row>
    <row r="2476" spans="1:42">
      <c r="AH2476" s="91"/>
      <c r="AI2476" s="91"/>
      <c r="AJ2476" s="91"/>
      <c r="AK2476" s="91"/>
      <c r="AL2476" s="91"/>
      <c r="AM2476" s="91"/>
      <c r="AN2476" s="91"/>
      <c r="AO2476" s="91"/>
    </row>
    <row r="2477" spans="1:42">
      <c r="AF2477" s="24"/>
      <c r="AG2477" s="24"/>
      <c r="AH2477" s="91"/>
      <c r="AI2477" s="91"/>
      <c r="AJ2477" s="91"/>
      <c r="AK2477" s="91"/>
      <c r="AL2477" s="91"/>
      <c r="AM2477" s="91"/>
      <c r="AN2477" s="91"/>
      <c r="AO2477" s="91"/>
    </row>
    <row r="2478" spans="1:42">
      <c r="AF2478" s="24"/>
      <c r="AG2478" s="24"/>
      <c r="AH2478" s="91"/>
      <c r="AI2478" s="91"/>
      <c r="AJ2478" s="91"/>
      <c r="AK2478" s="91"/>
      <c r="AL2478" s="91"/>
      <c r="AM2478" s="91"/>
      <c r="AN2478" s="91"/>
      <c r="AO2478" s="91"/>
    </row>
    <row r="2479" spans="1:42">
      <c r="AH2479" s="91"/>
      <c r="AI2479" s="91"/>
      <c r="AJ2479" s="91"/>
      <c r="AK2479" s="91"/>
      <c r="AL2479" s="91"/>
      <c r="AM2479" s="91"/>
      <c r="AN2479" s="91"/>
      <c r="AO2479" s="91"/>
    </row>
    <row r="2480" spans="1:42">
      <c r="AH2480" s="91"/>
      <c r="AI2480" s="91"/>
      <c r="AJ2480" s="91"/>
      <c r="AK2480" s="91"/>
      <c r="AL2480" s="91"/>
      <c r="AM2480" s="91"/>
      <c r="AN2480" s="91"/>
      <c r="AO2480" s="91"/>
    </row>
    <row r="2481" spans="34:41">
      <c r="AH2481" s="91"/>
      <c r="AI2481" s="91"/>
      <c r="AJ2481" s="91"/>
      <c r="AK2481" s="91"/>
      <c r="AL2481" s="91"/>
      <c r="AM2481" s="91"/>
      <c r="AN2481" s="91"/>
      <c r="AO2481" s="91"/>
    </row>
    <row r="2482" spans="34:41">
      <c r="AH2482" s="91"/>
      <c r="AI2482" s="91"/>
      <c r="AJ2482" s="91"/>
      <c r="AK2482" s="91"/>
      <c r="AL2482" s="91"/>
      <c r="AM2482" s="91"/>
      <c r="AN2482" s="91"/>
      <c r="AO2482" s="91"/>
    </row>
    <row r="2483" spans="34:41">
      <c r="AH2483" s="91"/>
      <c r="AI2483" s="91"/>
      <c r="AJ2483" s="91"/>
      <c r="AK2483" s="91"/>
      <c r="AL2483" s="91"/>
      <c r="AM2483" s="91"/>
      <c r="AN2483" s="91"/>
      <c r="AO2483" s="91"/>
    </row>
    <row r="2484" spans="34:41">
      <c r="AH2484" s="91"/>
      <c r="AI2484" s="91"/>
      <c r="AJ2484" s="91"/>
      <c r="AK2484" s="91"/>
      <c r="AL2484" s="91"/>
      <c r="AM2484" s="91"/>
      <c r="AN2484" s="91"/>
      <c r="AO2484" s="91"/>
    </row>
    <row r="2485" spans="34:41">
      <c r="AH2485" s="91"/>
      <c r="AI2485" s="91"/>
      <c r="AJ2485" s="91"/>
      <c r="AK2485" s="91"/>
      <c r="AL2485" s="91"/>
      <c r="AM2485" s="91"/>
      <c r="AN2485" s="91"/>
      <c r="AO2485" s="91"/>
    </row>
    <row r="2486" spans="34:41">
      <c r="AH2486" s="91"/>
      <c r="AI2486" s="91"/>
      <c r="AJ2486" s="91"/>
      <c r="AK2486" s="91"/>
      <c r="AL2486" s="91"/>
      <c r="AM2486" s="91"/>
      <c r="AN2486" s="91"/>
      <c r="AO2486" s="91"/>
    </row>
    <row r="2487" spans="34:41">
      <c r="AH2487" s="91"/>
      <c r="AI2487" s="91"/>
      <c r="AJ2487" s="91"/>
      <c r="AK2487" s="91"/>
      <c r="AL2487" s="91"/>
      <c r="AM2487" s="91"/>
      <c r="AN2487" s="91"/>
      <c r="AO2487" s="91"/>
    </row>
    <row r="2488" spans="34:41">
      <c r="AH2488" s="91"/>
      <c r="AI2488" s="91"/>
      <c r="AJ2488" s="91"/>
      <c r="AK2488" s="91"/>
      <c r="AL2488" s="91"/>
      <c r="AM2488" s="91"/>
      <c r="AN2488" s="91"/>
      <c r="AO2488" s="91"/>
    </row>
    <row r="2489" spans="34:41">
      <c r="AH2489" s="91"/>
      <c r="AI2489" s="91"/>
      <c r="AJ2489" s="91"/>
      <c r="AK2489" s="91"/>
      <c r="AL2489" s="91"/>
      <c r="AM2489" s="91"/>
      <c r="AN2489" s="91"/>
      <c r="AO2489" s="91"/>
    </row>
    <row r="2490" spans="34:41">
      <c r="AH2490" s="91"/>
      <c r="AI2490" s="91"/>
      <c r="AJ2490" s="91"/>
      <c r="AK2490" s="91"/>
      <c r="AL2490" s="91"/>
      <c r="AM2490" s="91"/>
      <c r="AN2490" s="91"/>
      <c r="AO2490" s="91"/>
    </row>
    <row r="2491" spans="34:41">
      <c r="AH2491" s="91"/>
      <c r="AI2491" s="91"/>
      <c r="AJ2491" s="91"/>
      <c r="AK2491" s="91"/>
      <c r="AL2491" s="91"/>
      <c r="AM2491" s="91"/>
      <c r="AN2491" s="91"/>
      <c r="AO2491" s="91"/>
    </row>
    <row r="2492" spans="34:41">
      <c r="AH2492" s="91"/>
      <c r="AI2492" s="91"/>
      <c r="AJ2492" s="91"/>
      <c r="AK2492" s="91"/>
      <c r="AL2492" s="91"/>
      <c r="AM2492" s="91"/>
      <c r="AN2492" s="91"/>
      <c r="AO2492" s="91"/>
    </row>
    <row r="2493" spans="34:41">
      <c r="AH2493" s="91"/>
      <c r="AI2493" s="91"/>
      <c r="AJ2493" s="91"/>
      <c r="AK2493" s="91"/>
      <c r="AL2493" s="91"/>
      <c r="AM2493" s="91"/>
      <c r="AN2493" s="91"/>
      <c r="AO2493" s="91"/>
    </row>
    <row r="2494" spans="34:41">
      <c r="AH2494" s="91"/>
      <c r="AI2494" s="91"/>
      <c r="AJ2494" s="91"/>
      <c r="AK2494" s="91"/>
      <c r="AL2494" s="91"/>
      <c r="AM2494" s="91"/>
      <c r="AN2494" s="91"/>
      <c r="AO2494" s="91"/>
    </row>
    <row r="2495" spans="34:41">
      <c r="AH2495" s="91"/>
      <c r="AI2495" s="91"/>
      <c r="AJ2495" s="91"/>
      <c r="AK2495" s="91"/>
      <c r="AL2495" s="91"/>
      <c r="AM2495" s="91"/>
      <c r="AN2495" s="91"/>
      <c r="AO2495" s="91"/>
    </row>
    <row r="2496" spans="34:41">
      <c r="AH2496" s="91"/>
      <c r="AI2496" s="91"/>
      <c r="AJ2496" s="91"/>
      <c r="AK2496" s="91"/>
      <c r="AL2496" s="91"/>
      <c r="AM2496" s="91"/>
      <c r="AN2496" s="91"/>
      <c r="AO2496" s="91"/>
    </row>
    <row r="2497" spans="34:41">
      <c r="AH2497" s="91"/>
      <c r="AI2497" s="91"/>
      <c r="AJ2497" s="91"/>
      <c r="AK2497" s="91"/>
      <c r="AL2497" s="91"/>
      <c r="AM2497" s="91"/>
      <c r="AN2497" s="91"/>
      <c r="AO2497" s="91"/>
    </row>
    <row r="2498" spans="34:41">
      <c r="AH2498" s="91"/>
      <c r="AI2498" s="91"/>
      <c r="AJ2498" s="91"/>
      <c r="AK2498" s="91"/>
      <c r="AL2498" s="91"/>
      <c r="AM2498" s="91"/>
      <c r="AN2498" s="91"/>
      <c r="AO2498" s="91"/>
    </row>
    <row r="2499" spans="34:41">
      <c r="AH2499" s="91"/>
      <c r="AI2499" s="91"/>
      <c r="AJ2499" s="91"/>
      <c r="AK2499" s="91"/>
      <c r="AL2499" s="91"/>
      <c r="AM2499" s="91"/>
      <c r="AN2499" s="91"/>
      <c r="AO2499" s="91"/>
    </row>
    <row r="2500" spans="34:41">
      <c r="AH2500" s="91"/>
      <c r="AI2500" s="91"/>
      <c r="AJ2500" s="91"/>
      <c r="AK2500" s="91"/>
      <c r="AL2500" s="91"/>
      <c r="AM2500" s="91"/>
      <c r="AN2500" s="91"/>
      <c r="AO2500" s="91"/>
    </row>
    <row r="2501" spans="34:41">
      <c r="AH2501" s="91"/>
      <c r="AI2501" s="91"/>
      <c r="AJ2501" s="91"/>
      <c r="AK2501" s="91"/>
      <c r="AL2501" s="91"/>
      <c r="AM2501" s="91"/>
      <c r="AN2501" s="91"/>
      <c r="AO2501" s="91"/>
    </row>
    <row r="2502" spans="34:41">
      <c r="AH2502" s="91"/>
      <c r="AI2502" s="91"/>
      <c r="AJ2502" s="91"/>
      <c r="AK2502" s="91"/>
      <c r="AL2502" s="91"/>
      <c r="AM2502" s="91"/>
      <c r="AN2502" s="91"/>
      <c r="AO2502" s="91"/>
    </row>
    <row r="2503" spans="34:41">
      <c r="AH2503" s="91"/>
      <c r="AI2503" s="91"/>
      <c r="AJ2503" s="91"/>
      <c r="AK2503" s="91"/>
      <c r="AL2503" s="91"/>
      <c r="AM2503" s="91"/>
      <c r="AN2503" s="91"/>
      <c r="AO2503" s="91"/>
    </row>
    <row r="2504" spans="34:41">
      <c r="AH2504" s="91"/>
      <c r="AI2504" s="91"/>
      <c r="AJ2504" s="91"/>
      <c r="AK2504" s="91"/>
      <c r="AL2504" s="91"/>
      <c r="AM2504" s="91"/>
      <c r="AN2504" s="91"/>
      <c r="AO2504" s="91"/>
    </row>
    <row r="2505" spans="34:41">
      <c r="AH2505" s="91"/>
      <c r="AI2505" s="91"/>
      <c r="AJ2505" s="91"/>
      <c r="AK2505" s="91"/>
      <c r="AL2505" s="91"/>
      <c r="AM2505" s="91"/>
      <c r="AN2505" s="91"/>
      <c r="AO2505" s="91"/>
    </row>
    <row r="2506" spans="34:41">
      <c r="AH2506" s="91"/>
      <c r="AI2506" s="91"/>
      <c r="AJ2506" s="91"/>
      <c r="AK2506" s="91"/>
      <c r="AL2506" s="91"/>
      <c r="AM2506" s="91"/>
      <c r="AN2506" s="91"/>
      <c r="AO2506" s="91"/>
    </row>
    <row r="2507" spans="34:41">
      <c r="AH2507" s="91"/>
      <c r="AI2507" s="91"/>
      <c r="AJ2507" s="91"/>
      <c r="AK2507" s="91"/>
      <c r="AL2507" s="91"/>
      <c r="AM2507" s="91"/>
      <c r="AN2507" s="91"/>
      <c r="AO2507" s="91"/>
    </row>
    <row r="2508" spans="34:41">
      <c r="AH2508" s="91"/>
      <c r="AI2508" s="91"/>
      <c r="AJ2508" s="91"/>
      <c r="AK2508" s="91"/>
      <c r="AL2508" s="91"/>
      <c r="AM2508" s="91"/>
      <c r="AN2508" s="91"/>
      <c r="AO2508" s="91"/>
    </row>
    <row r="2509" spans="34:41">
      <c r="AH2509" s="91"/>
      <c r="AI2509" s="91"/>
      <c r="AJ2509" s="91"/>
      <c r="AK2509" s="91"/>
      <c r="AL2509" s="91"/>
      <c r="AM2509" s="91"/>
      <c r="AN2509" s="91"/>
      <c r="AO2509" s="91"/>
    </row>
    <row r="2510" spans="34:41">
      <c r="AH2510" s="91"/>
      <c r="AI2510" s="91"/>
      <c r="AJ2510" s="91"/>
      <c r="AK2510" s="91"/>
      <c r="AL2510" s="91"/>
      <c r="AM2510" s="91"/>
      <c r="AN2510" s="91"/>
      <c r="AO2510" s="91"/>
    </row>
    <row r="2511" spans="34:41">
      <c r="AH2511" s="91"/>
      <c r="AI2511" s="91"/>
      <c r="AJ2511" s="91"/>
      <c r="AK2511" s="91"/>
      <c r="AL2511" s="91"/>
      <c r="AM2511" s="91"/>
      <c r="AN2511" s="91"/>
      <c r="AO2511" s="91"/>
    </row>
    <row r="2512" spans="34:41">
      <c r="AH2512" s="91"/>
      <c r="AI2512" s="91"/>
      <c r="AJ2512" s="91"/>
      <c r="AK2512" s="91"/>
      <c r="AL2512" s="91"/>
      <c r="AM2512" s="91"/>
      <c r="AN2512" s="91"/>
      <c r="AO2512" s="91"/>
    </row>
    <row r="2513" spans="34:41">
      <c r="AH2513" s="91"/>
      <c r="AI2513" s="91"/>
      <c r="AJ2513" s="91"/>
      <c r="AK2513" s="91"/>
      <c r="AL2513" s="91"/>
      <c r="AM2513" s="91"/>
      <c r="AN2513" s="91"/>
      <c r="AO2513" s="91"/>
    </row>
    <row r="2514" spans="34:41">
      <c r="AH2514" s="91"/>
      <c r="AI2514" s="91"/>
      <c r="AJ2514" s="91"/>
      <c r="AK2514" s="91"/>
      <c r="AL2514" s="91"/>
      <c r="AM2514" s="91"/>
      <c r="AN2514" s="91"/>
      <c r="AO2514" s="91"/>
    </row>
    <row r="2515" spans="34:41">
      <c r="AH2515" s="91"/>
      <c r="AI2515" s="91"/>
      <c r="AJ2515" s="91"/>
      <c r="AK2515" s="91"/>
      <c r="AL2515" s="91"/>
      <c r="AM2515" s="91"/>
      <c r="AN2515" s="91"/>
      <c r="AO2515" s="91"/>
    </row>
    <row r="2516" spans="34:41">
      <c r="AH2516" s="91"/>
      <c r="AI2516" s="91"/>
      <c r="AJ2516" s="91"/>
      <c r="AK2516" s="91"/>
      <c r="AL2516" s="91"/>
      <c r="AM2516" s="91"/>
      <c r="AN2516" s="91"/>
      <c r="AO2516" s="91"/>
    </row>
    <row r="2517" spans="34:41">
      <c r="AH2517" s="91"/>
      <c r="AI2517" s="91"/>
      <c r="AJ2517" s="91"/>
      <c r="AK2517" s="91"/>
      <c r="AL2517" s="91"/>
      <c r="AM2517" s="91"/>
      <c r="AN2517" s="91"/>
      <c r="AO2517" s="91"/>
    </row>
    <row r="2518" spans="34:41">
      <c r="AH2518" s="91"/>
      <c r="AI2518" s="91"/>
      <c r="AJ2518" s="91"/>
      <c r="AK2518" s="91"/>
      <c r="AL2518" s="91"/>
      <c r="AM2518" s="91"/>
      <c r="AN2518" s="91"/>
      <c r="AO2518" s="91"/>
    </row>
    <row r="2519" spans="34:41">
      <c r="AH2519" s="91"/>
      <c r="AI2519" s="91"/>
      <c r="AJ2519" s="91"/>
      <c r="AK2519" s="91"/>
      <c r="AL2519" s="91"/>
      <c r="AM2519" s="91"/>
      <c r="AN2519" s="91"/>
      <c r="AO2519" s="91"/>
    </row>
    <row r="2520" spans="34:41">
      <c r="AH2520" s="91"/>
      <c r="AI2520" s="91"/>
      <c r="AJ2520" s="91"/>
      <c r="AK2520" s="91"/>
      <c r="AL2520" s="91"/>
      <c r="AM2520" s="91"/>
      <c r="AN2520" s="91"/>
      <c r="AO2520" s="91"/>
    </row>
    <row r="2521" spans="34:41">
      <c r="AH2521" s="91"/>
      <c r="AI2521" s="91"/>
      <c r="AJ2521" s="91"/>
      <c r="AK2521" s="91"/>
      <c r="AL2521" s="91"/>
      <c r="AM2521" s="91"/>
      <c r="AN2521" s="91"/>
      <c r="AO2521" s="91"/>
    </row>
    <row r="2522" spans="34:41">
      <c r="AH2522" s="91"/>
      <c r="AI2522" s="91"/>
      <c r="AJ2522" s="91"/>
      <c r="AK2522" s="91"/>
      <c r="AL2522" s="91"/>
      <c r="AM2522" s="91"/>
      <c r="AN2522" s="91"/>
      <c r="AO2522" s="91"/>
    </row>
    <row r="2523" spans="34:41">
      <c r="AH2523" s="91"/>
      <c r="AI2523" s="91"/>
      <c r="AJ2523" s="91"/>
      <c r="AK2523" s="91"/>
      <c r="AL2523" s="91"/>
      <c r="AM2523" s="91"/>
      <c r="AN2523" s="91"/>
      <c r="AO2523" s="91"/>
    </row>
    <row r="2524" spans="34:41">
      <c r="AH2524" s="91"/>
      <c r="AI2524" s="91"/>
      <c r="AJ2524" s="91"/>
      <c r="AK2524" s="91"/>
      <c r="AL2524" s="91"/>
      <c r="AM2524" s="91"/>
      <c r="AN2524" s="91"/>
      <c r="AO2524" s="91"/>
    </row>
    <row r="2525" spans="34:41">
      <c r="AH2525" s="91"/>
      <c r="AI2525" s="91"/>
      <c r="AJ2525" s="91"/>
      <c r="AK2525" s="91"/>
      <c r="AL2525" s="91"/>
      <c r="AM2525" s="91"/>
      <c r="AN2525" s="91"/>
      <c r="AO2525" s="91"/>
    </row>
    <row r="2526" spans="34:41">
      <c r="AH2526" s="91"/>
      <c r="AI2526" s="91"/>
      <c r="AJ2526" s="91"/>
      <c r="AK2526" s="91"/>
      <c r="AL2526" s="91"/>
      <c r="AM2526" s="91"/>
      <c r="AN2526" s="91"/>
      <c r="AO2526" s="91"/>
    </row>
    <row r="2527" spans="34:41">
      <c r="AH2527" s="91"/>
      <c r="AI2527" s="91"/>
      <c r="AJ2527" s="91"/>
      <c r="AK2527" s="91"/>
      <c r="AL2527" s="91"/>
      <c r="AM2527" s="91"/>
      <c r="AN2527" s="91"/>
      <c r="AO2527" s="91"/>
    </row>
    <row r="2528" spans="34:41">
      <c r="AH2528" s="91"/>
      <c r="AI2528" s="91"/>
      <c r="AJ2528" s="91"/>
      <c r="AK2528" s="91"/>
      <c r="AL2528" s="91"/>
      <c r="AM2528" s="91"/>
      <c r="AN2528" s="91"/>
      <c r="AO2528" s="91"/>
    </row>
    <row r="2529" spans="34:41">
      <c r="AH2529" s="91"/>
      <c r="AI2529" s="91"/>
      <c r="AJ2529" s="91"/>
      <c r="AK2529" s="91"/>
      <c r="AL2529" s="91"/>
      <c r="AM2529" s="91"/>
      <c r="AN2529" s="91"/>
      <c r="AO2529" s="91"/>
    </row>
    <row r="2530" spans="34:41">
      <c r="AH2530" s="91"/>
      <c r="AI2530" s="91"/>
      <c r="AJ2530" s="91"/>
      <c r="AK2530" s="91"/>
      <c r="AL2530" s="91"/>
      <c r="AM2530" s="91"/>
      <c r="AN2530" s="91"/>
      <c r="AO2530" s="91"/>
    </row>
    <row r="2531" spans="34:41">
      <c r="AH2531" s="91"/>
      <c r="AI2531" s="91"/>
      <c r="AJ2531" s="91"/>
      <c r="AK2531" s="91"/>
      <c r="AL2531" s="91"/>
      <c r="AM2531" s="91"/>
      <c r="AN2531" s="91"/>
      <c r="AO2531" s="91"/>
    </row>
    <row r="2532" spans="34:41">
      <c r="AH2532" s="91"/>
      <c r="AI2532" s="91"/>
      <c r="AJ2532" s="91"/>
      <c r="AK2532" s="91"/>
      <c r="AL2532" s="91"/>
      <c r="AM2532" s="91"/>
      <c r="AN2532" s="91"/>
      <c r="AO2532" s="91"/>
    </row>
    <row r="2533" spans="34:41">
      <c r="AH2533" s="91"/>
      <c r="AI2533" s="91"/>
      <c r="AJ2533" s="91"/>
      <c r="AK2533" s="91"/>
      <c r="AL2533" s="91"/>
      <c r="AM2533" s="91"/>
      <c r="AN2533" s="91"/>
      <c r="AO2533" s="91"/>
    </row>
    <row r="2534" spans="34:41">
      <c r="AH2534" s="91"/>
      <c r="AI2534" s="91"/>
      <c r="AJ2534" s="91"/>
      <c r="AK2534" s="91"/>
      <c r="AL2534" s="91"/>
      <c r="AM2534" s="91"/>
      <c r="AN2534" s="91"/>
      <c r="AO2534" s="91"/>
    </row>
    <row r="2535" spans="34:41">
      <c r="AH2535" s="91"/>
      <c r="AI2535" s="91"/>
      <c r="AJ2535" s="91"/>
      <c r="AK2535" s="91"/>
      <c r="AL2535" s="91"/>
      <c r="AM2535" s="91"/>
      <c r="AN2535" s="91"/>
      <c r="AO2535" s="91"/>
    </row>
    <row r="2536" spans="34:41">
      <c r="AH2536" s="91"/>
      <c r="AI2536" s="91"/>
      <c r="AJ2536" s="91"/>
      <c r="AK2536" s="91"/>
      <c r="AL2536" s="91"/>
      <c r="AM2536" s="91"/>
      <c r="AN2536" s="91"/>
      <c r="AO2536" s="91"/>
    </row>
    <row r="2537" spans="34:41">
      <c r="AH2537" s="91"/>
      <c r="AI2537" s="91"/>
      <c r="AJ2537" s="91"/>
      <c r="AK2537" s="91"/>
      <c r="AL2537" s="91"/>
      <c r="AM2537" s="91"/>
      <c r="AN2537" s="91"/>
      <c r="AO2537" s="91"/>
    </row>
    <row r="2538" spans="34:41">
      <c r="AH2538" s="91"/>
      <c r="AI2538" s="91"/>
      <c r="AJ2538" s="91"/>
      <c r="AK2538" s="91"/>
      <c r="AL2538" s="91"/>
      <c r="AM2538" s="91"/>
      <c r="AN2538" s="91"/>
      <c r="AO2538" s="91"/>
    </row>
    <row r="2539" spans="34:41">
      <c r="AH2539" s="91"/>
      <c r="AI2539" s="91"/>
      <c r="AJ2539" s="91"/>
      <c r="AK2539" s="91"/>
      <c r="AL2539" s="91"/>
      <c r="AM2539" s="91"/>
      <c r="AN2539" s="91"/>
      <c r="AO2539" s="91"/>
    </row>
    <row r="2540" spans="34:41">
      <c r="AH2540" s="91"/>
      <c r="AI2540" s="91"/>
      <c r="AJ2540" s="91"/>
      <c r="AK2540" s="91"/>
      <c r="AL2540" s="91"/>
      <c r="AM2540" s="91"/>
      <c r="AN2540" s="91"/>
      <c r="AO2540" s="91"/>
    </row>
    <row r="2541" spans="34:41">
      <c r="AH2541" s="91"/>
      <c r="AI2541" s="91"/>
      <c r="AJ2541" s="91"/>
      <c r="AK2541" s="91"/>
      <c r="AL2541" s="91"/>
      <c r="AM2541" s="91"/>
      <c r="AN2541" s="91"/>
      <c r="AO2541" s="91"/>
    </row>
    <row r="2542" spans="34:41">
      <c r="AH2542" s="91"/>
      <c r="AI2542" s="91"/>
      <c r="AJ2542" s="91"/>
      <c r="AK2542" s="91"/>
      <c r="AL2542" s="91"/>
      <c r="AM2542" s="91"/>
      <c r="AN2542" s="91"/>
      <c r="AO2542" s="91"/>
    </row>
    <row r="2543" spans="34:41">
      <c r="AH2543" s="91"/>
      <c r="AI2543" s="91"/>
      <c r="AJ2543" s="91"/>
      <c r="AK2543" s="91"/>
      <c r="AL2543" s="91"/>
      <c r="AM2543" s="91"/>
      <c r="AN2543" s="91"/>
      <c r="AO2543" s="91"/>
    </row>
    <row r="2544" spans="34:41">
      <c r="AH2544" s="91"/>
      <c r="AI2544" s="91"/>
      <c r="AJ2544" s="91"/>
      <c r="AK2544" s="91"/>
      <c r="AL2544" s="91"/>
      <c r="AM2544" s="91"/>
      <c r="AN2544" s="91"/>
      <c r="AO2544" s="91"/>
    </row>
    <row r="2545" spans="34:41">
      <c r="AH2545" s="91"/>
      <c r="AI2545" s="91"/>
      <c r="AJ2545" s="91"/>
      <c r="AK2545" s="91"/>
      <c r="AL2545" s="91"/>
      <c r="AM2545" s="91"/>
      <c r="AN2545" s="91"/>
      <c r="AO2545" s="91"/>
    </row>
    <row r="2546" spans="34:41">
      <c r="AH2546" s="91"/>
      <c r="AI2546" s="91"/>
      <c r="AJ2546" s="91"/>
      <c r="AK2546" s="91"/>
      <c r="AL2546" s="91"/>
      <c r="AM2546" s="91"/>
      <c r="AN2546" s="91"/>
      <c r="AO2546" s="91"/>
    </row>
    <row r="2547" spans="34:41">
      <c r="AH2547" s="91"/>
      <c r="AI2547" s="91"/>
      <c r="AJ2547" s="91"/>
      <c r="AK2547" s="91"/>
      <c r="AL2547" s="91"/>
      <c r="AM2547" s="91"/>
      <c r="AN2547" s="91"/>
      <c r="AO2547" s="91"/>
    </row>
    <row r="2548" spans="34:41">
      <c r="AH2548" s="91"/>
      <c r="AI2548" s="91"/>
      <c r="AJ2548" s="91"/>
      <c r="AK2548" s="91"/>
      <c r="AL2548" s="91"/>
      <c r="AM2548" s="91"/>
      <c r="AN2548" s="91"/>
      <c r="AO2548" s="91"/>
    </row>
    <row r="2549" spans="34:41">
      <c r="AH2549" s="91"/>
      <c r="AI2549" s="91"/>
      <c r="AJ2549" s="91"/>
      <c r="AK2549" s="91"/>
      <c r="AL2549" s="91"/>
      <c r="AM2549" s="91"/>
      <c r="AN2549" s="91"/>
      <c r="AO2549" s="91"/>
    </row>
    <row r="2550" spans="34:41">
      <c r="AH2550" s="91"/>
      <c r="AI2550" s="91"/>
      <c r="AJ2550" s="91"/>
      <c r="AK2550" s="91"/>
      <c r="AL2550" s="91"/>
      <c r="AM2550" s="91"/>
      <c r="AN2550" s="91"/>
      <c r="AO2550" s="91"/>
    </row>
    <row r="2551" spans="34:41">
      <c r="AH2551" s="91"/>
      <c r="AI2551" s="91"/>
      <c r="AJ2551" s="91"/>
      <c r="AK2551" s="91"/>
      <c r="AL2551" s="91"/>
      <c r="AM2551" s="91"/>
      <c r="AN2551" s="91"/>
      <c r="AO2551" s="91"/>
    </row>
    <row r="2552" spans="34:41">
      <c r="AH2552" s="91"/>
      <c r="AI2552" s="91"/>
      <c r="AJ2552" s="91"/>
      <c r="AK2552" s="91"/>
      <c r="AL2552" s="91"/>
      <c r="AM2552" s="91"/>
      <c r="AN2552" s="91"/>
      <c r="AO2552" s="91"/>
    </row>
    <row r="2553" spans="34:41">
      <c r="AH2553" s="91"/>
      <c r="AI2553" s="91"/>
      <c r="AJ2553" s="91"/>
      <c r="AK2553" s="91"/>
      <c r="AL2553" s="91"/>
      <c r="AM2553" s="91"/>
      <c r="AN2553" s="91"/>
      <c r="AO2553" s="91"/>
    </row>
    <row r="2554" spans="34:41">
      <c r="AH2554" s="91"/>
      <c r="AI2554" s="91"/>
      <c r="AJ2554" s="91"/>
      <c r="AK2554" s="91"/>
      <c r="AL2554" s="91"/>
      <c r="AM2554" s="91"/>
      <c r="AN2554" s="91"/>
      <c r="AO2554" s="91"/>
    </row>
    <row r="2555" spans="34:41">
      <c r="AH2555" s="91"/>
      <c r="AI2555" s="91"/>
      <c r="AJ2555" s="91"/>
      <c r="AK2555" s="91"/>
      <c r="AL2555" s="91"/>
      <c r="AM2555" s="91"/>
      <c r="AN2555" s="91"/>
      <c r="AO2555" s="91"/>
    </row>
    <row r="2556" spans="34:41">
      <c r="AH2556" s="91"/>
      <c r="AI2556" s="91"/>
      <c r="AJ2556" s="91"/>
      <c r="AK2556" s="91"/>
      <c r="AL2556" s="91"/>
      <c r="AM2556" s="91"/>
      <c r="AN2556" s="91"/>
      <c r="AO2556" s="91"/>
    </row>
    <row r="2557" spans="34:41">
      <c r="AH2557" s="91"/>
      <c r="AI2557" s="91"/>
      <c r="AJ2557" s="91"/>
      <c r="AK2557" s="91"/>
      <c r="AL2557" s="91"/>
      <c r="AM2557" s="91"/>
      <c r="AN2557" s="91"/>
      <c r="AO2557" s="91"/>
    </row>
    <row r="2558" spans="34:41">
      <c r="AH2558" s="91"/>
      <c r="AI2558" s="91"/>
      <c r="AJ2558" s="91"/>
      <c r="AK2558" s="91"/>
      <c r="AL2558" s="91"/>
      <c r="AM2558" s="91"/>
      <c r="AN2558" s="91"/>
      <c r="AO2558" s="91"/>
    </row>
    <row r="2559" spans="34:41">
      <c r="AH2559" s="91"/>
      <c r="AI2559" s="91"/>
      <c r="AJ2559" s="91"/>
      <c r="AK2559" s="91"/>
      <c r="AL2559" s="91"/>
      <c r="AM2559" s="91"/>
      <c r="AN2559" s="91"/>
      <c r="AO2559" s="91"/>
    </row>
    <row r="2560" spans="34:41">
      <c r="AH2560" s="91"/>
      <c r="AI2560" s="91"/>
      <c r="AJ2560" s="91"/>
      <c r="AK2560" s="91"/>
      <c r="AL2560" s="91"/>
      <c r="AM2560" s="91"/>
      <c r="AN2560" s="91"/>
      <c r="AO2560" s="91"/>
    </row>
    <row r="2561" spans="34:41">
      <c r="AH2561" s="91"/>
      <c r="AI2561" s="91"/>
      <c r="AJ2561" s="91"/>
      <c r="AK2561" s="91"/>
      <c r="AL2561" s="91"/>
      <c r="AM2561" s="91"/>
      <c r="AN2561" s="91"/>
      <c r="AO2561" s="91"/>
    </row>
    <row r="2562" spans="34:41">
      <c r="AH2562" s="91"/>
      <c r="AI2562" s="91"/>
      <c r="AJ2562" s="91"/>
      <c r="AK2562" s="91"/>
      <c r="AL2562" s="91"/>
      <c r="AM2562" s="91"/>
      <c r="AN2562" s="91"/>
      <c r="AO2562" s="91"/>
    </row>
    <row r="2563" spans="34:41">
      <c r="AH2563" s="91"/>
      <c r="AI2563" s="91"/>
      <c r="AJ2563" s="91"/>
      <c r="AK2563" s="91"/>
      <c r="AL2563" s="91"/>
      <c r="AM2563" s="91"/>
      <c r="AN2563" s="91"/>
      <c r="AO2563" s="91"/>
    </row>
    <row r="2564" spans="34:41">
      <c r="AH2564" s="91"/>
      <c r="AI2564" s="91"/>
      <c r="AJ2564" s="91"/>
      <c r="AK2564" s="91"/>
      <c r="AL2564" s="91"/>
      <c r="AM2564" s="91"/>
      <c r="AN2564" s="91"/>
      <c r="AO2564" s="91"/>
    </row>
    <row r="2565" spans="34:41">
      <c r="AH2565" s="91"/>
      <c r="AI2565" s="91"/>
      <c r="AJ2565" s="91"/>
      <c r="AK2565" s="91"/>
      <c r="AL2565" s="91"/>
      <c r="AM2565" s="91"/>
      <c r="AN2565" s="91"/>
      <c r="AO2565" s="91"/>
    </row>
    <row r="2566" spans="34:41">
      <c r="AH2566" s="91"/>
      <c r="AI2566" s="91"/>
      <c r="AJ2566" s="91"/>
      <c r="AK2566" s="91"/>
      <c r="AL2566" s="91"/>
      <c r="AM2566" s="91"/>
      <c r="AN2566" s="91"/>
      <c r="AO2566" s="91"/>
    </row>
    <row r="2567" spans="34:41">
      <c r="AH2567" s="91"/>
      <c r="AI2567" s="91"/>
      <c r="AJ2567" s="91"/>
      <c r="AK2567" s="91"/>
      <c r="AL2567" s="91"/>
      <c r="AM2567" s="91"/>
      <c r="AN2567" s="91"/>
      <c r="AO2567" s="91"/>
    </row>
    <row r="2568" spans="34:41">
      <c r="AH2568" s="91"/>
      <c r="AI2568" s="91"/>
      <c r="AJ2568" s="91"/>
      <c r="AK2568" s="91"/>
      <c r="AL2568" s="91"/>
      <c r="AM2568" s="91"/>
      <c r="AN2568" s="91"/>
      <c r="AO2568" s="91"/>
    </row>
    <row r="2569" spans="34:41">
      <c r="AH2569" s="91"/>
      <c r="AI2569" s="91"/>
      <c r="AJ2569" s="91"/>
      <c r="AK2569" s="91"/>
      <c r="AL2569" s="91"/>
      <c r="AM2569" s="91"/>
      <c r="AN2569" s="91"/>
      <c r="AO2569" s="91"/>
    </row>
    <row r="2570" spans="34:41">
      <c r="AH2570" s="91"/>
      <c r="AI2570" s="91"/>
      <c r="AJ2570" s="91"/>
      <c r="AK2570" s="91"/>
      <c r="AL2570" s="91"/>
      <c r="AM2570" s="91"/>
      <c r="AN2570" s="91"/>
      <c r="AO2570" s="91"/>
    </row>
    <row r="2571" spans="34:41">
      <c r="AH2571" s="91"/>
      <c r="AI2571" s="91"/>
      <c r="AJ2571" s="91"/>
      <c r="AK2571" s="91"/>
      <c r="AL2571" s="91"/>
      <c r="AM2571" s="91"/>
      <c r="AN2571" s="91"/>
      <c r="AO2571" s="91"/>
    </row>
    <row r="2572" spans="34:41">
      <c r="AH2572" s="91"/>
      <c r="AI2572" s="91"/>
      <c r="AJ2572" s="91"/>
      <c r="AK2572" s="91"/>
      <c r="AL2572" s="91"/>
      <c r="AM2572" s="91"/>
      <c r="AN2572" s="91"/>
      <c r="AO2572" s="91"/>
    </row>
    <row r="2573" spans="34:41">
      <c r="AH2573" s="91"/>
      <c r="AI2573" s="91"/>
      <c r="AJ2573" s="91"/>
      <c r="AK2573" s="91"/>
      <c r="AL2573" s="91"/>
      <c r="AM2573" s="91"/>
      <c r="AN2573" s="91"/>
      <c r="AO2573" s="91"/>
    </row>
    <row r="2574" spans="34:41">
      <c r="AH2574" s="91"/>
      <c r="AI2574" s="91"/>
      <c r="AJ2574" s="91"/>
      <c r="AK2574" s="91"/>
      <c r="AL2574" s="91"/>
      <c r="AM2574" s="91"/>
      <c r="AN2574" s="91"/>
      <c r="AO2574" s="91"/>
    </row>
    <row r="2575" spans="34:41">
      <c r="AH2575" s="91"/>
      <c r="AI2575" s="91"/>
      <c r="AJ2575" s="91"/>
      <c r="AK2575" s="91"/>
      <c r="AL2575" s="91"/>
      <c r="AM2575" s="91"/>
      <c r="AN2575" s="91"/>
      <c r="AO2575" s="91"/>
    </row>
    <row r="2576" spans="34:41">
      <c r="AH2576" s="91"/>
      <c r="AI2576" s="91"/>
      <c r="AJ2576" s="91"/>
      <c r="AK2576" s="91"/>
      <c r="AL2576" s="91"/>
      <c r="AM2576" s="91"/>
      <c r="AN2576" s="91"/>
      <c r="AO2576" s="91"/>
    </row>
    <row r="2577" spans="34:41">
      <c r="AH2577" s="91"/>
      <c r="AI2577" s="91"/>
      <c r="AJ2577" s="91"/>
      <c r="AK2577" s="91"/>
      <c r="AL2577" s="91"/>
      <c r="AM2577" s="91"/>
      <c r="AN2577" s="91"/>
      <c r="AO2577" s="91"/>
    </row>
    <row r="2578" spans="34:41">
      <c r="AH2578" s="91"/>
      <c r="AI2578" s="91"/>
      <c r="AJ2578" s="91"/>
      <c r="AK2578" s="91"/>
      <c r="AL2578" s="91"/>
      <c r="AM2578" s="91"/>
      <c r="AN2578" s="91"/>
      <c r="AO2578" s="91"/>
    </row>
    <row r="2579" spans="34:41">
      <c r="AH2579" s="91"/>
      <c r="AI2579" s="91"/>
      <c r="AJ2579" s="91"/>
      <c r="AK2579" s="91"/>
      <c r="AL2579" s="91"/>
      <c r="AM2579" s="91"/>
      <c r="AN2579" s="91"/>
      <c r="AO2579" s="91"/>
    </row>
    <row r="2580" spans="34:41">
      <c r="AH2580" s="91"/>
      <c r="AI2580" s="91"/>
      <c r="AJ2580" s="91"/>
      <c r="AK2580" s="91"/>
      <c r="AL2580" s="91"/>
      <c r="AM2580" s="91"/>
      <c r="AN2580" s="91"/>
      <c r="AO2580" s="91"/>
    </row>
    <row r="2581" spans="34:41">
      <c r="AH2581" s="91"/>
      <c r="AI2581" s="91"/>
      <c r="AJ2581" s="91"/>
      <c r="AK2581" s="91"/>
      <c r="AL2581" s="91"/>
      <c r="AM2581" s="91"/>
      <c r="AN2581" s="91"/>
      <c r="AO2581" s="91"/>
    </row>
    <row r="2582" spans="34:41">
      <c r="AH2582" s="91"/>
      <c r="AI2582" s="91"/>
      <c r="AJ2582" s="91"/>
      <c r="AK2582" s="91"/>
      <c r="AL2582" s="91"/>
      <c r="AM2582" s="91"/>
      <c r="AN2582" s="91"/>
      <c r="AO2582" s="91"/>
    </row>
    <row r="2583" spans="34:41">
      <c r="AH2583" s="91"/>
      <c r="AI2583" s="91"/>
      <c r="AJ2583" s="91"/>
      <c r="AK2583" s="91"/>
      <c r="AL2583" s="91"/>
      <c r="AM2583" s="91"/>
      <c r="AN2583" s="91"/>
      <c r="AO2583" s="91"/>
    </row>
    <row r="2584" spans="34:41">
      <c r="AH2584" s="91"/>
      <c r="AI2584" s="91"/>
      <c r="AJ2584" s="91"/>
      <c r="AK2584" s="91"/>
      <c r="AL2584" s="91"/>
      <c r="AM2584" s="91"/>
      <c r="AN2584" s="91"/>
      <c r="AO2584" s="91"/>
    </row>
    <row r="2585" spans="34:41">
      <c r="AH2585" s="91"/>
      <c r="AI2585" s="91"/>
      <c r="AJ2585" s="91"/>
      <c r="AK2585" s="91"/>
      <c r="AL2585" s="91"/>
      <c r="AM2585" s="91"/>
      <c r="AN2585" s="91"/>
      <c r="AO2585" s="91"/>
    </row>
    <row r="2586" spans="34:41">
      <c r="AH2586" s="91"/>
      <c r="AI2586" s="91"/>
      <c r="AJ2586" s="91"/>
      <c r="AK2586" s="91"/>
      <c r="AL2586" s="91"/>
      <c r="AM2586" s="91"/>
      <c r="AN2586" s="91"/>
      <c r="AO2586" s="91"/>
    </row>
    <row r="2587" spans="34:41">
      <c r="AH2587" s="91"/>
      <c r="AI2587" s="91"/>
      <c r="AJ2587" s="91"/>
      <c r="AK2587" s="91"/>
      <c r="AL2587" s="91"/>
      <c r="AM2587" s="91"/>
      <c r="AN2587" s="91"/>
      <c r="AO2587" s="91"/>
    </row>
    <row r="2588" spans="34:41">
      <c r="AH2588" s="91"/>
      <c r="AI2588" s="91"/>
      <c r="AJ2588" s="91"/>
      <c r="AK2588" s="91"/>
      <c r="AL2588" s="91"/>
      <c r="AM2588" s="91"/>
      <c r="AN2588" s="91"/>
      <c r="AO2588" s="91"/>
    </row>
    <row r="2589" spans="34:41">
      <c r="AH2589" s="91"/>
      <c r="AI2589" s="91"/>
      <c r="AJ2589" s="91"/>
      <c r="AK2589" s="91"/>
      <c r="AL2589" s="91"/>
      <c r="AM2589" s="91"/>
      <c r="AN2589" s="91"/>
      <c r="AO2589" s="91"/>
    </row>
    <row r="2590" spans="34:41">
      <c r="AH2590" s="91"/>
      <c r="AI2590" s="91"/>
      <c r="AJ2590" s="91"/>
      <c r="AK2590" s="91"/>
      <c r="AL2590" s="91"/>
      <c r="AM2590" s="91"/>
      <c r="AN2590" s="91"/>
      <c r="AO2590" s="91"/>
    </row>
    <row r="2591" spans="34:41">
      <c r="AH2591" s="91"/>
      <c r="AI2591" s="91"/>
      <c r="AJ2591" s="91"/>
      <c r="AK2591" s="91"/>
      <c r="AL2591" s="91"/>
      <c r="AM2591" s="91"/>
      <c r="AN2591" s="91"/>
      <c r="AO2591" s="91"/>
    </row>
    <row r="2592" spans="34:41">
      <c r="AH2592" s="91"/>
      <c r="AI2592" s="91"/>
      <c r="AJ2592" s="91"/>
      <c r="AK2592" s="91"/>
      <c r="AL2592" s="91"/>
      <c r="AM2592" s="91"/>
      <c r="AN2592" s="91"/>
      <c r="AO2592" s="91"/>
    </row>
    <row r="2593" spans="34:41">
      <c r="AH2593" s="91"/>
      <c r="AI2593" s="91"/>
      <c r="AJ2593" s="91"/>
      <c r="AK2593" s="91"/>
      <c r="AL2593" s="91"/>
      <c r="AM2593" s="91"/>
      <c r="AN2593" s="91"/>
      <c r="AO2593" s="91"/>
    </row>
    <row r="2594" spans="34:41">
      <c r="AH2594" s="91"/>
      <c r="AI2594" s="91"/>
      <c r="AJ2594" s="91"/>
      <c r="AK2594" s="91"/>
      <c r="AL2594" s="91"/>
      <c r="AM2594" s="91"/>
      <c r="AN2594" s="91"/>
      <c r="AO2594" s="91"/>
    </row>
    <row r="2595" spans="34:41">
      <c r="AH2595" s="91"/>
      <c r="AI2595" s="91"/>
      <c r="AJ2595" s="91"/>
      <c r="AK2595" s="91"/>
      <c r="AL2595" s="91"/>
      <c r="AM2595" s="91"/>
      <c r="AN2595" s="91"/>
      <c r="AO2595" s="91"/>
    </row>
    <row r="2596" spans="34:41">
      <c r="AH2596" s="91"/>
      <c r="AI2596" s="91"/>
      <c r="AJ2596" s="91"/>
      <c r="AK2596" s="91"/>
      <c r="AL2596" s="91"/>
      <c r="AM2596" s="91"/>
      <c r="AN2596" s="91"/>
      <c r="AO2596" s="91"/>
    </row>
    <row r="2597" spans="34:41">
      <c r="AH2597" s="91"/>
      <c r="AI2597" s="91"/>
      <c r="AJ2597" s="91"/>
      <c r="AK2597" s="91"/>
      <c r="AL2597" s="91"/>
      <c r="AM2597" s="91"/>
      <c r="AN2597" s="91"/>
      <c r="AO2597" s="91"/>
    </row>
    <row r="2598" spans="34:41">
      <c r="AH2598" s="91"/>
      <c r="AI2598" s="91"/>
      <c r="AJ2598" s="91"/>
      <c r="AK2598" s="91"/>
      <c r="AL2598" s="91"/>
      <c r="AM2598" s="91"/>
      <c r="AN2598" s="91"/>
      <c r="AO2598" s="91"/>
    </row>
    <row r="2599" spans="34:41">
      <c r="AH2599" s="91"/>
      <c r="AI2599" s="91"/>
      <c r="AJ2599" s="91"/>
      <c r="AK2599" s="91"/>
      <c r="AL2599" s="91"/>
      <c r="AM2599" s="91"/>
      <c r="AN2599" s="91"/>
      <c r="AO2599" s="91"/>
    </row>
    <row r="2600" spans="34:41">
      <c r="AH2600" s="91"/>
      <c r="AI2600" s="91"/>
      <c r="AJ2600" s="91"/>
      <c r="AK2600" s="91"/>
      <c r="AL2600" s="91"/>
      <c r="AM2600" s="91"/>
      <c r="AN2600" s="91"/>
      <c r="AO2600" s="91"/>
    </row>
    <row r="2601" spans="34:41">
      <c r="AH2601" s="91"/>
      <c r="AI2601" s="91"/>
      <c r="AJ2601" s="91"/>
      <c r="AK2601" s="91"/>
      <c r="AL2601" s="91"/>
      <c r="AM2601" s="91"/>
      <c r="AN2601" s="91"/>
      <c r="AO2601" s="91"/>
    </row>
    <row r="2602" spans="34:41">
      <c r="AH2602" s="91"/>
      <c r="AI2602" s="91"/>
      <c r="AJ2602" s="91"/>
      <c r="AK2602" s="91"/>
      <c r="AL2602" s="91"/>
      <c r="AM2602" s="91"/>
      <c r="AN2602" s="91"/>
      <c r="AO2602" s="91"/>
    </row>
    <row r="2603" spans="34:41">
      <c r="AH2603" s="91"/>
      <c r="AI2603" s="91"/>
      <c r="AJ2603" s="91"/>
      <c r="AK2603" s="91"/>
      <c r="AL2603" s="91"/>
      <c r="AM2603" s="91"/>
      <c r="AN2603" s="91"/>
      <c r="AO2603" s="91"/>
    </row>
    <row r="2604" spans="34:41">
      <c r="AH2604" s="91"/>
      <c r="AI2604" s="91"/>
      <c r="AJ2604" s="91"/>
      <c r="AK2604" s="91"/>
      <c r="AL2604" s="91"/>
      <c r="AM2604" s="91"/>
      <c r="AN2604" s="91"/>
      <c r="AO2604" s="91"/>
    </row>
    <row r="2605" spans="34:41">
      <c r="AH2605" s="91"/>
      <c r="AI2605" s="91"/>
      <c r="AJ2605" s="91"/>
      <c r="AK2605" s="91"/>
      <c r="AL2605" s="91"/>
      <c r="AM2605" s="91"/>
      <c r="AN2605" s="91"/>
      <c r="AO2605" s="91"/>
    </row>
    <row r="2606" spans="34:41">
      <c r="AH2606" s="91"/>
      <c r="AI2606" s="91"/>
      <c r="AJ2606" s="91"/>
      <c r="AK2606" s="91"/>
      <c r="AL2606" s="91"/>
      <c r="AM2606" s="91"/>
      <c r="AN2606" s="91"/>
      <c r="AO2606" s="91"/>
    </row>
    <row r="2607" spans="34:41">
      <c r="AH2607" s="91"/>
      <c r="AI2607" s="91"/>
      <c r="AJ2607" s="91"/>
      <c r="AK2607" s="91"/>
      <c r="AL2607" s="91"/>
      <c r="AM2607" s="91"/>
      <c r="AN2607" s="91"/>
      <c r="AO2607" s="91"/>
    </row>
    <row r="2608" spans="34:41">
      <c r="AH2608" s="91"/>
      <c r="AI2608" s="91"/>
      <c r="AJ2608" s="91"/>
      <c r="AK2608" s="91"/>
      <c r="AL2608" s="91"/>
      <c r="AM2608" s="91"/>
      <c r="AN2608" s="91"/>
      <c r="AO2608" s="91"/>
    </row>
    <row r="2609" spans="34:41">
      <c r="AH2609" s="91"/>
      <c r="AI2609" s="91"/>
      <c r="AJ2609" s="91"/>
      <c r="AK2609" s="91"/>
      <c r="AL2609" s="91"/>
      <c r="AM2609" s="91"/>
      <c r="AN2609" s="91"/>
      <c r="AO2609" s="91"/>
    </row>
    <row r="2610" spans="34:41">
      <c r="AH2610" s="91"/>
      <c r="AI2610" s="91"/>
      <c r="AJ2610" s="91"/>
      <c r="AK2610" s="91"/>
      <c r="AL2610" s="91"/>
      <c r="AM2610" s="91"/>
      <c r="AN2610" s="91"/>
      <c r="AO2610" s="91"/>
    </row>
    <row r="2611" spans="34:41">
      <c r="AH2611" s="91"/>
      <c r="AI2611" s="91"/>
      <c r="AJ2611" s="91"/>
      <c r="AK2611" s="91"/>
      <c r="AL2611" s="91"/>
      <c r="AM2611" s="91"/>
      <c r="AN2611" s="91"/>
      <c r="AO2611" s="91"/>
    </row>
    <row r="2612" spans="34:41">
      <c r="AH2612" s="91"/>
      <c r="AI2612" s="91"/>
      <c r="AJ2612" s="91"/>
      <c r="AK2612" s="91"/>
      <c r="AL2612" s="91"/>
      <c r="AM2612" s="91"/>
      <c r="AN2612" s="91"/>
      <c r="AO2612" s="91"/>
    </row>
    <row r="2613" spans="34:41">
      <c r="AH2613" s="91"/>
      <c r="AI2613" s="91"/>
      <c r="AJ2613" s="91"/>
      <c r="AK2613" s="91"/>
      <c r="AL2613" s="91"/>
      <c r="AM2613" s="91"/>
      <c r="AN2613" s="91"/>
      <c r="AO2613" s="91"/>
    </row>
    <row r="2614" spans="34:41">
      <c r="AH2614" s="91"/>
      <c r="AI2614" s="91"/>
      <c r="AJ2614" s="91"/>
      <c r="AK2614" s="91"/>
      <c r="AL2614" s="91"/>
      <c r="AM2614" s="91"/>
      <c r="AN2614" s="91"/>
      <c r="AO2614" s="91"/>
    </row>
    <row r="2615" spans="34:41">
      <c r="AH2615" s="91"/>
      <c r="AI2615" s="91"/>
      <c r="AJ2615" s="91"/>
      <c r="AK2615" s="91"/>
      <c r="AL2615" s="91"/>
      <c r="AM2615" s="91"/>
      <c r="AN2615" s="91"/>
      <c r="AO2615" s="91"/>
    </row>
    <row r="2616" spans="34:41">
      <c r="AH2616" s="91"/>
      <c r="AI2616" s="91"/>
      <c r="AJ2616" s="91"/>
      <c r="AK2616" s="91"/>
      <c r="AL2616" s="91"/>
      <c r="AM2616" s="91"/>
      <c r="AN2616" s="91"/>
      <c r="AO2616" s="91"/>
    </row>
    <row r="2617" spans="34:41">
      <c r="AH2617" s="91"/>
      <c r="AI2617" s="91"/>
      <c r="AJ2617" s="91"/>
      <c r="AK2617" s="91"/>
      <c r="AL2617" s="91"/>
      <c r="AM2617" s="91"/>
      <c r="AN2617" s="91"/>
      <c r="AO2617" s="91"/>
    </row>
    <row r="2618" spans="34:41">
      <c r="AH2618" s="91"/>
      <c r="AI2618" s="91"/>
      <c r="AJ2618" s="91"/>
      <c r="AK2618" s="91"/>
      <c r="AL2618" s="91"/>
      <c r="AM2618" s="91"/>
      <c r="AN2618" s="91"/>
      <c r="AO2618" s="91"/>
    </row>
    <row r="2619" spans="34:41">
      <c r="AH2619" s="91"/>
      <c r="AI2619" s="91"/>
      <c r="AJ2619" s="91"/>
      <c r="AK2619" s="91"/>
      <c r="AL2619" s="91"/>
      <c r="AM2619" s="91"/>
      <c r="AN2619" s="91"/>
      <c r="AO2619" s="91"/>
    </row>
    <row r="2620" spans="34:41">
      <c r="AH2620" s="91"/>
      <c r="AI2620" s="91"/>
      <c r="AJ2620" s="91"/>
      <c r="AK2620" s="91"/>
      <c r="AL2620" s="91"/>
      <c r="AM2620" s="91"/>
      <c r="AN2620" s="91"/>
      <c r="AO2620" s="91"/>
    </row>
    <row r="2621" spans="34:41">
      <c r="AH2621" s="91"/>
      <c r="AI2621" s="91"/>
      <c r="AJ2621" s="91"/>
      <c r="AK2621" s="91"/>
      <c r="AL2621" s="91"/>
      <c r="AM2621" s="91"/>
      <c r="AN2621" s="91"/>
      <c r="AO2621" s="91"/>
    </row>
    <row r="2622" spans="34:41">
      <c r="AH2622" s="91"/>
      <c r="AI2622" s="91"/>
      <c r="AJ2622" s="91"/>
      <c r="AK2622" s="91"/>
      <c r="AL2622" s="91"/>
      <c r="AM2622" s="91"/>
      <c r="AN2622" s="91"/>
      <c r="AO2622" s="91"/>
    </row>
    <row r="2623" spans="34:41">
      <c r="AH2623" s="91"/>
      <c r="AI2623" s="91"/>
      <c r="AJ2623" s="91"/>
      <c r="AK2623" s="91"/>
      <c r="AL2623" s="91"/>
      <c r="AM2623" s="91"/>
      <c r="AN2623" s="91"/>
      <c r="AO2623" s="91"/>
    </row>
    <row r="2624" spans="34:41">
      <c r="AH2624" s="91"/>
      <c r="AI2624" s="91"/>
      <c r="AJ2624" s="91"/>
      <c r="AK2624" s="91"/>
      <c r="AL2624" s="91"/>
      <c r="AM2624" s="91"/>
      <c r="AN2624" s="91"/>
      <c r="AO2624" s="91"/>
    </row>
    <row r="2625" spans="34:41">
      <c r="AH2625" s="91"/>
      <c r="AI2625" s="91"/>
      <c r="AJ2625" s="91"/>
      <c r="AK2625" s="91"/>
      <c r="AL2625" s="91"/>
      <c r="AM2625" s="91"/>
      <c r="AN2625" s="91"/>
      <c r="AO2625" s="91"/>
    </row>
    <row r="2626" spans="34:41">
      <c r="AH2626" s="91"/>
      <c r="AI2626" s="91"/>
      <c r="AJ2626" s="91"/>
      <c r="AK2626" s="91"/>
      <c r="AL2626" s="91"/>
      <c r="AM2626" s="91"/>
      <c r="AN2626" s="91"/>
      <c r="AO2626" s="91"/>
    </row>
    <row r="2627" spans="34:41">
      <c r="AH2627" s="91"/>
      <c r="AI2627" s="91"/>
      <c r="AJ2627" s="91"/>
      <c r="AK2627" s="91"/>
      <c r="AL2627" s="91"/>
      <c r="AM2627" s="91"/>
      <c r="AN2627" s="91"/>
      <c r="AO2627" s="91"/>
    </row>
    <row r="2628" spans="34:41">
      <c r="AH2628" s="91"/>
      <c r="AI2628" s="91"/>
      <c r="AJ2628" s="91"/>
      <c r="AK2628" s="91"/>
      <c r="AL2628" s="91"/>
      <c r="AM2628" s="91"/>
      <c r="AN2628" s="91"/>
      <c r="AO2628" s="91"/>
    </row>
    <row r="2629" spans="34:41">
      <c r="AH2629" s="91"/>
      <c r="AI2629" s="91"/>
      <c r="AJ2629" s="91"/>
      <c r="AK2629" s="91"/>
      <c r="AL2629" s="91"/>
      <c r="AM2629" s="91"/>
      <c r="AN2629" s="91"/>
      <c r="AO2629" s="91"/>
    </row>
    <row r="2630" spans="34:41">
      <c r="AH2630" s="91"/>
      <c r="AI2630" s="91"/>
      <c r="AJ2630" s="91"/>
      <c r="AK2630" s="91"/>
      <c r="AL2630" s="91"/>
      <c r="AM2630" s="91"/>
      <c r="AN2630" s="91"/>
      <c r="AO2630" s="91"/>
    </row>
    <row r="2631" spans="34:41">
      <c r="AH2631" s="91"/>
      <c r="AI2631" s="91"/>
      <c r="AJ2631" s="91"/>
      <c r="AK2631" s="91"/>
      <c r="AL2631" s="91"/>
      <c r="AM2631" s="91"/>
      <c r="AN2631" s="91"/>
      <c r="AO2631" s="91"/>
    </row>
    <row r="2632" spans="34:41">
      <c r="AH2632" s="91"/>
      <c r="AI2632" s="91"/>
      <c r="AJ2632" s="91"/>
      <c r="AK2632" s="91"/>
      <c r="AL2632" s="91"/>
      <c r="AM2632" s="91"/>
      <c r="AN2632" s="91"/>
      <c r="AO2632" s="91"/>
    </row>
    <row r="2633" spans="34:41">
      <c r="AH2633" s="91"/>
      <c r="AI2633" s="91"/>
      <c r="AJ2633" s="91"/>
      <c r="AK2633" s="91"/>
      <c r="AL2633" s="91"/>
      <c r="AM2633" s="91"/>
      <c r="AN2633" s="91"/>
      <c r="AO2633" s="91"/>
    </row>
    <row r="2634" spans="34:41">
      <c r="AH2634" s="91"/>
      <c r="AI2634" s="91"/>
      <c r="AJ2634" s="91"/>
      <c r="AK2634" s="91"/>
      <c r="AL2634" s="91"/>
      <c r="AM2634" s="91"/>
      <c r="AN2634" s="91"/>
      <c r="AO2634" s="91"/>
    </row>
    <row r="2635" spans="34:41">
      <c r="AH2635" s="91"/>
      <c r="AI2635" s="91"/>
      <c r="AJ2635" s="91"/>
      <c r="AK2635" s="91"/>
      <c r="AL2635" s="91"/>
      <c r="AM2635" s="91"/>
      <c r="AN2635" s="91"/>
      <c r="AO2635" s="91"/>
    </row>
    <row r="2636" spans="34:41">
      <c r="AH2636" s="91"/>
      <c r="AI2636" s="91"/>
      <c r="AJ2636" s="91"/>
      <c r="AK2636" s="91"/>
      <c r="AL2636" s="91"/>
      <c r="AM2636" s="91"/>
      <c r="AN2636" s="91"/>
      <c r="AO2636" s="91"/>
    </row>
    <row r="2637" spans="34:41">
      <c r="AH2637" s="91"/>
      <c r="AI2637" s="91"/>
      <c r="AJ2637" s="91"/>
      <c r="AK2637" s="91"/>
      <c r="AL2637" s="91"/>
      <c r="AM2637" s="91"/>
      <c r="AN2637" s="91"/>
      <c r="AO2637" s="91"/>
    </row>
    <row r="2638" spans="34:41">
      <c r="AH2638" s="91"/>
      <c r="AI2638" s="91"/>
      <c r="AJ2638" s="91"/>
      <c r="AK2638" s="91"/>
      <c r="AL2638" s="91"/>
      <c r="AM2638" s="91"/>
      <c r="AN2638" s="91"/>
      <c r="AO2638" s="91"/>
    </row>
    <row r="2639" spans="34:41">
      <c r="AH2639" s="91"/>
      <c r="AI2639" s="91"/>
      <c r="AJ2639" s="91"/>
      <c r="AK2639" s="91"/>
      <c r="AL2639" s="91"/>
      <c r="AM2639" s="91"/>
      <c r="AN2639" s="91"/>
      <c r="AO2639" s="91"/>
    </row>
    <row r="2640" spans="34:41">
      <c r="AH2640" s="91"/>
      <c r="AI2640" s="91"/>
      <c r="AJ2640" s="91"/>
      <c r="AK2640" s="91"/>
      <c r="AL2640" s="91"/>
      <c r="AM2640" s="91"/>
      <c r="AN2640" s="91"/>
      <c r="AO2640" s="91"/>
    </row>
    <row r="2641" spans="34:41">
      <c r="AH2641" s="91"/>
      <c r="AI2641" s="91"/>
      <c r="AJ2641" s="91"/>
      <c r="AK2641" s="91"/>
      <c r="AL2641" s="91"/>
      <c r="AM2641" s="91"/>
      <c r="AN2641" s="91"/>
      <c r="AO2641" s="91"/>
    </row>
    <row r="2642" spans="34:41">
      <c r="AH2642" s="91"/>
      <c r="AI2642" s="91"/>
      <c r="AJ2642" s="91"/>
      <c r="AK2642" s="91"/>
      <c r="AL2642" s="91"/>
      <c r="AM2642" s="91"/>
      <c r="AN2642" s="91"/>
      <c r="AO2642" s="91"/>
    </row>
    <row r="2643" spans="34:41">
      <c r="AH2643" s="91"/>
      <c r="AI2643" s="91"/>
      <c r="AJ2643" s="91"/>
      <c r="AK2643" s="91"/>
      <c r="AL2643" s="91"/>
      <c r="AM2643" s="91"/>
      <c r="AN2643" s="91"/>
      <c r="AO2643" s="91"/>
    </row>
    <row r="2644" spans="34:41">
      <c r="AH2644" s="91"/>
      <c r="AI2644" s="91"/>
      <c r="AJ2644" s="91"/>
      <c r="AK2644" s="91"/>
      <c r="AL2644" s="91"/>
      <c r="AM2644" s="91"/>
      <c r="AN2644" s="91"/>
      <c r="AO2644" s="91"/>
    </row>
    <row r="2645" spans="34:41">
      <c r="AH2645" s="91"/>
      <c r="AI2645" s="91"/>
      <c r="AJ2645" s="91"/>
      <c r="AK2645" s="91"/>
      <c r="AL2645" s="91"/>
      <c r="AM2645" s="91"/>
      <c r="AN2645" s="91"/>
      <c r="AO2645" s="91"/>
    </row>
    <row r="2646" spans="34:41">
      <c r="AH2646" s="91"/>
      <c r="AI2646" s="91"/>
      <c r="AJ2646" s="91"/>
      <c r="AK2646" s="91"/>
      <c r="AL2646" s="91"/>
      <c r="AM2646" s="91"/>
      <c r="AN2646" s="91"/>
      <c r="AO2646" s="91"/>
    </row>
    <row r="2647" spans="34:41">
      <c r="AH2647" s="91"/>
      <c r="AI2647" s="91"/>
      <c r="AJ2647" s="91"/>
      <c r="AK2647" s="91"/>
      <c r="AL2647" s="91"/>
      <c r="AM2647" s="91"/>
      <c r="AN2647" s="91"/>
      <c r="AO2647" s="91"/>
    </row>
    <row r="2648" spans="34:41">
      <c r="AH2648" s="91"/>
      <c r="AI2648" s="91"/>
      <c r="AJ2648" s="91"/>
      <c r="AK2648" s="91"/>
      <c r="AL2648" s="91"/>
      <c r="AM2648" s="91"/>
      <c r="AN2648" s="91"/>
      <c r="AO2648" s="91"/>
    </row>
    <row r="2649" spans="34:41">
      <c r="AH2649" s="91"/>
      <c r="AI2649" s="91"/>
      <c r="AJ2649" s="91"/>
      <c r="AK2649" s="91"/>
      <c r="AL2649" s="91"/>
      <c r="AM2649" s="91"/>
      <c r="AN2649" s="91"/>
      <c r="AO2649" s="91"/>
    </row>
    <row r="2650" spans="34:41">
      <c r="AH2650" s="91"/>
      <c r="AI2650" s="91"/>
      <c r="AJ2650" s="91"/>
      <c r="AK2650" s="91"/>
      <c r="AL2650" s="91"/>
      <c r="AM2650" s="91"/>
      <c r="AN2650" s="91"/>
      <c r="AO2650" s="91"/>
    </row>
    <row r="2651" spans="34:41">
      <c r="AH2651" s="91"/>
      <c r="AI2651" s="91"/>
      <c r="AJ2651" s="91"/>
      <c r="AK2651" s="91"/>
      <c r="AL2651" s="91"/>
      <c r="AM2651" s="91"/>
      <c r="AN2651" s="91"/>
      <c r="AO2651" s="91"/>
    </row>
    <row r="2652" spans="34:41">
      <c r="AH2652" s="91"/>
      <c r="AI2652" s="91"/>
      <c r="AJ2652" s="91"/>
      <c r="AK2652" s="91"/>
      <c r="AL2652" s="91"/>
      <c r="AM2652" s="91"/>
      <c r="AN2652" s="91"/>
      <c r="AO2652" s="91"/>
    </row>
    <row r="2653" spans="34:41">
      <c r="AH2653" s="91"/>
      <c r="AI2653" s="91"/>
      <c r="AJ2653" s="91"/>
      <c r="AK2653" s="91"/>
      <c r="AL2653" s="91"/>
      <c r="AM2653" s="91"/>
      <c r="AN2653" s="91"/>
      <c r="AO2653" s="91"/>
    </row>
    <row r="2654" spans="34:41">
      <c r="AH2654" s="91"/>
      <c r="AI2654" s="91"/>
      <c r="AJ2654" s="91"/>
      <c r="AK2654" s="91"/>
      <c r="AL2654" s="91"/>
      <c r="AM2654" s="91"/>
      <c r="AN2654" s="91"/>
      <c r="AO2654" s="91"/>
    </row>
    <row r="2655" spans="34:41">
      <c r="AH2655" s="91"/>
      <c r="AI2655" s="91"/>
      <c r="AJ2655" s="91"/>
      <c r="AK2655" s="91"/>
      <c r="AL2655" s="91"/>
      <c r="AM2655" s="91"/>
      <c r="AN2655" s="91"/>
      <c r="AO2655" s="91"/>
    </row>
    <row r="2656" spans="34:41">
      <c r="AH2656" s="91"/>
      <c r="AI2656" s="91"/>
      <c r="AJ2656" s="91"/>
      <c r="AK2656" s="91"/>
      <c r="AL2656" s="91"/>
      <c r="AM2656" s="91"/>
      <c r="AN2656" s="91"/>
      <c r="AO2656" s="91"/>
    </row>
    <row r="2657" spans="34:41">
      <c r="AH2657" s="91"/>
      <c r="AI2657" s="91"/>
      <c r="AJ2657" s="91"/>
      <c r="AK2657" s="91"/>
      <c r="AL2657" s="91"/>
      <c r="AM2657" s="91"/>
      <c r="AN2657" s="91"/>
      <c r="AO2657" s="91"/>
    </row>
    <row r="2658" spans="34:41">
      <c r="AH2658" s="91"/>
      <c r="AI2658" s="91"/>
      <c r="AJ2658" s="91"/>
      <c r="AK2658" s="91"/>
      <c r="AL2658" s="91"/>
      <c r="AM2658" s="91"/>
      <c r="AN2658" s="91"/>
      <c r="AO2658" s="91"/>
    </row>
    <row r="2659" spans="34:41">
      <c r="AH2659" s="91"/>
      <c r="AI2659" s="91"/>
      <c r="AJ2659" s="91"/>
      <c r="AK2659" s="91"/>
      <c r="AL2659" s="91"/>
      <c r="AM2659" s="91"/>
      <c r="AN2659" s="91"/>
      <c r="AO2659" s="91"/>
    </row>
    <row r="2660" spans="34:41">
      <c r="AH2660" s="91"/>
      <c r="AI2660" s="91"/>
      <c r="AJ2660" s="91"/>
      <c r="AK2660" s="91"/>
      <c r="AL2660" s="91"/>
      <c r="AM2660" s="91"/>
      <c r="AN2660" s="91"/>
      <c r="AO2660" s="91"/>
    </row>
    <row r="2661" spans="34:41">
      <c r="AH2661" s="91"/>
      <c r="AI2661" s="91"/>
      <c r="AJ2661" s="91"/>
      <c r="AK2661" s="91"/>
      <c r="AL2661" s="91"/>
      <c r="AM2661" s="91"/>
      <c r="AN2661" s="91"/>
      <c r="AO2661" s="91"/>
    </row>
    <row r="2662" spans="34:41">
      <c r="AH2662" s="91"/>
      <c r="AI2662" s="91"/>
      <c r="AJ2662" s="91"/>
      <c r="AK2662" s="91"/>
      <c r="AL2662" s="91"/>
      <c r="AM2662" s="91"/>
      <c r="AN2662" s="91"/>
      <c r="AO2662" s="91"/>
    </row>
    <row r="2663" spans="34:41">
      <c r="AH2663" s="91"/>
      <c r="AI2663" s="91"/>
      <c r="AJ2663" s="91"/>
      <c r="AK2663" s="91"/>
      <c r="AL2663" s="91"/>
      <c r="AM2663" s="91"/>
      <c r="AN2663" s="91"/>
      <c r="AO2663" s="91"/>
    </row>
    <row r="2664" spans="34:41">
      <c r="AH2664" s="91"/>
      <c r="AI2664" s="91"/>
      <c r="AJ2664" s="91"/>
      <c r="AK2664" s="91"/>
      <c r="AL2664" s="91"/>
      <c r="AM2664" s="91"/>
      <c r="AN2664" s="91"/>
      <c r="AO2664" s="91"/>
    </row>
    <row r="2665" spans="34:41">
      <c r="AH2665" s="91"/>
      <c r="AI2665" s="91"/>
      <c r="AJ2665" s="91"/>
      <c r="AK2665" s="91"/>
      <c r="AL2665" s="91"/>
      <c r="AM2665" s="91"/>
      <c r="AN2665" s="91"/>
      <c r="AO2665" s="91"/>
    </row>
    <row r="2666" spans="34:41">
      <c r="AH2666" s="91"/>
      <c r="AI2666" s="91"/>
      <c r="AJ2666" s="91"/>
      <c r="AK2666" s="91"/>
      <c r="AL2666" s="91"/>
      <c r="AM2666" s="91"/>
      <c r="AN2666" s="91"/>
      <c r="AO2666" s="91"/>
    </row>
    <row r="2667" spans="34:41">
      <c r="AH2667" s="91"/>
      <c r="AI2667" s="91"/>
      <c r="AJ2667" s="91"/>
      <c r="AK2667" s="91"/>
      <c r="AL2667" s="91"/>
      <c r="AM2667" s="91"/>
      <c r="AN2667" s="91"/>
      <c r="AO2667" s="91"/>
    </row>
    <row r="2668" spans="34:41">
      <c r="AH2668" s="91"/>
      <c r="AI2668" s="91"/>
      <c r="AJ2668" s="91"/>
      <c r="AK2668" s="91"/>
      <c r="AL2668" s="91"/>
      <c r="AM2668" s="91"/>
      <c r="AN2668" s="91"/>
      <c r="AO2668" s="91"/>
    </row>
    <row r="2669" spans="34:41">
      <c r="AH2669" s="91"/>
      <c r="AI2669" s="91"/>
      <c r="AJ2669" s="91"/>
      <c r="AK2669" s="91"/>
      <c r="AL2669" s="91"/>
      <c r="AM2669" s="91"/>
      <c r="AN2669" s="91"/>
      <c r="AO2669" s="91"/>
    </row>
    <row r="2670" spans="34:41">
      <c r="AH2670" s="91"/>
      <c r="AI2670" s="91"/>
      <c r="AJ2670" s="91"/>
      <c r="AK2670" s="91"/>
      <c r="AL2670" s="91"/>
      <c r="AM2670" s="91"/>
      <c r="AN2670" s="91"/>
      <c r="AO2670" s="91"/>
    </row>
    <row r="2671" spans="34:41">
      <c r="AH2671" s="91"/>
      <c r="AI2671" s="91"/>
      <c r="AJ2671" s="91"/>
      <c r="AK2671" s="91"/>
      <c r="AL2671" s="91"/>
      <c r="AM2671" s="91"/>
      <c r="AN2671" s="91"/>
      <c r="AO2671" s="91"/>
    </row>
    <row r="2672" spans="34:41">
      <c r="AH2672" s="91"/>
      <c r="AI2672" s="91"/>
      <c r="AJ2672" s="91"/>
      <c r="AK2672" s="91"/>
      <c r="AL2672" s="91"/>
      <c r="AM2672" s="91"/>
      <c r="AN2672" s="91"/>
      <c r="AO2672" s="91"/>
    </row>
    <row r="2673" spans="34:41">
      <c r="AH2673" s="91"/>
      <c r="AI2673" s="91"/>
      <c r="AJ2673" s="91"/>
      <c r="AK2673" s="91"/>
      <c r="AL2673" s="91"/>
      <c r="AM2673" s="91"/>
      <c r="AN2673" s="91"/>
      <c r="AO2673" s="91"/>
    </row>
    <row r="2674" spans="34:41">
      <c r="AH2674" s="91"/>
      <c r="AI2674" s="91"/>
      <c r="AJ2674" s="91"/>
      <c r="AK2674" s="91"/>
      <c r="AL2674" s="91"/>
      <c r="AM2674" s="91"/>
      <c r="AN2674" s="91"/>
      <c r="AO2674" s="91"/>
    </row>
    <row r="2675" spans="34:41">
      <c r="AH2675" s="91"/>
      <c r="AI2675" s="91"/>
      <c r="AJ2675" s="91"/>
      <c r="AK2675" s="91"/>
      <c r="AL2675" s="91"/>
      <c r="AM2675" s="91"/>
      <c r="AN2675" s="91"/>
      <c r="AO2675" s="91"/>
    </row>
    <row r="2676" spans="34:41">
      <c r="AH2676" s="91"/>
      <c r="AI2676" s="91"/>
      <c r="AJ2676" s="91"/>
      <c r="AK2676" s="91"/>
      <c r="AL2676" s="91"/>
      <c r="AM2676" s="91"/>
      <c r="AN2676" s="91"/>
      <c r="AO2676" s="91"/>
    </row>
    <row r="2677" spans="34:41">
      <c r="AH2677" s="91"/>
      <c r="AI2677" s="91"/>
      <c r="AJ2677" s="91"/>
      <c r="AK2677" s="91"/>
      <c r="AL2677" s="91"/>
      <c r="AM2677" s="91"/>
      <c r="AN2677" s="91"/>
      <c r="AO2677" s="91"/>
    </row>
    <row r="2678" spans="34:41">
      <c r="AH2678" s="91"/>
      <c r="AI2678" s="91"/>
      <c r="AJ2678" s="91"/>
      <c r="AK2678" s="91"/>
      <c r="AL2678" s="91"/>
      <c r="AM2678" s="91"/>
      <c r="AN2678" s="91"/>
      <c r="AO2678" s="91"/>
    </row>
    <row r="2679" spans="34:41">
      <c r="AH2679" s="91"/>
      <c r="AI2679" s="91"/>
      <c r="AJ2679" s="91"/>
      <c r="AK2679" s="91"/>
      <c r="AL2679" s="91"/>
      <c r="AM2679" s="91"/>
      <c r="AN2679" s="91"/>
      <c r="AO2679" s="91"/>
    </row>
    <row r="2680" spans="34:41">
      <c r="AH2680" s="91"/>
      <c r="AI2680" s="91"/>
      <c r="AJ2680" s="91"/>
      <c r="AK2680" s="91"/>
      <c r="AL2680" s="91"/>
      <c r="AM2680" s="91"/>
      <c r="AN2680" s="91"/>
      <c r="AO2680" s="91"/>
    </row>
    <row r="2681" spans="34:41">
      <c r="AH2681" s="91"/>
      <c r="AI2681" s="91"/>
      <c r="AJ2681" s="91"/>
      <c r="AK2681" s="91"/>
      <c r="AL2681" s="91"/>
      <c r="AM2681" s="91"/>
      <c r="AN2681" s="91"/>
      <c r="AO2681" s="91"/>
    </row>
    <row r="2682" spans="34:41">
      <c r="AH2682" s="91"/>
      <c r="AI2682" s="91"/>
      <c r="AJ2682" s="91"/>
      <c r="AK2682" s="91"/>
      <c r="AL2682" s="91"/>
      <c r="AM2682" s="91"/>
      <c r="AN2682" s="91"/>
      <c r="AO2682" s="91"/>
    </row>
    <row r="2683" spans="34:41">
      <c r="AH2683" s="91"/>
      <c r="AI2683" s="91"/>
      <c r="AJ2683" s="91"/>
      <c r="AK2683" s="91"/>
      <c r="AL2683" s="91"/>
      <c r="AM2683" s="91"/>
      <c r="AN2683" s="91"/>
      <c r="AO2683" s="91"/>
    </row>
    <row r="2684" spans="34:41">
      <c r="AH2684" s="91"/>
      <c r="AI2684" s="91"/>
      <c r="AJ2684" s="91"/>
      <c r="AK2684" s="91"/>
      <c r="AL2684" s="91"/>
      <c r="AM2684" s="91"/>
      <c r="AN2684" s="91"/>
      <c r="AO2684" s="91"/>
    </row>
    <row r="2685" spans="34:41">
      <c r="AH2685" s="91"/>
      <c r="AI2685" s="91"/>
      <c r="AJ2685" s="91"/>
      <c r="AK2685" s="91"/>
      <c r="AL2685" s="91"/>
      <c r="AM2685" s="91"/>
      <c r="AN2685" s="91"/>
      <c r="AO2685" s="91"/>
    </row>
    <row r="2686" spans="34:41">
      <c r="AH2686" s="91"/>
      <c r="AI2686" s="91"/>
      <c r="AJ2686" s="91"/>
      <c r="AK2686" s="91"/>
      <c r="AL2686" s="91"/>
      <c r="AM2686" s="91"/>
      <c r="AN2686" s="91"/>
      <c r="AO2686" s="91"/>
    </row>
    <row r="2687" spans="34:41">
      <c r="AH2687" s="91"/>
      <c r="AI2687" s="91"/>
      <c r="AJ2687" s="91"/>
      <c r="AK2687" s="91"/>
      <c r="AL2687" s="91"/>
      <c r="AM2687" s="91"/>
      <c r="AN2687" s="91"/>
      <c r="AO2687" s="91"/>
    </row>
    <row r="2688" spans="34:41">
      <c r="AH2688" s="91"/>
      <c r="AI2688" s="91"/>
      <c r="AJ2688" s="91"/>
      <c r="AK2688" s="91"/>
      <c r="AL2688" s="91"/>
      <c r="AM2688" s="91"/>
      <c r="AN2688" s="91"/>
      <c r="AO2688" s="91"/>
    </row>
    <row r="2689" spans="34:41">
      <c r="AH2689" s="91"/>
      <c r="AI2689" s="91"/>
      <c r="AJ2689" s="91"/>
      <c r="AK2689" s="91"/>
      <c r="AL2689" s="91"/>
      <c r="AM2689" s="91"/>
      <c r="AN2689" s="91"/>
      <c r="AO2689" s="91"/>
    </row>
    <row r="2690" spans="34:41">
      <c r="AH2690" s="91"/>
      <c r="AI2690" s="91"/>
      <c r="AJ2690" s="91"/>
      <c r="AK2690" s="91"/>
      <c r="AL2690" s="91"/>
      <c r="AM2690" s="91"/>
      <c r="AN2690" s="91"/>
      <c r="AO2690" s="91"/>
    </row>
    <row r="2691" spans="34:41">
      <c r="AH2691" s="91"/>
      <c r="AI2691" s="91"/>
      <c r="AJ2691" s="91"/>
      <c r="AK2691" s="91"/>
      <c r="AL2691" s="91"/>
      <c r="AM2691" s="91"/>
      <c r="AN2691" s="91"/>
      <c r="AO2691" s="91"/>
    </row>
    <row r="2692" spans="34:41">
      <c r="AH2692" s="91"/>
      <c r="AI2692" s="91"/>
      <c r="AJ2692" s="91"/>
      <c r="AK2692" s="91"/>
      <c r="AL2692" s="91"/>
      <c r="AM2692" s="91"/>
      <c r="AN2692" s="91"/>
      <c r="AO2692" s="91"/>
    </row>
    <row r="2693" spans="34:41">
      <c r="AH2693" s="91"/>
      <c r="AI2693" s="91"/>
      <c r="AJ2693" s="91"/>
      <c r="AK2693" s="91"/>
      <c r="AL2693" s="91"/>
      <c r="AM2693" s="91"/>
      <c r="AN2693" s="91"/>
      <c r="AO2693" s="91"/>
    </row>
    <row r="2694" spans="34:41">
      <c r="AH2694" s="91"/>
      <c r="AI2694" s="91"/>
      <c r="AJ2694" s="91"/>
      <c r="AK2694" s="91"/>
      <c r="AL2694" s="91"/>
      <c r="AM2694" s="91"/>
      <c r="AN2694" s="91"/>
      <c r="AO2694" s="91"/>
    </row>
    <row r="2695" spans="34:41">
      <c r="AH2695" s="91"/>
      <c r="AI2695" s="91"/>
      <c r="AJ2695" s="91"/>
      <c r="AK2695" s="91"/>
      <c r="AL2695" s="91"/>
      <c r="AM2695" s="91"/>
      <c r="AN2695" s="91"/>
      <c r="AO2695" s="91"/>
    </row>
    <row r="2696" spans="34:41">
      <c r="AH2696" s="91"/>
      <c r="AI2696" s="91"/>
      <c r="AJ2696" s="91"/>
      <c r="AK2696" s="91"/>
      <c r="AL2696" s="91"/>
      <c r="AM2696" s="91"/>
      <c r="AN2696" s="91"/>
      <c r="AO2696" s="91"/>
    </row>
    <row r="2697" spans="34:41">
      <c r="AH2697" s="91"/>
      <c r="AI2697" s="91"/>
      <c r="AJ2697" s="91"/>
      <c r="AK2697" s="91"/>
      <c r="AL2697" s="91"/>
      <c r="AM2697" s="91"/>
      <c r="AN2697" s="91"/>
      <c r="AO2697" s="91"/>
    </row>
    <row r="2698" spans="34:41">
      <c r="AH2698" s="91"/>
      <c r="AI2698" s="91"/>
      <c r="AJ2698" s="91"/>
      <c r="AK2698" s="91"/>
      <c r="AL2698" s="91"/>
      <c r="AM2698" s="91"/>
      <c r="AN2698" s="91"/>
      <c r="AO2698" s="91"/>
    </row>
    <row r="2699" spans="34:41">
      <c r="AH2699" s="91"/>
      <c r="AI2699" s="91"/>
      <c r="AJ2699" s="91"/>
      <c r="AK2699" s="91"/>
      <c r="AL2699" s="91"/>
      <c r="AM2699" s="91"/>
      <c r="AN2699" s="91"/>
      <c r="AO2699" s="91"/>
    </row>
    <row r="2700" spans="34:41">
      <c r="AH2700" s="91"/>
      <c r="AI2700" s="91"/>
      <c r="AJ2700" s="91"/>
      <c r="AK2700" s="91"/>
      <c r="AL2700" s="91"/>
      <c r="AM2700" s="91"/>
      <c r="AN2700" s="91"/>
      <c r="AO2700" s="91"/>
    </row>
    <row r="2701" spans="34:41">
      <c r="AH2701" s="91"/>
      <c r="AI2701" s="91"/>
      <c r="AJ2701" s="91"/>
      <c r="AK2701" s="91"/>
      <c r="AL2701" s="91"/>
      <c r="AM2701" s="91"/>
      <c r="AN2701" s="91"/>
      <c r="AO2701" s="91"/>
    </row>
    <row r="2702" spans="34:41">
      <c r="AH2702" s="91"/>
      <c r="AI2702" s="91"/>
      <c r="AJ2702" s="91"/>
      <c r="AK2702" s="91"/>
      <c r="AL2702" s="91"/>
      <c r="AM2702" s="91"/>
      <c r="AN2702" s="91"/>
      <c r="AO2702" s="91"/>
    </row>
    <row r="2703" spans="34:41">
      <c r="AH2703" s="91"/>
      <c r="AI2703" s="91"/>
      <c r="AJ2703" s="91"/>
      <c r="AK2703" s="91"/>
      <c r="AL2703" s="91"/>
      <c r="AM2703" s="91"/>
      <c r="AN2703" s="91"/>
      <c r="AO2703" s="91"/>
    </row>
    <row r="2704" spans="34:41">
      <c r="AH2704" s="91"/>
      <c r="AI2704" s="91"/>
      <c r="AJ2704" s="91"/>
      <c r="AK2704" s="91"/>
      <c r="AL2704" s="91"/>
      <c r="AM2704" s="91"/>
      <c r="AN2704" s="91"/>
      <c r="AO2704" s="91"/>
    </row>
    <row r="2705" spans="34:41">
      <c r="AH2705" s="91"/>
      <c r="AI2705" s="91"/>
      <c r="AJ2705" s="91"/>
      <c r="AK2705" s="91"/>
      <c r="AL2705" s="91"/>
      <c r="AM2705" s="91"/>
      <c r="AN2705" s="91"/>
      <c r="AO2705" s="91"/>
    </row>
    <row r="2706" spans="34:41">
      <c r="AH2706" s="91"/>
      <c r="AI2706" s="91"/>
      <c r="AJ2706" s="91"/>
      <c r="AK2706" s="91"/>
      <c r="AL2706" s="91"/>
      <c r="AM2706" s="91"/>
      <c r="AN2706" s="91"/>
      <c r="AO2706" s="91"/>
    </row>
    <row r="2707" spans="34:41">
      <c r="AH2707" s="91"/>
      <c r="AI2707" s="91"/>
      <c r="AJ2707" s="91"/>
      <c r="AK2707" s="91"/>
      <c r="AL2707" s="91"/>
      <c r="AM2707" s="91"/>
      <c r="AN2707" s="91"/>
      <c r="AO2707" s="91"/>
    </row>
    <row r="2708" spans="34:41">
      <c r="AH2708" s="91"/>
      <c r="AI2708" s="91"/>
      <c r="AJ2708" s="91"/>
      <c r="AK2708" s="91"/>
      <c r="AL2708" s="91"/>
      <c r="AM2708" s="91"/>
      <c r="AN2708" s="91"/>
      <c r="AO2708" s="91"/>
    </row>
    <row r="2709" spans="34:41">
      <c r="AH2709" s="91"/>
      <c r="AI2709" s="91"/>
      <c r="AJ2709" s="91"/>
      <c r="AK2709" s="91"/>
      <c r="AL2709" s="91"/>
      <c r="AM2709" s="91"/>
      <c r="AN2709" s="91"/>
      <c r="AO2709" s="91"/>
    </row>
    <row r="2710" spans="34:41">
      <c r="AH2710" s="91"/>
      <c r="AI2710" s="91"/>
      <c r="AJ2710" s="91"/>
      <c r="AK2710" s="91"/>
      <c r="AL2710" s="91"/>
      <c r="AM2710" s="91"/>
      <c r="AN2710" s="91"/>
      <c r="AO2710" s="91"/>
    </row>
    <row r="2711" spans="34:41">
      <c r="AH2711" s="91"/>
      <c r="AI2711" s="91"/>
      <c r="AJ2711" s="91"/>
      <c r="AK2711" s="91"/>
      <c r="AL2711" s="91"/>
      <c r="AM2711" s="91"/>
      <c r="AN2711" s="91"/>
      <c r="AO2711" s="91"/>
    </row>
    <row r="2712" spans="34:41">
      <c r="AH2712" s="91"/>
      <c r="AI2712" s="91"/>
      <c r="AJ2712" s="91"/>
      <c r="AK2712" s="91"/>
      <c r="AL2712" s="91"/>
      <c r="AM2712" s="91"/>
      <c r="AN2712" s="91"/>
      <c r="AO2712" s="91"/>
    </row>
    <row r="2713" spans="34:41">
      <c r="AH2713" s="91"/>
      <c r="AI2713" s="91"/>
      <c r="AJ2713" s="91"/>
      <c r="AK2713" s="91"/>
      <c r="AL2713" s="91"/>
      <c r="AM2713" s="91"/>
      <c r="AN2713" s="91"/>
      <c r="AO2713" s="91"/>
    </row>
    <row r="2714" spans="34:41">
      <c r="AH2714" s="91"/>
      <c r="AI2714" s="91"/>
      <c r="AJ2714" s="91"/>
      <c r="AK2714" s="91"/>
      <c r="AL2714" s="91"/>
      <c r="AM2714" s="91"/>
      <c r="AN2714" s="91"/>
      <c r="AO2714" s="91"/>
    </row>
    <row r="2715" spans="34:41">
      <c r="AH2715" s="91"/>
      <c r="AI2715" s="91"/>
      <c r="AJ2715" s="91"/>
      <c r="AK2715" s="91"/>
      <c r="AL2715" s="91"/>
      <c r="AM2715" s="91"/>
      <c r="AN2715" s="91"/>
      <c r="AO2715" s="91"/>
    </row>
    <row r="2716" spans="34:41">
      <c r="AH2716" s="91"/>
      <c r="AI2716" s="91"/>
      <c r="AJ2716" s="91"/>
      <c r="AK2716" s="91"/>
      <c r="AL2716" s="91"/>
      <c r="AM2716" s="91"/>
      <c r="AN2716" s="91"/>
      <c r="AO2716" s="91"/>
    </row>
    <row r="2717" spans="34:41">
      <c r="AH2717" s="91"/>
      <c r="AI2717" s="91"/>
      <c r="AJ2717" s="91"/>
      <c r="AK2717" s="91"/>
      <c r="AL2717" s="91"/>
      <c r="AM2717" s="91"/>
      <c r="AN2717" s="91"/>
      <c r="AO2717" s="91"/>
    </row>
    <row r="2718" spans="34:41">
      <c r="AH2718" s="91"/>
      <c r="AI2718" s="91"/>
      <c r="AJ2718" s="91"/>
      <c r="AK2718" s="91"/>
      <c r="AL2718" s="91"/>
      <c r="AM2718" s="91"/>
      <c r="AN2718" s="91"/>
      <c r="AO2718" s="91"/>
    </row>
    <row r="2719" spans="34:41">
      <c r="AH2719" s="91"/>
      <c r="AI2719" s="91"/>
      <c r="AJ2719" s="91"/>
      <c r="AK2719" s="91"/>
      <c r="AL2719" s="91"/>
      <c r="AM2719" s="91"/>
      <c r="AN2719" s="91"/>
      <c r="AO2719" s="91"/>
    </row>
    <row r="2720" spans="34:41">
      <c r="AH2720" s="91"/>
      <c r="AI2720" s="91"/>
      <c r="AJ2720" s="91"/>
      <c r="AK2720" s="91"/>
      <c r="AL2720" s="91"/>
      <c r="AM2720" s="91"/>
      <c r="AN2720" s="91"/>
      <c r="AO2720" s="91"/>
    </row>
    <row r="2721" spans="34:41">
      <c r="AH2721" s="91"/>
      <c r="AI2721" s="91"/>
      <c r="AJ2721" s="91"/>
      <c r="AK2721" s="91"/>
      <c r="AL2721" s="91"/>
      <c r="AM2721" s="91"/>
      <c r="AN2721" s="91"/>
      <c r="AO2721" s="91"/>
    </row>
    <row r="2722" spans="34:41">
      <c r="AH2722" s="91"/>
      <c r="AI2722" s="91"/>
      <c r="AJ2722" s="91"/>
      <c r="AK2722" s="91"/>
      <c r="AL2722" s="91"/>
      <c r="AM2722" s="91"/>
      <c r="AN2722" s="91"/>
      <c r="AO2722" s="91"/>
    </row>
    <row r="2723" spans="34:41">
      <c r="AH2723" s="91"/>
      <c r="AI2723" s="91"/>
      <c r="AJ2723" s="91"/>
      <c r="AK2723" s="91"/>
      <c r="AL2723" s="91"/>
      <c r="AM2723" s="91"/>
      <c r="AN2723" s="91"/>
      <c r="AO2723" s="91"/>
    </row>
    <row r="2724" spans="34:41">
      <c r="AH2724" s="91"/>
      <c r="AI2724" s="91"/>
      <c r="AJ2724" s="91"/>
      <c r="AK2724" s="91"/>
      <c r="AL2724" s="91"/>
      <c r="AM2724" s="91"/>
      <c r="AN2724" s="91"/>
      <c r="AO2724" s="91"/>
    </row>
    <row r="2725" spans="34:41">
      <c r="AH2725" s="91"/>
      <c r="AI2725" s="91"/>
      <c r="AJ2725" s="91"/>
      <c r="AK2725" s="91"/>
      <c r="AL2725" s="91"/>
      <c r="AM2725" s="91"/>
      <c r="AN2725" s="91"/>
      <c r="AO2725" s="91"/>
    </row>
    <row r="2726" spans="34:41">
      <c r="AH2726" s="91"/>
      <c r="AI2726" s="91"/>
      <c r="AJ2726" s="91"/>
      <c r="AK2726" s="91"/>
      <c r="AL2726" s="91"/>
      <c r="AM2726" s="91"/>
      <c r="AN2726" s="91"/>
      <c r="AO2726" s="91"/>
    </row>
    <row r="2727" spans="34:41">
      <c r="AH2727" s="91"/>
      <c r="AI2727" s="91"/>
      <c r="AJ2727" s="91"/>
      <c r="AK2727" s="91"/>
      <c r="AL2727" s="91"/>
      <c r="AM2727" s="91"/>
      <c r="AN2727" s="91"/>
      <c r="AO2727" s="91"/>
    </row>
    <row r="2728" spans="34:41">
      <c r="AH2728" s="91"/>
      <c r="AI2728" s="91"/>
      <c r="AJ2728" s="91"/>
      <c r="AK2728" s="91"/>
      <c r="AL2728" s="91"/>
      <c r="AM2728" s="91"/>
      <c r="AN2728" s="91"/>
      <c r="AO2728" s="91"/>
    </row>
    <row r="2729" spans="34:41">
      <c r="AH2729" s="91"/>
      <c r="AI2729" s="91"/>
      <c r="AJ2729" s="91"/>
      <c r="AK2729" s="91"/>
      <c r="AL2729" s="91"/>
      <c r="AM2729" s="91"/>
      <c r="AN2729" s="91"/>
      <c r="AO2729" s="91"/>
    </row>
    <row r="2730" spans="34:41">
      <c r="AH2730" s="91"/>
      <c r="AI2730" s="91"/>
      <c r="AJ2730" s="91"/>
      <c r="AK2730" s="91"/>
      <c r="AL2730" s="91"/>
      <c r="AM2730" s="91"/>
      <c r="AN2730" s="91"/>
      <c r="AO2730" s="91"/>
    </row>
    <row r="2731" spans="34:41">
      <c r="AH2731" s="91"/>
      <c r="AI2731" s="91"/>
      <c r="AJ2731" s="91"/>
      <c r="AK2731" s="91"/>
      <c r="AL2731" s="91"/>
      <c r="AM2731" s="91"/>
      <c r="AN2731" s="91"/>
      <c r="AO2731" s="91"/>
    </row>
    <row r="2732" spans="34:41">
      <c r="AH2732" s="91"/>
      <c r="AI2732" s="91"/>
      <c r="AJ2732" s="91"/>
      <c r="AK2732" s="91"/>
      <c r="AL2732" s="91"/>
      <c r="AM2732" s="91"/>
      <c r="AN2732" s="91"/>
      <c r="AO2732" s="91"/>
    </row>
    <row r="2733" spans="34:41">
      <c r="AH2733" s="91"/>
      <c r="AI2733" s="91"/>
      <c r="AJ2733" s="91"/>
      <c r="AK2733" s="91"/>
      <c r="AL2733" s="91"/>
      <c r="AM2733" s="91"/>
      <c r="AN2733" s="91"/>
      <c r="AO2733" s="91"/>
    </row>
    <row r="2734" spans="34:41">
      <c r="AH2734" s="91"/>
      <c r="AI2734" s="91"/>
      <c r="AJ2734" s="91"/>
      <c r="AK2734" s="91"/>
      <c r="AL2734" s="91"/>
      <c r="AM2734" s="91"/>
      <c r="AN2734" s="91"/>
      <c r="AO2734" s="91"/>
    </row>
    <row r="2735" spans="34:41">
      <c r="AH2735" s="91"/>
      <c r="AI2735" s="91"/>
      <c r="AJ2735" s="91"/>
      <c r="AK2735" s="91"/>
      <c r="AL2735" s="91"/>
      <c r="AM2735" s="91"/>
      <c r="AN2735" s="91"/>
      <c r="AO2735" s="91"/>
    </row>
    <row r="2736" spans="34:41">
      <c r="AH2736" s="91"/>
      <c r="AI2736" s="91"/>
      <c r="AJ2736" s="91"/>
      <c r="AK2736" s="91"/>
      <c r="AL2736" s="91"/>
      <c r="AM2736" s="91"/>
      <c r="AN2736" s="91"/>
      <c r="AO2736" s="91"/>
    </row>
    <row r="2737" spans="34:41">
      <c r="AH2737" s="91"/>
      <c r="AI2737" s="91"/>
      <c r="AJ2737" s="91"/>
      <c r="AK2737" s="91"/>
      <c r="AL2737" s="91"/>
      <c r="AM2737" s="91"/>
      <c r="AN2737" s="91"/>
      <c r="AO2737" s="91"/>
    </row>
    <row r="2738" spans="34:41">
      <c r="AH2738" s="91"/>
      <c r="AI2738" s="91"/>
      <c r="AJ2738" s="91"/>
      <c r="AK2738" s="91"/>
      <c r="AL2738" s="91"/>
      <c r="AM2738" s="91"/>
      <c r="AN2738" s="91"/>
      <c r="AO2738" s="91"/>
    </row>
    <row r="2739" spans="34:41">
      <c r="AH2739" s="91"/>
      <c r="AI2739" s="91"/>
      <c r="AJ2739" s="91"/>
      <c r="AK2739" s="91"/>
      <c r="AL2739" s="91"/>
      <c r="AM2739" s="91"/>
      <c r="AN2739" s="91"/>
      <c r="AO2739" s="91"/>
    </row>
    <row r="2740" spans="34:41">
      <c r="AH2740" s="91"/>
      <c r="AI2740" s="91"/>
      <c r="AJ2740" s="91"/>
      <c r="AK2740" s="91"/>
      <c r="AL2740" s="91"/>
      <c r="AM2740" s="91"/>
      <c r="AN2740" s="91"/>
      <c r="AO2740" s="91"/>
    </row>
    <row r="2741" spans="34:41">
      <c r="AH2741" s="91"/>
      <c r="AI2741" s="91"/>
      <c r="AJ2741" s="91"/>
      <c r="AK2741" s="91"/>
      <c r="AL2741" s="91"/>
      <c r="AM2741" s="91"/>
      <c r="AN2741" s="91"/>
      <c r="AO2741" s="91"/>
    </row>
    <row r="2742" spans="34:41">
      <c r="AH2742" s="91"/>
      <c r="AI2742" s="91"/>
      <c r="AJ2742" s="91"/>
      <c r="AK2742" s="91"/>
      <c r="AL2742" s="91"/>
      <c r="AM2742" s="91"/>
      <c r="AN2742" s="91"/>
      <c r="AO2742" s="91"/>
    </row>
    <row r="2743" spans="34:41">
      <c r="AH2743" s="91"/>
      <c r="AI2743" s="91"/>
      <c r="AJ2743" s="91"/>
      <c r="AK2743" s="91"/>
      <c r="AL2743" s="91"/>
      <c r="AM2743" s="91"/>
      <c r="AN2743" s="91"/>
      <c r="AO2743" s="91"/>
    </row>
    <row r="2744" spans="34:41">
      <c r="AH2744" s="91"/>
      <c r="AI2744" s="91"/>
      <c r="AJ2744" s="91"/>
      <c r="AK2744" s="91"/>
      <c r="AL2744" s="91"/>
      <c r="AM2744" s="91"/>
      <c r="AN2744" s="91"/>
      <c r="AO2744" s="91"/>
    </row>
    <row r="2745" spans="34:41">
      <c r="AH2745" s="91"/>
      <c r="AI2745" s="91"/>
      <c r="AJ2745" s="91"/>
      <c r="AK2745" s="91"/>
      <c r="AL2745" s="91"/>
      <c r="AM2745" s="91"/>
      <c r="AN2745" s="91"/>
      <c r="AO2745" s="91"/>
    </row>
    <row r="2746" spans="34:41">
      <c r="AH2746" s="91"/>
      <c r="AI2746" s="91"/>
      <c r="AJ2746" s="91"/>
      <c r="AK2746" s="91"/>
      <c r="AL2746" s="91"/>
      <c r="AM2746" s="91"/>
      <c r="AN2746" s="91"/>
      <c r="AO2746" s="91"/>
    </row>
    <row r="2747" spans="34:41">
      <c r="AH2747" s="91"/>
      <c r="AI2747" s="91"/>
      <c r="AJ2747" s="91"/>
      <c r="AK2747" s="91"/>
      <c r="AL2747" s="91"/>
      <c r="AM2747" s="91"/>
      <c r="AN2747" s="91"/>
      <c r="AO2747" s="91"/>
    </row>
    <row r="2748" spans="34:41">
      <c r="AH2748" s="91"/>
      <c r="AI2748" s="91"/>
      <c r="AJ2748" s="91"/>
      <c r="AK2748" s="91"/>
      <c r="AL2748" s="91"/>
      <c r="AM2748" s="91"/>
      <c r="AN2748" s="91"/>
      <c r="AO2748" s="91"/>
    </row>
    <row r="2749" spans="34:41">
      <c r="AH2749" s="91"/>
      <c r="AI2749" s="91"/>
      <c r="AJ2749" s="91"/>
      <c r="AK2749" s="91"/>
      <c r="AL2749" s="91"/>
      <c r="AM2749" s="91"/>
      <c r="AN2749" s="91"/>
      <c r="AO2749" s="91"/>
    </row>
    <row r="2750" spans="34:41">
      <c r="AH2750" s="91"/>
      <c r="AI2750" s="91"/>
      <c r="AJ2750" s="91"/>
      <c r="AK2750" s="91"/>
      <c r="AL2750" s="91"/>
      <c r="AM2750" s="91"/>
      <c r="AN2750" s="91"/>
      <c r="AO2750" s="91"/>
    </row>
    <row r="2751" spans="34:41">
      <c r="AH2751" s="91"/>
      <c r="AI2751" s="91"/>
      <c r="AJ2751" s="91"/>
      <c r="AK2751" s="91"/>
      <c r="AL2751" s="91"/>
      <c r="AM2751" s="91"/>
      <c r="AN2751" s="91"/>
      <c r="AO2751" s="91"/>
    </row>
    <row r="2752" spans="34:41">
      <c r="AH2752" s="91"/>
      <c r="AI2752" s="91"/>
      <c r="AJ2752" s="91"/>
      <c r="AK2752" s="91"/>
      <c r="AL2752" s="91"/>
      <c r="AM2752" s="91"/>
      <c r="AN2752" s="91"/>
      <c r="AO2752" s="91"/>
    </row>
    <row r="2753" spans="34:41">
      <c r="AH2753" s="91"/>
      <c r="AI2753" s="91"/>
      <c r="AJ2753" s="91"/>
      <c r="AK2753" s="91"/>
      <c r="AL2753" s="91"/>
      <c r="AM2753" s="91"/>
      <c r="AN2753" s="91"/>
      <c r="AO2753" s="91"/>
    </row>
    <row r="2754" spans="34:41">
      <c r="AH2754" s="91"/>
      <c r="AI2754" s="91"/>
      <c r="AJ2754" s="91"/>
      <c r="AK2754" s="91"/>
      <c r="AL2754" s="91"/>
      <c r="AM2754" s="91"/>
      <c r="AN2754" s="91"/>
      <c r="AO2754" s="91"/>
    </row>
    <row r="2755" spans="34:41">
      <c r="AH2755" s="91"/>
      <c r="AI2755" s="91"/>
      <c r="AJ2755" s="91"/>
      <c r="AK2755" s="91"/>
      <c r="AL2755" s="91"/>
      <c r="AM2755" s="91"/>
      <c r="AN2755" s="91"/>
      <c r="AO2755" s="91"/>
    </row>
    <row r="2756" spans="34:41">
      <c r="AH2756" s="91"/>
      <c r="AI2756" s="91"/>
      <c r="AJ2756" s="91"/>
      <c r="AK2756" s="91"/>
      <c r="AL2756" s="91"/>
      <c r="AM2756" s="91"/>
      <c r="AN2756" s="91"/>
      <c r="AO2756" s="91"/>
    </row>
    <row r="2757" spans="34:41">
      <c r="AH2757" s="91"/>
      <c r="AI2757" s="91"/>
      <c r="AJ2757" s="91"/>
      <c r="AK2757" s="91"/>
      <c r="AL2757" s="91"/>
      <c r="AM2757" s="91"/>
      <c r="AN2757" s="91"/>
      <c r="AO2757" s="91"/>
    </row>
    <row r="2758" spans="34:41">
      <c r="AH2758" s="91"/>
      <c r="AI2758" s="91"/>
      <c r="AJ2758" s="91"/>
      <c r="AK2758" s="91"/>
      <c r="AL2758" s="91"/>
      <c r="AM2758" s="91"/>
      <c r="AN2758" s="91"/>
      <c r="AO2758" s="91"/>
    </row>
    <row r="2759" spans="34:41">
      <c r="AH2759" s="91"/>
      <c r="AI2759" s="91"/>
      <c r="AJ2759" s="91"/>
      <c r="AK2759" s="91"/>
      <c r="AL2759" s="91"/>
      <c r="AM2759" s="91"/>
      <c r="AN2759" s="91"/>
      <c r="AO2759" s="91"/>
    </row>
    <row r="2760" spans="34:41">
      <c r="AH2760" s="91"/>
      <c r="AI2760" s="91"/>
      <c r="AJ2760" s="91"/>
      <c r="AK2760" s="91"/>
      <c r="AL2760" s="91"/>
      <c r="AM2760" s="91"/>
      <c r="AN2760" s="91"/>
      <c r="AO2760" s="91"/>
    </row>
    <row r="2761" spans="34:41">
      <c r="AH2761" s="91"/>
      <c r="AI2761" s="91"/>
      <c r="AJ2761" s="91"/>
      <c r="AK2761" s="91"/>
      <c r="AL2761" s="91"/>
      <c r="AM2761" s="91"/>
      <c r="AN2761" s="91"/>
      <c r="AO2761" s="91"/>
    </row>
    <row r="2762" spans="34:41">
      <c r="AH2762" s="91"/>
      <c r="AI2762" s="91"/>
      <c r="AJ2762" s="91"/>
      <c r="AK2762" s="91"/>
      <c r="AL2762" s="91"/>
      <c r="AM2762" s="91"/>
      <c r="AN2762" s="91"/>
      <c r="AO2762" s="91"/>
    </row>
    <row r="2763" spans="34:41">
      <c r="AH2763" s="91"/>
      <c r="AI2763" s="91"/>
      <c r="AJ2763" s="91"/>
      <c r="AK2763" s="91"/>
      <c r="AL2763" s="91"/>
      <c r="AM2763" s="91"/>
      <c r="AN2763" s="91"/>
      <c r="AO2763" s="91"/>
    </row>
    <row r="2764" spans="34:41">
      <c r="AH2764" s="91"/>
      <c r="AI2764" s="91"/>
      <c r="AJ2764" s="91"/>
      <c r="AK2764" s="91"/>
      <c r="AL2764" s="91"/>
      <c r="AM2764" s="91"/>
      <c r="AN2764" s="91"/>
      <c r="AO2764" s="91"/>
    </row>
    <row r="2765" spans="34:41">
      <c r="AH2765" s="91"/>
      <c r="AI2765" s="91"/>
      <c r="AJ2765" s="91"/>
      <c r="AK2765" s="91"/>
      <c r="AL2765" s="91"/>
      <c r="AM2765" s="91"/>
      <c r="AN2765" s="91"/>
      <c r="AO2765" s="91"/>
    </row>
    <row r="2766" spans="34:41">
      <c r="AH2766" s="91"/>
      <c r="AI2766" s="91"/>
      <c r="AJ2766" s="91"/>
      <c r="AK2766" s="91"/>
      <c r="AL2766" s="91"/>
      <c r="AM2766" s="91"/>
      <c r="AN2766" s="91"/>
      <c r="AO2766" s="91"/>
    </row>
    <row r="2767" spans="34:41">
      <c r="AH2767" s="91"/>
      <c r="AI2767" s="91"/>
      <c r="AJ2767" s="91"/>
      <c r="AK2767" s="91"/>
      <c r="AL2767" s="91"/>
      <c r="AM2767" s="91"/>
      <c r="AN2767" s="91"/>
      <c r="AO2767" s="91"/>
    </row>
    <row r="2768" spans="34:41">
      <c r="AH2768" s="91"/>
      <c r="AI2768" s="91"/>
      <c r="AJ2768" s="91"/>
      <c r="AK2768" s="91"/>
      <c r="AL2768" s="91"/>
      <c r="AM2768" s="91"/>
      <c r="AN2768" s="91"/>
      <c r="AO2768" s="91"/>
    </row>
    <row r="2769" spans="34:41">
      <c r="AH2769" s="91"/>
      <c r="AI2769" s="91"/>
      <c r="AJ2769" s="91"/>
      <c r="AK2769" s="91"/>
      <c r="AL2769" s="91"/>
      <c r="AM2769" s="91"/>
      <c r="AN2769" s="91"/>
      <c r="AO2769" s="91"/>
    </row>
    <row r="2770" spans="34:41">
      <c r="AH2770" s="91"/>
      <c r="AI2770" s="91"/>
      <c r="AJ2770" s="91"/>
      <c r="AK2770" s="91"/>
      <c r="AL2770" s="91"/>
      <c r="AM2770" s="91"/>
      <c r="AN2770" s="91"/>
      <c r="AO2770" s="91"/>
    </row>
    <row r="2771" spans="34:41">
      <c r="AH2771" s="91"/>
      <c r="AI2771" s="91"/>
      <c r="AJ2771" s="91"/>
      <c r="AK2771" s="91"/>
      <c r="AL2771" s="91"/>
      <c r="AM2771" s="91"/>
      <c r="AN2771" s="91"/>
      <c r="AO2771" s="91"/>
    </row>
    <row r="2772" spans="34:41">
      <c r="AH2772" s="91"/>
      <c r="AI2772" s="91"/>
      <c r="AJ2772" s="91"/>
      <c r="AK2772" s="91"/>
      <c r="AL2772" s="91"/>
      <c r="AM2772" s="91"/>
      <c r="AN2772" s="91"/>
      <c r="AO2772" s="91"/>
    </row>
    <row r="2773" spans="34:41">
      <c r="AH2773" s="91"/>
      <c r="AI2773" s="91"/>
      <c r="AJ2773" s="91"/>
      <c r="AK2773" s="91"/>
      <c r="AL2773" s="91"/>
      <c r="AM2773" s="91"/>
      <c r="AN2773" s="91"/>
      <c r="AO2773" s="91"/>
    </row>
    <row r="2774" spans="34:41">
      <c r="AH2774" s="91"/>
      <c r="AI2774" s="91"/>
      <c r="AJ2774" s="91"/>
      <c r="AK2774" s="91"/>
      <c r="AL2774" s="91"/>
      <c r="AM2774" s="91"/>
      <c r="AN2774" s="91"/>
      <c r="AO2774" s="91"/>
    </row>
    <row r="2775" spans="34:41">
      <c r="AH2775" s="91"/>
      <c r="AI2775" s="91"/>
      <c r="AJ2775" s="91"/>
      <c r="AK2775" s="91"/>
      <c r="AL2775" s="91"/>
      <c r="AM2775" s="91"/>
      <c r="AN2775" s="91"/>
      <c r="AO2775" s="91"/>
    </row>
    <row r="2776" spans="34:41">
      <c r="AH2776" s="91"/>
      <c r="AI2776" s="91"/>
      <c r="AJ2776" s="91"/>
      <c r="AK2776" s="91"/>
      <c r="AL2776" s="91"/>
      <c r="AM2776" s="91"/>
      <c r="AN2776" s="91"/>
      <c r="AO2776" s="91"/>
    </row>
    <row r="2777" spans="34:41">
      <c r="AH2777" s="91"/>
      <c r="AI2777" s="91"/>
      <c r="AJ2777" s="91"/>
      <c r="AK2777" s="91"/>
      <c r="AL2777" s="91"/>
      <c r="AM2777" s="91"/>
      <c r="AN2777" s="91"/>
      <c r="AO2777" s="91"/>
    </row>
    <row r="2778" spans="34:41">
      <c r="AH2778" s="91"/>
      <c r="AI2778" s="91"/>
      <c r="AJ2778" s="91"/>
      <c r="AK2778" s="91"/>
      <c r="AL2778" s="91"/>
      <c r="AM2778" s="91"/>
      <c r="AN2778" s="91"/>
      <c r="AO2778" s="91"/>
    </row>
    <row r="2779" spans="34:41">
      <c r="AH2779" s="91"/>
      <c r="AI2779" s="91"/>
      <c r="AJ2779" s="91"/>
      <c r="AK2779" s="91"/>
      <c r="AL2779" s="91"/>
      <c r="AM2779" s="91"/>
      <c r="AN2779" s="91"/>
      <c r="AO2779" s="91"/>
    </row>
    <row r="2780" spans="34:41">
      <c r="AH2780" s="91"/>
      <c r="AI2780" s="91"/>
      <c r="AJ2780" s="91"/>
      <c r="AK2780" s="91"/>
      <c r="AL2780" s="91"/>
      <c r="AM2780" s="91"/>
      <c r="AN2780" s="91"/>
      <c r="AO2780" s="91"/>
    </row>
    <row r="2781" spans="34:41">
      <c r="AH2781" s="91"/>
      <c r="AI2781" s="91"/>
      <c r="AJ2781" s="91"/>
      <c r="AK2781" s="91"/>
      <c r="AL2781" s="91"/>
      <c r="AM2781" s="91"/>
      <c r="AN2781" s="91"/>
      <c r="AO2781" s="91"/>
    </row>
    <row r="2782" spans="34:41">
      <c r="AH2782" s="91"/>
      <c r="AI2782" s="91"/>
      <c r="AJ2782" s="91"/>
      <c r="AK2782" s="91"/>
      <c r="AL2782" s="91"/>
      <c r="AM2782" s="91"/>
      <c r="AN2782" s="91"/>
      <c r="AO2782" s="91"/>
    </row>
    <row r="2783" spans="34:41">
      <c r="AH2783" s="91"/>
      <c r="AI2783" s="91"/>
      <c r="AJ2783" s="91"/>
      <c r="AK2783" s="91"/>
      <c r="AL2783" s="91"/>
      <c r="AM2783" s="91"/>
      <c r="AN2783" s="91"/>
      <c r="AO2783" s="91"/>
    </row>
    <row r="2784" spans="34:41">
      <c r="AH2784" s="91"/>
      <c r="AI2784" s="91"/>
      <c r="AJ2784" s="91"/>
      <c r="AK2784" s="91"/>
      <c r="AL2784" s="91"/>
      <c r="AM2784" s="91"/>
      <c r="AN2784" s="91"/>
      <c r="AO2784" s="91"/>
    </row>
    <row r="2785" spans="34:41">
      <c r="AH2785" s="91"/>
      <c r="AI2785" s="91"/>
      <c r="AJ2785" s="91"/>
      <c r="AK2785" s="91"/>
      <c r="AL2785" s="91"/>
      <c r="AM2785" s="91"/>
      <c r="AN2785" s="91"/>
      <c r="AO2785" s="91"/>
    </row>
    <row r="2786" spans="34:41">
      <c r="AH2786" s="91"/>
      <c r="AI2786" s="91"/>
      <c r="AJ2786" s="91"/>
      <c r="AK2786" s="91"/>
      <c r="AL2786" s="91"/>
      <c r="AM2786" s="91"/>
      <c r="AN2786" s="91"/>
      <c r="AO2786" s="91"/>
    </row>
    <row r="2787" spans="34:41">
      <c r="AH2787" s="91"/>
      <c r="AI2787" s="91"/>
      <c r="AJ2787" s="91"/>
      <c r="AK2787" s="91"/>
      <c r="AL2787" s="91"/>
      <c r="AM2787" s="91"/>
      <c r="AN2787" s="91"/>
      <c r="AO2787" s="91"/>
    </row>
    <row r="2788" spans="34:41">
      <c r="AH2788" s="91"/>
      <c r="AI2788" s="91"/>
      <c r="AJ2788" s="91"/>
      <c r="AK2788" s="91"/>
      <c r="AL2788" s="91"/>
      <c r="AM2788" s="91"/>
      <c r="AN2788" s="91"/>
      <c r="AO2788" s="91"/>
    </row>
    <row r="2789" spans="34:41">
      <c r="AH2789" s="91"/>
      <c r="AI2789" s="91"/>
      <c r="AJ2789" s="91"/>
      <c r="AK2789" s="91"/>
      <c r="AL2789" s="91"/>
      <c r="AM2789" s="91"/>
      <c r="AN2789" s="91"/>
      <c r="AO2789" s="91"/>
    </row>
    <row r="2790" spans="34:41">
      <c r="AH2790" s="91"/>
      <c r="AI2790" s="91"/>
      <c r="AJ2790" s="91"/>
      <c r="AK2790" s="91"/>
      <c r="AL2790" s="91"/>
      <c r="AM2790" s="91"/>
      <c r="AN2790" s="91"/>
      <c r="AO2790" s="91"/>
    </row>
    <row r="2791" spans="34:41">
      <c r="AH2791" s="91"/>
      <c r="AI2791" s="91"/>
      <c r="AJ2791" s="91"/>
      <c r="AK2791" s="91"/>
      <c r="AL2791" s="91"/>
      <c r="AM2791" s="91"/>
      <c r="AN2791" s="91"/>
      <c r="AO2791" s="91"/>
    </row>
    <row r="2792" spans="34:41">
      <c r="AH2792" s="91"/>
      <c r="AI2792" s="91"/>
      <c r="AJ2792" s="91"/>
      <c r="AK2792" s="91"/>
      <c r="AL2792" s="91"/>
      <c r="AM2792" s="91"/>
      <c r="AN2792" s="91"/>
      <c r="AO2792" s="91"/>
    </row>
    <row r="2793" spans="34:41">
      <c r="AH2793" s="91"/>
      <c r="AI2793" s="91"/>
      <c r="AJ2793" s="91"/>
      <c r="AK2793" s="91"/>
      <c r="AL2793" s="91"/>
      <c r="AM2793" s="91"/>
      <c r="AN2793" s="91"/>
      <c r="AO2793" s="91"/>
    </row>
    <row r="2794" spans="34:41">
      <c r="AH2794" s="91"/>
      <c r="AI2794" s="91"/>
      <c r="AJ2794" s="91"/>
      <c r="AK2794" s="91"/>
      <c r="AL2794" s="91"/>
      <c r="AM2794" s="91"/>
      <c r="AN2794" s="91"/>
      <c r="AO2794" s="91"/>
    </row>
    <row r="2795" spans="34:41">
      <c r="AH2795" s="91"/>
      <c r="AI2795" s="91"/>
      <c r="AJ2795" s="91"/>
      <c r="AK2795" s="91"/>
      <c r="AL2795" s="91"/>
      <c r="AM2795" s="91"/>
      <c r="AN2795" s="91"/>
      <c r="AO2795" s="91"/>
    </row>
    <row r="2796" spans="34:41">
      <c r="AH2796" s="91"/>
      <c r="AI2796" s="91"/>
      <c r="AJ2796" s="91"/>
      <c r="AK2796" s="91"/>
      <c r="AL2796" s="91"/>
      <c r="AM2796" s="91"/>
      <c r="AN2796" s="91"/>
      <c r="AO2796" s="91"/>
    </row>
    <row r="2797" spans="34:41">
      <c r="AH2797" s="91"/>
      <c r="AI2797" s="91"/>
      <c r="AJ2797" s="91"/>
      <c r="AK2797" s="91"/>
      <c r="AL2797" s="91"/>
      <c r="AM2797" s="91"/>
      <c r="AN2797" s="91"/>
      <c r="AO2797" s="91"/>
    </row>
    <row r="2798" spans="34:41">
      <c r="AH2798" s="91"/>
      <c r="AI2798" s="91"/>
      <c r="AJ2798" s="91"/>
      <c r="AK2798" s="91"/>
      <c r="AL2798" s="91"/>
      <c r="AM2798" s="91"/>
      <c r="AN2798" s="91"/>
      <c r="AO2798" s="91"/>
    </row>
    <row r="2799" spans="34:41">
      <c r="AH2799" s="91"/>
      <c r="AI2799" s="91"/>
      <c r="AJ2799" s="91"/>
      <c r="AK2799" s="91"/>
      <c r="AL2799" s="91"/>
      <c r="AM2799" s="91"/>
      <c r="AN2799" s="91"/>
      <c r="AO2799" s="91"/>
    </row>
    <row r="2800" spans="34:41">
      <c r="AH2800" s="91"/>
      <c r="AI2800" s="91"/>
      <c r="AJ2800" s="91"/>
      <c r="AK2800" s="91"/>
      <c r="AL2800" s="91"/>
      <c r="AM2800" s="91"/>
      <c r="AN2800" s="91"/>
      <c r="AO2800" s="91"/>
    </row>
    <row r="2801" spans="34:41">
      <c r="AH2801" s="91"/>
      <c r="AI2801" s="91"/>
      <c r="AJ2801" s="91"/>
      <c r="AK2801" s="91"/>
      <c r="AL2801" s="91"/>
      <c r="AM2801" s="91"/>
      <c r="AN2801" s="91"/>
      <c r="AO2801" s="91"/>
    </row>
    <row r="2802" spans="34:41">
      <c r="AH2802" s="91"/>
      <c r="AI2802" s="91"/>
      <c r="AJ2802" s="91"/>
      <c r="AK2802" s="91"/>
      <c r="AL2802" s="91"/>
      <c r="AM2802" s="91"/>
      <c r="AN2802" s="91"/>
      <c r="AO2802" s="91"/>
    </row>
    <row r="2803" spans="34:41">
      <c r="AH2803" s="91"/>
      <c r="AI2803" s="91"/>
      <c r="AJ2803" s="91"/>
      <c r="AK2803" s="91"/>
      <c r="AL2803" s="91"/>
      <c r="AM2803" s="91"/>
      <c r="AN2803" s="91"/>
      <c r="AO2803" s="91"/>
    </row>
    <row r="2804" spans="34:41">
      <c r="AH2804" s="91"/>
      <c r="AI2804" s="91"/>
      <c r="AJ2804" s="91"/>
      <c r="AK2804" s="91"/>
      <c r="AL2804" s="91"/>
      <c r="AM2804" s="91"/>
      <c r="AN2804" s="91"/>
      <c r="AO2804" s="91"/>
    </row>
    <row r="2805" spans="34:41">
      <c r="AH2805" s="91"/>
      <c r="AI2805" s="91"/>
      <c r="AJ2805" s="91"/>
      <c r="AK2805" s="91"/>
      <c r="AL2805" s="91"/>
      <c r="AM2805" s="91"/>
      <c r="AN2805" s="91"/>
      <c r="AO2805" s="91"/>
    </row>
    <row r="2806" spans="34:41">
      <c r="AH2806" s="91"/>
      <c r="AI2806" s="91"/>
      <c r="AJ2806" s="91"/>
      <c r="AK2806" s="91"/>
      <c r="AL2806" s="91"/>
      <c r="AM2806" s="91"/>
      <c r="AN2806" s="91"/>
      <c r="AO2806" s="91"/>
    </row>
    <row r="2807" spans="34:41">
      <c r="AH2807" s="91"/>
      <c r="AI2807" s="91"/>
      <c r="AJ2807" s="91"/>
      <c r="AK2807" s="91"/>
      <c r="AL2807" s="91"/>
      <c r="AM2807" s="91"/>
      <c r="AN2807" s="91"/>
      <c r="AO2807" s="91"/>
    </row>
    <row r="2808" spans="34:41">
      <c r="AH2808" s="91"/>
      <c r="AI2808" s="91"/>
      <c r="AJ2808" s="91"/>
      <c r="AK2808" s="91"/>
      <c r="AL2808" s="91"/>
      <c r="AM2808" s="91"/>
      <c r="AN2808" s="91"/>
      <c r="AO2808" s="91"/>
    </row>
    <row r="2809" spans="34:41">
      <c r="AH2809" s="91"/>
      <c r="AI2809" s="91"/>
      <c r="AJ2809" s="91"/>
      <c r="AK2809" s="91"/>
      <c r="AL2809" s="91"/>
      <c r="AM2809" s="91"/>
      <c r="AN2809" s="91"/>
      <c r="AO2809" s="91"/>
    </row>
    <row r="2810" spans="34:41">
      <c r="AH2810" s="91"/>
      <c r="AI2810" s="91"/>
      <c r="AJ2810" s="91"/>
      <c r="AK2810" s="91"/>
      <c r="AL2810" s="91"/>
      <c r="AM2810" s="91"/>
      <c r="AN2810" s="91"/>
      <c r="AO2810" s="91"/>
    </row>
    <row r="2811" spans="34:41">
      <c r="AH2811" s="91"/>
      <c r="AI2811" s="91"/>
      <c r="AJ2811" s="91"/>
      <c r="AK2811" s="91"/>
      <c r="AL2811" s="91"/>
      <c r="AM2811" s="91"/>
      <c r="AN2811" s="91"/>
      <c r="AO2811" s="91"/>
    </row>
    <row r="2812" spans="34:41">
      <c r="AH2812" s="91"/>
      <c r="AI2812" s="91"/>
      <c r="AJ2812" s="91"/>
      <c r="AK2812" s="91"/>
      <c r="AL2812" s="91"/>
      <c r="AM2812" s="91"/>
      <c r="AN2812" s="91"/>
      <c r="AO2812" s="91"/>
    </row>
    <row r="2813" spans="34:41">
      <c r="AH2813" s="91"/>
      <c r="AI2813" s="91"/>
      <c r="AJ2813" s="91"/>
      <c r="AK2813" s="91"/>
      <c r="AL2813" s="91"/>
      <c r="AM2813" s="91"/>
      <c r="AN2813" s="91"/>
      <c r="AO2813" s="91"/>
    </row>
    <row r="2814" spans="34:41">
      <c r="AH2814" s="91"/>
      <c r="AI2814" s="91"/>
      <c r="AJ2814" s="91"/>
      <c r="AK2814" s="91"/>
      <c r="AL2814" s="91"/>
      <c r="AM2814" s="91"/>
      <c r="AN2814" s="91"/>
      <c r="AO2814" s="91"/>
    </row>
    <row r="2815" spans="34:41">
      <c r="AH2815" s="91"/>
      <c r="AI2815" s="91"/>
      <c r="AJ2815" s="91"/>
      <c r="AK2815" s="91"/>
      <c r="AL2815" s="91"/>
      <c r="AM2815" s="91"/>
      <c r="AN2815" s="91"/>
      <c r="AO2815" s="91"/>
    </row>
    <row r="2816" spans="34:41">
      <c r="AH2816" s="91"/>
      <c r="AI2816" s="91"/>
      <c r="AJ2816" s="91"/>
      <c r="AK2816" s="91"/>
      <c r="AL2816" s="91"/>
      <c r="AM2816" s="91"/>
      <c r="AN2816" s="91"/>
      <c r="AO2816" s="91"/>
    </row>
    <row r="2817" spans="34:41">
      <c r="AH2817" s="91"/>
      <c r="AI2817" s="91"/>
      <c r="AJ2817" s="91"/>
      <c r="AK2817" s="91"/>
      <c r="AL2817" s="91"/>
      <c r="AM2817" s="91"/>
      <c r="AN2817" s="91"/>
      <c r="AO2817" s="91"/>
    </row>
    <row r="2818" spans="34:41">
      <c r="AH2818" s="91"/>
      <c r="AI2818" s="91"/>
      <c r="AJ2818" s="91"/>
      <c r="AK2818" s="91"/>
      <c r="AL2818" s="91"/>
      <c r="AM2818" s="91"/>
      <c r="AN2818" s="91"/>
      <c r="AO2818" s="91"/>
    </row>
    <row r="2819" spans="34:41">
      <c r="AH2819" s="91"/>
      <c r="AI2819" s="91"/>
      <c r="AJ2819" s="91"/>
      <c r="AK2819" s="91"/>
      <c r="AL2819" s="91"/>
      <c r="AM2819" s="91"/>
      <c r="AN2819" s="91"/>
      <c r="AO2819" s="91"/>
    </row>
    <row r="2820" spans="34:41">
      <c r="AH2820" s="91"/>
      <c r="AI2820" s="91"/>
      <c r="AJ2820" s="91"/>
      <c r="AK2820" s="91"/>
      <c r="AL2820" s="91"/>
      <c r="AM2820" s="91"/>
      <c r="AN2820" s="91"/>
      <c r="AO2820" s="91"/>
    </row>
    <row r="2821" spans="34:41">
      <c r="AH2821" s="91"/>
      <c r="AI2821" s="91"/>
      <c r="AJ2821" s="91"/>
      <c r="AK2821" s="91"/>
      <c r="AL2821" s="91"/>
      <c r="AM2821" s="91"/>
      <c r="AN2821" s="91"/>
      <c r="AO2821" s="91"/>
    </row>
    <row r="2822" spans="34:41">
      <c r="AH2822" s="91"/>
      <c r="AI2822" s="91"/>
      <c r="AJ2822" s="91"/>
      <c r="AK2822" s="91"/>
      <c r="AL2822" s="91"/>
      <c r="AM2822" s="91"/>
      <c r="AN2822" s="91"/>
      <c r="AO2822" s="91"/>
    </row>
    <row r="2823" spans="34:41">
      <c r="AH2823" s="91"/>
      <c r="AI2823" s="91"/>
      <c r="AJ2823" s="91"/>
      <c r="AK2823" s="91"/>
      <c r="AL2823" s="91"/>
      <c r="AM2823" s="91"/>
      <c r="AN2823" s="91"/>
      <c r="AO2823" s="91"/>
    </row>
    <row r="2824" spans="34:41">
      <c r="AH2824" s="91"/>
      <c r="AI2824" s="91"/>
      <c r="AJ2824" s="91"/>
      <c r="AK2824" s="91"/>
      <c r="AL2824" s="91"/>
      <c r="AM2824" s="91"/>
      <c r="AN2824" s="91"/>
      <c r="AO2824" s="91"/>
    </row>
    <row r="2825" spans="34:41">
      <c r="AH2825" s="91"/>
      <c r="AI2825" s="91"/>
      <c r="AJ2825" s="91"/>
      <c r="AK2825" s="91"/>
      <c r="AL2825" s="91"/>
      <c r="AM2825" s="91"/>
      <c r="AN2825" s="91"/>
      <c r="AO2825" s="91"/>
    </row>
    <row r="2826" spans="34:41">
      <c r="AH2826" s="91"/>
      <c r="AI2826" s="91"/>
      <c r="AJ2826" s="91"/>
      <c r="AK2826" s="91"/>
      <c r="AL2826" s="91"/>
      <c r="AM2826" s="91"/>
      <c r="AN2826" s="91"/>
      <c r="AO2826" s="91"/>
    </row>
    <row r="2827" spans="34:41">
      <c r="AH2827" s="91"/>
      <c r="AI2827" s="91"/>
      <c r="AJ2827" s="91"/>
      <c r="AK2827" s="91"/>
      <c r="AL2827" s="91"/>
      <c r="AM2827" s="91"/>
      <c r="AN2827" s="91"/>
      <c r="AO2827" s="91"/>
    </row>
    <row r="2828" spans="34:41">
      <c r="AH2828" s="91"/>
      <c r="AI2828" s="91"/>
      <c r="AJ2828" s="91"/>
      <c r="AK2828" s="91"/>
      <c r="AL2828" s="91"/>
      <c r="AM2828" s="91"/>
      <c r="AN2828" s="91"/>
      <c r="AO2828" s="91"/>
    </row>
    <row r="2829" spans="34:41">
      <c r="AH2829" s="91"/>
      <c r="AI2829" s="91"/>
      <c r="AJ2829" s="91"/>
      <c r="AK2829" s="91"/>
      <c r="AL2829" s="91"/>
      <c r="AM2829" s="91"/>
      <c r="AN2829" s="91"/>
      <c r="AO2829" s="91"/>
    </row>
    <row r="2830" spans="34:41">
      <c r="AH2830" s="91"/>
      <c r="AI2830" s="91"/>
      <c r="AJ2830" s="91"/>
      <c r="AK2830" s="91"/>
      <c r="AL2830" s="91"/>
      <c r="AM2830" s="91"/>
      <c r="AN2830" s="91"/>
      <c r="AO2830" s="91"/>
    </row>
    <row r="2831" spans="34:41">
      <c r="AH2831" s="91"/>
      <c r="AI2831" s="91"/>
      <c r="AJ2831" s="91"/>
      <c r="AK2831" s="91"/>
      <c r="AL2831" s="91"/>
      <c r="AM2831" s="91"/>
      <c r="AN2831" s="91"/>
      <c r="AO2831" s="91"/>
    </row>
    <row r="2832" spans="34:41">
      <c r="AH2832" s="91"/>
      <c r="AI2832" s="91"/>
      <c r="AJ2832" s="91"/>
      <c r="AK2832" s="91"/>
      <c r="AL2832" s="91"/>
      <c r="AM2832" s="91"/>
      <c r="AN2832" s="91"/>
      <c r="AO2832" s="91"/>
    </row>
    <row r="2833" spans="34:41">
      <c r="AH2833" s="91"/>
      <c r="AI2833" s="91"/>
      <c r="AJ2833" s="91"/>
      <c r="AK2833" s="91"/>
      <c r="AL2833" s="91"/>
      <c r="AM2833" s="91"/>
      <c r="AN2833" s="91"/>
      <c r="AO2833" s="91"/>
    </row>
    <row r="2834" spans="34:41">
      <c r="AH2834" s="91"/>
      <c r="AI2834" s="91"/>
      <c r="AJ2834" s="91"/>
      <c r="AK2834" s="91"/>
      <c r="AL2834" s="91"/>
      <c r="AM2834" s="91"/>
      <c r="AN2834" s="91"/>
      <c r="AO2834" s="91"/>
    </row>
    <row r="2835" spans="34:41">
      <c r="AH2835" s="91"/>
      <c r="AI2835" s="91"/>
      <c r="AJ2835" s="91"/>
      <c r="AK2835" s="91"/>
      <c r="AL2835" s="91"/>
      <c r="AM2835" s="91"/>
      <c r="AN2835" s="91"/>
      <c r="AO2835" s="91"/>
    </row>
    <row r="2836" spans="34:41">
      <c r="AH2836" s="91"/>
      <c r="AI2836" s="91"/>
      <c r="AJ2836" s="91"/>
      <c r="AK2836" s="91"/>
      <c r="AL2836" s="91"/>
      <c r="AM2836" s="91"/>
      <c r="AN2836" s="91"/>
      <c r="AO2836" s="91"/>
    </row>
    <row r="2837" spans="34:41">
      <c r="AH2837" s="91"/>
      <c r="AI2837" s="91"/>
      <c r="AJ2837" s="91"/>
      <c r="AK2837" s="91"/>
      <c r="AL2837" s="91"/>
      <c r="AM2837" s="91"/>
      <c r="AN2837" s="91"/>
      <c r="AO2837" s="91"/>
    </row>
    <row r="2838" spans="34:41">
      <c r="AH2838" s="91"/>
      <c r="AI2838" s="91"/>
      <c r="AJ2838" s="91"/>
      <c r="AK2838" s="91"/>
      <c r="AL2838" s="91"/>
      <c r="AM2838" s="91"/>
      <c r="AN2838" s="91"/>
      <c r="AO2838" s="91"/>
    </row>
    <row r="2839" spans="34:41">
      <c r="AH2839" s="91"/>
      <c r="AI2839" s="91"/>
      <c r="AJ2839" s="91"/>
      <c r="AK2839" s="91"/>
      <c r="AL2839" s="91"/>
      <c r="AM2839" s="91"/>
      <c r="AN2839" s="91"/>
      <c r="AO2839" s="91"/>
    </row>
    <row r="2840" spans="34:41">
      <c r="AH2840" s="91"/>
      <c r="AI2840" s="91"/>
      <c r="AJ2840" s="91"/>
      <c r="AK2840" s="91"/>
      <c r="AL2840" s="91"/>
      <c r="AM2840" s="91"/>
      <c r="AN2840" s="91"/>
      <c r="AO2840" s="91"/>
    </row>
    <row r="2841" spans="34:41">
      <c r="AH2841" s="91"/>
      <c r="AI2841" s="91"/>
      <c r="AJ2841" s="91"/>
      <c r="AK2841" s="91"/>
      <c r="AL2841" s="91"/>
      <c r="AM2841" s="91"/>
      <c r="AN2841" s="91"/>
      <c r="AO2841" s="91"/>
    </row>
    <row r="2842" spans="34:41">
      <c r="AH2842" s="91"/>
      <c r="AI2842" s="91"/>
      <c r="AJ2842" s="91"/>
      <c r="AK2842" s="91"/>
      <c r="AL2842" s="91"/>
      <c r="AM2842" s="91"/>
      <c r="AN2842" s="91"/>
      <c r="AO2842" s="91"/>
    </row>
    <row r="2843" spans="34:41">
      <c r="AH2843" s="91"/>
      <c r="AI2843" s="91"/>
      <c r="AJ2843" s="91"/>
      <c r="AK2843" s="91"/>
      <c r="AL2843" s="91"/>
      <c r="AM2843" s="91"/>
      <c r="AN2843" s="91"/>
      <c r="AO2843" s="91"/>
    </row>
    <row r="2844" spans="34:41">
      <c r="AH2844" s="91"/>
      <c r="AI2844" s="91"/>
      <c r="AJ2844" s="91"/>
      <c r="AK2844" s="91"/>
      <c r="AL2844" s="91"/>
      <c r="AM2844" s="91"/>
      <c r="AN2844" s="91"/>
      <c r="AO2844" s="91"/>
    </row>
    <row r="2845" spans="34:41">
      <c r="AH2845" s="91"/>
      <c r="AI2845" s="91"/>
      <c r="AJ2845" s="91"/>
      <c r="AK2845" s="91"/>
      <c r="AL2845" s="91"/>
      <c r="AM2845" s="91"/>
      <c r="AN2845" s="91"/>
      <c r="AO2845" s="91"/>
    </row>
    <row r="2846" spans="34:41">
      <c r="AH2846" s="91"/>
      <c r="AI2846" s="91"/>
      <c r="AJ2846" s="91"/>
      <c r="AK2846" s="91"/>
      <c r="AL2846" s="91"/>
      <c r="AM2846" s="91"/>
      <c r="AN2846" s="91"/>
      <c r="AO2846" s="91"/>
    </row>
    <row r="2847" spans="34:41">
      <c r="AH2847" s="91"/>
      <c r="AI2847" s="91"/>
      <c r="AJ2847" s="91"/>
      <c r="AK2847" s="91"/>
      <c r="AL2847" s="91"/>
      <c r="AM2847" s="91"/>
      <c r="AN2847" s="91"/>
      <c r="AO2847" s="91"/>
    </row>
    <row r="2848" spans="34:41">
      <c r="AH2848" s="91"/>
      <c r="AI2848" s="91"/>
      <c r="AJ2848" s="91"/>
      <c r="AK2848" s="91"/>
      <c r="AL2848" s="91"/>
      <c r="AM2848" s="91"/>
      <c r="AN2848" s="91"/>
      <c r="AO2848" s="91"/>
    </row>
    <row r="2849" spans="34:41">
      <c r="AH2849" s="91"/>
      <c r="AI2849" s="91"/>
      <c r="AJ2849" s="91"/>
      <c r="AK2849" s="91"/>
      <c r="AL2849" s="91"/>
      <c r="AM2849" s="91"/>
      <c r="AN2849" s="91"/>
      <c r="AO2849" s="91"/>
    </row>
    <row r="2850" spans="34:41">
      <c r="AH2850" s="91"/>
      <c r="AI2850" s="91"/>
      <c r="AJ2850" s="91"/>
      <c r="AK2850" s="91"/>
      <c r="AL2850" s="91"/>
      <c r="AM2850" s="91"/>
      <c r="AN2850" s="91"/>
      <c r="AO2850" s="91"/>
    </row>
    <row r="2851" spans="34:41">
      <c r="AH2851" s="91"/>
      <c r="AI2851" s="91"/>
      <c r="AJ2851" s="91"/>
      <c r="AK2851" s="91"/>
      <c r="AL2851" s="91"/>
      <c r="AM2851" s="91"/>
      <c r="AN2851" s="91"/>
      <c r="AO2851" s="91"/>
    </row>
    <row r="2852" spans="34:41">
      <c r="AH2852" s="91"/>
      <c r="AI2852" s="91"/>
      <c r="AJ2852" s="91"/>
      <c r="AK2852" s="91"/>
      <c r="AL2852" s="91"/>
      <c r="AM2852" s="91"/>
      <c r="AN2852" s="91"/>
      <c r="AO2852" s="91"/>
    </row>
    <row r="2853" spans="34:41">
      <c r="AH2853" s="91"/>
      <c r="AI2853" s="91"/>
      <c r="AJ2853" s="91"/>
      <c r="AK2853" s="91"/>
      <c r="AL2853" s="91"/>
      <c r="AM2853" s="91"/>
      <c r="AN2853" s="91"/>
      <c r="AO2853" s="91"/>
    </row>
    <row r="2854" spans="34:41">
      <c r="AH2854" s="91"/>
      <c r="AI2854" s="91"/>
      <c r="AJ2854" s="91"/>
      <c r="AK2854" s="91"/>
      <c r="AL2854" s="91"/>
      <c r="AM2854" s="91"/>
      <c r="AN2854" s="91"/>
      <c r="AO2854" s="91"/>
    </row>
    <row r="2855" spans="34:41">
      <c r="AH2855" s="91"/>
      <c r="AI2855" s="91"/>
      <c r="AJ2855" s="91"/>
      <c r="AK2855" s="91"/>
      <c r="AL2855" s="91"/>
      <c r="AM2855" s="91"/>
      <c r="AN2855" s="91"/>
      <c r="AO2855" s="91"/>
    </row>
    <row r="2856" spans="34:41">
      <c r="AH2856" s="91"/>
      <c r="AI2856" s="91"/>
      <c r="AJ2856" s="91"/>
      <c r="AK2856" s="91"/>
      <c r="AL2856" s="91"/>
      <c r="AM2856" s="91"/>
      <c r="AN2856" s="91"/>
      <c r="AO2856" s="91"/>
    </row>
    <row r="2857" spans="34:41">
      <c r="AH2857" s="91"/>
      <c r="AI2857" s="91"/>
      <c r="AJ2857" s="91"/>
      <c r="AK2857" s="91"/>
      <c r="AL2857" s="91"/>
      <c r="AM2857" s="91"/>
      <c r="AN2857" s="91"/>
      <c r="AO2857" s="91"/>
    </row>
    <row r="2858" spans="34:41">
      <c r="AH2858" s="91"/>
      <c r="AI2858" s="91"/>
      <c r="AJ2858" s="91"/>
      <c r="AK2858" s="91"/>
      <c r="AL2858" s="91"/>
      <c r="AM2858" s="91"/>
      <c r="AN2858" s="91"/>
      <c r="AO2858" s="91"/>
    </row>
    <row r="2859" spans="34:41">
      <c r="AH2859" s="91"/>
      <c r="AI2859" s="91"/>
      <c r="AJ2859" s="91"/>
      <c r="AK2859" s="91"/>
      <c r="AL2859" s="91"/>
      <c r="AM2859" s="91"/>
      <c r="AN2859" s="91"/>
      <c r="AO2859" s="91"/>
    </row>
    <row r="2860" spans="34:41">
      <c r="AH2860" s="91"/>
      <c r="AI2860" s="91"/>
      <c r="AJ2860" s="91"/>
      <c r="AK2860" s="91"/>
      <c r="AL2860" s="91"/>
      <c r="AM2860" s="91"/>
      <c r="AN2860" s="91"/>
      <c r="AO2860" s="91"/>
    </row>
    <row r="2861" spans="34:41">
      <c r="AH2861" s="91"/>
      <c r="AI2861" s="91"/>
      <c r="AJ2861" s="91"/>
      <c r="AK2861" s="91"/>
      <c r="AL2861" s="91"/>
      <c r="AM2861" s="91"/>
      <c r="AN2861" s="91"/>
      <c r="AO2861" s="91"/>
    </row>
    <row r="2862" spans="34:41">
      <c r="AH2862" s="91"/>
      <c r="AI2862" s="91"/>
      <c r="AJ2862" s="91"/>
      <c r="AK2862" s="91"/>
      <c r="AL2862" s="91"/>
      <c r="AM2862" s="91"/>
      <c r="AN2862" s="91"/>
      <c r="AO2862" s="91"/>
    </row>
    <row r="2863" spans="34:41">
      <c r="AH2863" s="91"/>
      <c r="AI2863" s="91"/>
      <c r="AJ2863" s="91"/>
      <c r="AK2863" s="91"/>
      <c r="AL2863" s="91"/>
      <c r="AM2863" s="91"/>
      <c r="AN2863" s="91"/>
      <c r="AO2863" s="91"/>
    </row>
    <row r="2864" spans="34:41">
      <c r="AH2864" s="91"/>
      <c r="AI2864" s="91"/>
      <c r="AJ2864" s="91"/>
      <c r="AK2864" s="91"/>
      <c r="AL2864" s="91"/>
      <c r="AM2864" s="91"/>
      <c r="AN2864" s="91"/>
      <c r="AO2864" s="91"/>
    </row>
    <row r="2865" spans="34:41">
      <c r="AH2865" s="91"/>
      <c r="AI2865" s="91"/>
      <c r="AJ2865" s="91"/>
      <c r="AK2865" s="91"/>
      <c r="AL2865" s="91"/>
      <c r="AM2865" s="91"/>
      <c r="AN2865" s="91"/>
      <c r="AO2865" s="91"/>
    </row>
    <row r="2866" spans="34:41">
      <c r="AH2866" s="91"/>
      <c r="AI2866" s="91"/>
      <c r="AJ2866" s="91"/>
      <c r="AK2866" s="91"/>
      <c r="AL2866" s="91"/>
      <c r="AM2866" s="91"/>
      <c r="AN2866" s="91"/>
      <c r="AO2866" s="91"/>
    </row>
    <row r="2867" spans="34:41">
      <c r="AH2867" s="91"/>
      <c r="AI2867" s="91"/>
      <c r="AJ2867" s="91"/>
      <c r="AK2867" s="91"/>
      <c r="AL2867" s="91"/>
      <c r="AM2867" s="91"/>
      <c r="AN2867" s="91"/>
      <c r="AO2867" s="91"/>
    </row>
    <row r="2868" spans="34:41">
      <c r="AH2868" s="91"/>
      <c r="AI2868" s="91"/>
      <c r="AJ2868" s="91"/>
      <c r="AK2868" s="91"/>
      <c r="AL2868" s="91"/>
      <c r="AM2868" s="91"/>
      <c r="AN2868" s="91"/>
      <c r="AO2868" s="91"/>
    </row>
    <row r="2869" spans="34:41">
      <c r="AH2869" s="91"/>
      <c r="AI2869" s="91"/>
      <c r="AJ2869" s="91"/>
      <c r="AK2869" s="91"/>
      <c r="AL2869" s="91"/>
      <c r="AM2869" s="91"/>
      <c r="AN2869" s="91"/>
      <c r="AO2869" s="91"/>
    </row>
    <row r="2870" spans="34:41">
      <c r="AH2870" s="91"/>
      <c r="AI2870" s="91"/>
      <c r="AJ2870" s="91"/>
      <c r="AK2870" s="91"/>
      <c r="AL2870" s="91"/>
      <c r="AM2870" s="91"/>
      <c r="AN2870" s="91"/>
      <c r="AO2870" s="91"/>
    </row>
    <row r="2871" spans="34:41">
      <c r="AH2871" s="91"/>
      <c r="AI2871" s="91"/>
      <c r="AJ2871" s="91"/>
      <c r="AK2871" s="91"/>
      <c r="AL2871" s="91"/>
      <c r="AM2871" s="91"/>
      <c r="AN2871" s="91"/>
      <c r="AO2871" s="91"/>
    </row>
    <row r="2872" spans="34:41">
      <c r="AH2872" s="91"/>
      <c r="AI2872" s="91"/>
      <c r="AJ2872" s="91"/>
      <c r="AK2872" s="91"/>
      <c r="AL2872" s="91"/>
      <c r="AM2872" s="91"/>
      <c r="AN2872" s="91"/>
      <c r="AO2872" s="91"/>
    </row>
    <row r="2873" spans="34:41">
      <c r="AH2873" s="91"/>
      <c r="AI2873" s="91"/>
      <c r="AJ2873" s="91"/>
      <c r="AK2873" s="91"/>
      <c r="AL2873" s="91"/>
      <c r="AM2873" s="91"/>
      <c r="AN2873" s="91"/>
      <c r="AO2873" s="91"/>
    </row>
    <row r="2874" spans="34:41">
      <c r="AH2874" s="91"/>
      <c r="AI2874" s="91"/>
      <c r="AJ2874" s="91"/>
      <c r="AK2874" s="91"/>
      <c r="AL2874" s="91"/>
      <c r="AM2874" s="91"/>
      <c r="AN2874" s="91"/>
      <c r="AO2874" s="91"/>
    </row>
    <row r="2875" spans="34:41">
      <c r="AH2875" s="91"/>
      <c r="AI2875" s="91"/>
      <c r="AJ2875" s="91"/>
      <c r="AK2875" s="91"/>
      <c r="AL2875" s="91"/>
      <c r="AM2875" s="91"/>
      <c r="AN2875" s="91"/>
      <c r="AO2875" s="91"/>
    </row>
    <row r="2876" spans="34:41">
      <c r="AH2876" s="91"/>
      <c r="AI2876" s="91"/>
      <c r="AJ2876" s="91"/>
      <c r="AK2876" s="91"/>
      <c r="AL2876" s="91"/>
      <c r="AM2876" s="91"/>
      <c r="AN2876" s="91"/>
      <c r="AO2876" s="91"/>
    </row>
    <row r="2877" spans="34:41">
      <c r="AH2877" s="91"/>
      <c r="AI2877" s="91"/>
      <c r="AJ2877" s="91"/>
      <c r="AK2877" s="91"/>
      <c r="AL2877" s="91"/>
      <c r="AM2877" s="91"/>
      <c r="AN2877" s="91"/>
      <c r="AO2877" s="91"/>
    </row>
    <row r="2878" spans="34:41">
      <c r="AH2878" s="91"/>
      <c r="AI2878" s="91"/>
      <c r="AJ2878" s="91"/>
      <c r="AK2878" s="91"/>
      <c r="AL2878" s="91"/>
      <c r="AM2878" s="91"/>
      <c r="AN2878" s="91"/>
      <c r="AO2878" s="91"/>
    </row>
    <row r="2879" spans="34:41">
      <c r="AH2879" s="91"/>
      <c r="AI2879" s="91"/>
      <c r="AJ2879" s="91"/>
      <c r="AK2879" s="91"/>
      <c r="AL2879" s="91"/>
      <c r="AM2879" s="91"/>
      <c r="AN2879" s="91"/>
      <c r="AO2879" s="91"/>
    </row>
    <row r="2880" spans="34:41">
      <c r="AH2880" s="91"/>
      <c r="AI2880" s="91"/>
      <c r="AJ2880" s="91"/>
      <c r="AK2880" s="91"/>
      <c r="AL2880" s="91"/>
      <c r="AM2880" s="91"/>
      <c r="AN2880" s="91"/>
      <c r="AO2880" s="91"/>
    </row>
    <row r="2881" spans="34:41">
      <c r="AH2881" s="91"/>
      <c r="AI2881" s="91"/>
      <c r="AJ2881" s="91"/>
      <c r="AK2881" s="91"/>
      <c r="AL2881" s="91"/>
      <c r="AM2881" s="91"/>
      <c r="AN2881" s="91"/>
      <c r="AO2881" s="91"/>
    </row>
    <row r="2882" spans="34:41">
      <c r="AH2882" s="91"/>
      <c r="AI2882" s="91"/>
      <c r="AJ2882" s="91"/>
      <c r="AK2882" s="91"/>
      <c r="AL2882" s="91"/>
      <c r="AM2882" s="91"/>
      <c r="AN2882" s="91"/>
      <c r="AO2882" s="91"/>
    </row>
    <row r="2883" spans="34:41">
      <c r="AH2883" s="91"/>
      <c r="AI2883" s="91"/>
      <c r="AJ2883" s="91"/>
      <c r="AK2883" s="91"/>
      <c r="AL2883" s="91"/>
      <c r="AM2883" s="91"/>
      <c r="AN2883" s="91"/>
      <c r="AO2883" s="91"/>
    </row>
    <row r="2884" spans="34:41">
      <c r="AH2884" s="91"/>
      <c r="AI2884" s="91"/>
      <c r="AJ2884" s="91"/>
      <c r="AK2884" s="91"/>
      <c r="AL2884" s="91"/>
      <c r="AM2884" s="91"/>
      <c r="AN2884" s="91"/>
      <c r="AO2884" s="91"/>
    </row>
    <row r="2885" spans="34:41">
      <c r="AH2885" s="91"/>
      <c r="AI2885" s="91"/>
      <c r="AJ2885" s="91"/>
      <c r="AK2885" s="91"/>
      <c r="AL2885" s="91"/>
      <c r="AM2885" s="91"/>
      <c r="AN2885" s="91"/>
      <c r="AO2885" s="91"/>
    </row>
    <row r="2886" spans="34:41">
      <c r="AH2886" s="91"/>
      <c r="AI2886" s="91"/>
      <c r="AJ2886" s="91"/>
      <c r="AK2886" s="91"/>
      <c r="AL2886" s="91"/>
      <c r="AM2886" s="91"/>
      <c r="AN2886" s="91"/>
      <c r="AO2886" s="91"/>
    </row>
    <row r="2887" spans="34:41">
      <c r="AH2887" s="91"/>
      <c r="AI2887" s="91"/>
      <c r="AJ2887" s="91"/>
      <c r="AK2887" s="91"/>
      <c r="AL2887" s="91"/>
      <c r="AM2887" s="91"/>
      <c r="AN2887" s="91"/>
      <c r="AO2887" s="91"/>
    </row>
    <row r="2888" spans="34:41">
      <c r="AH2888" s="91"/>
      <c r="AI2888" s="91"/>
      <c r="AJ2888" s="91"/>
      <c r="AK2888" s="91"/>
      <c r="AL2888" s="91"/>
      <c r="AM2888" s="91"/>
      <c r="AN2888" s="91"/>
      <c r="AO2888" s="91"/>
    </row>
    <row r="2889" spans="34:41">
      <c r="AH2889" s="91"/>
      <c r="AI2889" s="91"/>
      <c r="AJ2889" s="91"/>
      <c r="AK2889" s="91"/>
      <c r="AL2889" s="91"/>
      <c r="AM2889" s="91"/>
      <c r="AN2889" s="91"/>
      <c r="AO2889" s="91"/>
    </row>
    <row r="2890" spans="34:41">
      <c r="AH2890" s="91"/>
      <c r="AI2890" s="91"/>
      <c r="AJ2890" s="91"/>
      <c r="AK2890" s="91"/>
      <c r="AL2890" s="91"/>
      <c r="AM2890" s="91"/>
      <c r="AN2890" s="91"/>
      <c r="AO2890" s="91"/>
    </row>
    <row r="2891" spans="34:41">
      <c r="AH2891" s="91"/>
      <c r="AI2891" s="91"/>
      <c r="AJ2891" s="91"/>
      <c r="AK2891" s="91"/>
      <c r="AL2891" s="91"/>
      <c r="AM2891" s="91"/>
      <c r="AN2891" s="91"/>
      <c r="AO2891" s="91"/>
    </row>
    <row r="2892" spans="34:41">
      <c r="AH2892" s="91"/>
      <c r="AI2892" s="91"/>
      <c r="AJ2892" s="91"/>
      <c r="AK2892" s="91"/>
      <c r="AL2892" s="91"/>
      <c r="AM2892" s="91"/>
      <c r="AN2892" s="91"/>
      <c r="AO2892" s="91"/>
    </row>
    <row r="2893" spans="34:41">
      <c r="AH2893" s="91"/>
      <c r="AI2893" s="91"/>
      <c r="AJ2893" s="91"/>
      <c r="AK2893" s="91"/>
      <c r="AL2893" s="91"/>
      <c r="AM2893" s="91"/>
      <c r="AN2893" s="91"/>
      <c r="AO2893" s="91"/>
    </row>
    <row r="2894" spans="34:41">
      <c r="AH2894" s="91"/>
      <c r="AI2894" s="91"/>
      <c r="AJ2894" s="91"/>
      <c r="AK2894" s="91"/>
      <c r="AL2894" s="91"/>
      <c r="AM2894" s="91"/>
      <c r="AN2894" s="91"/>
      <c r="AO2894" s="91"/>
    </row>
    <row r="2895" spans="34:41">
      <c r="AH2895" s="91"/>
      <c r="AI2895" s="91"/>
      <c r="AJ2895" s="91"/>
      <c r="AK2895" s="91"/>
      <c r="AL2895" s="91"/>
      <c r="AM2895" s="91"/>
      <c r="AN2895" s="91"/>
      <c r="AO2895" s="91"/>
    </row>
    <row r="2896" spans="34:41">
      <c r="AH2896" s="91"/>
      <c r="AI2896" s="91"/>
      <c r="AJ2896" s="91"/>
      <c r="AK2896" s="91"/>
      <c r="AL2896" s="91"/>
      <c r="AM2896" s="91"/>
      <c r="AN2896" s="91"/>
      <c r="AO2896" s="91"/>
    </row>
    <row r="2897" spans="34:41">
      <c r="AH2897" s="91"/>
      <c r="AI2897" s="91"/>
      <c r="AJ2897" s="91"/>
      <c r="AK2897" s="91"/>
      <c r="AL2897" s="91"/>
      <c r="AM2897" s="91"/>
      <c r="AN2897" s="91"/>
      <c r="AO2897" s="91"/>
    </row>
    <row r="2898" spans="34:41">
      <c r="AH2898" s="91"/>
      <c r="AI2898" s="91"/>
      <c r="AJ2898" s="91"/>
      <c r="AK2898" s="91"/>
      <c r="AL2898" s="91"/>
      <c r="AM2898" s="91"/>
      <c r="AN2898" s="91"/>
      <c r="AO2898" s="91"/>
    </row>
    <row r="2899" spans="34:41">
      <c r="AH2899" s="91"/>
      <c r="AI2899" s="91"/>
      <c r="AJ2899" s="91"/>
      <c r="AK2899" s="91"/>
      <c r="AL2899" s="91"/>
      <c r="AM2899" s="91"/>
      <c r="AN2899" s="91"/>
      <c r="AO2899" s="91"/>
    </row>
    <row r="2900" spans="34:41">
      <c r="AH2900" s="91"/>
      <c r="AI2900" s="91"/>
      <c r="AJ2900" s="91"/>
      <c r="AK2900" s="91"/>
      <c r="AL2900" s="91"/>
      <c r="AM2900" s="91"/>
      <c r="AN2900" s="91"/>
      <c r="AO2900" s="91"/>
    </row>
    <row r="2901" spans="34:41">
      <c r="AH2901" s="91"/>
      <c r="AI2901" s="91"/>
      <c r="AJ2901" s="91"/>
      <c r="AK2901" s="91"/>
      <c r="AL2901" s="91"/>
      <c r="AM2901" s="91"/>
      <c r="AN2901" s="91"/>
      <c r="AO2901" s="91"/>
    </row>
    <row r="2902" spans="34:41">
      <c r="AH2902" s="91"/>
      <c r="AI2902" s="91"/>
      <c r="AJ2902" s="91"/>
      <c r="AK2902" s="91"/>
      <c r="AL2902" s="91"/>
      <c r="AM2902" s="91"/>
      <c r="AN2902" s="91"/>
      <c r="AO2902" s="91"/>
    </row>
    <row r="2903" spans="34:41">
      <c r="AH2903" s="91"/>
      <c r="AI2903" s="91"/>
      <c r="AJ2903" s="91"/>
      <c r="AK2903" s="91"/>
      <c r="AL2903" s="91"/>
      <c r="AM2903" s="91"/>
      <c r="AN2903" s="91"/>
      <c r="AO2903" s="91"/>
    </row>
    <row r="2904" spans="34:41">
      <c r="AH2904" s="91"/>
      <c r="AI2904" s="91"/>
      <c r="AJ2904" s="91"/>
      <c r="AK2904" s="91"/>
      <c r="AL2904" s="91"/>
      <c r="AM2904" s="91"/>
      <c r="AN2904" s="91"/>
      <c r="AO2904" s="91"/>
    </row>
    <row r="2905" spans="34:41">
      <c r="AH2905" s="91"/>
      <c r="AI2905" s="91"/>
      <c r="AJ2905" s="91"/>
      <c r="AK2905" s="91"/>
      <c r="AL2905" s="91"/>
      <c r="AM2905" s="91"/>
      <c r="AN2905" s="91"/>
      <c r="AO2905" s="91"/>
    </row>
    <row r="2906" spans="34:41">
      <c r="AH2906" s="91"/>
      <c r="AI2906" s="91"/>
      <c r="AJ2906" s="91"/>
      <c r="AK2906" s="91"/>
      <c r="AL2906" s="91"/>
      <c r="AM2906" s="91"/>
      <c r="AN2906" s="91"/>
      <c r="AO2906" s="91"/>
    </row>
    <row r="2907" spans="34:41">
      <c r="AH2907" s="91"/>
      <c r="AI2907" s="91"/>
      <c r="AJ2907" s="91"/>
      <c r="AK2907" s="91"/>
      <c r="AL2907" s="91"/>
      <c r="AM2907" s="91"/>
      <c r="AN2907" s="91"/>
      <c r="AO2907" s="91"/>
    </row>
    <row r="2908" spans="34:41">
      <c r="AH2908" s="91"/>
      <c r="AI2908" s="91"/>
      <c r="AJ2908" s="91"/>
      <c r="AK2908" s="91"/>
      <c r="AL2908" s="91"/>
      <c r="AM2908" s="91"/>
      <c r="AN2908" s="91"/>
      <c r="AO2908" s="91"/>
    </row>
    <row r="2909" spans="34:41">
      <c r="AH2909" s="91"/>
      <c r="AI2909" s="91"/>
      <c r="AJ2909" s="91"/>
      <c r="AK2909" s="91"/>
      <c r="AL2909" s="91"/>
      <c r="AM2909" s="91"/>
      <c r="AN2909" s="91"/>
      <c r="AO2909" s="91"/>
    </row>
    <row r="2910" spans="34:41">
      <c r="AH2910" s="91"/>
      <c r="AI2910" s="91"/>
      <c r="AJ2910" s="91"/>
      <c r="AK2910" s="91"/>
      <c r="AL2910" s="91"/>
      <c r="AM2910" s="91"/>
      <c r="AN2910" s="91"/>
      <c r="AO2910" s="91"/>
    </row>
    <row r="2911" spans="34:41">
      <c r="AH2911" s="91"/>
      <c r="AI2911" s="91"/>
      <c r="AJ2911" s="91"/>
      <c r="AK2911" s="91"/>
      <c r="AL2911" s="91"/>
      <c r="AM2911" s="91"/>
      <c r="AN2911" s="91"/>
      <c r="AO2911" s="91"/>
    </row>
    <row r="2912" spans="34:41">
      <c r="AH2912" s="91"/>
      <c r="AI2912" s="91"/>
      <c r="AJ2912" s="91"/>
      <c r="AK2912" s="91"/>
      <c r="AL2912" s="91"/>
      <c r="AM2912" s="91"/>
      <c r="AN2912" s="91"/>
      <c r="AO2912" s="91"/>
    </row>
    <row r="2913" spans="34:41">
      <c r="AH2913" s="91"/>
      <c r="AI2913" s="91"/>
      <c r="AJ2913" s="91"/>
      <c r="AK2913" s="91"/>
      <c r="AL2913" s="91"/>
      <c r="AM2913" s="91"/>
      <c r="AN2913" s="91"/>
      <c r="AO2913" s="91"/>
    </row>
    <row r="2914" spans="34:41">
      <c r="AH2914" s="91"/>
      <c r="AI2914" s="91"/>
      <c r="AJ2914" s="91"/>
      <c r="AK2914" s="91"/>
      <c r="AL2914" s="91"/>
      <c r="AM2914" s="91"/>
      <c r="AN2914" s="91"/>
      <c r="AO2914" s="91"/>
    </row>
    <row r="2915" spans="34:41">
      <c r="AH2915" s="91"/>
      <c r="AI2915" s="91"/>
      <c r="AJ2915" s="91"/>
      <c r="AK2915" s="91"/>
      <c r="AL2915" s="91"/>
      <c r="AM2915" s="91"/>
      <c r="AN2915" s="91"/>
      <c r="AO2915" s="91"/>
    </row>
    <row r="2916" spans="34:41">
      <c r="AH2916" s="91"/>
      <c r="AI2916" s="91"/>
      <c r="AJ2916" s="91"/>
      <c r="AK2916" s="91"/>
      <c r="AL2916" s="91"/>
      <c r="AM2916" s="91"/>
      <c r="AN2916" s="91"/>
      <c r="AO2916" s="91"/>
    </row>
    <row r="2917" spans="34:41">
      <c r="AH2917" s="91"/>
      <c r="AI2917" s="91"/>
      <c r="AJ2917" s="91"/>
      <c r="AK2917" s="91"/>
      <c r="AL2917" s="91"/>
      <c r="AM2917" s="91"/>
      <c r="AN2917" s="91"/>
      <c r="AO2917" s="91"/>
    </row>
    <row r="2918" spans="34:41">
      <c r="AH2918" s="91"/>
      <c r="AI2918" s="91"/>
      <c r="AJ2918" s="91"/>
      <c r="AK2918" s="91"/>
      <c r="AL2918" s="91"/>
      <c r="AM2918" s="91"/>
      <c r="AN2918" s="91"/>
      <c r="AO2918" s="91"/>
    </row>
    <row r="2919" spans="34:41">
      <c r="AH2919" s="91"/>
      <c r="AI2919" s="91"/>
      <c r="AJ2919" s="91"/>
      <c r="AK2919" s="91"/>
      <c r="AL2919" s="91"/>
      <c r="AM2919" s="91"/>
      <c r="AN2919" s="91"/>
      <c r="AO2919" s="91"/>
    </row>
    <row r="2920" spans="34:41">
      <c r="AH2920" s="91"/>
      <c r="AI2920" s="91"/>
      <c r="AJ2920" s="91"/>
      <c r="AK2920" s="91"/>
      <c r="AL2920" s="91"/>
      <c r="AM2920" s="91"/>
      <c r="AN2920" s="91"/>
      <c r="AO2920" s="91"/>
    </row>
    <row r="2921" spans="34:41">
      <c r="AH2921" s="91"/>
      <c r="AI2921" s="91"/>
      <c r="AJ2921" s="91"/>
      <c r="AK2921" s="91"/>
      <c r="AL2921" s="91"/>
      <c r="AM2921" s="91"/>
      <c r="AN2921" s="91"/>
      <c r="AO2921" s="91"/>
    </row>
    <row r="2922" spans="34:41">
      <c r="AH2922" s="91"/>
      <c r="AI2922" s="91"/>
      <c r="AJ2922" s="91"/>
      <c r="AK2922" s="91"/>
      <c r="AL2922" s="91"/>
      <c r="AM2922" s="91"/>
      <c r="AN2922" s="91"/>
      <c r="AO2922" s="91"/>
    </row>
    <row r="2923" spans="34:41">
      <c r="AH2923" s="91"/>
      <c r="AI2923" s="91"/>
      <c r="AJ2923" s="91"/>
      <c r="AK2923" s="91"/>
      <c r="AL2923" s="91"/>
      <c r="AM2923" s="91"/>
      <c r="AN2923" s="91"/>
      <c r="AO2923" s="91"/>
    </row>
    <row r="2924" spans="34:41">
      <c r="AH2924" s="91"/>
      <c r="AI2924" s="91"/>
      <c r="AJ2924" s="91"/>
      <c r="AK2924" s="91"/>
      <c r="AL2924" s="91"/>
      <c r="AM2924" s="91"/>
      <c r="AN2924" s="91"/>
      <c r="AO2924" s="91"/>
    </row>
    <row r="2925" spans="34:41">
      <c r="AH2925" s="91"/>
      <c r="AI2925" s="91"/>
      <c r="AJ2925" s="91"/>
      <c r="AK2925" s="91"/>
      <c r="AL2925" s="91"/>
      <c r="AM2925" s="91"/>
      <c r="AN2925" s="91"/>
      <c r="AO2925" s="91"/>
    </row>
    <row r="2926" spans="34:41">
      <c r="AH2926" s="91"/>
      <c r="AI2926" s="91"/>
      <c r="AJ2926" s="91"/>
      <c r="AK2926" s="91"/>
      <c r="AL2926" s="91"/>
      <c r="AM2926" s="91"/>
      <c r="AN2926" s="91"/>
      <c r="AO2926" s="91"/>
    </row>
    <row r="2927" spans="34:41">
      <c r="AH2927" s="91"/>
      <c r="AI2927" s="91"/>
      <c r="AJ2927" s="91"/>
      <c r="AK2927" s="91"/>
      <c r="AL2927" s="91"/>
      <c r="AM2927" s="91"/>
      <c r="AN2927" s="91"/>
      <c r="AO2927" s="91"/>
    </row>
    <row r="2928" spans="34:41">
      <c r="AH2928" s="91"/>
      <c r="AI2928" s="91"/>
      <c r="AJ2928" s="91"/>
      <c r="AK2928" s="91"/>
      <c r="AL2928" s="91"/>
      <c r="AM2928" s="91"/>
      <c r="AN2928" s="91"/>
      <c r="AO2928" s="91"/>
    </row>
    <row r="2929" spans="34:41">
      <c r="AH2929" s="91"/>
      <c r="AI2929" s="91"/>
      <c r="AJ2929" s="91"/>
      <c r="AK2929" s="91"/>
      <c r="AL2929" s="91"/>
      <c r="AM2929" s="91"/>
      <c r="AN2929" s="91"/>
      <c r="AO2929" s="91"/>
    </row>
    <row r="2930" spans="34:41">
      <c r="AH2930" s="91"/>
      <c r="AI2930" s="91"/>
      <c r="AJ2930" s="91"/>
      <c r="AK2930" s="91"/>
      <c r="AL2930" s="91"/>
      <c r="AM2930" s="91"/>
      <c r="AN2930" s="91"/>
      <c r="AO2930" s="91"/>
    </row>
    <row r="2931" spans="34:41">
      <c r="AH2931" s="91"/>
      <c r="AI2931" s="91"/>
      <c r="AJ2931" s="91"/>
      <c r="AK2931" s="91"/>
      <c r="AL2931" s="91"/>
      <c r="AM2931" s="91"/>
      <c r="AN2931" s="91"/>
      <c r="AO2931" s="91"/>
    </row>
    <row r="2932" spans="34:41">
      <c r="AH2932" s="91"/>
      <c r="AI2932" s="91"/>
      <c r="AJ2932" s="91"/>
      <c r="AK2932" s="91"/>
      <c r="AL2932" s="91"/>
      <c r="AM2932" s="91"/>
      <c r="AN2932" s="91"/>
      <c r="AO2932" s="91"/>
    </row>
    <row r="2933" spans="34:41">
      <c r="AH2933" s="91"/>
      <c r="AI2933" s="91"/>
      <c r="AJ2933" s="91"/>
      <c r="AK2933" s="91"/>
      <c r="AL2933" s="91"/>
      <c r="AM2933" s="91"/>
      <c r="AN2933" s="91"/>
      <c r="AO2933" s="91"/>
    </row>
    <row r="2934" spans="34:41">
      <c r="AH2934" s="91"/>
      <c r="AI2934" s="91"/>
      <c r="AJ2934" s="91"/>
      <c r="AK2934" s="91"/>
      <c r="AL2934" s="91"/>
      <c r="AM2934" s="91"/>
      <c r="AN2934" s="91"/>
      <c r="AO2934" s="91"/>
    </row>
    <row r="2935" spans="34:41">
      <c r="AH2935" s="91"/>
      <c r="AI2935" s="91"/>
      <c r="AJ2935" s="91"/>
      <c r="AK2935" s="91"/>
      <c r="AL2935" s="91"/>
      <c r="AM2935" s="91"/>
      <c r="AN2935" s="91"/>
      <c r="AO2935" s="91"/>
    </row>
    <row r="2936" spans="34:41">
      <c r="AH2936" s="91"/>
      <c r="AI2936" s="91"/>
      <c r="AJ2936" s="91"/>
      <c r="AK2936" s="91"/>
      <c r="AL2936" s="91"/>
      <c r="AM2936" s="91"/>
      <c r="AN2936" s="91"/>
      <c r="AO2936" s="91"/>
    </row>
    <row r="2937" spans="34:41">
      <c r="AH2937" s="91"/>
      <c r="AI2937" s="91"/>
      <c r="AJ2937" s="91"/>
      <c r="AK2937" s="91"/>
      <c r="AL2937" s="91"/>
      <c r="AM2937" s="91"/>
      <c r="AN2937" s="91"/>
      <c r="AO2937" s="91"/>
    </row>
    <row r="2938" spans="34:41">
      <c r="AH2938" s="91"/>
      <c r="AI2938" s="91"/>
      <c r="AJ2938" s="91"/>
      <c r="AK2938" s="91"/>
      <c r="AL2938" s="91"/>
      <c r="AM2938" s="91"/>
      <c r="AN2938" s="91"/>
      <c r="AO2938" s="91"/>
    </row>
    <row r="2939" spans="34:41">
      <c r="AH2939" s="91"/>
      <c r="AI2939" s="91"/>
      <c r="AJ2939" s="91"/>
      <c r="AK2939" s="91"/>
      <c r="AL2939" s="91"/>
      <c r="AM2939" s="91"/>
      <c r="AN2939" s="91"/>
      <c r="AO2939" s="91"/>
    </row>
    <row r="2940" spans="34:41">
      <c r="AH2940" s="91"/>
      <c r="AI2940" s="91"/>
      <c r="AJ2940" s="91"/>
      <c r="AK2940" s="91"/>
      <c r="AL2940" s="91"/>
      <c r="AM2940" s="91"/>
      <c r="AN2940" s="91"/>
      <c r="AO2940" s="91"/>
    </row>
    <row r="2941" spans="34:41">
      <c r="AH2941" s="91"/>
      <c r="AI2941" s="91"/>
      <c r="AJ2941" s="91"/>
      <c r="AK2941" s="91"/>
      <c r="AL2941" s="91"/>
      <c r="AM2941" s="91"/>
      <c r="AN2941" s="91"/>
      <c r="AO2941" s="91"/>
    </row>
    <row r="2942" spans="34:41">
      <c r="AH2942" s="91"/>
      <c r="AI2942" s="91"/>
      <c r="AJ2942" s="91"/>
      <c r="AK2942" s="91"/>
      <c r="AL2942" s="91"/>
      <c r="AM2942" s="91"/>
      <c r="AN2942" s="91"/>
      <c r="AO2942" s="91"/>
    </row>
    <row r="2943" spans="34:41">
      <c r="AH2943" s="91"/>
      <c r="AI2943" s="91"/>
      <c r="AJ2943" s="91"/>
      <c r="AK2943" s="91"/>
      <c r="AL2943" s="91"/>
      <c r="AM2943" s="91"/>
      <c r="AN2943" s="91"/>
      <c r="AO2943" s="91"/>
    </row>
    <row r="2944" spans="34:41">
      <c r="AH2944" s="91"/>
      <c r="AI2944" s="91"/>
      <c r="AJ2944" s="91"/>
      <c r="AK2944" s="91"/>
      <c r="AL2944" s="91"/>
      <c r="AM2944" s="91"/>
      <c r="AN2944" s="91"/>
      <c r="AO2944" s="91"/>
    </row>
    <row r="2945" spans="34:41">
      <c r="AH2945" s="91"/>
      <c r="AI2945" s="91"/>
      <c r="AJ2945" s="91"/>
      <c r="AK2945" s="91"/>
      <c r="AL2945" s="91"/>
      <c r="AM2945" s="91"/>
      <c r="AN2945" s="91"/>
      <c r="AO2945" s="91"/>
    </row>
    <row r="2946" spans="34:41">
      <c r="AH2946" s="91"/>
      <c r="AI2946" s="91"/>
      <c r="AJ2946" s="91"/>
      <c r="AK2946" s="91"/>
      <c r="AL2946" s="91"/>
      <c r="AM2946" s="91"/>
      <c r="AN2946" s="91"/>
      <c r="AO2946" s="91"/>
    </row>
    <row r="2947" spans="34:41">
      <c r="AH2947" s="91"/>
      <c r="AI2947" s="91"/>
      <c r="AJ2947" s="91"/>
      <c r="AK2947" s="91"/>
      <c r="AL2947" s="91"/>
      <c r="AM2947" s="91"/>
      <c r="AN2947" s="91"/>
      <c r="AO2947" s="91"/>
    </row>
    <row r="2948" spans="34:41">
      <c r="AH2948" s="91"/>
      <c r="AI2948" s="91"/>
      <c r="AJ2948" s="91"/>
      <c r="AK2948" s="91"/>
      <c r="AL2948" s="91"/>
      <c r="AM2948" s="91"/>
      <c r="AN2948" s="91"/>
      <c r="AO2948" s="91"/>
    </row>
    <row r="2949" spans="34:41">
      <c r="AH2949" s="91"/>
      <c r="AI2949" s="91"/>
      <c r="AJ2949" s="91"/>
      <c r="AK2949" s="91"/>
      <c r="AL2949" s="91"/>
      <c r="AM2949" s="91"/>
      <c r="AN2949" s="91"/>
      <c r="AO2949" s="91"/>
    </row>
    <row r="2950" spans="34:41">
      <c r="AH2950" s="91"/>
      <c r="AI2950" s="91"/>
      <c r="AJ2950" s="91"/>
      <c r="AK2950" s="91"/>
      <c r="AL2950" s="91"/>
      <c r="AM2950" s="91"/>
      <c r="AN2950" s="91"/>
      <c r="AO2950" s="91"/>
    </row>
    <row r="2951" spans="34:41">
      <c r="AH2951" s="91"/>
      <c r="AI2951" s="91"/>
      <c r="AJ2951" s="91"/>
      <c r="AK2951" s="91"/>
      <c r="AL2951" s="91"/>
      <c r="AM2951" s="91"/>
      <c r="AN2951" s="91"/>
      <c r="AO2951" s="91"/>
    </row>
    <row r="2952" spans="34:41">
      <c r="AH2952" s="91"/>
      <c r="AI2952" s="91"/>
      <c r="AJ2952" s="91"/>
      <c r="AK2952" s="91"/>
      <c r="AL2952" s="91"/>
      <c r="AM2952" s="91"/>
      <c r="AN2952" s="91"/>
      <c r="AO2952" s="91"/>
    </row>
    <row r="2953" spans="34:41">
      <c r="AH2953" s="91"/>
      <c r="AI2953" s="91"/>
      <c r="AJ2953" s="91"/>
      <c r="AK2953" s="91"/>
      <c r="AL2953" s="91"/>
      <c r="AM2953" s="91"/>
      <c r="AN2953" s="91"/>
      <c r="AO2953" s="91"/>
    </row>
    <row r="2954" spans="34:41">
      <c r="AH2954" s="91"/>
      <c r="AI2954" s="91"/>
      <c r="AJ2954" s="91"/>
      <c r="AK2954" s="91"/>
      <c r="AL2954" s="91"/>
      <c r="AM2954" s="91"/>
      <c r="AN2954" s="91"/>
      <c r="AO2954" s="91"/>
    </row>
    <row r="2955" spans="34:41">
      <c r="AH2955" s="91"/>
      <c r="AI2955" s="91"/>
      <c r="AJ2955" s="91"/>
      <c r="AK2955" s="91"/>
      <c r="AL2955" s="91"/>
      <c r="AM2955" s="91"/>
      <c r="AN2955" s="91"/>
      <c r="AO2955" s="91"/>
    </row>
    <row r="2956" spans="34:41">
      <c r="AH2956" s="91"/>
      <c r="AI2956" s="91"/>
      <c r="AJ2956" s="91"/>
      <c r="AK2956" s="91"/>
      <c r="AL2956" s="91"/>
      <c r="AM2956" s="91"/>
      <c r="AN2956" s="91"/>
      <c r="AO2956" s="91"/>
    </row>
    <row r="2957" spans="34:41">
      <c r="AH2957" s="91"/>
      <c r="AI2957" s="91"/>
      <c r="AJ2957" s="91"/>
      <c r="AK2957" s="91"/>
      <c r="AL2957" s="91"/>
      <c r="AM2957" s="91"/>
      <c r="AN2957" s="91"/>
      <c r="AO2957" s="91"/>
    </row>
    <row r="2958" spans="34:41">
      <c r="AH2958" s="91"/>
      <c r="AI2958" s="91"/>
      <c r="AJ2958" s="91"/>
      <c r="AK2958" s="91"/>
      <c r="AL2958" s="91"/>
      <c r="AM2958" s="91"/>
      <c r="AN2958" s="91"/>
      <c r="AO2958" s="91"/>
    </row>
    <row r="2959" spans="34:41">
      <c r="AH2959" s="91"/>
      <c r="AI2959" s="91"/>
      <c r="AJ2959" s="91"/>
      <c r="AK2959" s="91"/>
      <c r="AL2959" s="91"/>
      <c r="AM2959" s="91"/>
      <c r="AN2959" s="91"/>
      <c r="AO2959" s="91"/>
    </row>
    <row r="2960" spans="34:41">
      <c r="AH2960" s="91"/>
      <c r="AI2960" s="91"/>
      <c r="AJ2960" s="91"/>
      <c r="AK2960" s="91"/>
      <c r="AL2960" s="91"/>
      <c r="AM2960" s="91"/>
      <c r="AN2960" s="91"/>
      <c r="AO2960" s="91"/>
    </row>
    <row r="2961" spans="34:41">
      <c r="AH2961" s="91"/>
      <c r="AI2961" s="91"/>
      <c r="AJ2961" s="91"/>
      <c r="AK2961" s="91"/>
      <c r="AL2961" s="91"/>
      <c r="AM2961" s="91"/>
      <c r="AN2961" s="91"/>
      <c r="AO2961" s="91"/>
    </row>
    <row r="2962" spans="34:41">
      <c r="AH2962" s="91"/>
      <c r="AI2962" s="91"/>
      <c r="AJ2962" s="91"/>
      <c r="AK2962" s="91"/>
      <c r="AL2962" s="91"/>
      <c r="AM2962" s="91"/>
      <c r="AN2962" s="91"/>
      <c r="AO2962" s="91"/>
    </row>
    <row r="2963" spans="34:41">
      <c r="AH2963" s="91"/>
      <c r="AI2963" s="91"/>
      <c r="AJ2963" s="91"/>
      <c r="AK2963" s="91"/>
      <c r="AL2963" s="91"/>
      <c r="AM2963" s="91"/>
      <c r="AN2963" s="91"/>
      <c r="AO2963" s="91"/>
    </row>
    <row r="2964" spans="34:41">
      <c r="AH2964" s="91"/>
      <c r="AI2964" s="91"/>
      <c r="AJ2964" s="91"/>
      <c r="AK2964" s="91"/>
      <c r="AL2964" s="91"/>
      <c r="AM2964" s="91"/>
      <c r="AN2964" s="91"/>
      <c r="AO2964" s="91"/>
    </row>
    <row r="2965" spans="34:41">
      <c r="AH2965" s="91"/>
      <c r="AI2965" s="91"/>
      <c r="AJ2965" s="91"/>
      <c r="AK2965" s="91"/>
      <c r="AL2965" s="91"/>
      <c r="AM2965" s="91"/>
      <c r="AN2965" s="91"/>
      <c r="AO2965" s="91"/>
    </row>
    <row r="2966" spans="34:41">
      <c r="AH2966" s="91"/>
      <c r="AI2966" s="91"/>
      <c r="AJ2966" s="91"/>
      <c r="AK2966" s="91"/>
      <c r="AL2966" s="91"/>
      <c r="AM2966" s="91"/>
      <c r="AN2966" s="91"/>
      <c r="AO2966" s="91"/>
    </row>
    <row r="2967" spans="34:41">
      <c r="AH2967" s="91"/>
      <c r="AI2967" s="91"/>
      <c r="AJ2967" s="91"/>
      <c r="AK2967" s="91"/>
      <c r="AL2967" s="91"/>
      <c r="AM2967" s="91"/>
      <c r="AN2967" s="91"/>
      <c r="AO2967" s="91"/>
    </row>
    <row r="2968" spans="34:41">
      <c r="AH2968" s="91"/>
      <c r="AI2968" s="91"/>
      <c r="AJ2968" s="91"/>
      <c r="AK2968" s="91"/>
      <c r="AL2968" s="91"/>
      <c r="AM2968" s="91"/>
      <c r="AN2968" s="91"/>
      <c r="AO2968" s="91"/>
    </row>
    <row r="2969" spans="34:41">
      <c r="AH2969" s="91"/>
      <c r="AI2969" s="91"/>
      <c r="AJ2969" s="91"/>
      <c r="AK2969" s="91"/>
      <c r="AL2969" s="91"/>
      <c r="AM2969" s="91"/>
      <c r="AN2969" s="91"/>
      <c r="AO2969" s="91"/>
    </row>
    <row r="2970" spans="34:41">
      <c r="AH2970" s="91"/>
      <c r="AI2970" s="91"/>
      <c r="AJ2970" s="91"/>
      <c r="AK2970" s="91"/>
      <c r="AL2970" s="91"/>
      <c r="AM2970" s="91"/>
      <c r="AN2970" s="91"/>
      <c r="AO2970" s="91"/>
    </row>
    <row r="2971" spans="34:41">
      <c r="AH2971" s="91"/>
      <c r="AI2971" s="91"/>
      <c r="AJ2971" s="91"/>
      <c r="AK2971" s="91"/>
      <c r="AL2971" s="91"/>
      <c r="AM2971" s="91"/>
      <c r="AN2971" s="91"/>
      <c r="AO2971" s="91"/>
    </row>
    <row r="2972" spans="34:41">
      <c r="AH2972" s="91"/>
      <c r="AI2972" s="91"/>
      <c r="AJ2972" s="91"/>
      <c r="AK2972" s="91"/>
      <c r="AL2972" s="91"/>
      <c r="AM2972" s="91"/>
      <c r="AN2972" s="91"/>
      <c r="AO2972" s="91"/>
    </row>
    <row r="2973" spans="34:41">
      <c r="AH2973" s="91"/>
      <c r="AI2973" s="91"/>
      <c r="AJ2973" s="91"/>
      <c r="AK2973" s="91"/>
      <c r="AL2973" s="91"/>
      <c r="AM2973" s="91"/>
      <c r="AN2973" s="91"/>
      <c r="AO2973" s="91"/>
    </row>
    <row r="2974" spans="34:41">
      <c r="AH2974" s="91"/>
      <c r="AI2974" s="91"/>
      <c r="AJ2974" s="91"/>
      <c r="AK2974" s="91"/>
      <c r="AL2974" s="91"/>
      <c r="AM2974" s="91"/>
      <c r="AN2974" s="91"/>
      <c r="AO2974" s="91"/>
    </row>
    <row r="2975" spans="34:41">
      <c r="AH2975" s="91"/>
      <c r="AI2975" s="91"/>
      <c r="AJ2975" s="91"/>
      <c r="AK2975" s="91"/>
      <c r="AL2975" s="91"/>
      <c r="AM2975" s="91"/>
      <c r="AN2975" s="91"/>
      <c r="AO2975" s="91"/>
    </row>
    <row r="2976" spans="34:41">
      <c r="AH2976" s="91"/>
      <c r="AI2976" s="91"/>
      <c r="AJ2976" s="91"/>
      <c r="AK2976" s="91"/>
      <c r="AL2976" s="91"/>
      <c r="AM2976" s="91"/>
      <c r="AN2976" s="91"/>
      <c r="AO2976" s="91"/>
    </row>
    <row r="2977" spans="34:41">
      <c r="AH2977" s="91"/>
      <c r="AI2977" s="91"/>
      <c r="AJ2977" s="91"/>
      <c r="AK2977" s="91"/>
      <c r="AL2977" s="91"/>
      <c r="AM2977" s="91"/>
      <c r="AN2977" s="91"/>
      <c r="AO2977" s="91"/>
    </row>
    <row r="2978" spans="34:41">
      <c r="AH2978" s="91"/>
      <c r="AI2978" s="91"/>
      <c r="AJ2978" s="91"/>
      <c r="AK2978" s="91"/>
      <c r="AL2978" s="91"/>
      <c r="AM2978" s="91"/>
      <c r="AN2978" s="91"/>
      <c r="AO2978" s="91"/>
    </row>
    <row r="2979" spans="34:41">
      <c r="AH2979" s="91"/>
      <c r="AI2979" s="91"/>
      <c r="AJ2979" s="91"/>
      <c r="AK2979" s="91"/>
      <c r="AL2979" s="91"/>
      <c r="AM2979" s="91"/>
      <c r="AN2979" s="91"/>
      <c r="AO2979" s="91"/>
    </row>
    <row r="2980" spans="34:41">
      <c r="AH2980" s="91"/>
      <c r="AI2980" s="91"/>
      <c r="AJ2980" s="91"/>
      <c r="AK2980" s="91"/>
      <c r="AL2980" s="91"/>
      <c r="AM2980" s="91"/>
      <c r="AN2980" s="91"/>
      <c r="AO2980" s="91"/>
    </row>
    <row r="2981" spans="34:41">
      <c r="AH2981" s="91"/>
      <c r="AI2981" s="91"/>
      <c r="AJ2981" s="91"/>
      <c r="AK2981" s="91"/>
      <c r="AL2981" s="91"/>
      <c r="AM2981" s="91"/>
      <c r="AN2981" s="91"/>
      <c r="AO2981" s="91"/>
    </row>
    <row r="2982" spans="34:41">
      <c r="AH2982" s="91"/>
      <c r="AI2982" s="91"/>
      <c r="AJ2982" s="91"/>
      <c r="AK2982" s="91"/>
      <c r="AL2982" s="91"/>
      <c r="AM2982" s="91"/>
      <c r="AN2982" s="91"/>
      <c r="AO2982" s="91"/>
    </row>
    <row r="2983" spans="34:41">
      <c r="AH2983" s="91"/>
      <c r="AI2983" s="91"/>
      <c r="AJ2983" s="91"/>
      <c r="AK2983" s="91"/>
      <c r="AL2983" s="91"/>
      <c r="AM2983" s="91"/>
      <c r="AN2983" s="91"/>
      <c r="AO2983" s="91"/>
    </row>
    <row r="2984" spans="34:41">
      <c r="AH2984" s="91"/>
      <c r="AI2984" s="91"/>
      <c r="AJ2984" s="91"/>
      <c r="AK2984" s="91"/>
      <c r="AL2984" s="91"/>
      <c r="AM2984" s="91"/>
      <c r="AN2984" s="91"/>
      <c r="AO2984" s="91"/>
    </row>
    <row r="2985" spans="34:41">
      <c r="AH2985" s="91"/>
      <c r="AI2985" s="91"/>
      <c r="AJ2985" s="91"/>
      <c r="AK2985" s="91"/>
      <c r="AL2985" s="91"/>
      <c r="AM2985" s="91"/>
      <c r="AN2985" s="91"/>
      <c r="AO2985" s="91"/>
    </row>
    <row r="2986" spans="34:41">
      <c r="AH2986" s="91"/>
      <c r="AI2986" s="91"/>
      <c r="AJ2986" s="91"/>
      <c r="AK2986" s="91"/>
      <c r="AL2986" s="91"/>
      <c r="AM2986" s="91"/>
      <c r="AN2986" s="91"/>
      <c r="AO2986" s="91"/>
    </row>
    <row r="2987" spans="34:41">
      <c r="AH2987" s="91"/>
      <c r="AI2987" s="91"/>
      <c r="AJ2987" s="91"/>
      <c r="AK2987" s="91"/>
      <c r="AL2987" s="91"/>
      <c r="AM2987" s="91"/>
      <c r="AN2987" s="91"/>
      <c r="AO2987" s="91"/>
    </row>
    <row r="2988" spans="34:41">
      <c r="AH2988" s="91"/>
      <c r="AI2988" s="91"/>
      <c r="AJ2988" s="91"/>
      <c r="AK2988" s="91"/>
      <c r="AL2988" s="91"/>
      <c r="AM2988" s="91"/>
      <c r="AN2988" s="91"/>
      <c r="AO2988" s="91"/>
    </row>
    <row r="2989" spans="34:41">
      <c r="AH2989" s="91"/>
      <c r="AI2989" s="91"/>
      <c r="AJ2989" s="91"/>
      <c r="AK2989" s="91"/>
      <c r="AL2989" s="91"/>
      <c r="AM2989" s="91"/>
      <c r="AN2989" s="91"/>
      <c r="AO2989" s="91"/>
    </row>
    <row r="2990" spans="34:41">
      <c r="AH2990" s="91"/>
      <c r="AI2990" s="91"/>
      <c r="AJ2990" s="91"/>
      <c r="AK2990" s="91"/>
      <c r="AL2990" s="91"/>
      <c r="AM2990" s="91"/>
      <c r="AN2990" s="91"/>
      <c r="AO2990" s="91"/>
    </row>
    <row r="2991" spans="34:41">
      <c r="AH2991" s="91"/>
      <c r="AI2991" s="91"/>
      <c r="AJ2991" s="91"/>
      <c r="AK2991" s="91"/>
      <c r="AL2991" s="91"/>
      <c r="AM2991" s="91"/>
      <c r="AN2991" s="91"/>
      <c r="AO2991" s="91"/>
    </row>
    <row r="2992" spans="34:41">
      <c r="AH2992" s="91"/>
      <c r="AI2992" s="91"/>
      <c r="AJ2992" s="91"/>
      <c r="AK2992" s="91"/>
      <c r="AL2992" s="91"/>
      <c r="AM2992" s="91"/>
      <c r="AN2992" s="91"/>
      <c r="AO2992" s="91"/>
    </row>
    <row r="2993" spans="34:41">
      <c r="AH2993" s="91"/>
      <c r="AI2993" s="91"/>
      <c r="AJ2993" s="91"/>
      <c r="AK2993" s="91"/>
      <c r="AL2993" s="91"/>
      <c r="AM2993" s="91"/>
      <c r="AN2993" s="91"/>
      <c r="AO2993" s="91"/>
    </row>
    <row r="2994" spans="34:41">
      <c r="AH2994" s="91"/>
      <c r="AI2994" s="91"/>
      <c r="AJ2994" s="91"/>
      <c r="AK2994" s="91"/>
      <c r="AL2994" s="91"/>
      <c r="AM2994" s="91"/>
      <c r="AN2994" s="91"/>
      <c r="AO2994" s="91"/>
    </row>
    <row r="2995" spans="34:41">
      <c r="AH2995" s="91"/>
      <c r="AI2995" s="91"/>
      <c r="AJ2995" s="91"/>
      <c r="AK2995" s="91"/>
      <c r="AL2995" s="91"/>
      <c r="AM2995" s="91"/>
      <c r="AN2995" s="91"/>
      <c r="AO2995" s="91"/>
    </row>
    <row r="2996" spans="34:41">
      <c r="AH2996" s="91"/>
      <c r="AI2996" s="91"/>
      <c r="AJ2996" s="91"/>
      <c r="AK2996" s="91"/>
      <c r="AL2996" s="91"/>
      <c r="AM2996" s="91"/>
      <c r="AN2996" s="91"/>
      <c r="AO2996" s="91"/>
    </row>
    <row r="2997" spans="34:41">
      <c r="AH2997" s="91"/>
      <c r="AI2997" s="91"/>
      <c r="AJ2997" s="91"/>
      <c r="AK2997" s="91"/>
      <c r="AL2997" s="91"/>
      <c r="AM2997" s="91"/>
      <c r="AN2997" s="91"/>
      <c r="AO2997" s="91"/>
    </row>
    <row r="2998" spans="34:41">
      <c r="AH2998" s="91"/>
      <c r="AI2998" s="91"/>
      <c r="AJ2998" s="91"/>
      <c r="AK2998" s="91"/>
      <c r="AL2998" s="91"/>
      <c r="AM2998" s="91"/>
      <c r="AN2998" s="91"/>
      <c r="AO2998" s="91"/>
    </row>
    <row r="2999" spans="34:41">
      <c r="AH2999" s="91"/>
      <c r="AI2999" s="91"/>
      <c r="AJ2999" s="91"/>
      <c r="AK2999" s="91"/>
      <c r="AL2999" s="91"/>
      <c r="AM2999" s="91"/>
      <c r="AN2999" s="91"/>
      <c r="AO2999" s="91"/>
    </row>
    <row r="3000" spans="34:41">
      <c r="AH3000" s="91"/>
      <c r="AI3000" s="91"/>
      <c r="AJ3000" s="91"/>
      <c r="AK3000" s="91"/>
      <c r="AL3000" s="91"/>
      <c r="AM3000" s="91"/>
      <c r="AN3000" s="91"/>
      <c r="AO3000" s="91"/>
    </row>
    <row r="3001" spans="34:41">
      <c r="AH3001" s="91"/>
      <c r="AI3001" s="91"/>
      <c r="AJ3001" s="91"/>
      <c r="AK3001" s="91"/>
      <c r="AL3001" s="91"/>
      <c r="AM3001" s="91"/>
      <c r="AN3001" s="91"/>
      <c r="AO3001" s="91"/>
    </row>
    <row r="3002" spans="34:41">
      <c r="AH3002" s="91"/>
      <c r="AI3002" s="91"/>
      <c r="AJ3002" s="91"/>
      <c r="AK3002" s="91"/>
      <c r="AL3002" s="91"/>
      <c r="AM3002" s="91"/>
      <c r="AN3002" s="91"/>
      <c r="AO3002" s="91"/>
    </row>
    <row r="3003" spans="34:41">
      <c r="AH3003" s="91"/>
      <c r="AI3003" s="91"/>
      <c r="AJ3003" s="91"/>
      <c r="AK3003" s="91"/>
      <c r="AL3003" s="91"/>
      <c r="AM3003" s="91"/>
      <c r="AN3003" s="91"/>
      <c r="AO3003" s="91"/>
    </row>
    <row r="3004" spans="34:41">
      <c r="AH3004" s="91"/>
      <c r="AI3004" s="91"/>
      <c r="AJ3004" s="91"/>
      <c r="AK3004" s="91"/>
      <c r="AL3004" s="91"/>
      <c r="AM3004" s="91"/>
      <c r="AN3004" s="91"/>
      <c r="AO3004" s="91"/>
    </row>
    <row r="3005" spans="34:41">
      <c r="AH3005" s="91"/>
      <c r="AI3005" s="91"/>
      <c r="AJ3005" s="91"/>
      <c r="AK3005" s="91"/>
      <c r="AL3005" s="91"/>
      <c r="AM3005" s="91"/>
      <c r="AN3005" s="91"/>
      <c r="AO3005" s="91"/>
    </row>
    <row r="3006" spans="34:41">
      <c r="AH3006" s="91"/>
      <c r="AI3006" s="91"/>
      <c r="AJ3006" s="91"/>
      <c r="AK3006" s="91"/>
      <c r="AL3006" s="91"/>
      <c r="AM3006" s="91"/>
      <c r="AN3006" s="91"/>
      <c r="AO3006" s="91"/>
    </row>
    <row r="3007" spans="34:41">
      <c r="AH3007" s="91"/>
      <c r="AI3007" s="91"/>
      <c r="AJ3007" s="91"/>
      <c r="AK3007" s="91"/>
      <c r="AL3007" s="91"/>
      <c r="AM3007" s="91"/>
      <c r="AN3007" s="91"/>
      <c r="AO3007" s="91"/>
    </row>
    <row r="3008" spans="34:41">
      <c r="AH3008" s="91"/>
      <c r="AI3008" s="91"/>
      <c r="AJ3008" s="91"/>
      <c r="AK3008" s="91"/>
      <c r="AL3008" s="91"/>
      <c r="AM3008" s="91"/>
      <c r="AN3008" s="91"/>
      <c r="AO3008" s="91"/>
    </row>
    <row r="3009" spans="34:41">
      <c r="AH3009" s="91"/>
      <c r="AI3009" s="91"/>
      <c r="AJ3009" s="91"/>
      <c r="AK3009" s="91"/>
      <c r="AL3009" s="91"/>
      <c r="AM3009" s="91"/>
      <c r="AN3009" s="91"/>
      <c r="AO3009" s="91"/>
    </row>
    <row r="3010" spans="34:41">
      <c r="AH3010" s="91"/>
      <c r="AI3010" s="91"/>
      <c r="AJ3010" s="91"/>
      <c r="AK3010" s="91"/>
      <c r="AL3010" s="91"/>
      <c r="AM3010" s="91"/>
      <c r="AN3010" s="91"/>
      <c r="AO3010" s="91"/>
    </row>
    <row r="3011" spans="34:41">
      <c r="AH3011" s="91"/>
      <c r="AI3011" s="91"/>
      <c r="AJ3011" s="91"/>
      <c r="AK3011" s="91"/>
      <c r="AL3011" s="91"/>
      <c r="AM3011" s="91"/>
      <c r="AN3011" s="91"/>
      <c r="AO3011" s="91"/>
    </row>
    <row r="3012" spans="34:41">
      <c r="AH3012" s="91"/>
      <c r="AI3012" s="91"/>
      <c r="AJ3012" s="91"/>
      <c r="AK3012" s="91"/>
      <c r="AL3012" s="91"/>
      <c r="AM3012" s="91"/>
      <c r="AN3012" s="91"/>
      <c r="AO3012" s="91"/>
    </row>
    <row r="3013" spans="34:41">
      <c r="AH3013" s="91"/>
      <c r="AI3013" s="91"/>
      <c r="AJ3013" s="91"/>
      <c r="AK3013" s="91"/>
      <c r="AL3013" s="91"/>
      <c r="AM3013" s="91"/>
      <c r="AN3013" s="91"/>
      <c r="AO3013" s="91"/>
    </row>
    <row r="3014" spans="34:41">
      <c r="AH3014" s="91"/>
      <c r="AI3014" s="91"/>
      <c r="AJ3014" s="91"/>
      <c r="AK3014" s="91"/>
      <c r="AL3014" s="91"/>
      <c r="AM3014" s="91"/>
      <c r="AN3014" s="91"/>
      <c r="AO3014" s="91"/>
    </row>
    <row r="3015" spans="34:41">
      <c r="AH3015" s="91"/>
      <c r="AI3015" s="91"/>
      <c r="AJ3015" s="91"/>
      <c r="AK3015" s="91"/>
      <c r="AL3015" s="91"/>
      <c r="AM3015" s="91"/>
      <c r="AN3015" s="91"/>
      <c r="AO3015" s="91"/>
    </row>
    <row r="3016" spans="34:41">
      <c r="AH3016" s="91"/>
      <c r="AI3016" s="91"/>
      <c r="AJ3016" s="91"/>
      <c r="AK3016" s="91"/>
      <c r="AL3016" s="91"/>
      <c r="AM3016" s="91"/>
      <c r="AN3016" s="91"/>
      <c r="AO3016" s="91"/>
    </row>
    <row r="3017" spans="34:41">
      <c r="AH3017" s="91"/>
      <c r="AI3017" s="91"/>
      <c r="AJ3017" s="91"/>
      <c r="AK3017" s="91"/>
      <c r="AL3017" s="91"/>
      <c r="AM3017" s="91"/>
      <c r="AN3017" s="91"/>
      <c r="AO3017" s="91"/>
    </row>
    <row r="3018" spans="34:41">
      <c r="AH3018" s="91"/>
      <c r="AI3018" s="91"/>
      <c r="AJ3018" s="91"/>
      <c r="AK3018" s="91"/>
      <c r="AL3018" s="91"/>
      <c r="AM3018" s="91"/>
      <c r="AN3018" s="91"/>
      <c r="AO3018" s="91"/>
    </row>
    <row r="3019" spans="34:41">
      <c r="AH3019" s="91"/>
      <c r="AI3019" s="91"/>
      <c r="AJ3019" s="91"/>
      <c r="AK3019" s="91"/>
      <c r="AL3019" s="91"/>
      <c r="AM3019" s="91"/>
      <c r="AN3019" s="91"/>
      <c r="AO3019" s="91"/>
    </row>
    <row r="3020" spans="34:41">
      <c r="AH3020" s="91"/>
      <c r="AI3020" s="91"/>
      <c r="AJ3020" s="91"/>
      <c r="AK3020" s="91"/>
      <c r="AL3020" s="91"/>
      <c r="AM3020" s="91"/>
      <c r="AN3020" s="91"/>
      <c r="AO3020" s="91"/>
    </row>
    <row r="3021" spans="34:41">
      <c r="AH3021" s="91"/>
      <c r="AI3021" s="91"/>
      <c r="AJ3021" s="91"/>
      <c r="AK3021" s="91"/>
      <c r="AL3021" s="91"/>
      <c r="AM3021" s="91"/>
      <c r="AN3021" s="91"/>
      <c r="AO3021" s="91"/>
    </row>
    <row r="3022" spans="34:41">
      <c r="AH3022" s="91"/>
      <c r="AI3022" s="91"/>
      <c r="AJ3022" s="91"/>
      <c r="AK3022" s="91"/>
      <c r="AL3022" s="91"/>
      <c r="AM3022" s="91"/>
      <c r="AN3022" s="91"/>
      <c r="AO3022" s="91"/>
    </row>
    <row r="3023" spans="34:41">
      <c r="AH3023" s="91"/>
      <c r="AI3023" s="91"/>
      <c r="AJ3023" s="91"/>
      <c r="AK3023" s="91"/>
      <c r="AL3023" s="91"/>
      <c r="AM3023" s="91"/>
      <c r="AN3023" s="91"/>
      <c r="AO3023" s="91"/>
    </row>
    <row r="3024" spans="34:41">
      <c r="AH3024" s="91"/>
      <c r="AI3024" s="91"/>
      <c r="AJ3024" s="91"/>
      <c r="AK3024" s="91"/>
      <c r="AL3024" s="91"/>
      <c r="AM3024" s="91"/>
      <c r="AN3024" s="91"/>
      <c r="AO3024" s="91"/>
    </row>
    <row r="3025" spans="34:41">
      <c r="AH3025" s="91"/>
      <c r="AI3025" s="91"/>
      <c r="AJ3025" s="91"/>
      <c r="AK3025" s="91"/>
      <c r="AL3025" s="91"/>
      <c r="AM3025" s="91"/>
      <c r="AN3025" s="91"/>
      <c r="AO3025" s="91"/>
    </row>
    <row r="3026" spans="34:41">
      <c r="AH3026" s="91"/>
      <c r="AI3026" s="91"/>
      <c r="AJ3026" s="91"/>
      <c r="AK3026" s="91"/>
      <c r="AL3026" s="91"/>
      <c r="AM3026" s="91"/>
      <c r="AN3026" s="91"/>
      <c r="AO3026" s="91"/>
    </row>
    <row r="3027" spans="34:41">
      <c r="AH3027" s="91"/>
      <c r="AI3027" s="91"/>
      <c r="AJ3027" s="91"/>
      <c r="AK3027" s="91"/>
      <c r="AL3027" s="91"/>
      <c r="AM3027" s="91"/>
      <c r="AN3027" s="91"/>
      <c r="AO3027" s="91"/>
    </row>
    <row r="3028" spans="34:41">
      <c r="AH3028" s="91"/>
      <c r="AI3028" s="91"/>
      <c r="AJ3028" s="91"/>
      <c r="AK3028" s="91"/>
      <c r="AL3028" s="91"/>
      <c r="AM3028" s="91"/>
      <c r="AN3028" s="91"/>
      <c r="AO3028" s="91"/>
    </row>
    <row r="3029" spans="34:41">
      <c r="AH3029" s="91"/>
      <c r="AI3029" s="91"/>
      <c r="AJ3029" s="91"/>
      <c r="AK3029" s="91"/>
      <c r="AL3029" s="91"/>
      <c r="AM3029" s="91"/>
      <c r="AN3029" s="91"/>
      <c r="AO3029" s="91"/>
    </row>
    <row r="3030" spans="34:41">
      <c r="AH3030" s="91"/>
      <c r="AI3030" s="91"/>
      <c r="AJ3030" s="91"/>
      <c r="AK3030" s="91"/>
      <c r="AL3030" s="91"/>
      <c r="AM3030" s="91"/>
      <c r="AN3030" s="91"/>
      <c r="AO3030" s="91"/>
    </row>
    <row r="3031" spans="34:41">
      <c r="AH3031" s="91"/>
      <c r="AI3031" s="91"/>
      <c r="AJ3031" s="91"/>
      <c r="AK3031" s="91"/>
      <c r="AL3031" s="91"/>
      <c r="AM3031" s="91"/>
      <c r="AN3031" s="91"/>
      <c r="AO3031" s="91"/>
    </row>
    <row r="3032" spans="34:41">
      <c r="AH3032" s="91"/>
      <c r="AI3032" s="91"/>
      <c r="AJ3032" s="91"/>
      <c r="AK3032" s="91"/>
      <c r="AL3032" s="91"/>
      <c r="AM3032" s="91"/>
      <c r="AN3032" s="91"/>
      <c r="AO3032" s="91"/>
    </row>
    <row r="3033" spans="34:41">
      <c r="AH3033" s="91"/>
      <c r="AI3033" s="91"/>
      <c r="AJ3033" s="91"/>
      <c r="AK3033" s="91"/>
      <c r="AL3033" s="91"/>
      <c r="AM3033" s="91"/>
      <c r="AN3033" s="91"/>
      <c r="AO3033" s="91"/>
    </row>
    <row r="3034" spans="34:41">
      <c r="AH3034" s="91"/>
      <c r="AI3034" s="91"/>
      <c r="AJ3034" s="91"/>
      <c r="AK3034" s="91"/>
      <c r="AL3034" s="91"/>
      <c r="AM3034" s="91"/>
      <c r="AN3034" s="91"/>
      <c r="AO3034" s="91"/>
    </row>
    <row r="3035" spans="34:41">
      <c r="AH3035" s="91"/>
      <c r="AI3035" s="91"/>
      <c r="AJ3035" s="91"/>
      <c r="AK3035" s="91"/>
      <c r="AL3035" s="91"/>
      <c r="AM3035" s="91"/>
      <c r="AN3035" s="91"/>
      <c r="AO3035" s="91"/>
    </row>
    <row r="3036" spans="34:41">
      <c r="AH3036" s="91"/>
      <c r="AI3036" s="91"/>
      <c r="AJ3036" s="91"/>
      <c r="AK3036" s="91"/>
      <c r="AL3036" s="91"/>
      <c r="AM3036" s="91"/>
      <c r="AN3036" s="91"/>
      <c r="AO3036" s="91"/>
    </row>
    <row r="3037" spans="34:41">
      <c r="AH3037" s="91"/>
      <c r="AI3037" s="91"/>
      <c r="AJ3037" s="91"/>
      <c r="AK3037" s="91"/>
      <c r="AL3037" s="91"/>
      <c r="AM3037" s="91"/>
      <c r="AN3037" s="91"/>
      <c r="AO3037" s="91"/>
    </row>
    <row r="3038" spans="34:41">
      <c r="AH3038" s="91"/>
      <c r="AI3038" s="91"/>
      <c r="AJ3038" s="91"/>
      <c r="AK3038" s="91"/>
      <c r="AL3038" s="91"/>
      <c r="AM3038" s="91"/>
      <c r="AN3038" s="91"/>
      <c r="AO3038" s="91"/>
    </row>
    <row r="3039" spans="34:41">
      <c r="AH3039" s="91"/>
      <c r="AI3039" s="91"/>
      <c r="AJ3039" s="91"/>
      <c r="AK3039" s="91"/>
      <c r="AL3039" s="91"/>
      <c r="AM3039" s="91"/>
      <c r="AN3039" s="91"/>
      <c r="AO3039" s="91"/>
    </row>
    <row r="3040" spans="34:41">
      <c r="AH3040" s="91"/>
      <c r="AI3040" s="91"/>
      <c r="AJ3040" s="91"/>
      <c r="AK3040" s="91"/>
      <c r="AL3040" s="91"/>
      <c r="AM3040" s="91"/>
      <c r="AN3040" s="91"/>
      <c r="AO3040" s="91"/>
    </row>
    <row r="3041" spans="34:41">
      <c r="AH3041" s="91"/>
      <c r="AI3041" s="91"/>
      <c r="AJ3041" s="91"/>
      <c r="AK3041" s="91"/>
      <c r="AL3041" s="91"/>
      <c r="AM3041" s="91"/>
      <c r="AN3041" s="91"/>
      <c r="AO3041" s="91"/>
    </row>
    <row r="3042" spans="34:41">
      <c r="AH3042" s="91"/>
      <c r="AI3042" s="91"/>
      <c r="AJ3042" s="91"/>
      <c r="AK3042" s="91"/>
      <c r="AL3042" s="91"/>
      <c r="AM3042" s="91"/>
      <c r="AN3042" s="91"/>
      <c r="AO3042" s="91"/>
    </row>
    <row r="3043" spans="34:41">
      <c r="AH3043" s="91"/>
      <c r="AI3043" s="91"/>
      <c r="AJ3043" s="91"/>
      <c r="AK3043" s="91"/>
      <c r="AL3043" s="91"/>
      <c r="AM3043" s="91"/>
      <c r="AN3043" s="91"/>
      <c r="AO3043" s="91"/>
    </row>
    <row r="3044" spans="34:41">
      <c r="AH3044" s="91"/>
      <c r="AI3044" s="91"/>
      <c r="AJ3044" s="91"/>
      <c r="AK3044" s="91"/>
      <c r="AL3044" s="91"/>
      <c r="AM3044" s="91"/>
      <c r="AN3044" s="91"/>
      <c r="AO3044" s="91"/>
    </row>
    <row r="3045" spans="34:41">
      <c r="AH3045" s="91"/>
      <c r="AI3045" s="91"/>
      <c r="AJ3045" s="91"/>
      <c r="AK3045" s="91"/>
      <c r="AL3045" s="91"/>
      <c r="AM3045" s="91"/>
      <c r="AN3045" s="91"/>
      <c r="AO3045" s="91"/>
    </row>
    <row r="3046" spans="34:41">
      <c r="AH3046" s="91"/>
      <c r="AI3046" s="91"/>
      <c r="AJ3046" s="91"/>
      <c r="AK3046" s="91"/>
      <c r="AL3046" s="91"/>
      <c r="AM3046" s="91"/>
      <c r="AN3046" s="91"/>
      <c r="AO3046" s="91"/>
    </row>
    <row r="3047" spans="34:41">
      <c r="AH3047" s="91"/>
      <c r="AI3047" s="91"/>
      <c r="AJ3047" s="91"/>
      <c r="AK3047" s="91"/>
      <c r="AL3047" s="91"/>
      <c r="AM3047" s="91"/>
      <c r="AN3047" s="91"/>
      <c r="AO3047" s="91"/>
    </row>
    <row r="3048" spans="34:41">
      <c r="AH3048" s="91"/>
      <c r="AI3048" s="91"/>
      <c r="AJ3048" s="91"/>
      <c r="AK3048" s="91"/>
      <c r="AL3048" s="91"/>
      <c r="AM3048" s="91"/>
      <c r="AN3048" s="91"/>
      <c r="AO3048" s="91"/>
    </row>
    <row r="3049" spans="34:41">
      <c r="AH3049" s="91"/>
      <c r="AI3049" s="91"/>
      <c r="AJ3049" s="91"/>
      <c r="AK3049" s="91"/>
      <c r="AL3049" s="91"/>
      <c r="AM3049" s="91"/>
      <c r="AN3049" s="91"/>
      <c r="AO3049" s="91"/>
    </row>
    <row r="3050" spans="34:41">
      <c r="AH3050" s="91"/>
      <c r="AI3050" s="91"/>
      <c r="AJ3050" s="91"/>
      <c r="AK3050" s="91"/>
      <c r="AL3050" s="91"/>
      <c r="AM3050" s="91"/>
      <c r="AN3050" s="91"/>
      <c r="AO3050" s="91"/>
    </row>
    <row r="3051" spans="34:41">
      <c r="AH3051" s="91"/>
      <c r="AI3051" s="91"/>
      <c r="AJ3051" s="91"/>
      <c r="AK3051" s="91"/>
      <c r="AL3051" s="91"/>
      <c r="AM3051" s="91"/>
      <c r="AN3051" s="91"/>
      <c r="AO3051" s="91"/>
    </row>
    <row r="3052" spans="34:41">
      <c r="AH3052" s="91"/>
      <c r="AI3052" s="91"/>
      <c r="AJ3052" s="91"/>
      <c r="AK3052" s="91"/>
      <c r="AL3052" s="91"/>
      <c r="AM3052" s="91"/>
      <c r="AN3052" s="91"/>
      <c r="AO3052" s="91"/>
    </row>
    <row r="3053" spans="34:41">
      <c r="AH3053" s="91"/>
      <c r="AI3053" s="91"/>
      <c r="AJ3053" s="91"/>
      <c r="AK3053" s="91"/>
      <c r="AL3053" s="91"/>
      <c r="AM3053" s="91"/>
      <c r="AN3053" s="91"/>
      <c r="AO3053" s="91"/>
    </row>
    <row r="3054" spans="34:41">
      <c r="AH3054" s="91"/>
      <c r="AI3054" s="91"/>
      <c r="AJ3054" s="91"/>
      <c r="AK3054" s="91"/>
      <c r="AL3054" s="91"/>
      <c r="AM3054" s="91"/>
      <c r="AN3054" s="91"/>
      <c r="AO3054" s="91"/>
    </row>
    <row r="3055" spans="34:41">
      <c r="AH3055" s="91"/>
      <c r="AI3055" s="91"/>
      <c r="AJ3055" s="91"/>
      <c r="AK3055" s="91"/>
      <c r="AL3055" s="91"/>
      <c r="AM3055" s="91"/>
      <c r="AN3055" s="91"/>
      <c r="AO3055" s="91"/>
    </row>
    <row r="3056" spans="34:41">
      <c r="AH3056" s="91"/>
      <c r="AI3056" s="91"/>
      <c r="AJ3056" s="91"/>
      <c r="AK3056" s="91"/>
      <c r="AL3056" s="91"/>
      <c r="AM3056" s="91"/>
      <c r="AN3056" s="91"/>
      <c r="AO3056" s="91"/>
    </row>
    <row r="3057" spans="34:41">
      <c r="AH3057" s="91"/>
      <c r="AI3057" s="91"/>
      <c r="AJ3057" s="91"/>
      <c r="AK3057" s="91"/>
      <c r="AL3057" s="91"/>
      <c r="AM3057" s="91"/>
      <c r="AN3057" s="91"/>
      <c r="AO3057" s="91"/>
    </row>
    <row r="3058" spans="34:41">
      <c r="AH3058" s="91"/>
      <c r="AI3058" s="91"/>
      <c r="AJ3058" s="91"/>
      <c r="AK3058" s="91"/>
      <c r="AL3058" s="91"/>
      <c r="AM3058" s="91"/>
      <c r="AN3058" s="91"/>
      <c r="AO3058" s="91"/>
    </row>
    <row r="3059" spans="34:41">
      <c r="AH3059" s="91"/>
      <c r="AI3059" s="91"/>
      <c r="AJ3059" s="91"/>
      <c r="AK3059" s="91"/>
      <c r="AL3059" s="91"/>
      <c r="AM3059" s="91"/>
      <c r="AN3059" s="91"/>
      <c r="AO3059" s="91"/>
    </row>
    <row r="3060" spans="34:41">
      <c r="AH3060" s="91"/>
      <c r="AI3060" s="91"/>
      <c r="AJ3060" s="91"/>
      <c r="AK3060" s="91"/>
      <c r="AL3060" s="91"/>
      <c r="AM3060" s="91"/>
      <c r="AN3060" s="91"/>
      <c r="AO3060" s="91"/>
    </row>
    <row r="3061" spans="34:41">
      <c r="AH3061" s="91"/>
      <c r="AI3061" s="91"/>
      <c r="AJ3061" s="91"/>
      <c r="AK3061" s="91"/>
      <c r="AL3061" s="91"/>
      <c r="AM3061" s="91"/>
      <c r="AN3061" s="91"/>
      <c r="AO3061" s="91"/>
    </row>
    <row r="3062" spans="34:41">
      <c r="AH3062" s="91"/>
      <c r="AI3062" s="91"/>
      <c r="AJ3062" s="91"/>
      <c r="AK3062" s="91"/>
      <c r="AL3062" s="91"/>
      <c r="AM3062" s="91"/>
      <c r="AN3062" s="91"/>
      <c r="AO3062" s="91"/>
    </row>
    <row r="3063" spans="34:41">
      <c r="AH3063" s="91"/>
      <c r="AI3063" s="91"/>
      <c r="AJ3063" s="91"/>
      <c r="AK3063" s="91"/>
      <c r="AL3063" s="91"/>
      <c r="AM3063" s="91"/>
      <c r="AN3063" s="91"/>
      <c r="AO3063" s="91"/>
    </row>
    <row r="3064" spans="34:41">
      <c r="AH3064" s="91"/>
      <c r="AI3064" s="91"/>
      <c r="AJ3064" s="91"/>
      <c r="AK3064" s="91"/>
      <c r="AL3064" s="91"/>
      <c r="AM3064" s="91"/>
      <c r="AN3064" s="91"/>
      <c r="AO3064" s="91"/>
    </row>
    <row r="3065" spans="34:41">
      <c r="AH3065" s="91"/>
      <c r="AI3065" s="91"/>
      <c r="AJ3065" s="91"/>
      <c r="AK3065" s="91"/>
      <c r="AL3065" s="91"/>
      <c r="AM3065" s="91"/>
      <c r="AN3065" s="91"/>
      <c r="AO3065" s="91"/>
    </row>
    <row r="3066" spans="34:41">
      <c r="AH3066" s="91"/>
      <c r="AI3066" s="91"/>
      <c r="AJ3066" s="91"/>
      <c r="AK3066" s="91"/>
      <c r="AL3066" s="91"/>
      <c r="AM3066" s="91"/>
      <c r="AN3066" s="91"/>
      <c r="AO3066" s="91"/>
    </row>
    <row r="3067" spans="34:41">
      <c r="AH3067" s="91"/>
      <c r="AI3067" s="91"/>
      <c r="AJ3067" s="91"/>
      <c r="AK3067" s="91"/>
      <c r="AL3067" s="91"/>
      <c r="AM3067" s="91"/>
      <c r="AN3067" s="91"/>
      <c r="AO3067" s="91"/>
    </row>
    <row r="3068" spans="34:41">
      <c r="AH3068" s="91"/>
      <c r="AI3068" s="91"/>
      <c r="AJ3068" s="91"/>
      <c r="AK3068" s="91"/>
      <c r="AL3068" s="91"/>
      <c r="AM3068" s="91"/>
      <c r="AN3068" s="91"/>
      <c r="AO3068" s="91"/>
    </row>
    <row r="3069" spans="34:41">
      <c r="AH3069" s="91"/>
      <c r="AI3069" s="91"/>
      <c r="AJ3069" s="91"/>
      <c r="AK3069" s="91"/>
      <c r="AL3069" s="91"/>
      <c r="AM3069" s="91"/>
      <c r="AN3069" s="91"/>
      <c r="AO3069" s="91"/>
    </row>
    <row r="3070" spans="34:41">
      <c r="AH3070" s="91"/>
      <c r="AI3070" s="91"/>
      <c r="AJ3070" s="91"/>
      <c r="AK3070" s="91"/>
      <c r="AL3070" s="91"/>
      <c r="AM3070" s="91"/>
      <c r="AN3070" s="91"/>
      <c r="AO3070" s="91"/>
    </row>
    <row r="3071" spans="34:41">
      <c r="AH3071" s="91"/>
      <c r="AI3071" s="91"/>
      <c r="AJ3071" s="91"/>
      <c r="AK3071" s="91"/>
      <c r="AL3071" s="91"/>
      <c r="AM3071" s="91"/>
      <c r="AN3071" s="91"/>
      <c r="AO3071" s="91"/>
    </row>
    <row r="3072" spans="34:41">
      <c r="AH3072" s="91"/>
      <c r="AI3072" s="91"/>
      <c r="AJ3072" s="91"/>
      <c r="AK3072" s="91"/>
      <c r="AL3072" s="91"/>
      <c r="AM3072" s="91"/>
      <c r="AN3072" s="91"/>
      <c r="AO3072" s="91"/>
    </row>
    <row r="3073" spans="34:41">
      <c r="AH3073" s="91"/>
      <c r="AI3073" s="91"/>
      <c r="AJ3073" s="91"/>
      <c r="AK3073" s="91"/>
      <c r="AL3073" s="91"/>
      <c r="AM3073" s="91"/>
      <c r="AN3073" s="91"/>
      <c r="AO3073" s="91"/>
    </row>
    <row r="3074" spans="34:41">
      <c r="AH3074" s="91"/>
      <c r="AI3074" s="91"/>
      <c r="AJ3074" s="91"/>
      <c r="AK3074" s="91"/>
      <c r="AL3074" s="91"/>
      <c r="AM3074" s="91"/>
      <c r="AN3074" s="91"/>
      <c r="AO3074" s="91"/>
    </row>
    <row r="3075" spans="34:41">
      <c r="AH3075" s="91"/>
      <c r="AI3075" s="91"/>
      <c r="AJ3075" s="91"/>
      <c r="AK3075" s="91"/>
      <c r="AL3075" s="91"/>
      <c r="AM3075" s="91"/>
      <c r="AN3075" s="91"/>
      <c r="AO3075" s="91"/>
    </row>
    <row r="3076" spans="34:41">
      <c r="AH3076" s="91"/>
      <c r="AI3076" s="91"/>
      <c r="AJ3076" s="91"/>
      <c r="AK3076" s="91"/>
      <c r="AL3076" s="91"/>
      <c r="AM3076" s="91"/>
      <c r="AN3076" s="91"/>
      <c r="AO3076" s="91"/>
    </row>
    <row r="3077" spans="34:41">
      <c r="AH3077" s="91"/>
      <c r="AI3077" s="91"/>
      <c r="AJ3077" s="91"/>
      <c r="AK3077" s="91"/>
      <c r="AL3077" s="91"/>
      <c r="AM3077" s="91"/>
      <c r="AN3077" s="91"/>
      <c r="AO3077" s="91"/>
    </row>
    <row r="3078" spans="34:41">
      <c r="AH3078" s="91"/>
      <c r="AI3078" s="91"/>
      <c r="AJ3078" s="91"/>
      <c r="AK3078" s="91"/>
      <c r="AL3078" s="91"/>
      <c r="AM3078" s="91"/>
      <c r="AN3078" s="91"/>
      <c r="AO3078" s="91"/>
    </row>
    <row r="3079" spans="34:41">
      <c r="AH3079" s="91"/>
      <c r="AI3079" s="91"/>
      <c r="AJ3079" s="91"/>
      <c r="AK3079" s="91"/>
      <c r="AL3079" s="91"/>
      <c r="AM3079" s="91"/>
      <c r="AN3079" s="91"/>
      <c r="AO3079" s="91"/>
    </row>
    <row r="3080" spans="34:41">
      <c r="AH3080" s="91"/>
      <c r="AI3080" s="91"/>
      <c r="AJ3080" s="91"/>
      <c r="AK3080" s="91"/>
      <c r="AL3080" s="91"/>
      <c r="AM3080" s="91"/>
      <c r="AN3080" s="91"/>
      <c r="AO3080" s="91"/>
    </row>
    <row r="3081" spans="34:41">
      <c r="AH3081" s="91"/>
      <c r="AI3081" s="91"/>
      <c r="AJ3081" s="91"/>
      <c r="AK3081" s="91"/>
      <c r="AL3081" s="91"/>
      <c r="AM3081" s="91"/>
      <c r="AN3081" s="91"/>
      <c r="AO3081" s="91"/>
    </row>
    <row r="3082" spans="34:41">
      <c r="AH3082" s="91"/>
      <c r="AI3082" s="91"/>
      <c r="AJ3082" s="91"/>
      <c r="AK3082" s="91"/>
      <c r="AL3082" s="91"/>
      <c r="AM3082" s="91"/>
      <c r="AN3082" s="91"/>
      <c r="AO3082" s="91"/>
    </row>
    <row r="3083" spans="34:41">
      <c r="AH3083" s="91"/>
      <c r="AI3083" s="91"/>
      <c r="AJ3083" s="91"/>
      <c r="AK3083" s="91"/>
      <c r="AL3083" s="91"/>
      <c r="AM3083" s="91"/>
      <c r="AN3083" s="91"/>
      <c r="AO3083" s="91"/>
    </row>
    <row r="3084" spans="34:41">
      <c r="AH3084" s="91"/>
      <c r="AI3084" s="91"/>
      <c r="AJ3084" s="91"/>
      <c r="AK3084" s="91"/>
      <c r="AL3084" s="91"/>
      <c r="AM3084" s="91"/>
      <c r="AN3084" s="91"/>
      <c r="AO3084" s="91"/>
    </row>
    <row r="3085" spans="34:41">
      <c r="AH3085" s="91"/>
      <c r="AI3085" s="91"/>
      <c r="AJ3085" s="91"/>
      <c r="AK3085" s="91"/>
      <c r="AL3085" s="91"/>
      <c r="AM3085" s="91"/>
      <c r="AN3085" s="91"/>
      <c r="AO3085" s="91"/>
    </row>
    <row r="3086" spans="34:41">
      <c r="AH3086" s="91"/>
      <c r="AI3086" s="91"/>
      <c r="AJ3086" s="91"/>
      <c r="AK3086" s="91"/>
      <c r="AL3086" s="91"/>
      <c r="AM3086" s="91"/>
      <c r="AN3086" s="91"/>
      <c r="AO3086" s="91"/>
    </row>
    <row r="3087" spans="34:41">
      <c r="AH3087" s="91"/>
      <c r="AI3087" s="91"/>
      <c r="AJ3087" s="91"/>
      <c r="AK3087" s="91"/>
      <c r="AL3087" s="91"/>
      <c r="AM3087" s="91"/>
      <c r="AN3087" s="91"/>
      <c r="AO3087" s="91"/>
    </row>
    <row r="3088" spans="34:41">
      <c r="AH3088" s="91"/>
      <c r="AI3088" s="91"/>
      <c r="AJ3088" s="91"/>
      <c r="AK3088" s="91"/>
      <c r="AL3088" s="91"/>
      <c r="AM3088" s="91"/>
      <c r="AN3088" s="91"/>
      <c r="AO3088" s="91"/>
    </row>
    <row r="3089" spans="34:41">
      <c r="AH3089" s="91"/>
      <c r="AI3089" s="91"/>
      <c r="AJ3089" s="91"/>
      <c r="AK3089" s="91"/>
      <c r="AL3089" s="91"/>
      <c r="AM3089" s="91"/>
      <c r="AN3089" s="91"/>
      <c r="AO3089" s="91"/>
    </row>
    <row r="3090" spans="34:41">
      <c r="AH3090" s="91"/>
      <c r="AI3090" s="91"/>
      <c r="AJ3090" s="91"/>
      <c r="AK3090" s="91"/>
      <c r="AL3090" s="91"/>
      <c r="AM3090" s="91"/>
      <c r="AN3090" s="91"/>
      <c r="AO3090" s="91"/>
    </row>
    <row r="3091" spans="34:41">
      <c r="AH3091" s="91"/>
      <c r="AI3091" s="91"/>
      <c r="AJ3091" s="91"/>
      <c r="AK3091" s="91"/>
      <c r="AL3091" s="91"/>
      <c r="AM3091" s="91"/>
      <c r="AN3091" s="91"/>
      <c r="AO3091" s="91"/>
    </row>
    <row r="3092" spans="34:41">
      <c r="AH3092" s="91"/>
      <c r="AI3092" s="91"/>
      <c r="AJ3092" s="91"/>
      <c r="AK3092" s="91"/>
      <c r="AL3092" s="91"/>
      <c r="AM3092" s="91"/>
      <c r="AN3092" s="91"/>
      <c r="AO3092" s="91"/>
    </row>
    <row r="3093" spans="34:41">
      <c r="AH3093" s="91"/>
      <c r="AI3093" s="91"/>
      <c r="AJ3093" s="91"/>
      <c r="AK3093" s="91"/>
      <c r="AL3093" s="91"/>
      <c r="AM3093" s="91"/>
      <c r="AN3093" s="91"/>
      <c r="AO3093" s="91"/>
    </row>
    <row r="3094" spans="34:41">
      <c r="AH3094" s="91"/>
      <c r="AI3094" s="91"/>
      <c r="AJ3094" s="91"/>
      <c r="AK3094" s="91"/>
      <c r="AL3094" s="91"/>
      <c r="AM3094" s="91"/>
      <c r="AN3094" s="91"/>
      <c r="AO3094" s="91"/>
    </row>
    <row r="3095" spans="34:41">
      <c r="AH3095" s="91"/>
      <c r="AI3095" s="91"/>
      <c r="AJ3095" s="91"/>
      <c r="AK3095" s="91"/>
      <c r="AL3095" s="91"/>
      <c r="AM3095" s="91"/>
      <c r="AN3095" s="91"/>
      <c r="AO3095" s="91"/>
    </row>
    <row r="3096" spans="34:41">
      <c r="AH3096" s="91"/>
      <c r="AI3096" s="91"/>
      <c r="AJ3096" s="91"/>
      <c r="AK3096" s="91"/>
      <c r="AL3096" s="91"/>
      <c r="AM3096" s="91"/>
      <c r="AN3096" s="91"/>
      <c r="AO3096" s="91"/>
    </row>
    <row r="3097" spans="34:41">
      <c r="AH3097" s="91"/>
      <c r="AI3097" s="91"/>
      <c r="AJ3097" s="91"/>
      <c r="AK3097" s="91"/>
      <c r="AL3097" s="91"/>
      <c r="AM3097" s="91"/>
      <c r="AN3097" s="91"/>
      <c r="AO3097" s="91"/>
    </row>
    <row r="3098" spans="34:41">
      <c r="AH3098" s="91"/>
      <c r="AI3098" s="91"/>
      <c r="AJ3098" s="91"/>
      <c r="AK3098" s="91"/>
      <c r="AL3098" s="91"/>
      <c r="AM3098" s="91"/>
      <c r="AN3098" s="91"/>
      <c r="AO3098" s="91"/>
    </row>
    <row r="3099" spans="34:41">
      <c r="AH3099" s="91"/>
      <c r="AI3099" s="91"/>
      <c r="AJ3099" s="91"/>
      <c r="AK3099" s="91"/>
      <c r="AL3099" s="91"/>
      <c r="AM3099" s="91"/>
      <c r="AN3099" s="91"/>
      <c r="AO3099" s="91"/>
    </row>
    <row r="3100" spans="34:41">
      <c r="AH3100" s="91"/>
      <c r="AI3100" s="91"/>
      <c r="AJ3100" s="91"/>
      <c r="AK3100" s="91"/>
      <c r="AL3100" s="91"/>
      <c r="AM3100" s="91"/>
      <c r="AN3100" s="91"/>
      <c r="AO3100" s="91"/>
    </row>
    <row r="3101" spans="34:41">
      <c r="AH3101" s="91"/>
      <c r="AI3101" s="91"/>
      <c r="AJ3101" s="91"/>
      <c r="AK3101" s="91"/>
      <c r="AL3101" s="91"/>
      <c r="AM3101" s="91"/>
      <c r="AN3101" s="91"/>
      <c r="AO3101" s="91"/>
    </row>
    <row r="3102" spans="34:41">
      <c r="AH3102" s="91"/>
      <c r="AI3102" s="91"/>
      <c r="AJ3102" s="91"/>
      <c r="AK3102" s="91"/>
      <c r="AL3102" s="91"/>
      <c r="AM3102" s="91"/>
      <c r="AN3102" s="91"/>
      <c r="AO3102" s="91"/>
    </row>
    <row r="3103" spans="34:41">
      <c r="AH3103" s="91"/>
      <c r="AI3103" s="91"/>
      <c r="AJ3103" s="91"/>
      <c r="AK3103" s="91"/>
      <c r="AL3103" s="91"/>
      <c r="AM3103" s="91"/>
      <c r="AN3103" s="91"/>
      <c r="AO3103" s="91"/>
    </row>
    <row r="3104" spans="34:41">
      <c r="AH3104" s="91"/>
      <c r="AI3104" s="91"/>
      <c r="AJ3104" s="91"/>
      <c r="AK3104" s="91"/>
      <c r="AL3104" s="91"/>
      <c r="AM3104" s="91"/>
      <c r="AN3104" s="91"/>
      <c r="AO3104" s="91"/>
    </row>
    <row r="3105" spans="34:41">
      <c r="AH3105" s="91"/>
      <c r="AI3105" s="91"/>
      <c r="AJ3105" s="91"/>
      <c r="AK3105" s="91"/>
      <c r="AL3105" s="91"/>
      <c r="AM3105" s="91"/>
      <c r="AN3105" s="91"/>
      <c r="AO3105" s="91"/>
    </row>
    <row r="3106" spans="34:41">
      <c r="AH3106" s="91"/>
      <c r="AI3106" s="91"/>
      <c r="AJ3106" s="91"/>
      <c r="AK3106" s="91"/>
      <c r="AL3106" s="91"/>
      <c r="AM3106" s="91"/>
      <c r="AN3106" s="91"/>
      <c r="AO3106" s="91"/>
    </row>
    <row r="3107" spans="34:41">
      <c r="AH3107" s="91"/>
      <c r="AI3107" s="91"/>
      <c r="AJ3107" s="91"/>
      <c r="AK3107" s="91"/>
      <c r="AL3107" s="91"/>
      <c r="AM3107" s="91"/>
      <c r="AN3107" s="91"/>
      <c r="AO3107" s="91"/>
    </row>
    <row r="3108" spans="34:41">
      <c r="AH3108" s="91"/>
      <c r="AI3108" s="91"/>
      <c r="AJ3108" s="91"/>
      <c r="AK3108" s="91"/>
      <c r="AL3108" s="91"/>
      <c r="AM3108" s="91"/>
      <c r="AN3108" s="91"/>
      <c r="AO3108" s="91"/>
    </row>
    <row r="3109" spans="34:41">
      <c r="AH3109" s="91"/>
      <c r="AI3109" s="91"/>
      <c r="AJ3109" s="91"/>
      <c r="AK3109" s="91"/>
      <c r="AL3109" s="91"/>
      <c r="AM3109" s="91"/>
      <c r="AN3109" s="91"/>
      <c r="AO3109" s="91"/>
    </row>
    <row r="3110" spans="34:41">
      <c r="AH3110" s="91"/>
      <c r="AI3110" s="91"/>
      <c r="AJ3110" s="91"/>
      <c r="AK3110" s="91"/>
      <c r="AL3110" s="91"/>
      <c r="AM3110" s="91"/>
      <c r="AN3110" s="91"/>
      <c r="AO3110" s="91"/>
    </row>
    <row r="3111" spans="34:41">
      <c r="AH3111" s="91"/>
      <c r="AI3111" s="91"/>
      <c r="AJ3111" s="91"/>
      <c r="AK3111" s="91"/>
      <c r="AL3111" s="91"/>
      <c r="AM3111" s="91"/>
      <c r="AN3111" s="91"/>
      <c r="AO3111" s="91"/>
    </row>
    <row r="3112" spans="34:41">
      <c r="AH3112" s="91"/>
      <c r="AI3112" s="91"/>
      <c r="AJ3112" s="91"/>
      <c r="AK3112" s="91"/>
      <c r="AL3112" s="91"/>
      <c r="AM3112" s="91"/>
      <c r="AN3112" s="91"/>
      <c r="AO3112" s="91"/>
    </row>
    <row r="3113" spans="34:41">
      <c r="AH3113" s="91"/>
      <c r="AI3113" s="91"/>
      <c r="AJ3113" s="91"/>
      <c r="AK3113" s="91"/>
      <c r="AL3113" s="91"/>
      <c r="AM3113" s="91"/>
      <c r="AN3113" s="91"/>
      <c r="AO3113" s="91"/>
    </row>
    <row r="3114" spans="34:41">
      <c r="AH3114" s="91"/>
      <c r="AI3114" s="91"/>
      <c r="AJ3114" s="91"/>
      <c r="AK3114" s="91"/>
      <c r="AL3114" s="91"/>
      <c r="AM3114" s="91"/>
      <c r="AN3114" s="91"/>
      <c r="AO3114" s="91"/>
    </row>
    <row r="3115" spans="34:41">
      <c r="AH3115" s="91"/>
      <c r="AI3115" s="91"/>
      <c r="AJ3115" s="91"/>
      <c r="AK3115" s="91"/>
      <c r="AL3115" s="91"/>
      <c r="AM3115" s="91"/>
      <c r="AN3115" s="91"/>
      <c r="AO3115" s="91"/>
    </row>
    <row r="3116" spans="34:41">
      <c r="AH3116" s="91"/>
      <c r="AI3116" s="91"/>
      <c r="AJ3116" s="91"/>
      <c r="AK3116" s="91"/>
      <c r="AL3116" s="91"/>
      <c r="AM3116" s="91"/>
      <c r="AN3116" s="91"/>
      <c r="AO3116" s="91"/>
    </row>
    <row r="3117" spans="34:41">
      <c r="AH3117" s="91"/>
      <c r="AI3117" s="91"/>
      <c r="AJ3117" s="91"/>
      <c r="AK3117" s="91"/>
      <c r="AL3117" s="91"/>
      <c r="AM3117" s="91"/>
      <c r="AN3117" s="91"/>
      <c r="AO3117" s="91"/>
    </row>
    <row r="3118" spans="34:41">
      <c r="AH3118" s="91"/>
      <c r="AI3118" s="91"/>
      <c r="AJ3118" s="91"/>
      <c r="AK3118" s="91"/>
      <c r="AL3118" s="91"/>
      <c r="AM3118" s="91"/>
      <c r="AN3118" s="91"/>
      <c r="AO3118" s="91"/>
    </row>
    <row r="3119" spans="34:41">
      <c r="AH3119" s="91"/>
      <c r="AI3119" s="91"/>
      <c r="AJ3119" s="91"/>
      <c r="AK3119" s="91"/>
      <c r="AL3119" s="91"/>
      <c r="AM3119" s="91"/>
      <c r="AN3119" s="91"/>
      <c r="AO3119" s="91"/>
    </row>
    <row r="3120" spans="34:41">
      <c r="AH3120" s="91"/>
      <c r="AI3120" s="91"/>
      <c r="AJ3120" s="91"/>
      <c r="AK3120" s="91"/>
      <c r="AL3120" s="91"/>
      <c r="AM3120" s="91"/>
      <c r="AN3120" s="91"/>
      <c r="AO3120" s="91"/>
    </row>
    <row r="3121" spans="34:41">
      <c r="AH3121" s="91"/>
      <c r="AI3121" s="91"/>
      <c r="AJ3121" s="91"/>
      <c r="AK3121" s="91"/>
      <c r="AL3121" s="91"/>
      <c r="AM3121" s="91"/>
      <c r="AN3121" s="91"/>
      <c r="AO3121" s="91"/>
    </row>
    <row r="3122" spans="34:41">
      <c r="AH3122" s="91"/>
      <c r="AI3122" s="91"/>
      <c r="AJ3122" s="91"/>
      <c r="AK3122" s="91"/>
      <c r="AL3122" s="91"/>
      <c r="AM3122" s="91"/>
      <c r="AN3122" s="91"/>
      <c r="AO3122" s="91"/>
    </row>
    <row r="3123" spans="34:41">
      <c r="AH3123" s="91"/>
      <c r="AI3123" s="91"/>
      <c r="AJ3123" s="91"/>
      <c r="AK3123" s="91"/>
      <c r="AL3123" s="91"/>
      <c r="AM3123" s="91"/>
      <c r="AN3123" s="91"/>
      <c r="AO3123" s="91"/>
    </row>
    <row r="3124" spans="34:41">
      <c r="AH3124" s="91"/>
      <c r="AI3124" s="91"/>
      <c r="AJ3124" s="91"/>
      <c r="AK3124" s="91"/>
      <c r="AL3124" s="91"/>
      <c r="AM3124" s="91"/>
      <c r="AN3124" s="91"/>
      <c r="AO3124" s="91"/>
    </row>
    <row r="3125" spans="34:41">
      <c r="AH3125" s="91"/>
      <c r="AI3125" s="91"/>
      <c r="AJ3125" s="91"/>
      <c r="AK3125" s="91"/>
      <c r="AL3125" s="91"/>
      <c r="AM3125" s="91"/>
      <c r="AN3125" s="91"/>
      <c r="AO3125" s="91"/>
    </row>
    <row r="3126" spans="34:41">
      <c r="AH3126" s="91"/>
      <c r="AI3126" s="91"/>
      <c r="AJ3126" s="91"/>
      <c r="AK3126" s="91"/>
      <c r="AL3126" s="91"/>
      <c r="AM3126" s="91"/>
      <c r="AN3126" s="91"/>
      <c r="AO3126" s="91"/>
    </row>
    <row r="3127" spans="34:41">
      <c r="AH3127" s="91"/>
      <c r="AI3127" s="91"/>
      <c r="AJ3127" s="91"/>
      <c r="AK3127" s="91"/>
      <c r="AL3127" s="91"/>
      <c r="AM3127" s="91"/>
      <c r="AN3127" s="91"/>
      <c r="AO3127" s="91"/>
    </row>
    <row r="3128" spans="34:41">
      <c r="AH3128" s="91"/>
      <c r="AI3128" s="91"/>
      <c r="AJ3128" s="91"/>
      <c r="AK3128" s="91"/>
      <c r="AL3128" s="91"/>
      <c r="AM3128" s="91"/>
      <c r="AN3128" s="91"/>
      <c r="AO3128" s="91"/>
    </row>
    <row r="3129" spans="34:41">
      <c r="AH3129" s="91"/>
      <c r="AI3129" s="91"/>
      <c r="AJ3129" s="91"/>
      <c r="AK3129" s="91"/>
      <c r="AL3129" s="91"/>
      <c r="AM3129" s="91"/>
      <c r="AN3129" s="91"/>
      <c r="AO3129" s="91"/>
    </row>
    <row r="3130" spans="34:41">
      <c r="AH3130" s="91"/>
      <c r="AI3130" s="91"/>
      <c r="AJ3130" s="91"/>
      <c r="AK3130" s="91"/>
      <c r="AL3130" s="91"/>
      <c r="AM3130" s="91"/>
      <c r="AN3130" s="91"/>
      <c r="AO3130" s="91"/>
    </row>
    <row r="3131" spans="34:41">
      <c r="AH3131" s="91"/>
      <c r="AI3131" s="91"/>
      <c r="AJ3131" s="91"/>
      <c r="AK3131" s="91"/>
      <c r="AL3131" s="91"/>
      <c r="AM3131" s="91"/>
      <c r="AN3131" s="91"/>
      <c r="AO3131" s="91"/>
    </row>
    <row r="3132" spans="34:41">
      <c r="AH3132" s="91"/>
      <c r="AI3132" s="91"/>
      <c r="AJ3132" s="91"/>
      <c r="AK3132" s="91"/>
      <c r="AL3132" s="91"/>
      <c r="AM3132" s="91"/>
      <c r="AN3132" s="91"/>
      <c r="AO3132" s="91"/>
    </row>
    <row r="3133" spans="34:41">
      <c r="AH3133" s="91"/>
      <c r="AI3133" s="91"/>
      <c r="AJ3133" s="91"/>
      <c r="AK3133" s="91"/>
      <c r="AL3133" s="91"/>
      <c r="AM3133" s="91"/>
      <c r="AN3133" s="91"/>
      <c r="AO3133" s="91"/>
    </row>
    <row r="3134" spans="34:41">
      <c r="AH3134" s="91"/>
      <c r="AI3134" s="91"/>
      <c r="AJ3134" s="91"/>
      <c r="AK3134" s="91"/>
      <c r="AL3134" s="91"/>
      <c r="AM3134" s="91"/>
      <c r="AN3134" s="91"/>
      <c r="AO3134" s="91"/>
    </row>
    <row r="3135" spans="34:41">
      <c r="AH3135" s="91"/>
      <c r="AI3135" s="91"/>
      <c r="AJ3135" s="91"/>
      <c r="AK3135" s="91"/>
      <c r="AL3135" s="91"/>
      <c r="AM3135" s="91"/>
      <c r="AN3135" s="91"/>
      <c r="AO3135" s="91"/>
    </row>
    <row r="3136" spans="34:41">
      <c r="AH3136" s="91"/>
      <c r="AI3136" s="91"/>
      <c r="AJ3136" s="91"/>
      <c r="AK3136" s="91"/>
      <c r="AL3136" s="91"/>
      <c r="AM3136" s="91"/>
      <c r="AN3136" s="91"/>
      <c r="AO3136" s="91"/>
    </row>
    <row r="3137" spans="34:41">
      <c r="AH3137" s="91"/>
      <c r="AI3137" s="91"/>
      <c r="AJ3137" s="91"/>
      <c r="AK3137" s="91"/>
      <c r="AL3137" s="91"/>
      <c r="AM3137" s="91"/>
      <c r="AN3137" s="91"/>
      <c r="AO3137" s="91"/>
    </row>
    <row r="3138" spans="34:41">
      <c r="AH3138" s="91"/>
      <c r="AI3138" s="91"/>
      <c r="AJ3138" s="91"/>
      <c r="AK3138" s="91"/>
      <c r="AL3138" s="91"/>
      <c r="AM3138" s="91"/>
      <c r="AN3138" s="91"/>
      <c r="AO3138" s="91"/>
    </row>
    <row r="3139" spans="34:41">
      <c r="AH3139" s="91"/>
      <c r="AI3139" s="91"/>
      <c r="AJ3139" s="91"/>
      <c r="AK3139" s="91"/>
      <c r="AL3139" s="91"/>
      <c r="AM3139" s="91"/>
      <c r="AN3139" s="91"/>
      <c r="AO3139" s="91"/>
    </row>
    <row r="3140" spans="34:41">
      <c r="AH3140" s="91"/>
      <c r="AI3140" s="91"/>
      <c r="AJ3140" s="91"/>
      <c r="AK3140" s="91"/>
      <c r="AL3140" s="91"/>
      <c r="AM3140" s="91"/>
      <c r="AN3140" s="91"/>
      <c r="AO3140" s="91"/>
    </row>
    <row r="3141" spans="34:41">
      <c r="AH3141" s="91"/>
      <c r="AI3141" s="91"/>
      <c r="AJ3141" s="91"/>
      <c r="AK3141" s="91"/>
      <c r="AL3141" s="91"/>
      <c r="AM3141" s="91"/>
      <c r="AN3141" s="91"/>
      <c r="AO3141" s="91"/>
    </row>
    <row r="3142" spans="34:41">
      <c r="AH3142" s="91"/>
      <c r="AI3142" s="91"/>
      <c r="AJ3142" s="91"/>
      <c r="AK3142" s="91"/>
      <c r="AL3142" s="91"/>
      <c r="AM3142" s="91"/>
      <c r="AN3142" s="91"/>
      <c r="AO3142" s="91"/>
    </row>
    <row r="3143" spans="34:41">
      <c r="AH3143" s="91"/>
      <c r="AI3143" s="91"/>
      <c r="AJ3143" s="91"/>
      <c r="AK3143" s="91"/>
      <c r="AL3143" s="91"/>
      <c r="AM3143" s="91"/>
      <c r="AN3143" s="91"/>
      <c r="AO3143" s="91"/>
    </row>
    <row r="3144" spans="34:41">
      <c r="AH3144" s="91"/>
      <c r="AI3144" s="91"/>
      <c r="AJ3144" s="91"/>
      <c r="AK3144" s="91"/>
      <c r="AL3144" s="91"/>
      <c r="AM3144" s="91"/>
      <c r="AN3144" s="91"/>
      <c r="AO3144" s="91"/>
    </row>
    <row r="3145" spans="34:41">
      <c r="AH3145" s="91"/>
      <c r="AI3145" s="91"/>
      <c r="AJ3145" s="91"/>
      <c r="AK3145" s="91"/>
      <c r="AL3145" s="91"/>
      <c r="AM3145" s="91"/>
      <c r="AN3145" s="91"/>
      <c r="AO3145" s="91"/>
    </row>
    <row r="3146" spans="34:41">
      <c r="AH3146" s="91"/>
      <c r="AI3146" s="91"/>
      <c r="AJ3146" s="91"/>
      <c r="AK3146" s="91"/>
      <c r="AL3146" s="91"/>
      <c r="AM3146" s="91"/>
      <c r="AN3146" s="91"/>
      <c r="AO3146" s="91"/>
    </row>
    <row r="3147" spans="34:41">
      <c r="AH3147" s="91"/>
      <c r="AI3147" s="91"/>
      <c r="AJ3147" s="91"/>
      <c r="AK3147" s="91"/>
      <c r="AL3147" s="91"/>
      <c r="AM3147" s="91"/>
      <c r="AN3147" s="91"/>
      <c r="AO3147" s="91"/>
    </row>
    <row r="3148" spans="34:41">
      <c r="AH3148" s="91"/>
      <c r="AI3148" s="91"/>
      <c r="AJ3148" s="91"/>
      <c r="AK3148" s="91"/>
      <c r="AL3148" s="91"/>
      <c r="AM3148" s="91"/>
      <c r="AN3148" s="91"/>
      <c r="AO3148" s="91"/>
    </row>
    <row r="3149" spans="34:41">
      <c r="AH3149" s="91"/>
      <c r="AI3149" s="91"/>
      <c r="AJ3149" s="91"/>
      <c r="AK3149" s="91"/>
      <c r="AL3149" s="91"/>
      <c r="AM3149" s="91"/>
      <c r="AN3149" s="91"/>
      <c r="AO3149" s="91"/>
    </row>
    <row r="3150" spans="34:41">
      <c r="AH3150" s="91"/>
      <c r="AI3150" s="91"/>
      <c r="AJ3150" s="91"/>
      <c r="AK3150" s="91"/>
      <c r="AL3150" s="91"/>
      <c r="AM3150" s="91"/>
      <c r="AN3150" s="91"/>
      <c r="AO3150" s="91"/>
    </row>
    <row r="3151" spans="34:41">
      <c r="AH3151" s="91"/>
      <c r="AI3151" s="91"/>
      <c r="AJ3151" s="91"/>
      <c r="AK3151" s="91"/>
      <c r="AL3151" s="91"/>
      <c r="AM3151" s="91"/>
      <c r="AN3151" s="91"/>
      <c r="AO3151" s="91"/>
    </row>
    <row r="3152" spans="34:41">
      <c r="AH3152" s="91"/>
      <c r="AI3152" s="91"/>
      <c r="AJ3152" s="91"/>
      <c r="AK3152" s="91"/>
      <c r="AL3152" s="91"/>
      <c r="AM3152" s="91"/>
      <c r="AN3152" s="91"/>
      <c r="AO3152" s="91"/>
    </row>
    <row r="3153" spans="34:41">
      <c r="AH3153" s="91"/>
      <c r="AI3153" s="91"/>
      <c r="AJ3153" s="91"/>
      <c r="AK3153" s="91"/>
      <c r="AL3153" s="91"/>
      <c r="AM3153" s="91"/>
      <c r="AN3153" s="91"/>
      <c r="AO3153" s="91"/>
    </row>
    <row r="3154" spans="34:41">
      <c r="AH3154" s="91"/>
      <c r="AI3154" s="91"/>
      <c r="AJ3154" s="91"/>
      <c r="AK3154" s="91"/>
      <c r="AL3154" s="91"/>
      <c r="AM3154" s="91"/>
      <c r="AN3154" s="91"/>
      <c r="AO3154" s="91"/>
    </row>
    <row r="3155" spans="34:41">
      <c r="AH3155" s="91"/>
      <c r="AI3155" s="91"/>
      <c r="AJ3155" s="91"/>
      <c r="AK3155" s="91"/>
      <c r="AL3155" s="91"/>
      <c r="AM3155" s="91"/>
      <c r="AN3155" s="91"/>
      <c r="AO3155" s="91"/>
    </row>
    <row r="3156" spans="34:41">
      <c r="AH3156" s="91"/>
      <c r="AI3156" s="91"/>
      <c r="AJ3156" s="91"/>
      <c r="AK3156" s="91"/>
      <c r="AL3156" s="91"/>
      <c r="AM3156" s="91"/>
      <c r="AN3156" s="91"/>
      <c r="AO3156" s="91"/>
    </row>
    <row r="3157" spans="34:41">
      <c r="AH3157" s="91"/>
      <c r="AI3157" s="91"/>
      <c r="AJ3157" s="91"/>
      <c r="AK3157" s="91"/>
      <c r="AL3157" s="91"/>
      <c r="AM3157" s="91"/>
      <c r="AN3157" s="91"/>
      <c r="AO3157" s="91"/>
    </row>
    <row r="3158" spans="34:41">
      <c r="AH3158" s="91"/>
      <c r="AI3158" s="91"/>
      <c r="AJ3158" s="91"/>
      <c r="AK3158" s="91"/>
      <c r="AL3158" s="91"/>
      <c r="AM3158" s="91"/>
      <c r="AN3158" s="91"/>
      <c r="AO3158" s="91"/>
    </row>
    <row r="3159" spans="34:41">
      <c r="AH3159" s="91"/>
      <c r="AI3159" s="91"/>
      <c r="AJ3159" s="91"/>
      <c r="AK3159" s="91"/>
      <c r="AL3159" s="91"/>
      <c r="AM3159" s="91"/>
      <c r="AN3159" s="91"/>
      <c r="AO3159" s="91"/>
    </row>
    <row r="3160" spans="34:41">
      <c r="AH3160" s="91"/>
      <c r="AI3160" s="91"/>
      <c r="AJ3160" s="91"/>
      <c r="AK3160" s="91"/>
      <c r="AL3160" s="91"/>
      <c r="AM3160" s="91"/>
      <c r="AN3160" s="91"/>
      <c r="AO3160" s="91"/>
    </row>
    <row r="3161" spans="34:41">
      <c r="AH3161" s="91"/>
      <c r="AI3161" s="91"/>
      <c r="AJ3161" s="91"/>
      <c r="AK3161" s="91"/>
      <c r="AL3161" s="91"/>
      <c r="AM3161" s="91"/>
      <c r="AN3161" s="91"/>
      <c r="AO3161" s="91"/>
    </row>
    <row r="3162" spans="34:41">
      <c r="AH3162" s="91"/>
      <c r="AI3162" s="91"/>
      <c r="AJ3162" s="91"/>
      <c r="AK3162" s="91"/>
      <c r="AL3162" s="91"/>
      <c r="AM3162" s="91"/>
      <c r="AN3162" s="91"/>
      <c r="AO3162" s="91"/>
    </row>
    <row r="3163" spans="34:41">
      <c r="AH3163" s="91"/>
      <c r="AI3163" s="91"/>
      <c r="AJ3163" s="91"/>
      <c r="AK3163" s="91"/>
      <c r="AL3163" s="91"/>
      <c r="AM3163" s="91"/>
      <c r="AN3163" s="91"/>
      <c r="AO3163" s="91"/>
    </row>
    <row r="3164" spans="34:41">
      <c r="AH3164" s="91"/>
      <c r="AI3164" s="91"/>
      <c r="AJ3164" s="91"/>
      <c r="AK3164" s="91"/>
      <c r="AL3164" s="91"/>
      <c r="AM3164" s="91"/>
      <c r="AN3164" s="91"/>
      <c r="AO3164" s="91"/>
    </row>
    <row r="3165" spans="34:41">
      <c r="AH3165" s="91"/>
      <c r="AI3165" s="91"/>
      <c r="AJ3165" s="91"/>
      <c r="AK3165" s="91"/>
      <c r="AL3165" s="91"/>
      <c r="AM3165" s="91"/>
      <c r="AN3165" s="91"/>
      <c r="AO3165" s="91"/>
    </row>
    <row r="3166" spans="34:41">
      <c r="AH3166" s="91"/>
      <c r="AI3166" s="91"/>
      <c r="AJ3166" s="91"/>
      <c r="AK3166" s="91"/>
      <c r="AL3166" s="91"/>
      <c r="AM3166" s="91"/>
      <c r="AN3166" s="91"/>
      <c r="AO3166" s="91"/>
    </row>
    <row r="3167" spans="34:41">
      <c r="AH3167" s="91"/>
      <c r="AI3167" s="91"/>
      <c r="AJ3167" s="91"/>
      <c r="AK3167" s="91"/>
      <c r="AL3167" s="91"/>
      <c r="AM3167" s="91"/>
      <c r="AN3167" s="91"/>
      <c r="AO3167" s="91"/>
    </row>
    <row r="3168" spans="34:41">
      <c r="AH3168" s="91"/>
      <c r="AI3168" s="91"/>
      <c r="AJ3168" s="91"/>
      <c r="AK3168" s="91"/>
      <c r="AL3168" s="91"/>
      <c r="AM3168" s="91"/>
      <c r="AN3168" s="91"/>
      <c r="AO3168" s="91"/>
    </row>
    <row r="3169" spans="34:41">
      <c r="AH3169" s="91"/>
      <c r="AI3169" s="91"/>
      <c r="AJ3169" s="91"/>
      <c r="AK3169" s="91"/>
      <c r="AL3169" s="91"/>
      <c r="AM3169" s="91"/>
      <c r="AN3169" s="91"/>
      <c r="AO3169" s="91"/>
    </row>
    <row r="3170" spans="34:41">
      <c r="AH3170" s="91"/>
      <c r="AI3170" s="91"/>
      <c r="AJ3170" s="91"/>
      <c r="AK3170" s="91"/>
      <c r="AL3170" s="91"/>
      <c r="AM3170" s="91"/>
      <c r="AN3170" s="91"/>
      <c r="AO3170" s="91"/>
    </row>
    <row r="3171" spans="34:41">
      <c r="AH3171" s="91"/>
      <c r="AI3171" s="91"/>
      <c r="AJ3171" s="91"/>
      <c r="AK3171" s="91"/>
      <c r="AL3171" s="91"/>
      <c r="AM3171" s="91"/>
      <c r="AN3171" s="91"/>
      <c r="AO3171" s="91"/>
    </row>
    <row r="3172" spans="34:41">
      <c r="AH3172" s="91"/>
      <c r="AI3172" s="91"/>
      <c r="AJ3172" s="91"/>
      <c r="AK3172" s="91"/>
      <c r="AL3172" s="91"/>
      <c r="AM3172" s="91"/>
      <c r="AN3172" s="91"/>
      <c r="AO3172" s="91"/>
    </row>
    <row r="3173" spans="34:41">
      <c r="AH3173" s="91"/>
      <c r="AI3173" s="91"/>
      <c r="AJ3173" s="91"/>
      <c r="AK3173" s="91"/>
      <c r="AL3173" s="91"/>
      <c r="AM3173" s="91"/>
      <c r="AN3173" s="91"/>
      <c r="AO3173" s="91"/>
    </row>
    <row r="3174" spans="34:41">
      <c r="AH3174" s="91"/>
      <c r="AI3174" s="91"/>
      <c r="AJ3174" s="91"/>
      <c r="AK3174" s="91"/>
      <c r="AL3174" s="91"/>
      <c r="AM3174" s="91"/>
      <c r="AN3174" s="91"/>
      <c r="AO3174" s="91"/>
    </row>
    <row r="3175" spans="34:41">
      <c r="AH3175" s="91"/>
      <c r="AI3175" s="91"/>
      <c r="AJ3175" s="91"/>
      <c r="AK3175" s="91"/>
      <c r="AL3175" s="91"/>
      <c r="AM3175" s="91"/>
      <c r="AN3175" s="91"/>
      <c r="AO3175" s="91"/>
    </row>
    <row r="3176" spans="34:41">
      <c r="AH3176" s="91"/>
      <c r="AI3176" s="91"/>
      <c r="AJ3176" s="91"/>
      <c r="AK3176" s="91"/>
      <c r="AL3176" s="91"/>
      <c r="AM3176" s="91"/>
      <c r="AN3176" s="91"/>
      <c r="AO3176" s="91"/>
    </row>
    <row r="3177" spans="34:41">
      <c r="AH3177" s="91"/>
      <c r="AI3177" s="91"/>
      <c r="AJ3177" s="91"/>
      <c r="AK3177" s="91"/>
      <c r="AL3177" s="91"/>
      <c r="AM3177" s="91"/>
      <c r="AN3177" s="91"/>
      <c r="AO3177" s="91"/>
    </row>
    <row r="3178" spans="34:41">
      <c r="AH3178" s="91"/>
      <c r="AI3178" s="91"/>
      <c r="AJ3178" s="91"/>
      <c r="AK3178" s="91"/>
      <c r="AL3178" s="91"/>
      <c r="AM3178" s="91"/>
      <c r="AN3178" s="91"/>
      <c r="AO3178" s="91"/>
    </row>
    <row r="3179" spans="34:41">
      <c r="AH3179" s="91"/>
      <c r="AI3179" s="91"/>
      <c r="AJ3179" s="91"/>
      <c r="AK3179" s="91"/>
      <c r="AL3179" s="91"/>
      <c r="AM3179" s="91"/>
      <c r="AN3179" s="91"/>
      <c r="AO3179" s="91"/>
    </row>
    <row r="3180" spans="34:41">
      <c r="AH3180" s="91"/>
      <c r="AI3180" s="91"/>
      <c r="AJ3180" s="91"/>
      <c r="AK3180" s="91"/>
      <c r="AL3180" s="91"/>
      <c r="AM3180" s="91"/>
      <c r="AN3180" s="91"/>
      <c r="AO3180" s="91"/>
    </row>
    <row r="3181" spans="34:41">
      <c r="AH3181" s="91"/>
      <c r="AI3181" s="91"/>
      <c r="AJ3181" s="91"/>
      <c r="AK3181" s="91"/>
      <c r="AL3181" s="91"/>
      <c r="AM3181" s="91"/>
      <c r="AN3181" s="91"/>
      <c r="AO3181" s="91"/>
    </row>
    <row r="3182" spans="34:41">
      <c r="AH3182" s="91"/>
      <c r="AI3182" s="91"/>
      <c r="AJ3182" s="91"/>
      <c r="AK3182" s="91"/>
      <c r="AL3182" s="91"/>
      <c r="AM3182" s="91"/>
      <c r="AN3182" s="91"/>
      <c r="AO3182" s="91"/>
    </row>
    <row r="3183" spans="34:41">
      <c r="AH3183" s="91"/>
      <c r="AI3183" s="91"/>
      <c r="AJ3183" s="91"/>
      <c r="AK3183" s="91"/>
      <c r="AL3183" s="91"/>
      <c r="AM3183" s="91"/>
      <c r="AN3183" s="91"/>
      <c r="AO3183" s="91"/>
    </row>
    <row r="3184" spans="34:41">
      <c r="AH3184" s="91"/>
      <c r="AI3184" s="91"/>
      <c r="AJ3184" s="91"/>
      <c r="AK3184" s="91"/>
      <c r="AL3184" s="91"/>
      <c r="AM3184" s="91"/>
      <c r="AN3184" s="91"/>
      <c r="AO3184" s="91"/>
    </row>
    <row r="3185" spans="34:41">
      <c r="AH3185" s="91"/>
      <c r="AI3185" s="91"/>
      <c r="AJ3185" s="91"/>
      <c r="AK3185" s="91"/>
      <c r="AL3185" s="91"/>
      <c r="AM3185" s="91"/>
      <c r="AN3185" s="91"/>
      <c r="AO3185" s="91"/>
    </row>
    <row r="3186" spans="34:41">
      <c r="AH3186" s="91"/>
      <c r="AI3186" s="91"/>
      <c r="AJ3186" s="91"/>
      <c r="AK3186" s="91"/>
      <c r="AL3186" s="91"/>
      <c r="AM3186" s="91"/>
      <c r="AN3186" s="91"/>
      <c r="AO3186" s="91"/>
    </row>
    <row r="3187" spans="34:41">
      <c r="AH3187" s="91"/>
      <c r="AI3187" s="91"/>
      <c r="AJ3187" s="91"/>
      <c r="AK3187" s="91"/>
      <c r="AL3187" s="91"/>
      <c r="AM3187" s="91"/>
      <c r="AN3187" s="91"/>
      <c r="AO3187" s="91"/>
    </row>
    <row r="3188" spans="34:41">
      <c r="AH3188" s="91"/>
      <c r="AI3188" s="91"/>
      <c r="AJ3188" s="91"/>
      <c r="AK3188" s="91"/>
      <c r="AL3188" s="91"/>
      <c r="AM3188" s="91"/>
      <c r="AN3188" s="91"/>
      <c r="AO3188" s="91"/>
    </row>
    <row r="3189" spans="34:41">
      <c r="AH3189" s="91"/>
      <c r="AI3189" s="91"/>
      <c r="AJ3189" s="91"/>
      <c r="AK3189" s="91"/>
      <c r="AL3189" s="91"/>
      <c r="AM3189" s="91"/>
      <c r="AN3189" s="91"/>
      <c r="AO3189" s="91"/>
    </row>
    <row r="3190" spans="34:41">
      <c r="AH3190" s="91"/>
      <c r="AI3190" s="91"/>
      <c r="AJ3190" s="91"/>
      <c r="AK3190" s="91"/>
      <c r="AL3190" s="91"/>
      <c r="AM3190" s="91"/>
      <c r="AN3190" s="91"/>
      <c r="AO3190" s="91"/>
    </row>
    <row r="3191" spans="34:41">
      <c r="AH3191" s="91"/>
      <c r="AI3191" s="91"/>
      <c r="AJ3191" s="91"/>
      <c r="AK3191" s="91"/>
      <c r="AL3191" s="91"/>
      <c r="AM3191" s="91"/>
      <c r="AN3191" s="91"/>
      <c r="AO3191" s="91"/>
    </row>
    <row r="3192" spans="34:41">
      <c r="AH3192" s="91"/>
      <c r="AI3192" s="91"/>
      <c r="AJ3192" s="91"/>
      <c r="AK3192" s="91"/>
      <c r="AL3192" s="91"/>
      <c r="AM3192" s="91"/>
      <c r="AN3192" s="91"/>
      <c r="AO3192" s="91"/>
    </row>
    <row r="3193" spans="34:41">
      <c r="AH3193" s="91"/>
      <c r="AI3193" s="91"/>
      <c r="AJ3193" s="91"/>
      <c r="AK3193" s="91"/>
      <c r="AL3193" s="91"/>
      <c r="AM3193" s="91"/>
      <c r="AN3193" s="91"/>
      <c r="AO3193" s="91"/>
    </row>
    <row r="3194" spans="34:41">
      <c r="AH3194" s="91"/>
      <c r="AI3194" s="91"/>
      <c r="AJ3194" s="91"/>
      <c r="AK3194" s="91"/>
      <c r="AL3194" s="91"/>
      <c r="AM3194" s="91"/>
      <c r="AN3194" s="91"/>
      <c r="AO3194" s="91"/>
    </row>
    <row r="3195" spans="34:41">
      <c r="AH3195" s="91"/>
      <c r="AI3195" s="91"/>
      <c r="AJ3195" s="91"/>
      <c r="AK3195" s="91"/>
      <c r="AL3195" s="91"/>
      <c r="AM3195" s="91"/>
      <c r="AN3195" s="91"/>
      <c r="AO3195" s="91"/>
    </row>
    <row r="3196" spans="34:41">
      <c r="AH3196" s="91"/>
      <c r="AI3196" s="91"/>
      <c r="AJ3196" s="91"/>
      <c r="AK3196" s="91"/>
      <c r="AL3196" s="91"/>
      <c r="AM3196" s="91"/>
      <c r="AN3196" s="91"/>
      <c r="AO3196" s="91"/>
    </row>
    <row r="3197" spans="34:41">
      <c r="AH3197" s="91"/>
      <c r="AI3197" s="91"/>
      <c r="AJ3197" s="91"/>
      <c r="AK3197" s="91"/>
      <c r="AL3197" s="91"/>
      <c r="AM3197" s="91"/>
      <c r="AN3197" s="91"/>
      <c r="AO3197" s="91"/>
    </row>
    <row r="3198" spans="34:41">
      <c r="AH3198" s="91"/>
      <c r="AI3198" s="91"/>
      <c r="AJ3198" s="91"/>
      <c r="AK3198" s="91"/>
      <c r="AL3198" s="91"/>
      <c r="AM3198" s="91"/>
      <c r="AN3198" s="91"/>
      <c r="AO3198" s="91"/>
    </row>
    <row r="3199" spans="34:41">
      <c r="AH3199" s="91"/>
      <c r="AI3199" s="91"/>
      <c r="AJ3199" s="91"/>
      <c r="AK3199" s="91"/>
      <c r="AL3199" s="91"/>
      <c r="AM3199" s="91"/>
      <c r="AN3199" s="91"/>
      <c r="AO3199" s="91"/>
    </row>
    <row r="3200" spans="34:41">
      <c r="AH3200" s="91"/>
      <c r="AI3200" s="91"/>
      <c r="AJ3200" s="91"/>
      <c r="AK3200" s="91"/>
      <c r="AL3200" s="91"/>
      <c r="AM3200" s="91"/>
      <c r="AN3200" s="91"/>
      <c r="AO3200" s="91"/>
    </row>
    <row r="3201" spans="34:41">
      <c r="AH3201" s="91"/>
      <c r="AI3201" s="91"/>
      <c r="AJ3201" s="91"/>
      <c r="AK3201" s="91"/>
      <c r="AL3201" s="91"/>
      <c r="AM3201" s="91"/>
      <c r="AN3201" s="91"/>
      <c r="AO3201" s="91"/>
    </row>
    <row r="3202" spans="34:41">
      <c r="AH3202" s="91"/>
      <c r="AI3202" s="91"/>
      <c r="AJ3202" s="91"/>
      <c r="AK3202" s="91"/>
      <c r="AL3202" s="91"/>
      <c r="AM3202" s="91"/>
      <c r="AN3202" s="91"/>
      <c r="AO3202" s="91"/>
    </row>
    <row r="3203" spans="34:41">
      <c r="AH3203" s="91"/>
      <c r="AI3203" s="91"/>
      <c r="AJ3203" s="91"/>
      <c r="AK3203" s="91"/>
      <c r="AL3203" s="91"/>
      <c r="AM3203" s="91"/>
      <c r="AN3203" s="91"/>
      <c r="AO3203" s="91"/>
    </row>
    <row r="3204" spans="34:41">
      <c r="AH3204" s="91"/>
      <c r="AI3204" s="91"/>
      <c r="AJ3204" s="91"/>
      <c r="AK3204" s="91"/>
      <c r="AL3204" s="91"/>
      <c r="AM3204" s="91"/>
      <c r="AN3204" s="91"/>
      <c r="AO3204" s="91"/>
    </row>
    <row r="3205" spans="34:41">
      <c r="AH3205" s="91"/>
      <c r="AI3205" s="91"/>
      <c r="AJ3205" s="91"/>
      <c r="AK3205" s="91"/>
      <c r="AL3205" s="91"/>
      <c r="AM3205" s="91"/>
      <c r="AN3205" s="91"/>
      <c r="AO3205" s="91"/>
    </row>
    <row r="3206" spans="34:41">
      <c r="AH3206" s="91"/>
      <c r="AI3206" s="91"/>
      <c r="AJ3206" s="91"/>
      <c r="AK3206" s="91"/>
      <c r="AL3206" s="91"/>
      <c r="AM3206" s="91"/>
      <c r="AN3206" s="91"/>
      <c r="AO3206" s="91"/>
    </row>
    <row r="3207" spans="34:41">
      <c r="AH3207" s="91"/>
      <c r="AI3207" s="91"/>
      <c r="AJ3207" s="91"/>
      <c r="AK3207" s="91"/>
      <c r="AL3207" s="91"/>
      <c r="AM3207" s="91"/>
      <c r="AN3207" s="91"/>
      <c r="AO3207" s="91"/>
    </row>
    <row r="3208" spans="34:41">
      <c r="AH3208" s="91"/>
      <c r="AI3208" s="91"/>
      <c r="AJ3208" s="91"/>
      <c r="AK3208" s="91"/>
      <c r="AL3208" s="91"/>
      <c r="AM3208" s="91"/>
      <c r="AN3208" s="91"/>
      <c r="AO3208" s="91"/>
    </row>
    <row r="3209" spans="34:41">
      <c r="AH3209" s="91"/>
      <c r="AI3209" s="91"/>
      <c r="AJ3209" s="91"/>
      <c r="AK3209" s="91"/>
      <c r="AL3209" s="91"/>
      <c r="AM3209" s="91"/>
      <c r="AN3209" s="91"/>
      <c r="AO3209" s="91"/>
    </row>
    <row r="3210" spans="34:41">
      <c r="AH3210" s="91"/>
      <c r="AI3210" s="91"/>
      <c r="AJ3210" s="91"/>
      <c r="AK3210" s="91"/>
      <c r="AL3210" s="91"/>
      <c r="AM3210" s="91"/>
      <c r="AN3210" s="91"/>
      <c r="AO3210" s="91"/>
    </row>
    <row r="3211" spans="34:41">
      <c r="AH3211" s="91"/>
      <c r="AI3211" s="91"/>
      <c r="AJ3211" s="91"/>
      <c r="AK3211" s="91"/>
      <c r="AL3211" s="91"/>
      <c r="AM3211" s="91"/>
      <c r="AN3211" s="91"/>
      <c r="AO3211" s="91"/>
    </row>
    <row r="3212" spans="34:41">
      <c r="AH3212" s="91"/>
      <c r="AI3212" s="91"/>
      <c r="AJ3212" s="91"/>
      <c r="AK3212" s="91"/>
      <c r="AL3212" s="91"/>
      <c r="AM3212" s="91"/>
      <c r="AN3212" s="91"/>
      <c r="AO3212" s="91"/>
    </row>
    <row r="3213" spans="34:41">
      <c r="AH3213" s="91"/>
      <c r="AI3213" s="91"/>
      <c r="AJ3213" s="91"/>
      <c r="AK3213" s="91"/>
      <c r="AL3213" s="91"/>
      <c r="AM3213" s="91"/>
      <c r="AN3213" s="91"/>
      <c r="AO3213" s="91"/>
    </row>
    <row r="3214" spans="34:41">
      <c r="AH3214" s="91"/>
      <c r="AI3214" s="91"/>
      <c r="AJ3214" s="91"/>
      <c r="AK3214" s="91"/>
      <c r="AL3214" s="91"/>
      <c r="AM3214" s="91"/>
      <c r="AN3214" s="91"/>
      <c r="AO3214" s="91"/>
    </row>
    <row r="3215" spans="34:41">
      <c r="AH3215" s="91"/>
      <c r="AI3215" s="91"/>
      <c r="AJ3215" s="91"/>
      <c r="AK3215" s="91"/>
      <c r="AL3215" s="91"/>
      <c r="AM3215" s="91"/>
      <c r="AN3215" s="91"/>
      <c r="AO3215" s="91"/>
    </row>
    <row r="3216" spans="34:41">
      <c r="AH3216" s="91"/>
      <c r="AI3216" s="91"/>
      <c r="AJ3216" s="91"/>
      <c r="AK3216" s="91"/>
      <c r="AL3216" s="91"/>
      <c r="AM3216" s="91"/>
      <c r="AN3216" s="91"/>
      <c r="AO3216" s="91"/>
    </row>
    <row r="3217" spans="34:41">
      <c r="AH3217" s="91"/>
      <c r="AI3217" s="91"/>
      <c r="AJ3217" s="91"/>
      <c r="AK3217" s="91"/>
      <c r="AL3217" s="91"/>
      <c r="AM3217" s="91"/>
      <c r="AN3217" s="91"/>
      <c r="AO3217" s="91"/>
    </row>
    <row r="3218" spans="34:41">
      <c r="AH3218" s="91"/>
      <c r="AI3218" s="91"/>
      <c r="AJ3218" s="91"/>
      <c r="AK3218" s="91"/>
      <c r="AL3218" s="91"/>
      <c r="AM3218" s="91"/>
      <c r="AN3218" s="91"/>
      <c r="AO3218" s="91"/>
    </row>
    <row r="3219" spans="34:41">
      <c r="AH3219" s="91"/>
      <c r="AI3219" s="91"/>
      <c r="AJ3219" s="91"/>
      <c r="AK3219" s="91"/>
      <c r="AL3219" s="91"/>
      <c r="AM3219" s="91"/>
      <c r="AN3219" s="91"/>
      <c r="AO3219" s="91"/>
    </row>
    <row r="3220" spans="34:41">
      <c r="AH3220" s="91"/>
      <c r="AI3220" s="91"/>
      <c r="AJ3220" s="91"/>
      <c r="AK3220" s="91"/>
      <c r="AL3220" s="91"/>
      <c r="AM3220" s="91"/>
      <c r="AN3220" s="91"/>
      <c r="AO3220" s="91"/>
    </row>
    <row r="3221" spans="34:41">
      <c r="AH3221" s="91"/>
      <c r="AI3221" s="91"/>
      <c r="AJ3221" s="91"/>
      <c r="AK3221" s="91"/>
      <c r="AL3221" s="91"/>
      <c r="AM3221" s="91"/>
      <c r="AN3221" s="91"/>
      <c r="AO3221" s="91"/>
    </row>
    <row r="3222" spans="34:41">
      <c r="AH3222" s="91"/>
      <c r="AI3222" s="91"/>
      <c r="AJ3222" s="91"/>
      <c r="AK3222" s="91"/>
      <c r="AL3222" s="91"/>
      <c r="AM3222" s="91"/>
      <c r="AN3222" s="91"/>
      <c r="AO3222" s="91"/>
    </row>
    <row r="3223" spans="34:41">
      <c r="AH3223" s="91"/>
      <c r="AI3223" s="91"/>
      <c r="AJ3223" s="91"/>
      <c r="AK3223" s="91"/>
      <c r="AL3223" s="91"/>
      <c r="AM3223" s="91"/>
      <c r="AN3223" s="91"/>
      <c r="AO3223" s="91"/>
    </row>
    <row r="3224" spans="34:41">
      <c r="AH3224" s="91"/>
      <c r="AI3224" s="91"/>
      <c r="AJ3224" s="91"/>
      <c r="AK3224" s="91"/>
      <c r="AL3224" s="91"/>
      <c r="AM3224" s="91"/>
      <c r="AN3224" s="91"/>
      <c r="AO3224" s="91"/>
    </row>
    <row r="3225" spans="34:41">
      <c r="AH3225" s="91"/>
      <c r="AI3225" s="91"/>
      <c r="AJ3225" s="91"/>
      <c r="AK3225" s="91"/>
      <c r="AL3225" s="91"/>
      <c r="AM3225" s="91"/>
      <c r="AN3225" s="91"/>
      <c r="AO3225" s="91"/>
    </row>
    <row r="3226" spans="34:41">
      <c r="AH3226" s="91"/>
      <c r="AI3226" s="91"/>
      <c r="AJ3226" s="91"/>
      <c r="AK3226" s="91"/>
      <c r="AL3226" s="91"/>
      <c r="AM3226" s="91"/>
      <c r="AN3226" s="91"/>
      <c r="AO3226" s="91"/>
    </row>
    <row r="3227" spans="34:41">
      <c r="AH3227" s="91"/>
      <c r="AI3227" s="91"/>
      <c r="AJ3227" s="91"/>
      <c r="AK3227" s="91"/>
      <c r="AL3227" s="91"/>
      <c r="AM3227" s="91"/>
      <c r="AN3227" s="91"/>
      <c r="AO3227" s="91"/>
    </row>
    <row r="3228" spans="34:41">
      <c r="AH3228" s="91"/>
      <c r="AI3228" s="91"/>
      <c r="AJ3228" s="91"/>
      <c r="AK3228" s="91"/>
      <c r="AL3228" s="91"/>
      <c r="AM3228" s="91"/>
      <c r="AN3228" s="91"/>
      <c r="AO3228" s="91"/>
    </row>
    <row r="3229" spans="34:41">
      <c r="AH3229" s="91"/>
      <c r="AI3229" s="91"/>
      <c r="AJ3229" s="91"/>
      <c r="AK3229" s="91"/>
      <c r="AL3229" s="91"/>
      <c r="AM3229" s="91"/>
      <c r="AN3229" s="91"/>
      <c r="AO3229" s="91"/>
    </row>
    <row r="3230" spans="34:41">
      <c r="AH3230" s="91"/>
      <c r="AI3230" s="91"/>
      <c r="AJ3230" s="91"/>
      <c r="AK3230" s="91"/>
      <c r="AL3230" s="91"/>
      <c r="AM3230" s="91"/>
      <c r="AN3230" s="91"/>
      <c r="AO3230" s="91"/>
    </row>
    <row r="3231" spans="34:41">
      <c r="AH3231" s="91"/>
      <c r="AI3231" s="91"/>
      <c r="AJ3231" s="91"/>
      <c r="AK3231" s="91"/>
      <c r="AL3231" s="91"/>
      <c r="AM3231" s="91"/>
      <c r="AN3231" s="91"/>
      <c r="AO3231" s="91"/>
    </row>
    <row r="3232" spans="34:41">
      <c r="AH3232" s="91"/>
      <c r="AI3232" s="91"/>
      <c r="AJ3232" s="91"/>
      <c r="AK3232" s="91"/>
      <c r="AL3232" s="91"/>
      <c r="AM3232" s="91"/>
      <c r="AN3232" s="91"/>
      <c r="AO3232" s="91"/>
    </row>
    <row r="3233" spans="34:41">
      <c r="AH3233" s="91"/>
      <c r="AI3233" s="91"/>
      <c r="AJ3233" s="91"/>
      <c r="AK3233" s="91"/>
      <c r="AL3233" s="91"/>
      <c r="AM3233" s="91"/>
      <c r="AN3233" s="91"/>
      <c r="AO3233" s="91"/>
    </row>
    <row r="3234" spans="34:41">
      <c r="AH3234" s="91"/>
      <c r="AI3234" s="91"/>
      <c r="AJ3234" s="91"/>
      <c r="AK3234" s="91"/>
      <c r="AL3234" s="91"/>
      <c r="AM3234" s="91"/>
      <c r="AN3234" s="91"/>
      <c r="AO3234" s="91"/>
    </row>
    <row r="3235" spans="34:41">
      <c r="AH3235" s="91"/>
      <c r="AI3235" s="91"/>
      <c r="AJ3235" s="91"/>
      <c r="AK3235" s="91"/>
      <c r="AL3235" s="91"/>
      <c r="AM3235" s="91"/>
      <c r="AN3235" s="91"/>
      <c r="AO3235" s="91"/>
    </row>
    <row r="3236" spans="34:41">
      <c r="AH3236" s="91"/>
      <c r="AI3236" s="91"/>
      <c r="AJ3236" s="91"/>
      <c r="AK3236" s="91"/>
      <c r="AL3236" s="91"/>
      <c r="AM3236" s="91"/>
      <c r="AN3236" s="91"/>
      <c r="AO3236" s="91"/>
    </row>
    <row r="3237" spans="34:41">
      <c r="AH3237" s="91"/>
      <c r="AI3237" s="91"/>
      <c r="AJ3237" s="91"/>
      <c r="AK3237" s="91"/>
      <c r="AL3237" s="91"/>
      <c r="AM3237" s="91"/>
      <c r="AN3237" s="91"/>
      <c r="AO3237" s="91"/>
    </row>
    <row r="3238" spans="34:41">
      <c r="AH3238" s="91"/>
      <c r="AI3238" s="91"/>
      <c r="AJ3238" s="91"/>
      <c r="AK3238" s="91"/>
      <c r="AL3238" s="91"/>
      <c r="AM3238" s="91"/>
      <c r="AN3238" s="91"/>
      <c r="AO3238" s="91"/>
    </row>
    <row r="3239" spans="34:41">
      <c r="AH3239" s="91"/>
      <c r="AI3239" s="91"/>
      <c r="AJ3239" s="91"/>
      <c r="AK3239" s="91"/>
      <c r="AL3239" s="91"/>
      <c r="AM3239" s="91"/>
      <c r="AN3239" s="91"/>
      <c r="AO3239" s="91"/>
    </row>
    <row r="3240" spans="34:41">
      <c r="AH3240" s="91"/>
      <c r="AI3240" s="91"/>
      <c r="AJ3240" s="91"/>
      <c r="AK3240" s="91"/>
      <c r="AL3240" s="91"/>
      <c r="AM3240" s="91"/>
      <c r="AN3240" s="91"/>
      <c r="AO3240" s="91"/>
    </row>
    <row r="3241" spans="34:41">
      <c r="AH3241" s="91"/>
      <c r="AI3241" s="91"/>
      <c r="AJ3241" s="91"/>
      <c r="AK3241" s="91"/>
      <c r="AL3241" s="91"/>
      <c r="AM3241" s="91"/>
      <c r="AN3241" s="91"/>
      <c r="AO3241" s="91"/>
    </row>
    <row r="3242" spans="34:41">
      <c r="AH3242" s="91"/>
      <c r="AI3242" s="91"/>
      <c r="AJ3242" s="91"/>
      <c r="AK3242" s="91"/>
      <c r="AL3242" s="91"/>
      <c r="AM3242" s="91"/>
      <c r="AN3242" s="91"/>
      <c r="AO3242" s="91"/>
    </row>
    <row r="3243" spans="34:41">
      <c r="AH3243" s="91"/>
      <c r="AI3243" s="91"/>
      <c r="AJ3243" s="91"/>
      <c r="AK3243" s="91"/>
      <c r="AL3243" s="91"/>
      <c r="AM3243" s="91"/>
      <c r="AN3243" s="91"/>
      <c r="AO3243" s="91"/>
    </row>
    <row r="3244" spans="34:41">
      <c r="AH3244" s="91"/>
      <c r="AI3244" s="91"/>
      <c r="AJ3244" s="91"/>
      <c r="AK3244" s="91"/>
      <c r="AL3244" s="91"/>
      <c r="AM3244" s="91"/>
      <c r="AN3244" s="91"/>
      <c r="AO3244" s="91"/>
    </row>
    <row r="3245" spans="34:41">
      <c r="AH3245" s="91"/>
      <c r="AI3245" s="91"/>
      <c r="AJ3245" s="91"/>
      <c r="AK3245" s="91"/>
      <c r="AL3245" s="91"/>
      <c r="AM3245" s="91"/>
      <c r="AN3245" s="91"/>
      <c r="AO3245" s="91"/>
    </row>
    <row r="3246" spans="34:41">
      <c r="AH3246" s="91"/>
      <c r="AI3246" s="91"/>
      <c r="AJ3246" s="91"/>
      <c r="AK3246" s="91"/>
      <c r="AL3246" s="91"/>
      <c r="AM3246" s="91"/>
      <c r="AN3246" s="91"/>
      <c r="AO3246" s="91"/>
    </row>
    <row r="3247" spans="34:41">
      <c r="AH3247" s="91"/>
      <c r="AI3247" s="91"/>
      <c r="AJ3247" s="91"/>
      <c r="AK3247" s="91"/>
      <c r="AL3247" s="91"/>
      <c r="AM3247" s="91"/>
      <c r="AN3247" s="91"/>
      <c r="AO3247" s="91"/>
    </row>
    <row r="3248" spans="34:41">
      <c r="AH3248" s="91"/>
      <c r="AI3248" s="91"/>
      <c r="AJ3248" s="91"/>
      <c r="AK3248" s="91"/>
      <c r="AL3248" s="91"/>
      <c r="AM3248" s="91"/>
      <c r="AN3248" s="91"/>
      <c r="AO3248" s="91"/>
    </row>
    <row r="3249" spans="34:41">
      <c r="AH3249" s="91"/>
      <c r="AI3249" s="91"/>
      <c r="AJ3249" s="91"/>
      <c r="AK3249" s="91"/>
      <c r="AL3249" s="91"/>
      <c r="AM3249" s="91"/>
      <c r="AN3249" s="91"/>
      <c r="AO3249" s="91"/>
    </row>
    <row r="3250" spans="34:41">
      <c r="AH3250" s="91"/>
      <c r="AI3250" s="91"/>
      <c r="AJ3250" s="91"/>
      <c r="AK3250" s="91"/>
      <c r="AL3250" s="91"/>
      <c r="AM3250" s="91"/>
      <c r="AN3250" s="91"/>
      <c r="AO3250" s="91"/>
    </row>
    <row r="3251" spans="34:41">
      <c r="AH3251" s="91"/>
      <c r="AI3251" s="91"/>
      <c r="AJ3251" s="91"/>
      <c r="AK3251" s="91"/>
      <c r="AL3251" s="91"/>
      <c r="AM3251" s="91"/>
      <c r="AN3251" s="91"/>
      <c r="AO3251" s="91"/>
    </row>
    <row r="3252" spans="34:41">
      <c r="AH3252" s="91"/>
      <c r="AI3252" s="91"/>
      <c r="AJ3252" s="91"/>
      <c r="AK3252" s="91"/>
      <c r="AL3252" s="91"/>
      <c r="AM3252" s="91"/>
      <c r="AN3252" s="91"/>
      <c r="AO3252" s="91"/>
    </row>
    <row r="3253" spans="34:41">
      <c r="AH3253" s="91"/>
      <c r="AI3253" s="91"/>
      <c r="AJ3253" s="91"/>
      <c r="AK3253" s="91"/>
      <c r="AL3253" s="91"/>
      <c r="AM3253" s="91"/>
      <c r="AN3253" s="91"/>
      <c r="AO3253" s="91"/>
    </row>
    <row r="3254" spans="34:41">
      <c r="AH3254" s="91"/>
      <c r="AI3254" s="91"/>
      <c r="AJ3254" s="91"/>
      <c r="AK3254" s="91"/>
      <c r="AL3254" s="91"/>
      <c r="AM3254" s="91"/>
      <c r="AN3254" s="91"/>
      <c r="AO3254" s="91"/>
    </row>
    <row r="3255" spans="34:41">
      <c r="AH3255" s="91"/>
      <c r="AI3255" s="91"/>
      <c r="AJ3255" s="91"/>
      <c r="AK3255" s="91"/>
      <c r="AL3255" s="91"/>
      <c r="AM3255" s="91"/>
      <c r="AN3255" s="91"/>
      <c r="AO3255" s="91"/>
    </row>
    <row r="3256" spans="34:41">
      <c r="AH3256" s="91"/>
      <c r="AI3256" s="91"/>
      <c r="AJ3256" s="91"/>
      <c r="AK3256" s="91"/>
      <c r="AL3256" s="91"/>
      <c r="AM3256" s="91"/>
      <c r="AN3256" s="91"/>
      <c r="AO3256" s="91"/>
    </row>
    <row r="3257" spans="34:41">
      <c r="AH3257" s="91"/>
      <c r="AI3257" s="91"/>
      <c r="AJ3257" s="91"/>
      <c r="AK3257" s="91"/>
      <c r="AL3257" s="91"/>
      <c r="AM3257" s="91"/>
      <c r="AN3257" s="91"/>
      <c r="AO3257" s="91"/>
    </row>
    <row r="3258" spans="34:41">
      <c r="AH3258" s="91"/>
      <c r="AI3258" s="91"/>
      <c r="AJ3258" s="91"/>
      <c r="AK3258" s="91"/>
      <c r="AL3258" s="91"/>
      <c r="AM3258" s="91"/>
      <c r="AN3258" s="91"/>
      <c r="AO3258" s="91"/>
    </row>
    <row r="3259" spans="34:41">
      <c r="AH3259" s="91"/>
      <c r="AI3259" s="91"/>
      <c r="AJ3259" s="91"/>
      <c r="AK3259" s="91"/>
      <c r="AL3259" s="91"/>
      <c r="AM3259" s="91"/>
      <c r="AN3259" s="91"/>
      <c r="AO3259" s="91"/>
    </row>
    <row r="3260" spans="34:41">
      <c r="AH3260" s="91"/>
      <c r="AI3260" s="91"/>
      <c r="AJ3260" s="91"/>
      <c r="AK3260" s="91"/>
      <c r="AL3260" s="91"/>
      <c r="AM3260" s="91"/>
      <c r="AN3260" s="91"/>
      <c r="AO3260" s="91"/>
    </row>
    <row r="3261" spans="34:41">
      <c r="AH3261" s="91"/>
      <c r="AI3261" s="91"/>
      <c r="AJ3261" s="91"/>
      <c r="AK3261" s="91"/>
      <c r="AL3261" s="91"/>
      <c r="AM3261" s="91"/>
      <c r="AN3261" s="91"/>
      <c r="AO3261" s="91"/>
    </row>
    <row r="3262" spans="34:41">
      <c r="AH3262" s="91"/>
      <c r="AI3262" s="91"/>
      <c r="AJ3262" s="91"/>
      <c r="AK3262" s="91"/>
      <c r="AL3262" s="91"/>
      <c r="AM3262" s="91"/>
      <c r="AN3262" s="91"/>
      <c r="AO3262" s="91"/>
    </row>
    <row r="3263" spans="34:41">
      <c r="AH3263" s="91"/>
      <c r="AI3263" s="91"/>
      <c r="AJ3263" s="91"/>
      <c r="AK3263" s="91"/>
      <c r="AL3263" s="91"/>
      <c r="AM3263" s="91"/>
      <c r="AN3263" s="91"/>
      <c r="AO3263" s="91"/>
    </row>
    <row r="3264" spans="34:41">
      <c r="AH3264" s="91"/>
      <c r="AI3264" s="91"/>
      <c r="AJ3264" s="91"/>
      <c r="AK3264" s="91"/>
      <c r="AL3264" s="91"/>
      <c r="AM3264" s="91"/>
      <c r="AN3264" s="91"/>
      <c r="AO3264" s="91"/>
    </row>
    <row r="3265" spans="34:41">
      <c r="AH3265" s="91"/>
      <c r="AI3265" s="91"/>
      <c r="AJ3265" s="91"/>
      <c r="AK3265" s="91"/>
      <c r="AL3265" s="91"/>
      <c r="AM3265" s="91"/>
      <c r="AN3265" s="91"/>
      <c r="AO3265" s="91"/>
    </row>
    <row r="3266" spans="34:41">
      <c r="AH3266" s="91"/>
      <c r="AI3266" s="91"/>
      <c r="AJ3266" s="91"/>
      <c r="AK3266" s="91"/>
      <c r="AL3266" s="91"/>
      <c r="AM3266" s="91"/>
      <c r="AN3266" s="91"/>
      <c r="AO3266" s="91"/>
    </row>
    <row r="3267" spans="34:41">
      <c r="AH3267" s="91"/>
      <c r="AI3267" s="91"/>
      <c r="AJ3267" s="91"/>
      <c r="AK3267" s="91"/>
      <c r="AL3267" s="91"/>
      <c r="AM3267" s="91"/>
      <c r="AN3267" s="91"/>
      <c r="AO3267" s="91"/>
    </row>
    <row r="3268" spans="34:41">
      <c r="AH3268" s="91"/>
      <c r="AI3268" s="91"/>
      <c r="AJ3268" s="91"/>
      <c r="AK3268" s="91"/>
      <c r="AL3268" s="91"/>
      <c r="AM3268" s="91"/>
      <c r="AN3268" s="91"/>
      <c r="AO3268" s="91"/>
    </row>
    <row r="3269" spans="34:41">
      <c r="AH3269" s="91"/>
      <c r="AI3269" s="91"/>
      <c r="AJ3269" s="91"/>
      <c r="AK3269" s="91"/>
      <c r="AL3269" s="91"/>
      <c r="AM3269" s="91"/>
      <c r="AN3269" s="91"/>
      <c r="AO3269" s="91"/>
    </row>
    <row r="3270" spans="34:41">
      <c r="AH3270" s="91"/>
      <c r="AI3270" s="91"/>
      <c r="AJ3270" s="91"/>
      <c r="AK3270" s="91"/>
      <c r="AL3270" s="91"/>
      <c r="AM3270" s="91"/>
      <c r="AN3270" s="91"/>
      <c r="AO3270" s="91"/>
    </row>
    <row r="3271" spans="34:41">
      <c r="AH3271" s="91"/>
      <c r="AI3271" s="91"/>
      <c r="AJ3271" s="91"/>
      <c r="AK3271" s="91"/>
      <c r="AL3271" s="91"/>
      <c r="AM3271" s="91"/>
      <c r="AN3271" s="91"/>
      <c r="AO3271" s="91"/>
    </row>
    <row r="3272" spans="34:41">
      <c r="AH3272" s="91"/>
      <c r="AI3272" s="91"/>
      <c r="AJ3272" s="91"/>
      <c r="AK3272" s="91"/>
      <c r="AL3272" s="91"/>
      <c r="AM3272" s="91"/>
      <c r="AN3272" s="91"/>
      <c r="AO3272" s="91"/>
    </row>
    <row r="3273" spans="34:41">
      <c r="AH3273" s="91"/>
      <c r="AI3273" s="91"/>
      <c r="AJ3273" s="91"/>
      <c r="AK3273" s="91"/>
      <c r="AL3273" s="91"/>
      <c r="AM3273" s="91"/>
      <c r="AN3273" s="91"/>
      <c r="AO3273" s="91"/>
    </row>
    <row r="3274" spans="34:41">
      <c r="AH3274" s="91"/>
      <c r="AI3274" s="91"/>
      <c r="AJ3274" s="91"/>
      <c r="AK3274" s="91"/>
      <c r="AL3274" s="91"/>
      <c r="AM3274" s="91"/>
      <c r="AN3274" s="91"/>
      <c r="AO3274" s="91"/>
    </row>
    <row r="3275" spans="34:41">
      <c r="AH3275" s="91"/>
      <c r="AI3275" s="91"/>
      <c r="AJ3275" s="91"/>
      <c r="AK3275" s="91"/>
      <c r="AL3275" s="91"/>
      <c r="AM3275" s="91"/>
      <c r="AN3275" s="91"/>
      <c r="AO3275" s="91"/>
    </row>
    <row r="3276" spans="34:41">
      <c r="AH3276" s="91"/>
      <c r="AI3276" s="91"/>
      <c r="AJ3276" s="91"/>
      <c r="AK3276" s="91"/>
      <c r="AL3276" s="91"/>
      <c r="AM3276" s="91"/>
      <c r="AN3276" s="91"/>
      <c r="AO3276" s="91"/>
    </row>
    <row r="3277" spans="34:41">
      <c r="AH3277" s="91"/>
      <c r="AI3277" s="91"/>
      <c r="AJ3277" s="91"/>
      <c r="AK3277" s="91"/>
      <c r="AL3277" s="91"/>
      <c r="AM3277" s="91"/>
      <c r="AN3277" s="91"/>
      <c r="AO3277" s="91"/>
    </row>
    <row r="3278" spans="34:41">
      <c r="AH3278" s="91"/>
      <c r="AI3278" s="91"/>
      <c r="AJ3278" s="91"/>
      <c r="AK3278" s="91"/>
      <c r="AL3278" s="91"/>
      <c r="AM3278" s="91"/>
      <c r="AN3278" s="91"/>
      <c r="AO3278" s="91"/>
    </row>
    <row r="3279" spans="34:41">
      <c r="AH3279" s="91"/>
      <c r="AI3279" s="91"/>
      <c r="AJ3279" s="91"/>
      <c r="AK3279" s="91"/>
      <c r="AL3279" s="91"/>
      <c r="AM3279" s="91"/>
      <c r="AN3279" s="91"/>
      <c r="AO3279" s="91"/>
    </row>
    <row r="3280" spans="34:41">
      <c r="AH3280" s="91"/>
      <c r="AI3280" s="91"/>
      <c r="AJ3280" s="91"/>
      <c r="AK3280" s="91"/>
      <c r="AL3280" s="91"/>
      <c r="AM3280" s="91"/>
      <c r="AN3280" s="91"/>
      <c r="AO3280" s="91"/>
    </row>
    <row r="3281" spans="34:41">
      <c r="AH3281" s="91"/>
      <c r="AI3281" s="91"/>
      <c r="AJ3281" s="91"/>
      <c r="AK3281" s="91"/>
      <c r="AL3281" s="91"/>
      <c r="AM3281" s="91"/>
      <c r="AN3281" s="91"/>
      <c r="AO3281" s="91"/>
    </row>
    <row r="3282" spans="34:41">
      <c r="AH3282" s="91"/>
      <c r="AI3282" s="91"/>
      <c r="AJ3282" s="91"/>
      <c r="AK3282" s="91"/>
      <c r="AL3282" s="91"/>
      <c r="AM3282" s="91"/>
      <c r="AN3282" s="91"/>
      <c r="AO3282" s="91"/>
    </row>
    <row r="3283" spans="34:41">
      <c r="AH3283" s="91"/>
      <c r="AI3283" s="91"/>
      <c r="AJ3283" s="91"/>
      <c r="AK3283" s="91"/>
      <c r="AL3283" s="91"/>
      <c r="AM3283" s="91"/>
      <c r="AN3283" s="91"/>
      <c r="AO3283" s="91"/>
    </row>
    <row r="3284" spans="34:41">
      <c r="AH3284" s="91"/>
      <c r="AI3284" s="91"/>
      <c r="AJ3284" s="91"/>
      <c r="AK3284" s="91"/>
      <c r="AL3284" s="91"/>
      <c r="AM3284" s="91"/>
      <c r="AN3284" s="91"/>
      <c r="AO3284" s="91"/>
    </row>
    <row r="3285" spans="34:41">
      <c r="AH3285" s="91"/>
      <c r="AI3285" s="91"/>
      <c r="AJ3285" s="91"/>
      <c r="AK3285" s="91"/>
      <c r="AL3285" s="91"/>
      <c r="AM3285" s="91"/>
      <c r="AN3285" s="91"/>
      <c r="AO3285" s="91"/>
    </row>
    <row r="3286" spans="34:41">
      <c r="AH3286" s="91"/>
      <c r="AI3286" s="91"/>
      <c r="AJ3286" s="91"/>
      <c r="AK3286" s="91"/>
      <c r="AL3286" s="91"/>
      <c r="AM3286" s="91"/>
      <c r="AN3286" s="91"/>
      <c r="AO3286" s="91"/>
    </row>
    <row r="3287" spans="34:41">
      <c r="AH3287" s="91"/>
      <c r="AI3287" s="91"/>
      <c r="AJ3287" s="91"/>
      <c r="AK3287" s="91"/>
      <c r="AL3287" s="91"/>
      <c r="AM3287" s="91"/>
      <c r="AN3287" s="91"/>
      <c r="AO3287" s="91"/>
    </row>
    <row r="3288" spans="34:41">
      <c r="AH3288" s="91"/>
      <c r="AI3288" s="91"/>
      <c r="AJ3288" s="91"/>
      <c r="AK3288" s="91"/>
      <c r="AL3288" s="91"/>
      <c r="AM3288" s="91"/>
      <c r="AN3288" s="91"/>
      <c r="AO3288" s="91"/>
    </row>
    <row r="3289" spans="34:41">
      <c r="AH3289" s="91"/>
      <c r="AI3289" s="91"/>
      <c r="AJ3289" s="91"/>
      <c r="AK3289" s="91"/>
      <c r="AL3289" s="91"/>
      <c r="AM3289" s="91"/>
      <c r="AN3289" s="91"/>
      <c r="AO3289" s="91"/>
    </row>
    <row r="3290" spans="34:41">
      <c r="AH3290" s="91"/>
      <c r="AI3290" s="91"/>
      <c r="AJ3290" s="91"/>
      <c r="AK3290" s="91"/>
      <c r="AL3290" s="91"/>
      <c r="AM3290" s="91"/>
      <c r="AN3290" s="91"/>
      <c r="AO3290" s="91"/>
    </row>
    <row r="3291" spans="34:41">
      <c r="AH3291" s="91"/>
      <c r="AI3291" s="91"/>
      <c r="AJ3291" s="91"/>
      <c r="AK3291" s="91"/>
      <c r="AL3291" s="91"/>
      <c r="AM3291" s="91"/>
      <c r="AN3291" s="91"/>
      <c r="AO3291" s="91"/>
    </row>
    <row r="3292" spans="34:41">
      <c r="AH3292" s="91"/>
      <c r="AI3292" s="91"/>
      <c r="AJ3292" s="91"/>
      <c r="AK3292" s="91"/>
      <c r="AL3292" s="91"/>
      <c r="AM3292" s="91"/>
      <c r="AN3292" s="91"/>
      <c r="AO3292" s="91"/>
    </row>
    <row r="3293" spans="34:41">
      <c r="AH3293" s="91"/>
      <c r="AI3293" s="91"/>
      <c r="AJ3293" s="91"/>
      <c r="AK3293" s="91"/>
      <c r="AL3293" s="91"/>
      <c r="AM3293" s="91"/>
      <c r="AN3293" s="91"/>
      <c r="AO3293" s="91"/>
    </row>
    <row r="3294" spans="34:41">
      <c r="AH3294" s="91"/>
      <c r="AI3294" s="91"/>
      <c r="AJ3294" s="91"/>
      <c r="AK3294" s="91"/>
      <c r="AL3294" s="91"/>
      <c r="AM3294" s="91"/>
      <c r="AN3294" s="91"/>
      <c r="AO3294" s="91"/>
    </row>
    <row r="3295" spans="34:41">
      <c r="AH3295" s="91"/>
      <c r="AI3295" s="91"/>
      <c r="AJ3295" s="91"/>
      <c r="AK3295" s="91"/>
      <c r="AL3295" s="91"/>
      <c r="AM3295" s="91"/>
      <c r="AN3295" s="91"/>
      <c r="AO3295" s="91"/>
    </row>
    <row r="3296" spans="34:41">
      <c r="AH3296" s="91"/>
      <c r="AI3296" s="91"/>
      <c r="AJ3296" s="91"/>
      <c r="AK3296" s="91"/>
      <c r="AL3296" s="91"/>
      <c r="AM3296" s="91"/>
      <c r="AN3296" s="91"/>
      <c r="AO3296" s="91"/>
    </row>
    <row r="3297" spans="34:41">
      <c r="AH3297" s="91"/>
      <c r="AI3297" s="91"/>
      <c r="AJ3297" s="91"/>
      <c r="AK3297" s="91"/>
      <c r="AL3297" s="91"/>
      <c r="AM3297" s="91"/>
      <c r="AN3297" s="91"/>
      <c r="AO3297" s="91"/>
    </row>
    <row r="3298" spans="34:41">
      <c r="AH3298" s="91"/>
      <c r="AI3298" s="91"/>
      <c r="AJ3298" s="91"/>
      <c r="AK3298" s="91"/>
      <c r="AL3298" s="91"/>
      <c r="AM3298" s="91"/>
      <c r="AN3298" s="91"/>
      <c r="AO3298" s="91"/>
    </row>
    <row r="3299" spans="34:41">
      <c r="AH3299" s="91"/>
      <c r="AI3299" s="91"/>
      <c r="AJ3299" s="91"/>
      <c r="AK3299" s="91"/>
      <c r="AL3299" s="91"/>
      <c r="AM3299" s="91"/>
      <c r="AN3299" s="91"/>
      <c r="AO3299" s="91"/>
    </row>
    <row r="3300" spans="34:41">
      <c r="AH3300" s="91"/>
      <c r="AI3300" s="91"/>
      <c r="AJ3300" s="91"/>
      <c r="AK3300" s="91"/>
      <c r="AL3300" s="91"/>
      <c r="AM3300" s="91"/>
      <c r="AN3300" s="91"/>
      <c r="AO3300" s="91"/>
    </row>
    <row r="3301" spans="34:41">
      <c r="AH3301" s="91"/>
      <c r="AI3301" s="91"/>
      <c r="AJ3301" s="91"/>
      <c r="AK3301" s="91"/>
      <c r="AL3301" s="91"/>
      <c r="AM3301" s="91"/>
      <c r="AN3301" s="91"/>
      <c r="AO3301" s="91"/>
    </row>
    <row r="3302" spans="34:41">
      <c r="AH3302" s="91"/>
      <c r="AI3302" s="91"/>
      <c r="AJ3302" s="91"/>
      <c r="AK3302" s="91"/>
      <c r="AL3302" s="91"/>
      <c r="AM3302" s="91"/>
      <c r="AN3302" s="91"/>
      <c r="AO3302" s="91"/>
    </row>
    <row r="3303" spans="34:41">
      <c r="AH3303" s="91"/>
      <c r="AI3303" s="91"/>
      <c r="AJ3303" s="91"/>
      <c r="AK3303" s="91"/>
      <c r="AL3303" s="91"/>
      <c r="AM3303" s="91"/>
      <c r="AN3303" s="91"/>
      <c r="AO3303" s="91"/>
    </row>
    <row r="3304" spans="34:41">
      <c r="AH3304" s="91"/>
      <c r="AI3304" s="91"/>
      <c r="AJ3304" s="91"/>
      <c r="AK3304" s="91"/>
      <c r="AL3304" s="91"/>
      <c r="AM3304" s="91"/>
      <c r="AN3304" s="91"/>
      <c r="AO3304" s="91"/>
    </row>
    <row r="3305" spans="34:41">
      <c r="AH3305" s="91"/>
      <c r="AI3305" s="91"/>
      <c r="AJ3305" s="91"/>
      <c r="AK3305" s="91"/>
      <c r="AL3305" s="91"/>
      <c r="AM3305" s="91"/>
      <c r="AN3305" s="91"/>
      <c r="AO3305" s="91"/>
    </row>
    <row r="3306" spans="34:41">
      <c r="AH3306" s="91"/>
      <c r="AI3306" s="91"/>
      <c r="AJ3306" s="91"/>
      <c r="AK3306" s="91"/>
      <c r="AL3306" s="91"/>
      <c r="AM3306" s="91"/>
      <c r="AN3306" s="91"/>
      <c r="AO3306" s="91"/>
    </row>
    <row r="3307" spans="34:41">
      <c r="AH3307" s="91"/>
      <c r="AI3307" s="91"/>
      <c r="AJ3307" s="91"/>
      <c r="AK3307" s="91"/>
      <c r="AL3307" s="91"/>
      <c r="AM3307" s="91"/>
      <c r="AN3307" s="91"/>
      <c r="AO3307" s="91"/>
    </row>
    <row r="3308" spans="34:41">
      <c r="AH3308" s="91"/>
      <c r="AI3308" s="91"/>
      <c r="AJ3308" s="91"/>
      <c r="AK3308" s="91"/>
      <c r="AL3308" s="91"/>
      <c r="AM3308" s="91"/>
      <c r="AN3308" s="91"/>
      <c r="AO3308" s="91"/>
    </row>
    <row r="3309" spans="34:41">
      <c r="AH3309" s="91"/>
      <c r="AI3309" s="91"/>
      <c r="AJ3309" s="91"/>
      <c r="AK3309" s="91"/>
      <c r="AL3309" s="91"/>
      <c r="AM3309" s="91"/>
      <c r="AN3309" s="91"/>
      <c r="AO3309" s="91"/>
    </row>
    <row r="3310" spans="34:41">
      <c r="AH3310" s="91"/>
      <c r="AI3310" s="91"/>
      <c r="AJ3310" s="91"/>
      <c r="AK3310" s="91"/>
      <c r="AL3310" s="91"/>
      <c r="AM3310" s="91"/>
      <c r="AN3310" s="91"/>
      <c r="AO3310" s="91"/>
    </row>
    <row r="3311" spans="34:41">
      <c r="AH3311" s="91"/>
      <c r="AI3311" s="91"/>
      <c r="AJ3311" s="91"/>
      <c r="AK3311" s="91"/>
      <c r="AL3311" s="91"/>
      <c r="AM3311" s="91"/>
      <c r="AN3311" s="91"/>
      <c r="AO3311" s="91"/>
    </row>
    <row r="3312" spans="34:41">
      <c r="AH3312" s="91"/>
      <c r="AI3312" s="91"/>
      <c r="AJ3312" s="91"/>
      <c r="AK3312" s="91"/>
      <c r="AL3312" s="91"/>
      <c r="AM3312" s="91"/>
      <c r="AN3312" s="91"/>
      <c r="AO3312" s="91"/>
    </row>
    <row r="3313" spans="34:41">
      <c r="AH3313" s="91"/>
      <c r="AI3313" s="91"/>
      <c r="AJ3313" s="91"/>
      <c r="AK3313" s="91"/>
      <c r="AL3313" s="91"/>
      <c r="AM3313" s="91"/>
      <c r="AN3313" s="91"/>
      <c r="AO3313" s="91"/>
    </row>
    <row r="3314" spans="34:41">
      <c r="AH3314" s="91"/>
      <c r="AI3314" s="91"/>
      <c r="AJ3314" s="91"/>
      <c r="AK3314" s="91"/>
      <c r="AL3314" s="91"/>
      <c r="AM3314" s="91"/>
      <c r="AN3314" s="91"/>
      <c r="AO3314" s="91"/>
    </row>
    <row r="3315" spans="34:41">
      <c r="AH3315" s="91"/>
      <c r="AI3315" s="91"/>
      <c r="AJ3315" s="91"/>
      <c r="AK3315" s="91"/>
      <c r="AL3315" s="91"/>
      <c r="AM3315" s="91"/>
      <c r="AN3315" s="91"/>
      <c r="AO3315" s="91"/>
    </row>
    <row r="3316" spans="34:41">
      <c r="AH3316" s="91"/>
      <c r="AI3316" s="91"/>
      <c r="AJ3316" s="91"/>
      <c r="AK3316" s="91"/>
      <c r="AL3316" s="91"/>
      <c r="AM3316" s="91"/>
      <c r="AN3316" s="91"/>
      <c r="AO3316" s="91"/>
    </row>
    <row r="3317" spans="34:41">
      <c r="AH3317" s="91"/>
      <c r="AI3317" s="91"/>
      <c r="AJ3317" s="91"/>
      <c r="AK3317" s="91"/>
      <c r="AL3317" s="91"/>
      <c r="AM3317" s="91"/>
      <c r="AN3317" s="91"/>
      <c r="AO3317" s="91"/>
    </row>
    <row r="3318" spans="34:41">
      <c r="AH3318" s="91"/>
      <c r="AI3318" s="91"/>
      <c r="AJ3318" s="91"/>
      <c r="AK3318" s="91"/>
      <c r="AL3318" s="91"/>
      <c r="AM3318" s="91"/>
      <c r="AN3318" s="91"/>
      <c r="AO3318" s="91"/>
    </row>
    <row r="3319" spans="34:41">
      <c r="AH3319" s="91"/>
      <c r="AI3319" s="91"/>
      <c r="AJ3319" s="91"/>
      <c r="AK3319" s="91"/>
      <c r="AL3319" s="91"/>
      <c r="AM3319" s="91"/>
      <c r="AN3319" s="91"/>
      <c r="AO3319" s="91"/>
    </row>
    <row r="3320" spans="34:41">
      <c r="AH3320" s="91"/>
      <c r="AI3320" s="91"/>
      <c r="AJ3320" s="91"/>
      <c r="AK3320" s="91"/>
      <c r="AL3320" s="91"/>
      <c r="AM3320" s="91"/>
      <c r="AN3320" s="91"/>
      <c r="AO3320" s="91"/>
    </row>
    <row r="3321" spans="34:41">
      <c r="AH3321" s="91"/>
      <c r="AI3321" s="91"/>
      <c r="AJ3321" s="91"/>
      <c r="AK3321" s="91"/>
      <c r="AL3321" s="91"/>
      <c r="AM3321" s="91"/>
      <c r="AN3321" s="91"/>
      <c r="AO3321" s="91"/>
    </row>
    <row r="3322" spans="34:41">
      <c r="AH3322" s="91"/>
      <c r="AI3322" s="91"/>
      <c r="AJ3322" s="91"/>
      <c r="AK3322" s="91"/>
      <c r="AL3322" s="91"/>
      <c r="AM3322" s="91"/>
      <c r="AN3322" s="91"/>
      <c r="AO3322" s="91"/>
    </row>
    <row r="3323" spans="34:41">
      <c r="AH3323" s="91"/>
      <c r="AI3323" s="91"/>
      <c r="AJ3323" s="91"/>
      <c r="AK3323" s="91"/>
      <c r="AL3323" s="91"/>
      <c r="AM3323" s="91"/>
      <c r="AN3323" s="91"/>
      <c r="AO3323" s="91"/>
    </row>
    <row r="3324" spans="34:41">
      <c r="AH3324" s="91"/>
      <c r="AI3324" s="91"/>
      <c r="AJ3324" s="91"/>
      <c r="AK3324" s="91"/>
      <c r="AL3324" s="91"/>
      <c r="AM3324" s="91"/>
      <c r="AN3324" s="91"/>
      <c r="AO3324" s="91"/>
    </row>
    <row r="3325" spans="34:41">
      <c r="AH3325" s="91"/>
      <c r="AI3325" s="91"/>
      <c r="AJ3325" s="91"/>
      <c r="AK3325" s="91"/>
      <c r="AL3325" s="91"/>
      <c r="AM3325" s="91"/>
      <c r="AN3325" s="91"/>
      <c r="AO3325" s="91"/>
    </row>
    <row r="3326" spans="34:41">
      <c r="AH3326" s="91"/>
      <c r="AI3326" s="91"/>
      <c r="AJ3326" s="91"/>
      <c r="AK3326" s="91"/>
      <c r="AL3326" s="91"/>
      <c r="AM3326" s="91"/>
      <c r="AN3326" s="91"/>
      <c r="AO3326" s="91"/>
    </row>
    <row r="3327" spans="34:41">
      <c r="AH3327" s="91"/>
      <c r="AI3327" s="91"/>
      <c r="AJ3327" s="91"/>
      <c r="AK3327" s="91"/>
      <c r="AL3327" s="91"/>
      <c r="AM3327" s="91"/>
      <c r="AN3327" s="91"/>
      <c r="AO3327" s="91"/>
    </row>
    <row r="3328" spans="34:41">
      <c r="AH3328" s="91"/>
      <c r="AI3328" s="91"/>
      <c r="AJ3328" s="91"/>
      <c r="AK3328" s="91"/>
      <c r="AL3328" s="91"/>
      <c r="AM3328" s="91"/>
      <c r="AN3328" s="91"/>
      <c r="AO3328" s="91"/>
    </row>
    <row r="3329" spans="34:41">
      <c r="AH3329" s="91"/>
      <c r="AI3329" s="91"/>
      <c r="AJ3329" s="91"/>
      <c r="AK3329" s="91"/>
      <c r="AL3329" s="91"/>
      <c r="AM3329" s="91"/>
      <c r="AN3329" s="91"/>
      <c r="AO3329" s="91"/>
    </row>
    <row r="3330" spans="34:41">
      <c r="AH3330" s="91"/>
      <c r="AI3330" s="91"/>
      <c r="AJ3330" s="91"/>
      <c r="AK3330" s="91"/>
      <c r="AL3330" s="91"/>
      <c r="AM3330" s="91"/>
      <c r="AN3330" s="91"/>
      <c r="AO3330" s="91"/>
    </row>
    <row r="3331" spans="34:41">
      <c r="AH3331" s="91"/>
      <c r="AI3331" s="91"/>
      <c r="AJ3331" s="91"/>
      <c r="AK3331" s="91"/>
      <c r="AL3331" s="91"/>
      <c r="AM3331" s="91"/>
      <c r="AN3331" s="91"/>
      <c r="AO3331" s="91"/>
    </row>
    <row r="3332" spans="34:41">
      <c r="AH3332" s="91"/>
      <c r="AI3332" s="91"/>
      <c r="AJ3332" s="91"/>
      <c r="AK3332" s="91"/>
      <c r="AL3332" s="91"/>
      <c r="AM3332" s="91"/>
      <c r="AN3332" s="91"/>
      <c r="AO3332" s="91"/>
    </row>
    <row r="3333" spans="34:41">
      <c r="AH3333" s="91"/>
      <c r="AI3333" s="91"/>
      <c r="AJ3333" s="91"/>
      <c r="AK3333" s="91"/>
      <c r="AL3333" s="91"/>
      <c r="AM3333" s="91"/>
      <c r="AN3333" s="91"/>
      <c r="AO3333" s="91"/>
    </row>
    <row r="3334" spans="34:41">
      <c r="AH3334" s="91"/>
      <c r="AI3334" s="91"/>
      <c r="AJ3334" s="91"/>
      <c r="AK3334" s="91"/>
      <c r="AL3334" s="91"/>
      <c r="AM3334" s="91"/>
      <c r="AN3334" s="91"/>
      <c r="AO3334" s="91"/>
    </row>
    <row r="3335" spans="34:41">
      <c r="AH3335" s="91"/>
      <c r="AI3335" s="91"/>
      <c r="AJ3335" s="91"/>
      <c r="AK3335" s="91"/>
      <c r="AL3335" s="91"/>
      <c r="AM3335" s="91"/>
      <c r="AN3335" s="91"/>
      <c r="AO3335" s="91"/>
    </row>
    <row r="3336" spans="34:41">
      <c r="AH3336" s="91"/>
      <c r="AI3336" s="91"/>
      <c r="AJ3336" s="91"/>
      <c r="AK3336" s="91"/>
      <c r="AL3336" s="91"/>
      <c r="AM3336" s="91"/>
      <c r="AN3336" s="91"/>
      <c r="AO3336" s="91"/>
    </row>
    <row r="3337" spans="34:41">
      <c r="AH3337" s="91"/>
      <c r="AI3337" s="91"/>
      <c r="AJ3337" s="91"/>
      <c r="AK3337" s="91"/>
      <c r="AL3337" s="91"/>
      <c r="AM3337" s="91"/>
      <c r="AN3337" s="91"/>
      <c r="AO3337" s="91"/>
    </row>
    <row r="3338" spans="34:41">
      <c r="AH3338" s="91"/>
      <c r="AI3338" s="91"/>
      <c r="AJ3338" s="91"/>
      <c r="AK3338" s="91"/>
      <c r="AL3338" s="91"/>
      <c r="AM3338" s="91"/>
      <c r="AN3338" s="91"/>
      <c r="AO3338" s="91"/>
    </row>
    <row r="3339" spans="34:41">
      <c r="AH3339" s="91"/>
      <c r="AI3339" s="91"/>
      <c r="AJ3339" s="91"/>
      <c r="AK3339" s="91"/>
      <c r="AL3339" s="91"/>
      <c r="AM3339" s="91"/>
      <c r="AN3339" s="91"/>
      <c r="AO3339" s="91"/>
    </row>
    <row r="3340" spans="34:41">
      <c r="AH3340" s="91"/>
      <c r="AI3340" s="91"/>
      <c r="AJ3340" s="91"/>
      <c r="AK3340" s="91"/>
      <c r="AL3340" s="91"/>
      <c r="AM3340" s="91"/>
      <c r="AN3340" s="91"/>
      <c r="AO3340" s="91"/>
    </row>
    <row r="3341" spans="34:41">
      <c r="AH3341" s="91"/>
      <c r="AI3341" s="91"/>
      <c r="AJ3341" s="91"/>
      <c r="AK3341" s="91"/>
      <c r="AL3341" s="91"/>
      <c r="AM3341" s="91"/>
      <c r="AN3341" s="91"/>
      <c r="AO3341" s="91"/>
    </row>
    <row r="3342" spans="34:41">
      <c r="AH3342" s="91"/>
      <c r="AI3342" s="91"/>
      <c r="AJ3342" s="91"/>
      <c r="AK3342" s="91"/>
      <c r="AL3342" s="91"/>
      <c r="AM3342" s="91"/>
      <c r="AN3342" s="91"/>
      <c r="AO3342" s="91"/>
    </row>
    <row r="3343" spans="34:41">
      <c r="AH3343" s="91"/>
      <c r="AI3343" s="91"/>
      <c r="AJ3343" s="91"/>
      <c r="AK3343" s="91"/>
      <c r="AL3343" s="91"/>
      <c r="AM3343" s="91"/>
      <c r="AN3343" s="91"/>
      <c r="AO3343" s="91"/>
    </row>
    <row r="3344" spans="34:41">
      <c r="AH3344" s="91"/>
      <c r="AI3344" s="91"/>
      <c r="AJ3344" s="91"/>
      <c r="AK3344" s="91"/>
      <c r="AL3344" s="91"/>
      <c r="AM3344" s="91"/>
      <c r="AN3344" s="91"/>
      <c r="AO3344" s="91"/>
    </row>
    <row r="3345" spans="34:41">
      <c r="AH3345" s="91"/>
      <c r="AI3345" s="91"/>
      <c r="AJ3345" s="91"/>
      <c r="AK3345" s="91"/>
      <c r="AL3345" s="91"/>
      <c r="AM3345" s="91"/>
      <c r="AN3345" s="91"/>
      <c r="AO3345" s="91"/>
    </row>
    <row r="3346" spans="34:41">
      <c r="AH3346" s="91"/>
      <c r="AI3346" s="91"/>
      <c r="AJ3346" s="91"/>
      <c r="AK3346" s="91"/>
      <c r="AL3346" s="91"/>
      <c r="AM3346" s="91"/>
      <c r="AN3346" s="91"/>
      <c r="AO3346" s="91"/>
    </row>
    <row r="3347" spans="34:41">
      <c r="AH3347" s="91"/>
      <c r="AI3347" s="91"/>
      <c r="AJ3347" s="91"/>
      <c r="AK3347" s="91"/>
      <c r="AL3347" s="91"/>
      <c r="AM3347" s="91"/>
      <c r="AN3347" s="91"/>
      <c r="AO3347" s="91"/>
    </row>
    <row r="3348" spans="34:41">
      <c r="AH3348" s="91"/>
      <c r="AI3348" s="91"/>
      <c r="AJ3348" s="91"/>
      <c r="AK3348" s="91"/>
      <c r="AL3348" s="91"/>
      <c r="AM3348" s="91"/>
      <c r="AN3348" s="91"/>
      <c r="AO3348" s="91"/>
    </row>
    <row r="3349" spans="34:41">
      <c r="AH3349" s="91"/>
      <c r="AI3349" s="91"/>
      <c r="AJ3349" s="91"/>
      <c r="AK3349" s="91"/>
      <c r="AL3349" s="91"/>
      <c r="AM3349" s="91"/>
      <c r="AN3349" s="91"/>
      <c r="AO3349" s="91"/>
    </row>
    <row r="3350" spans="34:41">
      <c r="AH3350" s="91"/>
      <c r="AI3350" s="91"/>
      <c r="AJ3350" s="91"/>
      <c r="AK3350" s="91"/>
      <c r="AL3350" s="91"/>
      <c r="AM3350" s="91"/>
      <c r="AN3350" s="91"/>
      <c r="AO3350" s="91"/>
    </row>
    <row r="3351" spans="34:41">
      <c r="AH3351" s="91"/>
      <c r="AI3351" s="91"/>
      <c r="AJ3351" s="91"/>
      <c r="AK3351" s="91"/>
      <c r="AL3351" s="91"/>
      <c r="AM3351" s="91"/>
      <c r="AN3351" s="91"/>
      <c r="AO3351" s="91"/>
    </row>
    <row r="3352" spans="34:41">
      <c r="AH3352" s="91"/>
      <c r="AI3352" s="91"/>
      <c r="AJ3352" s="91"/>
      <c r="AK3352" s="91"/>
      <c r="AL3352" s="91"/>
      <c r="AM3352" s="91"/>
      <c r="AN3352" s="91"/>
      <c r="AO3352" s="91"/>
    </row>
    <row r="3353" spans="34:41">
      <c r="AH3353" s="91"/>
      <c r="AI3353" s="91"/>
      <c r="AJ3353" s="91"/>
      <c r="AK3353" s="91"/>
      <c r="AL3353" s="91"/>
      <c r="AM3353" s="91"/>
      <c r="AN3353" s="91"/>
      <c r="AO3353" s="91"/>
    </row>
    <row r="3354" spans="34:41">
      <c r="AH3354" s="91"/>
      <c r="AI3354" s="91"/>
      <c r="AJ3354" s="91"/>
      <c r="AK3354" s="91"/>
      <c r="AL3354" s="91"/>
      <c r="AM3354" s="91"/>
      <c r="AN3354" s="91"/>
      <c r="AO3354" s="91"/>
    </row>
    <row r="3355" spans="34:41">
      <c r="AH3355" s="91"/>
      <c r="AI3355" s="91"/>
      <c r="AJ3355" s="91"/>
      <c r="AK3355" s="91"/>
      <c r="AL3355" s="91"/>
      <c r="AM3355" s="91"/>
      <c r="AN3355" s="91"/>
      <c r="AO3355" s="91"/>
    </row>
    <row r="3356" spans="34:41">
      <c r="AH3356" s="91"/>
      <c r="AI3356" s="91"/>
      <c r="AJ3356" s="91"/>
      <c r="AK3356" s="91"/>
      <c r="AL3356" s="91"/>
      <c r="AM3356" s="91"/>
      <c r="AN3356" s="91"/>
      <c r="AO3356" s="91"/>
    </row>
    <row r="3357" spans="34:41">
      <c r="AH3357" s="91"/>
      <c r="AI3357" s="91"/>
      <c r="AJ3357" s="91"/>
      <c r="AK3357" s="91"/>
      <c r="AL3357" s="91"/>
      <c r="AM3357" s="91"/>
      <c r="AN3357" s="91"/>
      <c r="AO3357" s="91"/>
    </row>
    <row r="3358" spans="34:41">
      <c r="AH3358" s="91"/>
      <c r="AI3358" s="91"/>
      <c r="AJ3358" s="91"/>
      <c r="AK3358" s="91"/>
      <c r="AL3358" s="91"/>
      <c r="AM3358" s="91"/>
      <c r="AN3358" s="91"/>
      <c r="AO3358" s="91"/>
    </row>
    <row r="3359" spans="34:41">
      <c r="AH3359" s="91"/>
      <c r="AI3359" s="91"/>
      <c r="AJ3359" s="91"/>
      <c r="AK3359" s="91"/>
      <c r="AL3359" s="91"/>
      <c r="AM3359" s="91"/>
      <c r="AN3359" s="91"/>
      <c r="AO3359" s="91"/>
    </row>
    <row r="3360" spans="34:41">
      <c r="AH3360" s="91"/>
      <c r="AI3360" s="91"/>
      <c r="AJ3360" s="91"/>
      <c r="AK3360" s="91"/>
      <c r="AL3360" s="91"/>
      <c r="AM3360" s="91"/>
      <c r="AN3360" s="91"/>
      <c r="AO3360" s="91"/>
    </row>
    <row r="3361" spans="34:41">
      <c r="AH3361" s="91"/>
      <c r="AI3361" s="91"/>
      <c r="AJ3361" s="91"/>
      <c r="AK3361" s="91"/>
      <c r="AL3361" s="91"/>
      <c r="AM3361" s="91"/>
      <c r="AN3361" s="91"/>
      <c r="AO3361" s="91"/>
    </row>
    <row r="3362" spans="34:41">
      <c r="AH3362" s="91"/>
      <c r="AI3362" s="91"/>
      <c r="AJ3362" s="91"/>
      <c r="AK3362" s="91"/>
      <c r="AL3362" s="91"/>
      <c r="AM3362" s="91"/>
      <c r="AN3362" s="91"/>
      <c r="AO3362" s="91"/>
    </row>
    <row r="3363" spans="34:41">
      <c r="AH3363" s="91"/>
      <c r="AI3363" s="91"/>
      <c r="AJ3363" s="91"/>
      <c r="AK3363" s="91"/>
      <c r="AL3363" s="91"/>
      <c r="AM3363" s="91"/>
      <c r="AN3363" s="91"/>
      <c r="AO3363" s="91"/>
    </row>
    <row r="3364" spans="34:41">
      <c r="AH3364" s="91"/>
      <c r="AI3364" s="91"/>
      <c r="AJ3364" s="91"/>
      <c r="AK3364" s="91"/>
      <c r="AL3364" s="91"/>
      <c r="AM3364" s="91"/>
      <c r="AN3364" s="91"/>
      <c r="AO3364" s="91"/>
    </row>
    <row r="3365" spans="34:41">
      <c r="AH3365" s="91"/>
      <c r="AI3365" s="91"/>
      <c r="AJ3365" s="91"/>
      <c r="AK3365" s="91"/>
      <c r="AL3365" s="91"/>
      <c r="AM3365" s="91"/>
      <c r="AN3365" s="91"/>
      <c r="AO3365" s="91"/>
    </row>
    <row r="3366" spans="34:41">
      <c r="AH3366" s="91"/>
      <c r="AI3366" s="91"/>
      <c r="AJ3366" s="91"/>
      <c r="AK3366" s="91"/>
      <c r="AL3366" s="91"/>
      <c r="AM3366" s="91"/>
      <c r="AN3366" s="91"/>
      <c r="AO3366" s="91"/>
    </row>
    <row r="3367" spans="34:41">
      <c r="AH3367" s="91"/>
      <c r="AI3367" s="91"/>
      <c r="AJ3367" s="91"/>
      <c r="AK3367" s="91"/>
      <c r="AL3367" s="91"/>
      <c r="AM3367" s="91"/>
      <c r="AN3367" s="91"/>
      <c r="AO3367" s="91"/>
    </row>
    <row r="3368" spans="34:41">
      <c r="AH3368" s="91"/>
      <c r="AI3368" s="91"/>
      <c r="AJ3368" s="91"/>
      <c r="AK3368" s="91"/>
      <c r="AL3368" s="91"/>
      <c r="AM3368" s="91"/>
      <c r="AN3368" s="91"/>
      <c r="AO3368" s="91"/>
    </row>
    <row r="3369" spans="34:41">
      <c r="AH3369" s="91"/>
      <c r="AI3369" s="91"/>
      <c r="AJ3369" s="91"/>
      <c r="AK3369" s="91"/>
      <c r="AL3369" s="91"/>
      <c r="AM3369" s="91"/>
      <c r="AN3369" s="91"/>
      <c r="AO3369" s="91"/>
    </row>
    <row r="3370" spans="34:41">
      <c r="AH3370" s="91"/>
      <c r="AI3370" s="91"/>
      <c r="AJ3370" s="91"/>
      <c r="AK3370" s="91"/>
      <c r="AL3370" s="91"/>
      <c r="AM3370" s="91"/>
      <c r="AN3370" s="91"/>
      <c r="AO3370" s="91"/>
    </row>
    <row r="3371" spans="34:41">
      <c r="AH3371" s="91"/>
      <c r="AI3371" s="91"/>
      <c r="AJ3371" s="91"/>
      <c r="AK3371" s="91"/>
      <c r="AL3371" s="91"/>
      <c r="AM3371" s="91"/>
      <c r="AN3371" s="91"/>
      <c r="AO3371" s="91"/>
    </row>
    <row r="3372" spans="34:41">
      <c r="AH3372" s="91"/>
      <c r="AI3372" s="91"/>
      <c r="AJ3372" s="91"/>
      <c r="AK3372" s="91"/>
      <c r="AL3372" s="91"/>
      <c r="AM3372" s="91"/>
      <c r="AN3372" s="91"/>
      <c r="AO3372" s="91"/>
    </row>
    <row r="3373" spans="34:41">
      <c r="AH3373" s="91"/>
      <c r="AI3373" s="91"/>
      <c r="AJ3373" s="91"/>
      <c r="AK3373" s="91"/>
      <c r="AL3373" s="91"/>
      <c r="AM3373" s="91"/>
      <c r="AN3373" s="91"/>
      <c r="AO3373" s="91"/>
    </row>
    <row r="3374" spans="34:41">
      <c r="AH3374" s="91"/>
      <c r="AI3374" s="91"/>
      <c r="AJ3374" s="91"/>
      <c r="AK3374" s="91"/>
      <c r="AL3374" s="91"/>
      <c r="AM3374" s="91"/>
      <c r="AN3374" s="91"/>
      <c r="AO3374" s="91"/>
    </row>
    <row r="3375" spans="34:41">
      <c r="AH3375" s="91"/>
      <c r="AI3375" s="91"/>
      <c r="AJ3375" s="91"/>
      <c r="AK3375" s="91"/>
      <c r="AL3375" s="91"/>
      <c r="AM3375" s="91"/>
      <c r="AN3375" s="91"/>
      <c r="AO3375" s="91"/>
    </row>
    <row r="3376" spans="34:41">
      <c r="AH3376" s="91"/>
      <c r="AI3376" s="91"/>
      <c r="AJ3376" s="91"/>
      <c r="AK3376" s="91"/>
      <c r="AL3376" s="91"/>
      <c r="AM3376" s="91"/>
      <c r="AN3376" s="91"/>
      <c r="AO3376" s="91"/>
    </row>
    <row r="3377" spans="34:41">
      <c r="AH3377" s="91"/>
      <c r="AI3377" s="91"/>
      <c r="AJ3377" s="91"/>
      <c r="AK3377" s="91"/>
      <c r="AL3377" s="91"/>
      <c r="AM3377" s="91"/>
      <c r="AN3377" s="91"/>
      <c r="AO3377" s="91"/>
    </row>
    <row r="3378" spans="34:41">
      <c r="AH3378" s="91"/>
      <c r="AI3378" s="91"/>
      <c r="AJ3378" s="91"/>
      <c r="AK3378" s="91"/>
      <c r="AL3378" s="91"/>
      <c r="AM3378" s="91"/>
      <c r="AN3378" s="91"/>
      <c r="AO3378" s="91"/>
    </row>
    <row r="3379" spans="34:41">
      <c r="AH3379" s="91"/>
      <c r="AI3379" s="91"/>
      <c r="AJ3379" s="91"/>
      <c r="AK3379" s="91"/>
      <c r="AL3379" s="91"/>
      <c r="AM3379" s="91"/>
      <c r="AN3379" s="91"/>
      <c r="AO3379" s="91"/>
    </row>
    <row r="3380" spans="34:41">
      <c r="AH3380" s="91"/>
      <c r="AI3380" s="91"/>
      <c r="AJ3380" s="91"/>
      <c r="AK3380" s="91"/>
      <c r="AL3380" s="91"/>
      <c r="AM3380" s="91"/>
      <c r="AN3380" s="91"/>
      <c r="AO3380" s="91"/>
    </row>
    <row r="3381" spans="34:41">
      <c r="AH3381" s="91"/>
      <c r="AI3381" s="91"/>
      <c r="AJ3381" s="91"/>
      <c r="AK3381" s="91"/>
      <c r="AL3381" s="91"/>
      <c r="AM3381" s="91"/>
      <c r="AN3381" s="91"/>
      <c r="AO3381" s="91"/>
    </row>
    <row r="3382" spans="34:41">
      <c r="AH3382" s="91"/>
      <c r="AI3382" s="91"/>
      <c r="AJ3382" s="91"/>
      <c r="AK3382" s="91"/>
      <c r="AL3382" s="91"/>
      <c r="AM3382" s="91"/>
      <c r="AN3382" s="91"/>
      <c r="AO3382" s="91"/>
    </row>
    <row r="3383" spans="34:41">
      <c r="AH3383" s="91"/>
      <c r="AI3383" s="91"/>
      <c r="AJ3383" s="91"/>
      <c r="AK3383" s="91"/>
      <c r="AL3383" s="91"/>
      <c r="AM3383" s="91"/>
      <c r="AN3383" s="91"/>
      <c r="AO3383" s="91"/>
    </row>
    <row r="3384" spans="34:41">
      <c r="AH3384" s="91"/>
      <c r="AI3384" s="91"/>
      <c r="AJ3384" s="91"/>
      <c r="AK3384" s="91"/>
      <c r="AL3384" s="91"/>
      <c r="AM3384" s="91"/>
      <c r="AN3384" s="91"/>
      <c r="AO3384" s="91"/>
    </row>
    <row r="3385" spans="34:41">
      <c r="AH3385" s="91"/>
      <c r="AI3385" s="91"/>
      <c r="AJ3385" s="91"/>
      <c r="AK3385" s="91"/>
      <c r="AL3385" s="91"/>
      <c r="AM3385" s="91"/>
      <c r="AN3385" s="91"/>
      <c r="AO3385" s="91"/>
    </row>
    <row r="3386" spans="34:41">
      <c r="AH3386" s="91"/>
      <c r="AI3386" s="91"/>
      <c r="AJ3386" s="91"/>
      <c r="AK3386" s="91"/>
      <c r="AL3386" s="91"/>
      <c r="AM3386" s="91"/>
      <c r="AN3386" s="91"/>
      <c r="AO3386" s="91"/>
    </row>
    <row r="3387" spans="34:41">
      <c r="AH3387" s="91"/>
      <c r="AI3387" s="91"/>
      <c r="AJ3387" s="91"/>
      <c r="AK3387" s="91"/>
      <c r="AL3387" s="91"/>
      <c r="AM3387" s="91"/>
      <c r="AN3387" s="91"/>
      <c r="AO3387" s="91"/>
    </row>
    <row r="3388" spans="34:41">
      <c r="AH3388" s="91"/>
      <c r="AI3388" s="91"/>
      <c r="AJ3388" s="91"/>
      <c r="AK3388" s="91"/>
      <c r="AL3388" s="91"/>
      <c r="AM3388" s="91"/>
      <c r="AN3388" s="91"/>
      <c r="AO3388" s="91"/>
    </row>
    <row r="3389" spans="34:41">
      <c r="AH3389" s="91"/>
      <c r="AI3389" s="91"/>
      <c r="AJ3389" s="91"/>
      <c r="AK3389" s="91"/>
      <c r="AL3389" s="91"/>
      <c r="AM3389" s="91"/>
      <c r="AN3389" s="91"/>
      <c r="AO3389" s="91"/>
    </row>
    <row r="3390" spans="34:41">
      <c r="AH3390" s="91"/>
      <c r="AI3390" s="91"/>
      <c r="AJ3390" s="91"/>
      <c r="AK3390" s="91"/>
      <c r="AL3390" s="91"/>
      <c r="AM3390" s="91"/>
      <c r="AN3390" s="91"/>
      <c r="AO3390" s="91"/>
    </row>
    <row r="3391" spans="34:41">
      <c r="AH3391" s="91"/>
      <c r="AI3391" s="91"/>
      <c r="AJ3391" s="91"/>
      <c r="AK3391" s="91"/>
      <c r="AL3391" s="91"/>
      <c r="AM3391" s="91"/>
      <c r="AN3391" s="91"/>
      <c r="AO3391" s="91"/>
    </row>
    <row r="3392" spans="34:41">
      <c r="AH3392" s="91"/>
      <c r="AI3392" s="91"/>
      <c r="AJ3392" s="91"/>
      <c r="AK3392" s="91"/>
      <c r="AL3392" s="91"/>
      <c r="AM3392" s="91"/>
      <c r="AN3392" s="91"/>
      <c r="AO3392" s="91"/>
    </row>
    <row r="3393" spans="34:41">
      <c r="AH3393" s="91"/>
      <c r="AI3393" s="91"/>
      <c r="AJ3393" s="91"/>
      <c r="AK3393" s="91"/>
      <c r="AL3393" s="91"/>
      <c r="AM3393" s="91"/>
      <c r="AN3393" s="91"/>
      <c r="AO3393" s="91"/>
    </row>
    <row r="3394" spans="34:41">
      <c r="AH3394" s="91"/>
      <c r="AI3394" s="91"/>
      <c r="AJ3394" s="91"/>
      <c r="AK3394" s="91"/>
      <c r="AL3394" s="91"/>
      <c r="AM3394" s="91"/>
      <c r="AN3394" s="91"/>
      <c r="AO3394" s="91"/>
    </row>
    <row r="3395" spans="34:41">
      <c r="AH3395" s="91"/>
      <c r="AI3395" s="91"/>
      <c r="AJ3395" s="91"/>
      <c r="AK3395" s="91"/>
      <c r="AL3395" s="91"/>
      <c r="AM3395" s="91"/>
      <c r="AN3395" s="91"/>
      <c r="AO3395" s="91"/>
    </row>
    <row r="3396" spans="34:41">
      <c r="AH3396" s="91"/>
      <c r="AI3396" s="91"/>
      <c r="AJ3396" s="91"/>
      <c r="AK3396" s="91"/>
      <c r="AL3396" s="91"/>
      <c r="AM3396" s="91"/>
      <c r="AN3396" s="91"/>
      <c r="AO3396" s="91"/>
    </row>
    <row r="3397" spans="34:41">
      <c r="AH3397" s="91"/>
      <c r="AI3397" s="91"/>
      <c r="AJ3397" s="91"/>
      <c r="AK3397" s="91"/>
      <c r="AL3397" s="91"/>
      <c r="AM3397" s="91"/>
      <c r="AN3397" s="91"/>
      <c r="AO3397" s="91"/>
    </row>
    <row r="3398" spans="34:41">
      <c r="AH3398" s="91"/>
      <c r="AI3398" s="91"/>
      <c r="AJ3398" s="91"/>
      <c r="AK3398" s="91"/>
      <c r="AL3398" s="91"/>
      <c r="AM3398" s="91"/>
      <c r="AN3398" s="91"/>
      <c r="AO3398" s="91"/>
    </row>
    <row r="3399" spans="34:41">
      <c r="AH3399" s="91"/>
      <c r="AI3399" s="91"/>
      <c r="AJ3399" s="91"/>
      <c r="AK3399" s="91"/>
      <c r="AL3399" s="91"/>
      <c r="AM3399" s="91"/>
      <c r="AN3399" s="91"/>
      <c r="AO3399" s="91"/>
    </row>
    <row r="3400" spans="34:41">
      <c r="AH3400" s="91"/>
      <c r="AI3400" s="91"/>
      <c r="AJ3400" s="91"/>
      <c r="AK3400" s="91"/>
      <c r="AL3400" s="91"/>
      <c r="AM3400" s="91"/>
      <c r="AN3400" s="91"/>
      <c r="AO3400" s="91"/>
    </row>
    <row r="3401" spans="34:41">
      <c r="AH3401" s="91"/>
      <c r="AI3401" s="91"/>
      <c r="AJ3401" s="91"/>
      <c r="AK3401" s="91"/>
      <c r="AL3401" s="91"/>
      <c r="AM3401" s="91"/>
      <c r="AN3401" s="91"/>
      <c r="AO3401" s="91"/>
    </row>
    <row r="3402" spans="34:41">
      <c r="AH3402" s="91"/>
      <c r="AI3402" s="91"/>
      <c r="AJ3402" s="91"/>
      <c r="AK3402" s="91"/>
      <c r="AL3402" s="91"/>
      <c r="AM3402" s="91"/>
      <c r="AN3402" s="91"/>
      <c r="AO3402" s="91"/>
    </row>
    <row r="3403" spans="34:41">
      <c r="AH3403" s="91"/>
      <c r="AI3403" s="91"/>
      <c r="AJ3403" s="91"/>
      <c r="AK3403" s="91"/>
      <c r="AL3403" s="91"/>
      <c r="AM3403" s="91"/>
      <c r="AN3403" s="91"/>
      <c r="AO3403" s="91"/>
    </row>
    <row r="3404" spans="34:41">
      <c r="AH3404" s="91"/>
      <c r="AI3404" s="91"/>
      <c r="AJ3404" s="91"/>
      <c r="AK3404" s="91"/>
      <c r="AL3404" s="91"/>
      <c r="AM3404" s="91"/>
      <c r="AN3404" s="91"/>
      <c r="AO3404" s="91"/>
    </row>
    <row r="3405" spans="34:41">
      <c r="AH3405" s="91"/>
      <c r="AI3405" s="91"/>
      <c r="AJ3405" s="91"/>
      <c r="AK3405" s="91"/>
      <c r="AL3405" s="91"/>
      <c r="AM3405" s="91"/>
      <c r="AN3405" s="91"/>
      <c r="AO3405" s="91"/>
    </row>
    <row r="3406" spans="34:41">
      <c r="AH3406" s="91"/>
      <c r="AI3406" s="91"/>
      <c r="AJ3406" s="91"/>
      <c r="AK3406" s="91"/>
      <c r="AL3406" s="91"/>
      <c r="AM3406" s="91"/>
      <c r="AN3406" s="91"/>
      <c r="AO3406" s="91"/>
    </row>
    <row r="3407" spans="34:41">
      <c r="AH3407" s="91"/>
      <c r="AI3407" s="91"/>
      <c r="AJ3407" s="91"/>
      <c r="AK3407" s="91"/>
      <c r="AL3407" s="91"/>
      <c r="AM3407" s="91"/>
      <c r="AN3407" s="91"/>
      <c r="AO3407" s="91"/>
    </row>
    <row r="3408" spans="34:41">
      <c r="AH3408" s="91"/>
      <c r="AI3408" s="91"/>
      <c r="AJ3408" s="91"/>
      <c r="AK3408" s="91"/>
      <c r="AL3408" s="91"/>
      <c r="AM3408" s="91"/>
      <c r="AN3408" s="91"/>
      <c r="AO3408" s="91"/>
    </row>
    <row r="3409" spans="34:41">
      <c r="AH3409" s="91"/>
      <c r="AI3409" s="91"/>
      <c r="AJ3409" s="91"/>
      <c r="AK3409" s="91"/>
      <c r="AL3409" s="91"/>
      <c r="AM3409" s="91"/>
      <c r="AN3409" s="91"/>
      <c r="AO3409" s="91"/>
    </row>
    <row r="3410" spans="34:41">
      <c r="AH3410" s="91"/>
      <c r="AI3410" s="91"/>
      <c r="AJ3410" s="91"/>
      <c r="AK3410" s="91"/>
      <c r="AL3410" s="91"/>
      <c r="AM3410" s="91"/>
      <c r="AN3410" s="91"/>
      <c r="AO3410" s="91"/>
    </row>
    <row r="3411" spans="34:41">
      <c r="AH3411" s="91"/>
      <c r="AI3411" s="91"/>
      <c r="AJ3411" s="91"/>
      <c r="AK3411" s="91"/>
      <c r="AL3411" s="91"/>
      <c r="AM3411" s="91"/>
      <c r="AN3411" s="91"/>
      <c r="AO3411" s="91"/>
    </row>
    <row r="3412" spans="34:41">
      <c r="AH3412" s="91"/>
      <c r="AI3412" s="91"/>
      <c r="AJ3412" s="91"/>
      <c r="AK3412" s="91"/>
      <c r="AL3412" s="91"/>
      <c r="AM3412" s="91"/>
      <c r="AN3412" s="91"/>
      <c r="AO3412" s="91"/>
    </row>
    <row r="3413" spans="34:41">
      <c r="AH3413" s="91"/>
      <c r="AI3413" s="91"/>
      <c r="AJ3413" s="91"/>
      <c r="AK3413" s="91"/>
      <c r="AL3413" s="91"/>
      <c r="AM3413" s="91"/>
      <c r="AN3413" s="91"/>
      <c r="AO3413" s="91"/>
    </row>
    <row r="3414" spans="34:41">
      <c r="AH3414" s="91"/>
      <c r="AI3414" s="91"/>
      <c r="AJ3414" s="91"/>
      <c r="AK3414" s="91"/>
      <c r="AL3414" s="91"/>
      <c r="AM3414" s="91"/>
      <c r="AN3414" s="91"/>
      <c r="AO3414" s="91"/>
    </row>
    <row r="3415" spans="34:41">
      <c r="AH3415" s="91"/>
      <c r="AI3415" s="91"/>
      <c r="AJ3415" s="91"/>
      <c r="AK3415" s="91"/>
      <c r="AL3415" s="91"/>
      <c r="AM3415" s="91"/>
      <c r="AN3415" s="91"/>
      <c r="AO3415" s="91"/>
    </row>
    <row r="3416" spans="34:41">
      <c r="AH3416" s="91"/>
      <c r="AI3416" s="91"/>
      <c r="AJ3416" s="91"/>
      <c r="AK3416" s="91"/>
      <c r="AL3416" s="91"/>
      <c r="AM3416" s="91"/>
      <c r="AN3416" s="91"/>
      <c r="AO3416" s="91"/>
    </row>
    <row r="3417" spans="34:41">
      <c r="AH3417" s="91"/>
      <c r="AI3417" s="91"/>
      <c r="AJ3417" s="91"/>
      <c r="AK3417" s="91"/>
      <c r="AL3417" s="91"/>
      <c r="AM3417" s="91"/>
      <c r="AN3417" s="91"/>
      <c r="AO3417" s="91"/>
    </row>
    <row r="3418" spans="34:41">
      <c r="AH3418" s="91"/>
      <c r="AI3418" s="91"/>
      <c r="AJ3418" s="91"/>
      <c r="AK3418" s="91"/>
      <c r="AL3418" s="91"/>
      <c r="AM3418" s="91"/>
      <c r="AN3418" s="91"/>
      <c r="AO3418" s="91"/>
    </row>
    <row r="3419" spans="34:41">
      <c r="AH3419" s="91"/>
      <c r="AI3419" s="91"/>
      <c r="AJ3419" s="91"/>
      <c r="AK3419" s="91"/>
      <c r="AL3419" s="91"/>
      <c r="AM3419" s="91"/>
      <c r="AN3419" s="91"/>
      <c r="AO3419" s="91"/>
    </row>
    <row r="3420" spans="34:41">
      <c r="AH3420" s="91"/>
      <c r="AI3420" s="91"/>
      <c r="AJ3420" s="91"/>
      <c r="AK3420" s="91"/>
      <c r="AL3420" s="91"/>
      <c r="AM3420" s="91"/>
      <c r="AN3420" s="91"/>
      <c r="AO3420" s="91"/>
    </row>
    <row r="3421" spans="34:41">
      <c r="AH3421" s="91"/>
      <c r="AI3421" s="91"/>
      <c r="AJ3421" s="91"/>
      <c r="AK3421" s="91"/>
      <c r="AL3421" s="91"/>
      <c r="AM3421" s="91"/>
      <c r="AN3421" s="91"/>
      <c r="AO3421" s="91"/>
    </row>
    <row r="3422" spans="34:41">
      <c r="AH3422" s="91"/>
      <c r="AI3422" s="91"/>
      <c r="AJ3422" s="91"/>
      <c r="AK3422" s="91"/>
      <c r="AL3422" s="91"/>
      <c r="AM3422" s="91"/>
      <c r="AN3422" s="91"/>
      <c r="AO3422" s="91"/>
    </row>
    <row r="3423" spans="34:41">
      <c r="AH3423" s="91"/>
      <c r="AI3423" s="91"/>
      <c r="AJ3423" s="91"/>
      <c r="AK3423" s="91"/>
      <c r="AL3423" s="91"/>
      <c r="AM3423" s="91"/>
      <c r="AN3423" s="91"/>
      <c r="AO3423" s="91"/>
    </row>
    <row r="3424" spans="34:41">
      <c r="AH3424" s="91"/>
      <c r="AI3424" s="91"/>
      <c r="AJ3424" s="91"/>
      <c r="AK3424" s="91"/>
      <c r="AL3424" s="91"/>
      <c r="AM3424" s="91"/>
      <c r="AN3424" s="91"/>
      <c r="AO3424" s="91"/>
    </row>
    <row r="3425" spans="34:41">
      <c r="AH3425" s="91"/>
      <c r="AI3425" s="91"/>
      <c r="AJ3425" s="91"/>
      <c r="AK3425" s="91"/>
      <c r="AL3425" s="91"/>
      <c r="AM3425" s="91"/>
      <c r="AN3425" s="91"/>
      <c r="AO3425" s="91"/>
    </row>
    <row r="3426" spans="34:41">
      <c r="AH3426" s="91"/>
      <c r="AI3426" s="91"/>
      <c r="AJ3426" s="91"/>
      <c r="AK3426" s="91"/>
      <c r="AL3426" s="91"/>
      <c r="AM3426" s="91"/>
      <c r="AN3426" s="91"/>
      <c r="AO3426" s="91"/>
    </row>
    <row r="3427" spans="34:41">
      <c r="AH3427" s="91"/>
      <c r="AI3427" s="91"/>
      <c r="AJ3427" s="91"/>
      <c r="AK3427" s="91"/>
      <c r="AL3427" s="91"/>
      <c r="AM3427" s="91"/>
      <c r="AN3427" s="91"/>
      <c r="AO3427" s="91"/>
    </row>
    <row r="3428" spans="34:41">
      <c r="AH3428" s="91"/>
      <c r="AI3428" s="91"/>
      <c r="AJ3428" s="91"/>
      <c r="AK3428" s="91"/>
      <c r="AL3428" s="91"/>
      <c r="AM3428" s="91"/>
      <c r="AN3428" s="91"/>
      <c r="AO3428" s="91"/>
    </row>
    <row r="3429" spans="34:41">
      <c r="AH3429" s="91"/>
      <c r="AI3429" s="91"/>
      <c r="AJ3429" s="91"/>
      <c r="AK3429" s="91"/>
      <c r="AL3429" s="91"/>
      <c r="AM3429" s="91"/>
      <c r="AN3429" s="91"/>
      <c r="AO3429" s="91"/>
    </row>
    <row r="3430" spans="34:41">
      <c r="AH3430" s="91"/>
      <c r="AI3430" s="91"/>
      <c r="AJ3430" s="91"/>
      <c r="AK3430" s="91"/>
      <c r="AL3430" s="91"/>
      <c r="AM3430" s="91"/>
      <c r="AN3430" s="91"/>
      <c r="AO3430" s="91"/>
    </row>
    <row r="3431" spans="34:41">
      <c r="AH3431" s="91"/>
      <c r="AI3431" s="91"/>
      <c r="AJ3431" s="91"/>
      <c r="AK3431" s="91"/>
      <c r="AL3431" s="91"/>
      <c r="AM3431" s="91"/>
      <c r="AN3431" s="91"/>
      <c r="AO3431" s="91"/>
    </row>
    <row r="3432" spans="34:41">
      <c r="AH3432" s="91"/>
      <c r="AI3432" s="91"/>
      <c r="AJ3432" s="91"/>
      <c r="AK3432" s="91"/>
      <c r="AL3432" s="91"/>
      <c r="AM3432" s="91"/>
      <c r="AN3432" s="91"/>
      <c r="AO3432" s="91"/>
    </row>
    <row r="3433" spans="34:41">
      <c r="AH3433" s="91"/>
      <c r="AI3433" s="91"/>
      <c r="AJ3433" s="91"/>
      <c r="AK3433" s="91"/>
      <c r="AL3433" s="91"/>
      <c r="AM3433" s="91"/>
      <c r="AN3433" s="91"/>
      <c r="AO3433" s="91"/>
    </row>
    <row r="3434" spans="34:41">
      <c r="AH3434" s="91"/>
      <c r="AI3434" s="91"/>
      <c r="AJ3434" s="91"/>
      <c r="AK3434" s="91"/>
      <c r="AL3434" s="91"/>
      <c r="AM3434" s="91"/>
      <c r="AN3434" s="91"/>
      <c r="AO3434" s="91"/>
    </row>
    <row r="3435" spans="34:41">
      <c r="AH3435" s="91"/>
      <c r="AI3435" s="91"/>
      <c r="AJ3435" s="91"/>
      <c r="AK3435" s="91"/>
      <c r="AL3435" s="91"/>
      <c r="AM3435" s="91"/>
      <c r="AN3435" s="91"/>
      <c r="AO3435" s="91"/>
    </row>
    <row r="3436" spans="34:41">
      <c r="AH3436" s="91"/>
      <c r="AI3436" s="91"/>
      <c r="AJ3436" s="91"/>
      <c r="AK3436" s="91"/>
      <c r="AL3436" s="91"/>
      <c r="AM3436" s="91"/>
      <c r="AN3436" s="91"/>
      <c r="AO3436" s="91"/>
    </row>
    <row r="3437" spans="34:41">
      <c r="AH3437" s="91"/>
      <c r="AI3437" s="91"/>
      <c r="AJ3437" s="91"/>
      <c r="AK3437" s="91"/>
      <c r="AL3437" s="91"/>
      <c r="AM3437" s="91"/>
      <c r="AN3437" s="91"/>
      <c r="AO3437" s="91"/>
    </row>
    <row r="3438" spans="34:41">
      <c r="AH3438" s="91"/>
      <c r="AI3438" s="91"/>
      <c r="AJ3438" s="91"/>
      <c r="AK3438" s="91"/>
      <c r="AL3438" s="91"/>
      <c r="AM3438" s="91"/>
      <c r="AN3438" s="91"/>
      <c r="AO3438" s="91"/>
    </row>
    <row r="3439" spans="34:41">
      <c r="AH3439" s="91"/>
      <c r="AI3439" s="91"/>
      <c r="AJ3439" s="91"/>
      <c r="AK3439" s="91"/>
      <c r="AL3439" s="91"/>
      <c r="AM3439" s="91"/>
      <c r="AN3439" s="91"/>
      <c r="AO3439" s="91"/>
    </row>
    <row r="3440" spans="34:41">
      <c r="AH3440" s="91"/>
      <c r="AI3440" s="91"/>
      <c r="AJ3440" s="91"/>
      <c r="AK3440" s="91"/>
      <c r="AL3440" s="91"/>
      <c r="AM3440" s="91"/>
      <c r="AN3440" s="91"/>
      <c r="AO3440" s="91"/>
    </row>
    <row r="3441" spans="34:41">
      <c r="AH3441" s="91"/>
      <c r="AI3441" s="91"/>
      <c r="AJ3441" s="91"/>
      <c r="AK3441" s="91"/>
      <c r="AL3441" s="91"/>
      <c r="AM3441" s="91"/>
      <c r="AN3441" s="91"/>
      <c r="AO3441" s="91"/>
    </row>
    <row r="3442" spans="34:41">
      <c r="AH3442" s="91"/>
      <c r="AI3442" s="91"/>
      <c r="AJ3442" s="91"/>
      <c r="AK3442" s="91"/>
      <c r="AL3442" s="91"/>
      <c r="AM3442" s="91"/>
      <c r="AN3442" s="91"/>
      <c r="AO3442" s="91"/>
    </row>
    <row r="3443" spans="34:41">
      <c r="AH3443" s="91"/>
      <c r="AI3443" s="91"/>
      <c r="AJ3443" s="91"/>
      <c r="AK3443" s="91"/>
      <c r="AL3443" s="91"/>
      <c r="AM3443" s="91"/>
      <c r="AN3443" s="91"/>
      <c r="AO3443" s="91"/>
    </row>
    <row r="3444" spans="34:41">
      <c r="AH3444" s="91"/>
      <c r="AI3444" s="91"/>
      <c r="AJ3444" s="91"/>
      <c r="AK3444" s="91"/>
      <c r="AL3444" s="91"/>
      <c r="AM3444" s="91"/>
      <c r="AN3444" s="91"/>
      <c r="AO3444" s="91"/>
    </row>
    <row r="3445" spans="34:41">
      <c r="AH3445" s="91"/>
      <c r="AI3445" s="91"/>
      <c r="AJ3445" s="91"/>
      <c r="AK3445" s="91"/>
      <c r="AL3445" s="91"/>
      <c r="AM3445" s="91"/>
      <c r="AN3445" s="91"/>
      <c r="AO3445" s="91"/>
    </row>
    <row r="3446" spans="34:41">
      <c r="AH3446" s="91"/>
      <c r="AI3446" s="91"/>
      <c r="AJ3446" s="91"/>
      <c r="AK3446" s="91"/>
      <c r="AL3446" s="91"/>
      <c r="AM3446" s="91"/>
      <c r="AN3446" s="91"/>
      <c r="AO3446" s="91"/>
    </row>
    <row r="3447" spans="34:41">
      <c r="AH3447" s="91"/>
      <c r="AI3447" s="91"/>
      <c r="AJ3447" s="91"/>
      <c r="AK3447" s="91"/>
      <c r="AL3447" s="91"/>
      <c r="AM3447" s="91"/>
      <c r="AN3447" s="91"/>
      <c r="AO3447" s="91"/>
    </row>
    <row r="3448" spans="34:41">
      <c r="AH3448" s="91"/>
      <c r="AI3448" s="91"/>
      <c r="AJ3448" s="91"/>
      <c r="AK3448" s="91"/>
      <c r="AL3448" s="91"/>
      <c r="AM3448" s="91"/>
      <c r="AN3448" s="91"/>
      <c r="AO3448" s="91"/>
    </row>
    <row r="3449" spans="34:41">
      <c r="AH3449" s="91"/>
      <c r="AI3449" s="91"/>
      <c r="AJ3449" s="91"/>
      <c r="AK3449" s="91"/>
      <c r="AL3449" s="91"/>
      <c r="AM3449" s="91"/>
      <c r="AN3449" s="91"/>
      <c r="AO3449" s="91"/>
    </row>
    <row r="3450" spans="34:41">
      <c r="AH3450" s="91"/>
      <c r="AI3450" s="91"/>
      <c r="AJ3450" s="91"/>
      <c r="AK3450" s="91"/>
      <c r="AL3450" s="91"/>
      <c r="AM3450" s="91"/>
      <c r="AN3450" s="91"/>
      <c r="AO3450" s="91"/>
    </row>
    <row r="3451" spans="34:41">
      <c r="AH3451" s="91"/>
      <c r="AI3451" s="91"/>
      <c r="AJ3451" s="91"/>
      <c r="AK3451" s="91"/>
      <c r="AL3451" s="91"/>
      <c r="AM3451" s="91"/>
      <c r="AN3451" s="91"/>
      <c r="AO3451" s="91"/>
    </row>
    <row r="3452" spans="34:41">
      <c r="AH3452" s="91"/>
      <c r="AI3452" s="91"/>
      <c r="AJ3452" s="91"/>
      <c r="AK3452" s="91"/>
      <c r="AL3452" s="91"/>
      <c r="AM3452" s="91"/>
      <c r="AN3452" s="91"/>
      <c r="AO3452" s="91"/>
    </row>
    <row r="3453" spans="34:41">
      <c r="AH3453" s="91"/>
      <c r="AI3453" s="91"/>
      <c r="AJ3453" s="91"/>
      <c r="AK3453" s="91"/>
      <c r="AL3453" s="91"/>
      <c r="AM3453" s="91"/>
      <c r="AN3453" s="91"/>
      <c r="AO3453" s="91"/>
    </row>
    <row r="3454" spans="34:41">
      <c r="AH3454" s="91"/>
      <c r="AI3454" s="91"/>
      <c r="AJ3454" s="91"/>
      <c r="AK3454" s="91"/>
      <c r="AL3454" s="91"/>
      <c r="AM3454" s="91"/>
      <c r="AN3454" s="91"/>
      <c r="AO3454" s="91"/>
    </row>
    <row r="3455" spans="34:41">
      <c r="AH3455" s="91"/>
      <c r="AI3455" s="91"/>
      <c r="AJ3455" s="91"/>
      <c r="AK3455" s="91"/>
      <c r="AL3455" s="91"/>
      <c r="AM3455" s="91"/>
      <c r="AN3455" s="91"/>
      <c r="AO3455" s="91"/>
    </row>
    <row r="3456" spans="34:41">
      <c r="AH3456" s="91"/>
      <c r="AI3456" s="91"/>
      <c r="AJ3456" s="91"/>
      <c r="AK3456" s="91"/>
      <c r="AL3456" s="91"/>
      <c r="AM3456" s="91"/>
      <c r="AN3456" s="91"/>
      <c r="AO3456" s="91"/>
    </row>
    <row r="3457" spans="34:41">
      <c r="AH3457" s="91"/>
      <c r="AI3457" s="91"/>
      <c r="AJ3457" s="91"/>
      <c r="AK3457" s="91"/>
      <c r="AL3457" s="91"/>
      <c r="AM3457" s="91"/>
      <c r="AN3457" s="91"/>
      <c r="AO3457" s="91"/>
    </row>
    <row r="3458" spans="34:41">
      <c r="AH3458" s="91"/>
      <c r="AI3458" s="91"/>
      <c r="AJ3458" s="91"/>
      <c r="AK3458" s="91"/>
      <c r="AL3458" s="91"/>
      <c r="AM3458" s="91"/>
      <c r="AN3458" s="91"/>
      <c r="AO3458" s="91"/>
    </row>
    <row r="3459" spans="34:41">
      <c r="AH3459" s="91"/>
      <c r="AI3459" s="91"/>
      <c r="AJ3459" s="91"/>
      <c r="AK3459" s="91"/>
      <c r="AL3459" s="91"/>
      <c r="AM3459" s="91"/>
      <c r="AN3459" s="91"/>
      <c r="AO3459" s="91"/>
    </row>
    <row r="3460" spans="34:41">
      <c r="AH3460" s="91"/>
      <c r="AI3460" s="91"/>
      <c r="AJ3460" s="91"/>
      <c r="AK3460" s="91"/>
      <c r="AL3460" s="91"/>
      <c r="AM3460" s="91"/>
      <c r="AN3460" s="91"/>
      <c r="AO3460" s="91"/>
    </row>
    <row r="3461" spans="34:41">
      <c r="AH3461" s="91"/>
      <c r="AI3461" s="91"/>
      <c r="AJ3461" s="91"/>
      <c r="AK3461" s="91"/>
      <c r="AL3461" s="91"/>
      <c r="AM3461" s="91"/>
      <c r="AN3461" s="91"/>
      <c r="AO3461" s="91"/>
    </row>
    <row r="3462" spans="34:41">
      <c r="AH3462" s="91"/>
      <c r="AI3462" s="91"/>
      <c r="AJ3462" s="91"/>
      <c r="AK3462" s="91"/>
      <c r="AL3462" s="91"/>
      <c r="AM3462" s="91"/>
      <c r="AN3462" s="91"/>
      <c r="AO3462" s="91"/>
    </row>
    <row r="3463" spans="34:41">
      <c r="AH3463" s="91"/>
      <c r="AI3463" s="91"/>
      <c r="AJ3463" s="91"/>
      <c r="AK3463" s="91"/>
      <c r="AL3463" s="91"/>
      <c r="AM3463" s="91"/>
      <c r="AN3463" s="91"/>
      <c r="AO3463" s="91"/>
    </row>
    <row r="3464" spans="34:41">
      <c r="AH3464" s="91"/>
      <c r="AI3464" s="91"/>
      <c r="AJ3464" s="91"/>
      <c r="AK3464" s="91"/>
      <c r="AL3464" s="91"/>
      <c r="AM3464" s="91"/>
      <c r="AN3464" s="91"/>
      <c r="AO3464" s="91"/>
    </row>
    <row r="3465" spans="34:41">
      <c r="AH3465" s="91"/>
      <c r="AI3465" s="91"/>
      <c r="AJ3465" s="91"/>
      <c r="AK3465" s="91"/>
      <c r="AL3465" s="91"/>
      <c r="AM3465" s="91"/>
      <c r="AN3465" s="91"/>
      <c r="AO3465" s="91"/>
    </row>
    <row r="3466" spans="34:41">
      <c r="AH3466" s="91"/>
      <c r="AI3466" s="91"/>
      <c r="AJ3466" s="91"/>
      <c r="AK3466" s="91"/>
      <c r="AL3466" s="91"/>
      <c r="AM3466" s="91"/>
      <c r="AN3466" s="91"/>
      <c r="AO3466" s="91"/>
    </row>
    <row r="3467" spans="34:41">
      <c r="AH3467" s="91"/>
      <c r="AI3467" s="91"/>
      <c r="AJ3467" s="91"/>
      <c r="AK3467" s="91"/>
      <c r="AL3467" s="91"/>
      <c r="AM3467" s="91"/>
      <c r="AN3467" s="91"/>
      <c r="AO3467" s="91"/>
    </row>
    <row r="3468" spans="34:41">
      <c r="AH3468" s="91"/>
      <c r="AI3468" s="91"/>
      <c r="AJ3468" s="91"/>
      <c r="AK3468" s="91"/>
      <c r="AL3468" s="91"/>
      <c r="AM3468" s="91"/>
      <c r="AN3468" s="91"/>
      <c r="AO3468" s="91"/>
    </row>
    <row r="3469" spans="34:41">
      <c r="AH3469" s="91"/>
      <c r="AI3469" s="91"/>
      <c r="AJ3469" s="91"/>
      <c r="AK3469" s="91"/>
      <c r="AL3469" s="91"/>
      <c r="AM3469" s="91"/>
      <c r="AN3469" s="91"/>
      <c r="AO3469" s="91"/>
    </row>
    <row r="3470" spans="34:41">
      <c r="AH3470" s="91"/>
      <c r="AI3470" s="91"/>
      <c r="AJ3470" s="91"/>
      <c r="AK3470" s="91"/>
      <c r="AL3470" s="91"/>
      <c r="AM3470" s="91"/>
      <c r="AN3470" s="91"/>
      <c r="AO3470" s="91"/>
    </row>
    <row r="3471" spans="34:41">
      <c r="AH3471" s="91"/>
      <c r="AI3471" s="91"/>
      <c r="AJ3471" s="91"/>
      <c r="AK3471" s="91"/>
      <c r="AL3471" s="91"/>
      <c r="AM3471" s="91"/>
      <c r="AN3471" s="91"/>
      <c r="AO3471" s="91"/>
    </row>
    <row r="3472" spans="34:41">
      <c r="AH3472" s="91"/>
      <c r="AI3472" s="91"/>
      <c r="AJ3472" s="91"/>
      <c r="AK3472" s="91"/>
      <c r="AL3472" s="91"/>
      <c r="AM3472" s="91"/>
      <c r="AN3472" s="91"/>
      <c r="AO3472" s="91"/>
    </row>
    <row r="3473" spans="34:41">
      <c r="AH3473" s="91"/>
      <c r="AI3473" s="91"/>
      <c r="AJ3473" s="91"/>
      <c r="AK3473" s="91"/>
      <c r="AL3473" s="91"/>
      <c r="AM3473" s="91"/>
      <c r="AN3473" s="91"/>
      <c r="AO3473" s="91"/>
    </row>
    <row r="3474" spans="34:41">
      <c r="AH3474" s="91"/>
      <c r="AI3474" s="91"/>
      <c r="AJ3474" s="91"/>
      <c r="AK3474" s="91"/>
      <c r="AL3474" s="91"/>
      <c r="AM3474" s="91"/>
      <c r="AN3474" s="91"/>
      <c r="AO3474" s="91"/>
    </row>
    <row r="3475" spans="34:41">
      <c r="AH3475" s="91"/>
      <c r="AI3475" s="91"/>
      <c r="AJ3475" s="91"/>
      <c r="AK3475" s="91"/>
      <c r="AL3475" s="91"/>
      <c r="AM3475" s="91"/>
      <c r="AN3475" s="91"/>
      <c r="AO3475" s="91"/>
    </row>
    <row r="3476" spans="34:41">
      <c r="AH3476" s="91"/>
      <c r="AI3476" s="91"/>
      <c r="AJ3476" s="91"/>
      <c r="AK3476" s="91"/>
      <c r="AL3476" s="91"/>
      <c r="AM3476" s="91"/>
      <c r="AN3476" s="91"/>
      <c r="AO3476" s="91"/>
    </row>
    <row r="3477" spans="34:41">
      <c r="AH3477" s="91"/>
      <c r="AI3477" s="91"/>
      <c r="AJ3477" s="91"/>
      <c r="AK3477" s="91"/>
      <c r="AL3477" s="91"/>
      <c r="AM3477" s="91"/>
      <c r="AN3477" s="91"/>
      <c r="AO3477" s="91"/>
    </row>
    <row r="3478" spans="34:41">
      <c r="AH3478" s="91"/>
      <c r="AI3478" s="91"/>
      <c r="AJ3478" s="91"/>
      <c r="AK3478" s="91"/>
      <c r="AL3478" s="91"/>
      <c r="AM3478" s="91"/>
      <c r="AN3478" s="91"/>
      <c r="AO3478" s="91"/>
    </row>
    <row r="3479" spans="34:41">
      <c r="AH3479" s="91"/>
      <c r="AI3479" s="91"/>
      <c r="AJ3479" s="91"/>
      <c r="AK3479" s="91"/>
      <c r="AL3479" s="91"/>
      <c r="AM3479" s="91"/>
      <c r="AN3479" s="91"/>
      <c r="AO3479" s="91"/>
    </row>
    <row r="3480" spans="34:41">
      <c r="AH3480" s="91"/>
      <c r="AI3480" s="91"/>
      <c r="AJ3480" s="91"/>
      <c r="AK3480" s="91"/>
      <c r="AL3480" s="91"/>
      <c r="AM3480" s="91"/>
      <c r="AN3480" s="91"/>
      <c r="AO3480" s="91"/>
    </row>
    <row r="3481" spans="34:41">
      <c r="AH3481" s="91"/>
      <c r="AI3481" s="91"/>
      <c r="AJ3481" s="91"/>
      <c r="AK3481" s="91"/>
      <c r="AL3481" s="91"/>
      <c r="AM3481" s="91"/>
      <c r="AN3481" s="91"/>
      <c r="AO3481" s="91"/>
    </row>
    <row r="3482" spans="34:41">
      <c r="AH3482" s="91"/>
      <c r="AI3482" s="91"/>
      <c r="AJ3482" s="91"/>
      <c r="AK3482" s="91"/>
      <c r="AL3482" s="91"/>
      <c r="AM3482" s="91"/>
      <c r="AN3482" s="91"/>
      <c r="AO3482" s="91"/>
    </row>
    <row r="3483" spans="34:41">
      <c r="AH3483" s="91"/>
      <c r="AI3483" s="91"/>
      <c r="AJ3483" s="91"/>
      <c r="AK3483" s="91"/>
      <c r="AL3483" s="91"/>
      <c r="AM3483" s="91"/>
      <c r="AN3483" s="91"/>
      <c r="AO3483" s="91"/>
    </row>
    <row r="3484" spans="34:41">
      <c r="AH3484" s="91"/>
      <c r="AI3484" s="91"/>
      <c r="AJ3484" s="91"/>
      <c r="AK3484" s="91"/>
      <c r="AL3484" s="91"/>
      <c r="AM3484" s="91"/>
      <c r="AN3484" s="91"/>
      <c r="AO3484" s="91"/>
    </row>
    <row r="3485" spans="34:41">
      <c r="AH3485" s="91"/>
      <c r="AI3485" s="91"/>
      <c r="AJ3485" s="91"/>
      <c r="AK3485" s="91"/>
      <c r="AL3485" s="91"/>
      <c r="AM3485" s="91"/>
      <c r="AN3485" s="91"/>
      <c r="AO3485" s="91"/>
    </row>
    <row r="3486" spans="34:41">
      <c r="AH3486" s="91"/>
      <c r="AI3486" s="91"/>
      <c r="AJ3486" s="91"/>
      <c r="AK3486" s="91"/>
      <c r="AL3486" s="91"/>
      <c r="AM3486" s="91"/>
      <c r="AN3486" s="91"/>
      <c r="AO3486" s="91"/>
    </row>
    <row r="3487" spans="34:41">
      <c r="AH3487" s="91"/>
      <c r="AI3487" s="91"/>
      <c r="AJ3487" s="91"/>
      <c r="AK3487" s="91"/>
      <c r="AL3487" s="91"/>
      <c r="AM3487" s="91"/>
      <c r="AN3487" s="91"/>
      <c r="AO3487" s="91"/>
    </row>
    <row r="3488" spans="34:41">
      <c r="AH3488" s="91"/>
      <c r="AI3488" s="91"/>
      <c r="AJ3488" s="91"/>
      <c r="AK3488" s="91"/>
      <c r="AL3488" s="91"/>
      <c r="AM3488" s="91"/>
      <c r="AN3488" s="91"/>
      <c r="AO3488" s="91"/>
    </row>
    <row r="3489" spans="34:41">
      <c r="AH3489" s="91"/>
      <c r="AI3489" s="91"/>
      <c r="AJ3489" s="91"/>
      <c r="AK3489" s="91"/>
      <c r="AL3489" s="91"/>
      <c r="AM3489" s="91"/>
      <c r="AN3489" s="91"/>
      <c r="AO3489" s="91"/>
    </row>
    <row r="3490" spans="34:41">
      <c r="AH3490" s="91"/>
      <c r="AI3490" s="91"/>
      <c r="AJ3490" s="91"/>
      <c r="AK3490" s="91"/>
      <c r="AL3490" s="91"/>
      <c r="AM3490" s="91"/>
      <c r="AN3490" s="91"/>
      <c r="AO3490" s="91"/>
    </row>
    <row r="3491" spans="34:41">
      <c r="AH3491" s="91"/>
      <c r="AI3491" s="91"/>
      <c r="AJ3491" s="91"/>
      <c r="AK3491" s="91"/>
      <c r="AL3491" s="91"/>
      <c r="AM3491" s="91"/>
      <c r="AN3491" s="91"/>
      <c r="AO3491" s="91"/>
    </row>
    <row r="3492" spans="34:41">
      <c r="AH3492" s="91"/>
      <c r="AI3492" s="91"/>
      <c r="AJ3492" s="91"/>
      <c r="AK3492" s="91"/>
      <c r="AL3492" s="91"/>
      <c r="AM3492" s="91"/>
      <c r="AN3492" s="91"/>
      <c r="AO3492" s="91"/>
    </row>
    <row r="3493" spans="34:41">
      <c r="AH3493" s="91"/>
      <c r="AI3493" s="91"/>
      <c r="AJ3493" s="91"/>
      <c r="AK3493" s="91"/>
      <c r="AL3493" s="91"/>
      <c r="AM3493" s="91"/>
      <c r="AN3493" s="91"/>
      <c r="AO3493" s="91"/>
    </row>
    <row r="3494" spans="34:41">
      <c r="AH3494" s="91"/>
      <c r="AI3494" s="91"/>
      <c r="AJ3494" s="91"/>
      <c r="AK3494" s="91"/>
      <c r="AL3494" s="91"/>
      <c r="AM3494" s="91"/>
      <c r="AN3494" s="91"/>
      <c r="AO3494" s="91"/>
    </row>
    <row r="3495" spans="34:41">
      <c r="AH3495" s="91"/>
      <c r="AI3495" s="91"/>
      <c r="AJ3495" s="91"/>
      <c r="AK3495" s="91"/>
      <c r="AL3495" s="91"/>
      <c r="AM3495" s="91"/>
      <c r="AN3495" s="91"/>
      <c r="AO3495" s="91"/>
    </row>
    <row r="3496" spans="34:41">
      <c r="AH3496" s="91"/>
      <c r="AI3496" s="91"/>
      <c r="AJ3496" s="91"/>
      <c r="AK3496" s="91"/>
      <c r="AL3496" s="91"/>
      <c r="AM3496" s="91"/>
      <c r="AN3496" s="91"/>
      <c r="AO3496" s="91"/>
    </row>
    <row r="3497" spans="34:41">
      <c r="AH3497" s="91"/>
      <c r="AI3497" s="91"/>
      <c r="AJ3497" s="91"/>
      <c r="AK3497" s="91"/>
      <c r="AL3497" s="91"/>
      <c r="AM3497" s="91"/>
      <c r="AN3497" s="91"/>
      <c r="AO3497" s="91"/>
    </row>
    <row r="3498" spans="34:41">
      <c r="AH3498" s="91"/>
      <c r="AI3498" s="91"/>
      <c r="AJ3498" s="91"/>
      <c r="AK3498" s="91"/>
      <c r="AL3498" s="91"/>
      <c r="AM3498" s="91"/>
      <c r="AN3498" s="91"/>
      <c r="AO3498" s="91"/>
    </row>
    <row r="3499" spans="34:41">
      <c r="AH3499" s="91"/>
      <c r="AI3499" s="91"/>
      <c r="AJ3499" s="91"/>
      <c r="AK3499" s="91"/>
      <c r="AL3499" s="91"/>
      <c r="AM3499" s="91"/>
      <c r="AN3499" s="91"/>
      <c r="AO3499" s="91"/>
    </row>
    <row r="3500" spans="34:41">
      <c r="AH3500" s="91"/>
      <c r="AI3500" s="91"/>
      <c r="AJ3500" s="91"/>
      <c r="AK3500" s="91"/>
      <c r="AL3500" s="91"/>
      <c r="AM3500" s="91"/>
      <c r="AN3500" s="91"/>
      <c r="AO3500" s="91"/>
    </row>
    <row r="3501" spans="34:41">
      <c r="AH3501" s="91"/>
      <c r="AI3501" s="91"/>
      <c r="AJ3501" s="91"/>
      <c r="AK3501" s="91"/>
      <c r="AL3501" s="91"/>
      <c r="AM3501" s="91"/>
      <c r="AN3501" s="91"/>
      <c r="AO3501" s="91"/>
    </row>
    <row r="3502" spans="34:41">
      <c r="AH3502" s="91"/>
      <c r="AI3502" s="91"/>
      <c r="AJ3502" s="91"/>
      <c r="AK3502" s="91"/>
      <c r="AL3502" s="91"/>
      <c r="AM3502" s="91"/>
      <c r="AN3502" s="91"/>
      <c r="AO3502" s="91"/>
    </row>
    <row r="3503" spans="34:41">
      <c r="AH3503" s="91"/>
      <c r="AI3503" s="91"/>
      <c r="AJ3503" s="91"/>
      <c r="AK3503" s="91"/>
      <c r="AL3503" s="91"/>
      <c r="AM3503" s="91"/>
      <c r="AN3503" s="91"/>
      <c r="AO3503" s="91"/>
    </row>
    <row r="3504" spans="34:41">
      <c r="AH3504" s="91"/>
      <c r="AI3504" s="91"/>
      <c r="AJ3504" s="91"/>
      <c r="AK3504" s="91"/>
      <c r="AL3504" s="91"/>
      <c r="AM3504" s="91"/>
      <c r="AN3504" s="91"/>
      <c r="AO3504" s="91"/>
    </row>
    <row r="3505" spans="34:41">
      <c r="AH3505" s="91"/>
      <c r="AI3505" s="91"/>
      <c r="AJ3505" s="91"/>
      <c r="AK3505" s="91"/>
      <c r="AL3505" s="91"/>
      <c r="AM3505" s="91"/>
      <c r="AN3505" s="91"/>
      <c r="AO3505" s="91"/>
    </row>
    <row r="3506" spans="34:41">
      <c r="AH3506" s="91"/>
      <c r="AI3506" s="91"/>
      <c r="AJ3506" s="91"/>
      <c r="AK3506" s="91"/>
      <c r="AL3506" s="91"/>
      <c r="AM3506" s="91"/>
      <c r="AN3506" s="91"/>
      <c r="AO3506" s="91"/>
    </row>
    <row r="3507" spans="34:41">
      <c r="AH3507" s="91"/>
      <c r="AI3507" s="91"/>
      <c r="AJ3507" s="91"/>
      <c r="AK3507" s="91"/>
      <c r="AL3507" s="91"/>
      <c r="AM3507" s="91"/>
      <c r="AN3507" s="91"/>
      <c r="AO3507" s="91"/>
    </row>
    <row r="3508" spans="34:41">
      <c r="AH3508" s="91"/>
      <c r="AI3508" s="91"/>
      <c r="AJ3508" s="91"/>
      <c r="AK3508" s="91"/>
      <c r="AL3508" s="91"/>
      <c r="AM3508" s="91"/>
      <c r="AN3508" s="91"/>
      <c r="AO3508" s="91"/>
    </row>
    <row r="3509" spans="34:41">
      <c r="AH3509" s="91"/>
      <c r="AI3509" s="91"/>
      <c r="AJ3509" s="91"/>
      <c r="AK3509" s="91"/>
      <c r="AL3509" s="91"/>
      <c r="AM3509" s="91"/>
      <c r="AN3509" s="91"/>
      <c r="AO3509" s="91"/>
    </row>
    <row r="3510" spans="34:41">
      <c r="AH3510" s="91"/>
      <c r="AI3510" s="91"/>
      <c r="AJ3510" s="91"/>
      <c r="AK3510" s="91"/>
      <c r="AL3510" s="91"/>
      <c r="AM3510" s="91"/>
      <c r="AN3510" s="91"/>
      <c r="AO3510" s="91"/>
    </row>
    <row r="3511" spans="34:41">
      <c r="AH3511" s="91"/>
      <c r="AI3511" s="91"/>
      <c r="AJ3511" s="91"/>
      <c r="AK3511" s="91"/>
      <c r="AL3511" s="91"/>
      <c r="AM3511" s="91"/>
      <c r="AN3511" s="91"/>
      <c r="AO3511" s="91"/>
    </row>
    <row r="3512" spans="34:41">
      <c r="AH3512" s="91"/>
      <c r="AI3512" s="91"/>
      <c r="AJ3512" s="91"/>
      <c r="AK3512" s="91"/>
      <c r="AL3512" s="91"/>
      <c r="AM3512" s="91"/>
      <c r="AN3512" s="91"/>
      <c r="AO3512" s="91"/>
    </row>
    <row r="3513" spans="34:41">
      <c r="AH3513" s="91"/>
      <c r="AI3513" s="91"/>
      <c r="AJ3513" s="91"/>
      <c r="AK3513" s="91"/>
      <c r="AL3513" s="91"/>
      <c r="AM3513" s="91"/>
      <c r="AN3513" s="91"/>
      <c r="AO3513" s="91"/>
    </row>
    <row r="3514" spans="34:41">
      <c r="AH3514" s="91"/>
      <c r="AI3514" s="91"/>
      <c r="AJ3514" s="91"/>
      <c r="AK3514" s="91"/>
      <c r="AL3514" s="91"/>
      <c r="AM3514" s="91"/>
      <c r="AN3514" s="91"/>
      <c r="AO3514" s="91"/>
    </row>
    <row r="3515" spans="34:41">
      <c r="AH3515" s="91"/>
      <c r="AI3515" s="91"/>
      <c r="AJ3515" s="91"/>
      <c r="AK3515" s="91"/>
      <c r="AL3515" s="91"/>
      <c r="AM3515" s="91"/>
      <c r="AN3515" s="91"/>
      <c r="AO3515" s="91"/>
    </row>
    <row r="3516" spans="34:41">
      <c r="AH3516" s="91"/>
      <c r="AI3516" s="91"/>
      <c r="AJ3516" s="91"/>
      <c r="AK3516" s="91"/>
      <c r="AL3516" s="91"/>
      <c r="AM3516" s="91"/>
      <c r="AN3516" s="91"/>
      <c r="AO3516" s="91"/>
    </row>
    <row r="3517" spans="34:41">
      <c r="AH3517" s="91"/>
      <c r="AI3517" s="91"/>
      <c r="AJ3517" s="91"/>
      <c r="AK3517" s="91"/>
      <c r="AL3517" s="91"/>
      <c r="AM3517" s="91"/>
      <c r="AN3517" s="91"/>
      <c r="AO3517" s="91"/>
    </row>
    <row r="3518" spans="34:41">
      <c r="AH3518" s="91"/>
      <c r="AI3518" s="91"/>
      <c r="AJ3518" s="91"/>
      <c r="AK3518" s="91"/>
      <c r="AL3518" s="91"/>
      <c r="AM3518" s="91"/>
      <c r="AN3518" s="91"/>
      <c r="AO3518" s="91"/>
    </row>
    <row r="3519" spans="34:41">
      <c r="AH3519" s="91"/>
      <c r="AI3519" s="91"/>
      <c r="AJ3519" s="91"/>
      <c r="AK3519" s="91"/>
      <c r="AL3519" s="91"/>
      <c r="AM3519" s="91"/>
      <c r="AN3519" s="91"/>
      <c r="AO3519" s="91"/>
    </row>
    <row r="3520" spans="34:41">
      <c r="AH3520" s="91"/>
      <c r="AI3520" s="91"/>
      <c r="AJ3520" s="91"/>
      <c r="AK3520" s="91"/>
      <c r="AL3520" s="91"/>
      <c r="AM3520" s="91"/>
      <c r="AN3520" s="91"/>
      <c r="AO3520" s="91"/>
    </row>
    <row r="3521" spans="34:41">
      <c r="AH3521" s="91"/>
      <c r="AI3521" s="91"/>
      <c r="AJ3521" s="91"/>
      <c r="AK3521" s="91"/>
      <c r="AL3521" s="91"/>
      <c r="AM3521" s="91"/>
      <c r="AN3521" s="91"/>
      <c r="AO3521" s="91"/>
    </row>
    <row r="3522" spans="34:41">
      <c r="AH3522" s="91"/>
      <c r="AI3522" s="91"/>
      <c r="AJ3522" s="91"/>
      <c r="AK3522" s="91"/>
      <c r="AL3522" s="91"/>
      <c r="AM3522" s="91"/>
      <c r="AN3522" s="91"/>
      <c r="AO3522" s="91"/>
    </row>
    <row r="3523" spans="34:41">
      <c r="AH3523" s="91"/>
      <c r="AI3523" s="91"/>
      <c r="AJ3523" s="91"/>
      <c r="AK3523" s="91"/>
      <c r="AL3523" s="91"/>
      <c r="AM3523" s="91"/>
      <c r="AN3523" s="91"/>
      <c r="AO3523" s="91"/>
    </row>
    <row r="3524" spans="34:41">
      <c r="AH3524" s="91"/>
      <c r="AI3524" s="91"/>
      <c r="AJ3524" s="91"/>
      <c r="AK3524" s="91"/>
      <c r="AL3524" s="91"/>
      <c r="AM3524" s="91"/>
      <c r="AN3524" s="91"/>
      <c r="AO3524" s="91"/>
    </row>
    <row r="3525" spans="34:41">
      <c r="AH3525" s="91"/>
      <c r="AI3525" s="91"/>
      <c r="AJ3525" s="91"/>
      <c r="AK3525" s="91"/>
      <c r="AL3525" s="91"/>
      <c r="AM3525" s="91"/>
      <c r="AN3525" s="91"/>
      <c r="AO3525" s="91"/>
    </row>
    <row r="3526" spans="34:41">
      <c r="AH3526" s="91"/>
      <c r="AI3526" s="91"/>
      <c r="AJ3526" s="91"/>
      <c r="AK3526" s="91"/>
      <c r="AL3526" s="91"/>
      <c r="AM3526" s="91"/>
      <c r="AN3526" s="91"/>
      <c r="AO3526" s="91"/>
    </row>
    <row r="3527" spans="34:41">
      <c r="AH3527" s="91"/>
      <c r="AI3527" s="91"/>
      <c r="AJ3527" s="91"/>
      <c r="AK3527" s="91"/>
      <c r="AL3527" s="91"/>
      <c r="AM3527" s="91"/>
      <c r="AN3527" s="91"/>
      <c r="AO3527" s="91"/>
    </row>
    <row r="3528" spans="34:41">
      <c r="AH3528" s="91"/>
      <c r="AI3528" s="91"/>
      <c r="AJ3528" s="91"/>
      <c r="AK3528" s="91"/>
      <c r="AL3528" s="91"/>
      <c r="AM3528" s="91"/>
      <c r="AN3528" s="91"/>
      <c r="AO3528" s="91"/>
    </row>
    <row r="3529" spans="34:41">
      <c r="AH3529" s="91"/>
      <c r="AI3529" s="91"/>
      <c r="AJ3529" s="91"/>
      <c r="AK3529" s="91"/>
      <c r="AL3529" s="91"/>
      <c r="AM3529" s="91"/>
      <c r="AN3529" s="91"/>
      <c r="AO3529" s="91"/>
    </row>
    <row r="3530" spans="34:41">
      <c r="AH3530" s="91"/>
      <c r="AI3530" s="91"/>
      <c r="AJ3530" s="91"/>
      <c r="AK3530" s="91"/>
      <c r="AL3530" s="91"/>
      <c r="AM3530" s="91"/>
      <c r="AN3530" s="91"/>
      <c r="AO3530" s="91"/>
    </row>
    <row r="3531" spans="34:41">
      <c r="AH3531" s="91"/>
      <c r="AI3531" s="91"/>
      <c r="AJ3531" s="91"/>
      <c r="AK3531" s="91"/>
      <c r="AL3531" s="91"/>
      <c r="AM3531" s="91"/>
      <c r="AN3531" s="91"/>
      <c r="AO3531" s="91"/>
    </row>
    <row r="3532" spans="34:41">
      <c r="AH3532" s="91"/>
      <c r="AI3532" s="91"/>
      <c r="AJ3532" s="91"/>
      <c r="AK3532" s="91"/>
      <c r="AL3532" s="91"/>
      <c r="AM3532" s="91"/>
      <c r="AN3532" s="91"/>
      <c r="AO3532" s="91"/>
    </row>
    <row r="3533" spans="34:41">
      <c r="AH3533" s="91"/>
      <c r="AI3533" s="91"/>
      <c r="AJ3533" s="91"/>
      <c r="AK3533" s="91"/>
      <c r="AL3533" s="91"/>
      <c r="AM3533" s="91"/>
      <c r="AN3533" s="91"/>
      <c r="AO3533" s="91"/>
    </row>
    <row r="3534" spans="34:41">
      <c r="AH3534" s="91"/>
      <c r="AI3534" s="91"/>
      <c r="AJ3534" s="91"/>
      <c r="AK3534" s="91"/>
      <c r="AL3534" s="91"/>
      <c r="AM3534" s="91"/>
      <c r="AN3534" s="91"/>
      <c r="AO3534" s="91"/>
    </row>
    <row r="3535" spans="34:41">
      <c r="AH3535" s="91"/>
      <c r="AI3535" s="91"/>
      <c r="AJ3535" s="91"/>
      <c r="AK3535" s="91"/>
      <c r="AL3535" s="91"/>
      <c r="AM3535" s="91"/>
      <c r="AN3535" s="91"/>
      <c r="AO3535" s="91"/>
    </row>
    <row r="3536" spans="34:41">
      <c r="AH3536" s="91"/>
      <c r="AI3536" s="91"/>
      <c r="AJ3536" s="91"/>
      <c r="AK3536" s="91"/>
      <c r="AL3536" s="91"/>
      <c r="AM3536" s="91"/>
      <c r="AN3536" s="91"/>
      <c r="AO3536" s="91"/>
    </row>
    <row r="3537" spans="34:41">
      <c r="AH3537" s="91"/>
      <c r="AI3537" s="91"/>
      <c r="AJ3537" s="91"/>
      <c r="AK3537" s="91"/>
      <c r="AL3537" s="91"/>
      <c r="AM3537" s="91"/>
      <c r="AN3537" s="91"/>
      <c r="AO3537" s="91"/>
    </row>
    <row r="3538" spans="34:41">
      <c r="AH3538" s="91"/>
      <c r="AI3538" s="91"/>
      <c r="AJ3538" s="91"/>
      <c r="AK3538" s="91"/>
      <c r="AL3538" s="91"/>
      <c r="AM3538" s="91"/>
      <c r="AN3538" s="91"/>
      <c r="AO3538" s="91"/>
    </row>
    <row r="3539" spans="34:41">
      <c r="AH3539" s="91"/>
      <c r="AI3539" s="91"/>
      <c r="AJ3539" s="91"/>
      <c r="AK3539" s="91"/>
      <c r="AL3539" s="91"/>
      <c r="AM3539" s="91"/>
      <c r="AN3539" s="91"/>
      <c r="AO3539" s="91"/>
    </row>
    <row r="3540" spans="34:41">
      <c r="AH3540" s="91"/>
      <c r="AI3540" s="91"/>
      <c r="AJ3540" s="91"/>
      <c r="AK3540" s="91"/>
      <c r="AL3540" s="91"/>
      <c r="AM3540" s="91"/>
      <c r="AN3540" s="91"/>
      <c r="AO3540" s="91"/>
    </row>
    <row r="3541" spans="34:41">
      <c r="AH3541" s="91"/>
      <c r="AI3541" s="91"/>
      <c r="AJ3541" s="91"/>
      <c r="AK3541" s="91"/>
      <c r="AL3541" s="91"/>
      <c r="AM3541" s="91"/>
      <c r="AN3541" s="91"/>
      <c r="AO3541" s="91"/>
    </row>
    <row r="3542" spans="34:41">
      <c r="AH3542" s="91"/>
      <c r="AI3542" s="91"/>
      <c r="AJ3542" s="91"/>
      <c r="AK3542" s="91"/>
      <c r="AL3542" s="91"/>
      <c r="AM3542" s="91"/>
      <c r="AN3542" s="91"/>
      <c r="AO3542" s="91"/>
    </row>
    <row r="3543" spans="34:41">
      <c r="AH3543" s="91"/>
      <c r="AI3543" s="91"/>
      <c r="AJ3543" s="91"/>
      <c r="AK3543" s="91"/>
      <c r="AL3543" s="91"/>
      <c r="AM3543" s="91"/>
      <c r="AN3543" s="91"/>
      <c r="AO3543" s="91"/>
    </row>
    <row r="3544" spans="34:41">
      <c r="AH3544" s="91"/>
      <c r="AI3544" s="91"/>
      <c r="AJ3544" s="91"/>
      <c r="AK3544" s="91"/>
      <c r="AL3544" s="91"/>
      <c r="AM3544" s="91"/>
      <c r="AN3544" s="91"/>
      <c r="AO3544" s="91"/>
    </row>
    <row r="3545" spans="34:41">
      <c r="AH3545" s="91"/>
      <c r="AI3545" s="91"/>
      <c r="AJ3545" s="91"/>
      <c r="AK3545" s="91"/>
      <c r="AL3545" s="91"/>
      <c r="AM3545" s="91"/>
      <c r="AN3545" s="91"/>
      <c r="AO3545" s="91"/>
    </row>
    <row r="3546" spans="34:41">
      <c r="AH3546" s="91"/>
      <c r="AI3546" s="91"/>
      <c r="AJ3546" s="91"/>
      <c r="AK3546" s="91"/>
      <c r="AL3546" s="91"/>
      <c r="AM3546" s="91"/>
      <c r="AN3546" s="91"/>
      <c r="AO3546" s="91"/>
    </row>
    <row r="3547" spans="34:41">
      <c r="AH3547" s="91"/>
      <c r="AI3547" s="91"/>
      <c r="AJ3547" s="91"/>
      <c r="AK3547" s="91"/>
      <c r="AL3547" s="91"/>
      <c r="AM3547" s="91"/>
      <c r="AN3547" s="91"/>
      <c r="AO3547" s="91"/>
    </row>
    <row r="3548" spans="34:41">
      <c r="AH3548" s="91"/>
      <c r="AI3548" s="91"/>
      <c r="AJ3548" s="91"/>
      <c r="AK3548" s="91"/>
      <c r="AL3548" s="91"/>
      <c r="AM3548" s="91"/>
      <c r="AN3548" s="91"/>
      <c r="AO3548" s="91"/>
    </row>
    <row r="3549" spans="34:41">
      <c r="AH3549" s="91"/>
      <c r="AI3549" s="91"/>
      <c r="AJ3549" s="91"/>
      <c r="AK3549" s="91"/>
      <c r="AL3549" s="91"/>
      <c r="AM3549" s="91"/>
      <c r="AN3549" s="91"/>
      <c r="AO3549" s="91"/>
    </row>
    <row r="3550" spans="34:41">
      <c r="AH3550" s="91"/>
      <c r="AI3550" s="91"/>
      <c r="AJ3550" s="91"/>
      <c r="AK3550" s="91"/>
      <c r="AL3550" s="91"/>
      <c r="AM3550" s="91"/>
      <c r="AN3550" s="91"/>
      <c r="AO3550" s="91"/>
    </row>
    <row r="3551" spans="34:41">
      <c r="AH3551" s="91"/>
      <c r="AI3551" s="91"/>
      <c r="AJ3551" s="91"/>
      <c r="AK3551" s="91"/>
      <c r="AL3551" s="91"/>
      <c r="AM3551" s="91"/>
      <c r="AN3551" s="91"/>
      <c r="AO3551" s="91"/>
    </row>
    <row r="3552" spans="34:41">
      <c r="AH3552" s="91"/>
      <c r="AI3552" s="91"/>
      <c r="AJ3552" s="91"/>
      <c r="AK3552" s="91"/>
      <c r="AL3552" s="91"/>
      <c r="AM3552" s="91"/>
      <c r="AN3552" s="91"/>
      <c r="AO3552" s="91"/>
    </row>
    <row r="3553" spans="34:41">
      <c r="AH3553" s="91"/>
      <c r="AI3553" s="91"/>
      <c r="AJ3553" s="91"/>
      <c r="AK3553" s="91"/>
      <c r="AL3553" s="91"/>
      <c r="AM3553" s="91"/>
      <c r="AN3553" s="91"/>
      <c r="AO3553" s="91"/>
    </row>
    <row r="3554" spans="34:41">
      <c r="AH3554" s="91"/>
      <c r="AI3554" s="91"/>
      <c r="AJ3554" s="91"/>
      <c r="AK3554" s="91"/>
      <c r="AL3554" s="91"/>
      <c r="AM3554" s="91"/>
      <c r="AN3554" s="91"/>
      <c r="AO3554" s="91"/>
    </row>
    <row r="3555" spans="34:41">
      <c r="AH3555" s="91"/>
      <c r="AI3555" s="91"/>
      <c r="AJ3555" s="91"/>
      <c r="AK3555" s="91"/>
      <c r="AL3555" s="91"/>
      <c r="AM3555" s="91"/>
      <c r="AN3555" s="91"/>
      <c r="AO3555" s="91"/>
    </row>
    <row r="3556" spans="34:41">
      <c r="AH3556" s="91"/>
      <c r="AI3556" s="91"/>
      <c r="AJ3556" s="91"/>
      <c r="AK3556" s="91"/>
      <c r="AL3556" s="91"/>
      <c r="AM3556" s="91"/>
      <c r="AN3556" s="91"/>
      <c r="AO3556" s="91"/>
    </row>
    <row r="3557" spans="34:41">
      <c r="AH3557" s="91"/>
      <c r="AI3557" s="91"/>
      <c r="AJ3557" s="91"/>
      <c r="AK3557" s="91"/>
      <c r="AL3557" s="91"/>
      <c r="AM3557" s="91"/>
      <c r="AN3557" s="91"/>
      <c r="AO3557" s="91"/>
    </row>
    <row r="3558" spans="34:41">
      <c r="AH3558" s="91"/>
      <c r="AI3558" s="91"/>
      <c r="AJ3558" s="91"/>
      <c r="AK3558" s="91"/>
      <c r="AL3558" s="91"/>
      <c r="AM3558" s="91"/>
      <c r="AN3558" s="91"/>
      <c r="AO3558" s="91"/>
    </row>
    <row r="3559" spans="34:41">
      <c r="AH3559" s="91"/>
      <c r="AI3559" s="91"/>
      <c r="AJ3559" s="91"/>
      <c r="AK3559" s="91"/>
      <c r="AL3559" s="91"/>
      <c r="AM3559" s="91"/>
      <c r="AN3559" s="91"/>
      <c r="AO3559" s="91"/>
    </row>
    <row r="3560" spans="34:41">
      <c r="AH3560" s="91"/>
      <c r="AI3560" s="91"/>
      <c r="AJ3560" s="91"/>
      <c r="AK3560" s="91"/>
      <c r="AL3560" s="91"/>
      <c r="AM3560" s="91"/>
      <c r="AN3560" s="91"/>
      <c r="AO3560" s="91"/>
    </row>
    <row r="3561" spans="34:41">
      <c r="AH3561" s="91"/>
      <c r="AI3561" s="91"/>
      <c r="AJ3561" s="91"/>
      <c r="AK3561" s="91"/>
      <c r="AL3561" s="91"/>
      <c r="AM3561" s="91"/>
      <c r="AN3561" s="91"/>
      <c r="AO3561" s="91"/>
    </row>
    <row r="3562" spans="34:41">
      <c r="AH3562" s="91"/>
      <c r="AI3562" s="91"/>
      <c r="AJ3562" s="91"/>
      <c r="AK3562" s="91"/>
      <c r="AL3562" s="91"/>
      <c r="AM3562" s="91"/>
      <c r="AN3562" s="91"/>
      <c r="AO3562" s="91"/>
    </row>
    <row r="3563" spans="34:41">
      <c r="AH3563" s="91"/>
      <c r="AI3563" s="91"/>
      <c r="AJ3563" s="91"/>
      <c r="AK3563" s="91"/>
      <c r="AL3563" s="91"/>
      <c r="AM3563" s="91"/>
      <c r="AN3563" s="91"/>
      <c r="AO3563" s="91"/>
    </row>
    <row r="3564" spans="34:41">
      <c r="AH3564" s="91"/>
      <c r="AI3564" s="91"/>
      <c r="AJ3564" s="91"/>
      <c r="AK3564" s="91"/>
      <c r="AL3564" s="91"/>
      <c r="AM3564" s="91"/>
      <c r="AN3564" s="91"/>
      <c r="AO3564" s="91"/>
    </row>
    <row r="3565" spans="34:41">
      <c r="AH3565" s="91"/>
      <c r="AI3565" s="91"/>
      <c r="AJ3565" s="91"/>
      <c r="AK3565" s="91"/>
      <c r="AL3565" s="91"/>
      <c r="AM3565" s="91"/>
      <c r="AN3565" s="91"/>
      <c r="AO3565" s="91"/>
    </row>
    <row r="3566" spans="34:41">
      <c r="AH3566" s="91"/>
      <c r="AI3566" s="91"/>
      <c r="AJ3566" s="91"/>
      <c r="AK3566" s="91"/>
      <c r="AL3566" s="91"/>
      <c r="AM3566" s="91"/>
      <c r="AN3566" s="91"/>
      <c r="AO3566" s="91"/>
    </row>
    <row r="3567" spans="34:41">
      <c r="AH3567" s="91"/>
      <c r="AI3567" s="91"/>
      <c r="AJ3567" s="91"/>
      <c r="AK3567" s="91"/>
      <c r="AL3567" s="91"/>
      <c r="AM3567" s="91"/>
      <c r="AN3567" s="91"/>
      <c r="AO3567" s="91"/>
    </row>
    <row r="3568" spans="34:41">
      <c r="AH3568" s="91"/>
      <c r="AI3568" s="91"/>
      <c r="AJ3568" s="91"/>
      <c r="AK3568" s="91"/>
      <c r="AL3568" s="91"/>
      <c r="AM3568" s="91"/>
      <c r="AN3568" s="91"/>
      <c r="AO3568" s="91"/>
    </row>
    <row r="3569" spans="34:41">
      <c r="AH3569" s="91"/>
      <c r="AI3569" s="91"/>
      <c r="AJ3569" s="91"/>
      <c r="AK3569" s="91"/>
      <c r="AL3569" s="91"/>
      <c r="AM3569" s="91"/>
      <c r="AN3569" s="91"/>
      <c r="AO3569" s="91"/>
    </row>
    <row r="3570" spans="34:41">
      <c r="AH3570" s="91"/>
      <c r="AI3570" s="91"/>
      <c r="AJ3570" s="91"/>
      <c r="AK3570" s="91"/>
      <c r="AL3570" s="91"/>
      <c r="AM3570" s="91"/>
      <c r="AN3570" s="91"/>
      <c r="AO3570" s="91"/>
    </row>
    <row r="3571" spans="34:41">
      <c r="AH3571" s="91"/>
      <c r="AI3571" s="91"/>
      <c r="AJ3571" s="91"/>
      <c r="AK3571" s="91"/>
      <c r="AL3571" s="91"/>
      <c r="AM3571" s="91"/>
      <c r="AN3571" s="91"/>
      <c r="AO3571" s="91"/>
    </row>
    <row r="3572" spans="34:41">
      <c r="AH3572" s="91"/>
      <c r="AI3572" s="91"/>
      <c r="AJ3572" s="91"/>
      <c r="AK3572" s="91"/>
      <c r="AL3572" s="91"/>
      <c r="AM3572" s="91"/>
      <c r="AN3572" s="91"/>
      <c r="AO3572" s="91"/>
    </row>
    <row r="3573" spans="34:41">
      <c r="AH3573" s="91"/>
      <c r="AI3573" s="91"/>
      <c r="AJ3573" s="91"/>
      <c r="AK3573" s="91"/>
      <c r="AL3573" s="91"/>
      <c r="AM3573" s="91"/>
      <c r="AN3573" s="91"/>
      <c r="AO3573" s="91"/>
    </row>
    <row r="3574" spans="34:41">
      <c r="AH3574" s="91"/>
      <c r="AI3574" s="91"/>
      <c r="AJ3574" s="91"/>
      <c r="AK3574" s="91"/>
      <c r="AL3574" s="91"/>
      <c r="AM3574" s="91"/>
      <c r="AN3574" s="91"/>
      <c r="AO3574" s="91"/>
    </row>
    <row r="3575" spans="34:41">
      <c r="AH3575" s="91"/>
      <c r="AI3575" s="91"/>
      <c r="AJ3575" s="91"/>
      <c r="AK3575" s="91"/>
      <c r="AL3575" s="91"/>
      <c r="AM3575" s="91"/>
      <c r="AN3575" s="91"/>
      <c r="AO3575" s="91"/>
    </row>
    <row r="3576" spans="34:41">
      <c r="AH3576" s="91"/>
      <c r="AI3576" s="91"/>
      <c r="AJ3576" s="91"/>
      <c r="AK3576" s="91"/>
      <c r="AL3576" s="91"/>
      <c r="AM3576" s="91"/>
      <c r="AN3576" s="91"/>
      <c r="AO3576" s="91"/>
    </row>
    <row r="3577" spans="34:41">
      <c r="AH3577" s="91"/>
      <c r="AI3577" s="91"/>
      <c r="AJ3577" s="91"/>
      <c r="AK3577" s="91"/>
      <c r="AL3577" s="91"/>
      <c r="AM3577" s="91"/>
      <c r="AN3577" s="91"/>
      <c r="AO3577" s="91"/>
    </row>
    <row r="3578" spans="34:41">
      <c r="AH3578" s="91"/>
      <c r="AI3578" s="91"/>
      <c r="AJ3578" s="91"/>
      <c r="AK3578" s="91"/>
      <c r="AL3578" s="91"/>
      <c r="AM3578" s="91"/>
      <c r="AN3578" s="91"/>
      <c r="AO3578" s="91"/>
    </row>
    <row r="3579" spans="34:41">
      <c r="AH3579" s="91"/>
      <c r="AI3579" s="91"/>
      <c r="AJ3579" s="91"/>
      <c r="AK3579" s="91"/>
      <c r="AL3579" s="91"/>
      <c r="AM3579" s="91"/>
      <c r="AN3579" s="91"/>
      <c r="AO3579" s="91"/>
    </row>
    <row r="3580" spans="34:41">
      <c r="AH3580" s="91"/>
      <c r="AI3580" s="91"/>
      <c r="AJ3580" s="91"/>
      <c r="AK3580" s="91"/>
      <c r="AL3580" s="91"/>
      <c r="AM3580" s="91"/>
      <c r="AN3580" s="91"/>
      <c r="AO3580" s="91"/>
    </row>
    <row r="3581" spans="34:41">
      <c r="AH3581" s="91"/>
      <c r="AI3581" s="91"/>
      <c r="AJ3581" s="91"/>
      <c r="AK3581" s="91"/>
      <c r="AL3581" s="91"/>
      <c r="AM3581" s="91"/>
      <c r="AN3581" s="91"/>
      <c r="AO3581" s="91"/>
    </row>
    <row r="3582" spans="34:41">
      <c r="AH3582" s="91"/>
      <c r="AI3582" s="91"/>
      <c r="AJ3582" s="91"/>
      <c r="AK3582" s="91"/>
      <c r="AL3582" s="91"/>
      <c r="AM3582" s="91"/>
      <c r="AN3582" s="91"/>
      <c r="AO3582" s="91"/>
    </row>
    <row r="3583" spans="34:41">
      <c r="AH3583" s="91"/>
      <c r="AI3583" s="91"/>
      <c r="AJ3583" s="91"/>
      <c r="AK3583" s="91"/>
      <c r="AL3583" s="91"/>
      <c r="AM3583" s="91"/>
      <c r="AN3583" s="91"/>
      <c r="AO3583" s="91"/>
    </row>
    <row r="3584" spans="34:41">
      <c r="AH3584" s="91"/>
      <c r="AI3584" s="91"/>
      <c r="AJ3584" s="91"/>
      <c r="AK3584" s="91"/>
      <c r="AL3584" s="91"/>
      <c r="AM3584" s="91"/>
      <c r="AN3584" s="91"/>
      <c r="AO3584" s="91"/>
    </row>
    <row r="3585" spans="34:41">
      <c r="AH3585" s="91"/>
      <c r="AI3585" s="91"/>
      <c r="AJ3585" s="91"/>
      <c r="AK3585" s="91"/>
      <c r="AL3585" s="91"/>
      <c r="AM3585" s="91"/>
      <c r="AN3585" s="91"/>
      <c r="AO3585" s="91"/>
    </row>
    <row r="3586" spans="34:41">
      <c r="AH3586" s="91"/>
      <c r="AI3586" s="91"/>
      <c r="AJ3586" s="91"/>
      <c r="AK3586" s="91"/>
      <c r="AL3586" s="91"/>
      <c r="AM3586" s="91"/>
      <c r="AN3586" s="91"/>
      <c r="AO3586" s="91"/>
    </row>
    <row r="3587" spans="34:41">
      <c r="AH3587" s="91"/>
      <c r="AI3587" s="91"/>
      <c r="AJ3587" s="91"/>
      <c r="AK3587" s="91"/>
      <c r="AL3587" s="91"/>
      <c r="AM3587" s="91"/>
      <c r="AN3587" s="91"/>
      <c r="AO3587" s="91"/>
    </row>
    <row r="3588" spans="34:41">
      <c r="AH3588" s="91"/>
      <c r="AI3588" s="91"/>
      <c r="AJ3588" s="91"/>
      <c r="AK3588" s="91"/>
      <c r="AL3588" s="91"/>
      <c r="AM3588" s="91"/>
      <c r="AN3588" s="91"/>
      <c r="AO3588" s="91"/>
    </row>
    <row r="3589" spans="34:41">
      <c r="AH3589" s="91"/>
      <c r="AI3589" s="91"/>
      <c r="AJ3589" s="91"/>
      <c r="AK3589" s="91"/>
      <c r="AL3589" s="91"/>
      <c r="AM3589" s="91"/>
      <c r="AN3589" s="91"/>
      <c r="AO3589" s="91"/>
    </row>
    <row r="3590" spans="34:41">
      <c r="AH3590" s="91"/>
      <c r="AI3590" s="91"/>
      <c r="AJ3590" s="91"/>
      <c r="AK3590" s="91"/>
      <c r="AL3590" s="91"/>
      <c r="AM3590" s="91"/>
      <c r="AN3590" s="91"/>
      <c r="AO3590" s="91"/>
    </row>
    <row r="3591" spans="34:41">
      <c r="AH3591" s="91"/>
      <c r="AI3591" s="91"/>
      <c r="AJ3591" s="91"/>
      <c r="AK3591" s="91"/>
      <c r="AL3591" s="91"/>
      <c r="AM3591" s="91"/>
      <c r="AN3591" s="91"/>
      <c r="AO3591" s="91"/>
    </row>
    <row r="3592" spans="34:41">
      <c r="AH3592" s="91"/>
      <c r="AI3592" s="91"/>
      <c r="AJ3592" s="91"/>
      <c r="AK3592" s="91"/>
      <c r="AL3592" s="91"/>
      <c r="AM3592" s="91"/>
      <c r="AN3592" s="91"/>
      <c r="AO3592" s="91"/>
    </row>
    <row r="3593" spans="34:41">
      <c r="AH3593" s="91"/>
      <c r="AI3593" s="91"/>
      <c r="AJ3593" s="91"/>
      <c r="AK3593" s="91"/>
      <c r="AL3593" s="91"/>
      <c r="AM3593" s="91"/>
      <c r="AN3593" s="91"/>
      <c r="AO3593" s="91"/>
    </row>
    <row r="3594" spans="34:41">
      <c r="AH3594" s="91"/>
      <c r="AI3594" s="91"/>
      <c r="AJ3594" s="91"/>
      <c r="AK3594" s="91"/>
      <c r="AL3594" s="91"/>
      <c r="AM3594" s="91"/>
      <c r="AN3594" s="91"/>
      <c r="AO3594" s="91"/>
    </row>
    <row r="3595" spans="34:41">
      <c r="AH3595" s="91"/>
      <c r="AI3595" s="91"/>
      <c r="AJ3595" s="91"/>
      <c r="AK3595" s="91"/>
      <c r="AL3595" s="91"/>
      <c r="AM3595" s="91"/>
      <c r="AN3595" s="91"/>
      <c r="AO3595" s="91"/>
    </row>
    <row r="3596" spans="34:41">
      <c r="AH3596" s="91"/>
      <c r="AI3596" s="91"/>
      <c r="AJ3596" s="91"/>
      <c r="AK3596" s="91"/>
      <c r="AL3596" s="91"/>
      <c r="AM3596" s="91"/>
      <c r="AN3596" s="91"/>
      <c r="AO3596" s="91"/>
    </row>
    <row r="3597" spans="34:41">
      <c r="AH3597" s="91"/>
      <c r="AI3597" s="91"/>
      <c r="AJ3597" s="91"/>
      <c r="AK3597" s="91"/>
      <c r="AL3597" s="91"/>
      <c r="AM3597" s="91"/>
      <c r="AN3597" s="91"/>
      <c r="AO3597" s="91"/>
    </row>
    <row r="3598" spans="34:41">
      <c r="AH3598" s="91"/>
      <c r="AI3598" s="91"/>
      <c r="AJ3598" s="91"/>
      <c r="AK3598" s="91"/>
      <c r="AL3598" s="91"/>
      <c r="AM3598" s="91"/>
      <c r="AN3598" s="91"/>
      <c r="AO3598" s="91"/>
    </row>
    <row r="3599" spans="34:41">
      <c r="AH3599" s="91"/>
      <c r="AI3599" s="91"/>
      <c r="AJ3599" s="91"/>
      <c r="AK3599" s="91"/>
      <c r="AL3599" s="91"/>
      <c r="AM3599" s="91"/>
      <c r="AN3599" s="91"/>
      <c r="AO3599" s="91"/>
    </row>
    <row r="3600" spans="34:41">
      <c r="AH3600" s="91"/>
      <c r="AI3600" s="91"/>
      <c r="AJ3600" s="91"/>
      <c r="AK3600" s="91"/>
      <c r="AL3600" s="91"/>
      <c r="AM3600" s="91"/>
      <c r="AN3600" s="91"/>
      <c r="AO3600" s="91"/>
    </row>
    <row r="3601" spans="34:41">
      <c r="AH3601" s="91"/>
      <c r="AI3601" s="91"/>
      <c r="AJ3601" s="91"/>
      <c r="AK3601" s="91"/>
      <c r="AL3601" s="91"/>
      <c r="AM3601" s="91"/>
      <c r="AN3601" s="91"/>
      <c r="AO3601" s="91"/>
    </row>
    <row r="3602" spans="34:41">
      <c r="AH3602" s="91"/>
      <c r="AI3602" s="91"/>
      <c r="AJ3602" s="91"/>
      <c r="AK3602" s="91"/>
      <c r="AL3602" s="91"/>
      <c r="AM3602" s="91"/>
      <c r="AN3602" s="91"/>
      <c r="AO3602" s="91"/>
    </row>
    <row r="3603" spans="34:41">
      <c r="AH3603" s="91"/>
      <c r="AI3603" s="91"/>
      <c r="AJ3603" s="91"/>
      <c r="AK3603" s="91"/>
      <c r="AL3603" s="91"/>
      <c r="AM3603" s="91"/>
      <c r="AN3603" s="91"/>
      <c r="AO3603" s="91"/>
    </row>
    <row r="3604" spans="34:41">
      <c r="AH3604" s="91"/>
      <c r="AI3604" s="91"/>
      <c r="AJ3604" s="91"/>
      <c r="AK3604" s="91"/>
      <c r="AL3604" s="91"/>
      <c r="AM3604" s="91"/>
      <c r="AN3604" s="91"/>
      <c r="AO3604" s="91"/>
    </row>
    <row r="3605" spans="34:41">
      <c r="AH3605" s="91"/>
      <c r="AI3605" s="91"/>
      <c r="AJ3605" s="91"/>
      <c r="AK3605" s="91"/>
      <c r="AL3605" s="91"/>
      <c r="AM3605" s="91"/>
      <c r="AN3605" s="91"/>
      <c r="AO3605" s="91"/>
    </row>
    <row r="3606" spans="34:41">
      <c r="AH3606" s="91"/>
      <c r="AI3606" s="91"/>
      <c r="AJ3606" s="91"/>
      <c r="AK3606" s="91"/>
      <c r="AL3606" s="91"/>
      <c r="AM3606" s="91"/>
      <c r="AN3606" s="91"/>
      <c r="AO3606" s="91"/>
    </row>
    <row r="3607" spans="34:41">
      <c r="AH3607" s="91"/>
      <c r="AI3607" s="91"/>
      <c r="AJ3607" s="91"/>
      <c r="AK3607" s="91"/>
      <c r="AL3607" s="91"/>
      <c r="AM3607" s="91"/>
      <c r="AN3607" s="91"/>
      <c r="AO3607" s="91"/>
    </row>
    <row r="3608" spans="34:41">
      <c r="AH3608" s="91"/>
      <c r="AI3608" s="91"/>
      <c r="AJ3608" s="91"/>
      <c r="AK3608" s="91"/>
      <c r="AL3608" s="91"/>
      <c r="AM3608" s="91"/>
      <c r="AN3608" s="91"/>
      <c r="AO3608" s="91"/>
    </row>
    <row r="3609" spans="34:41">
      <c r="AH3609" s="91"/>
      <c r="AI3609" s="91"/>
      <c r="AJ3609" s="91"/>
      <c r="AK3609" s="91"/>
      <c r="AL3609" s="91"/>
      <c r="AM3609" s="91"/>
      <c r="AN3609" s="91"/>
      <c r="AO3609" s="91"/>
    </row>
    <row r="3610" spans="34:41">
      <c r="AH3610" s="91"/>
      <c r="AI3610" s="91"/>
      <c r="AJ3610" s="91"/>
      <c r="AK3610" s="91"/>
      <c r="AL3610" s="91"/>
      <c r="AM3610" s="91"/>
      <c r="AN3610" s="91"/>
      <c r="AO3610" s="91"/>
    </row>
    <row r="3611" spans="34:41">
      <c r="AH3611" s="91"/>
      <c r="AI3611" s="91"/>
      <c r="AJ3611" s="91"/>
      <c r="AK3611" s="91"/>
      <c r="AL3611" s="91"/>
      <c r="AM3611" s="91"/>
      <c r="AN3611" s="91"/>
      <c r="AO3611" s="91"/>
    </row>
    <row r="3612" spans="34:41">
      <c r="AH3612" s="91"/>
      <c r="AI3612" s="91"/>
      <c r="AJ3612" s="91"/>
      <c r="AK3612" s="91"/>
      <c r="AL3612" s="91"/>
      <c r="AM3612" s="91"/>
      <c r="AN3612" s="91"/>
      <c r="AO3612" s="91"/>
    </row>
    <row r="3613" spans="34:41">
      <c r="AH3613" s="91"/>
      <c r="AI3613" s="91"/>
      <c r="AJ3613" s="91"/>
      <c r="AK3613" s="91"/>
      <c r="AL3613" s="91"/>
      <c r="AM3613" s="91"/>
      <c r="AN3613" s="91"/>
      <c r="AO3613" s="91"/>
    </row>
    <row r="3614" spans="34:41">
      <c r="AH3614" s="91"/>
      <c r="AI3614" s="91"/>
      <c r="AJ3614" s="91"/>
      <c r="AK3614" s="91"/>
      <c r="AL3614" s="91"/>
      <c r="AM3614" s="91"/>
      <c r="AN3614" s="91"/>
      <c r="AO3614" s="91"/>
    </row>
    <row r="3615" spans="34:41">
      <c r="AH3615" s="91"/>
      <c r="AI3615" s="91"/>
      <c r="AJ3615" s="91"/>
      <c r="AK3615" s="91"/>
      <c r="AL3615" s="91"/>
      <c r="AM3615" s="91"/>
      <c r="AN3615" s="91"/>
      <c r="AO3615" s="91"/>
    </row>
    <row r="3616" spans="34:41">
      <c r="AH3616" s="91"/>
      <c r="AI3616" s="91"/>
      <c r="AJ3616" s="91"/>
      <c r="AK3616" s="91"/>
      <c r="AL3616" s="91"/>
      <c r="AM3616" s="91"/>
      <c r="AN3616" s="91"/>
      <c r="AO3616" s="91"/>
    </row>
    <row r="3617" spans="34:41">
      <c r="AH3617" s="91"/>
      <c r="AI3617" s="91"/>
      <c r="AJ3617" s="91"/>
      <c r="AK3617" s="91"/>
      <c r="AL3617" s="91"/>
      <c r="AM3617" s="91"/>
      <c r="AN3617" s="91"/>
      <c r="AO3617" s="91"/>
    </row>
    <row r="3618" spans="34:41">
      <c r="AH3618" s="91"/>
      <c r="AI3618" s="91"/>
      <c r="AJ3618" s="91"/>
      <c r="AK3618" s="91"/>
      <c r="AL3618" s="91"/>
      <c r="AM3618" s="91"/>
      <c r="AN3618" s="91"/>
      <c r="AO3618" s="91"/>
    </row>
    <row r="3619" spans="34:41">
      <c r="AH3619" s="91"/>
      <c r="AI3619" s="91"/>
      <c r="AJ3619" s="91"/>
      <c r="AK3619" s="91"/>
      <c r="AL3619" s="91"/>
      <c r="AM3619" s="91"/>
      <c r="AN3619" s="91"/>
      <c r="AO3619" s="91"/>
    </row>
    <row r="3620" spans="34:41">
      <c r="AH3620" s="91"/>
      <c r="AI3620" s="91"/>
      <c r="AJ3620" s="91"/>
      <c r="AK3620" s="91"/>
      <c r="AL3620" s="91"/>
      <c r="AM3620" s="91"/>
      <c r="AN3620" s="91"/>
      <c r="AO3620" s="91"/>
    </row>
    <row r="3621" spans="34:41">
      <c r="AH3621" s="91"/>
      <c r="AI3621" s="91"/>
      <c r="AJ3621" s="91"/>
      <c r="AK3621" s="91"/>
      <c r="AL3621" s="91"/>
      <c r="AM3621" s="91"/>
      <c r="AN3621" s="91"/>
      <c r="AO3621" s="91"/>
    </row>
    <row r="3622" spans="34:41">
      <c r="AH3622" s="91"/>
      <c r="AI3622" s="91"/>
      <c r="AJ3622" s="91"/>
      <c r="AK3622" s="91"/>
      <c r="AL3622" s="91"/>
      <c r="AM3622" s="91"/>
      <c r="AN3622" s="91"/>
      <c r="AO3622" s="91"/>
    </row>
    <row r="3623" spans="34:41">
      <c r="AH3623" s="91"/>
      <c r="AI3623" s="91"/>
      <c r="AJ3623" s="91"/>
      <c r="AK3623" s="91"/>
      <c r="AL3623" s="91"/>
      <c r="AM3623" s="91"/>
      <c r="AN3623" s="91"/>
      <c r="AO3623" s="91"/>
    </row>
    <row r="3624" spans="34:41">
      <c r="AH3624" s="91"/>
      <c r="AI3624" s="91"/>
      <c r="AJ3624" s="91"/>
      <c r="AK3624" s="91"/>
      <c r="AL3624" s="91"/>
      <c r="AM3624" s="91"/>
      <c r="AN3624" s="91"/>
      <c r="AO3624" s="91"/>
    </row>
    <row r="3625" spans="34:41">
      <c r="AH3625" s="91"/>
      <c r="AI3625" s="91"/>
      <c r="AJ3625" s="91"/>
      <c r="AK3625" s="91"/>
      <c r="AL3625" s="91"/>
      <c r="AM3625" s="91"/>
      <c r="AN3625" s="91"/>
      <c r="AO3625" s="91"/>
    </row>
    <row r="3626" spans="34:41">
      <c r="AH3626" s="91"/>
      <c r="AI3626" s="91"/>
      <c r="AJ3626" s="91"/>
      <c r="AK3626" s="91"/>
      <c r="AL3626" s="91"/>
      <c r="AM3626" s="91"/>
      <c r="AN3626" s="91"/>
      <c r="AO3626" s="91"/>
    </row>
    <row r="3627" spans="34:41">
      <c r="AH3627" s="91"/>
      <c r="AI3627" s="91"/>
      <c r="AJ3627" s="91"/>
      <c r="AK3627" s="91"/>
      <c r="AL3627" s="91"/>
      <c r="AM3627" s="91"/>
      <c r="AN3627" s="91"/>
      <c r="AO3627" s="91"/>
    </row>
    <row r="3628" spans="34:41">
      <c r="AH3628" s="91"/>
      <c r="AI3628" s="91"/>
      <c r="AJ3628" s="91"/>
      <c r="AK3628" s="91"/>
      <c r="AL3628" s="91"/>
      <c r="AM3628" s="91"/>
      <c r="AN3628" s="91"/>
      <c r="AO3628" s="91"/>
    </row>
    <row r="3629" spans="34:41">
      <c r="AH3629" s="91"/>
      <c r="AI3629" s="91"/>
      <c r="AJ3629" s="91"/>
      <c r="AK3629" s="91"/>
      <c r="AL3629" s="91"/>
      <c r="AM3629" s="91"/>
      <c r="AN3629" s="91"/>
      <c r="AO3629" s="91"/>
    </row>
    <row r="3630" spans="34:41">
      <c r="AH3630" s="91"/>
      <c r="AI3630" s="91"/>
      <c r="AJ3630" s="91"/>
      <c r="AK3630" s="91"/>
      <c r="AL3630" s="91"/>
      <c r="AM3630" s="91"/>
      <c r="AN3630" s="91"/>
      <c r="AO3630" s="91"/>
    </row>
    <row r="3631" spans="34:41">
      <c r="AH3631" s="91"/>
      <c r="AI3631" s="91"/>
      <c r="AJ3631" s="91"/>
      <c r="AK3631" s="91"/>
      <c r="AL3631" s="91"/>
      <c r="AM3631" s="91"/>
      <c r="AN3631" s="91"/>
      <c r="AO3631" s="91"/>
    </row>
    <row r="3632" spans="34:41">
      <c r="AH3632" s="91"/>
      <c r="AI3632" s="91"/>
      <c r="AJ3632" s="91"/>
      <c r="AK3632" s="91"/>
      <c r="AL3632" s="91"/>
      <c r="AM3632" s="91"/>
      <c r="AN3632" s="91"/>
      <c r="AO3632" s="91"/>
    </row>
    <row r="3633" spans="34:41">
      <c r="AH3633" s="91"/>
      <c r="AI3633" s="91"/>
      <c r="AJ3633" s="91"/>
      <c r="AK3633" s="91"/>
      <c r="AL3633" s="91"/>
      <c r="AM3633" s="91"/>
      <c r="AN3633" s="91"/>
      <c r="AO3633" s="91"/>
    </row>
    <row r="3634" spans="34:41">
      <c r="AH3634" s="91"/>
      <c r="AI3634" s="91"/>
      <c r="AJ3634" s="91"/>
      <c r="AK3634" s="91"/>
      <c r="AL3634" s="91"/>
      <c r="AM3634" s="91"/>
      <c r="AN3634" s="91"/>
      <c r="AO3634" s="91"/>
    </row>
    <row r="3635" spans="34:41">
      <c r="AH3635" s="91"/>
      <c r="AI3635" s="91"/>
      <c r="AJ3635" s="91"/>
      <c r="AK3635" s="91"/>
      <c r="AL3635" s="91"/>
      <c r="AM3635" s="91"/>
      <c r="AN3635" s="91"/>
      <c r="AO3635" s="91"/>
    </row>
    <row r="3636" spans="34:41">
      <c r="AH3636" s="91"/>
      <c r="AI3636" s="91"/>
      <c r="AJ3636" s="91"/>
      <c r="AK3636" s="91"/>
      <c r="AL3636" s="91"/>
      <c r="AM3636" s="91"/>
      <c r="AN3636" s="91"/>
      <c r="AO3636" s="91"/>
    </row>
    <row r="3637" spans="34:41">
      <c r="AH3637" s="91"/>
      <c r="AI3637" s="91"/>
      <c r="AJ3637" s="91"/>
      <c r="AK3637" s="91"/>
      <c r="AL3637" s="91"/>
      <c r="AM3637" s="91"/>
      <c r="AN3637" s="91"/>
      <c r="AO3637" s="91"/>
    </row>
    <row r="3638" spans="34:41">
      <c r="AH3638" s="91"/>
      <c r="AI3638" s="91"/>
      <c r="AJ3638" s="91"/>
      <c r="AK3638" s="91"/>
      <c r="AL3638" s="91"/>
      <c r="AM3638" s="91"/>
      <c r="AN3638" s="91"/>
      <c r="AO3638" s="91"/>
    </row>
    <row r="3639" spans="34:41">
      <c r="AH3639" s="91"/>
      <c r="AI3639" s="91"/>
      <c r="AJ3639" s="91"/>
      <c r="AK3639" s="91"/>
      <c r="AL3639" s="91"/>
      <c r="AM3639" s="91"/>
      <c r="AN3639" s="91"/>
      <c r="AO3639" s="91"/>
    </row>
    <row r="3640" spans="34:41">
      <c r="AH3640" s="91"/>
      <c r="AI3640" s="91"/>
      <c r="AJ3640" s="91"/>
      <c r="AK3640" s="91"/>
      <c r="AL3640" s="91"/>
      <c r="AM3640" s="91"/>
      <c r="AN3640" s="91"/>
      <c r="AO3640" s="91"/>
    </row>
    <row r="3641" spans="34:41">
      <c r="AH3641" s="91"/>
      <c r="AI3641" s="91"/>
      <c r="AJ3641" s="91"/>
      <c r="AK3641" s="91"/>
      <c r="AL3641" s="91"/>
      <c r="AM3641" s="91"/>
      <c r="AN3641" s="91"/>
      <c r="AO3641" s="91"/>
    </row>
    <row r="3642" spans="34:41">
      <c r="AH3642" s="91"/>
      <c r="AI3642" s="91"/>
      <c r="AJ3642" s="91"/>
      <c r="AK3642" s="91"/>
      <c r="AL3642" s="91"/>
      <c r="AM3642" s="91"/>
      <c r="AN3642" s="91"/>
      <c r="AO3642" s="91"/>
    </row>
    <row r="3643" spans="34:41">
      <c r="AH3643" s="91"/>
      <c r="AI3643" s="91"/>
      <c r="AJ3643" s="91"/>
      <c r="AK3643" s="91"/>
      <c r="AL3643" s="91"/>
      <c r="AM3643" s="91"/>
      <c r="AN3643" s="91"/>
      <c r="AO3643" s="91"/>
    </row>
    <row r="3644" spans="34:41">
      <c r="AH3644" s="91"/>
      <c r="AI3644" s="91"/>
      <c r="AJ3644" s="91"/>
      <c r="AK3644" s="91"/>
      <c r="AL3644" s="91"/>
      <c r="AM3644" s="91"/>
      <c r="AN3644" s="91"/>
      <c r="AO3644" s="91"/>
    </row>
    <row r="3645" spans="34:41">
      <c r="AH3645" s="91"/>
      <c r="AI3645" s="91"/>
      <c r="AJ3645" s="91"/>
      <c r="AK3645" s="91"/>
      <c r="AL3645" s="91"/>
      <c r="AM3645" s="91"/>
      <c r="AN3645" s="91"/>
      <c r="AO3645" s="91"/>
    </row>
    <row r="3646" spans="34:41">
      <c r="AH3646" s="91"/>
      <c r="AI3646" s="91"/>
      <c r="AJ3646" s="91"/>
      <c r="AK3646" s="91"/>
      <c r="AL3646" s="91"/>
      <c r="AM3646" s="91"/>
      <c r="AN3646" s="91"/>
      <c r="AO3646" s="91"/>
    </row>
    <row r="3647" spans="34:41">
      <c r="AH3647" s="91"/>
      <c r="AI3647" s="91"/>
      <c r="AJ3647" s="91"/>
      <c r="AK3647" s="91"/>
      <c r="AL3647" s="91"/>
      <c r="AM3647" s="91"/>
      <c r="AN3647" s="91"/>
      <c r="AO3647" s="91"/>
    </row>
    <row r="3648" spans="34:41">
      <c r="AH3648" s="91"/>
      <c r="AI3648" s="91"/>
      <c r="AJ3648" s="91"/>
      <c r="AK3648" s="91"/>
      <c r="AL3648" s="91"/>
      <c r="AM3648" s="91"/>
      <c r="AN3648" s="91"/>
      <c r="AO3648" s="91"/>
    </row>
    <row r="3649" spans="34:41">
      <c r="AH3649" s="91"/>
      <c r="AI3649" s="91"/>
      <c r="AJ3649" s="91"/>
      <c r="AK3649" s="91"/>
      <c r="AL3649" s="91"/>
      <c r="AM3649" s="91"/>
      <c r="AN3649" s="91"/>
      <c r="AO3649" s="91"/>
    </row>
    <row r="3650" spans="34:41">
      <c r="AH3650" s="91"/>
      <c r="AI3650" s="91"/>
      <c r="AJ3650" s="91"/>
      <c r="AK3650" s="91"/>
      <c r="AL3650" s="91"/>
      <c r="AM3650" s="91"/>
      <c r="AN3650" s="91"/>
      <c r="AO3650" s="91"/>
    </row>
    <row r="3651" spans="34:41">
      <c r="AH3651" s="91"/>
      <c r="AI3651" s="91"/>
      <c r="AJ3651" s="91"/>
      <c r="AK3651" s="91"/>
      <c r="AL3651" s="91"/>
      <c r="AM3651" s="91"/>
      <c r="AN3651" s="91"/>
      <c r="AO3651" s="91"/>
    </row>
    <row r="3652" spans="34:41">
      <c r="AH3652" s="91"/>
      <c r="AI3652" s="91"/>
      <c r="AJ3652" s="91"/>
      <c r="AK3652" s="91"/>
      <c r="AL3652" s="91"/>
      <c r="AM3652" s="91"/>
      <c r="AN3652" s="91"/>
      <c r="AO3652" s="91"/>
    </row>
    <row r="3653" spans="34:41">
      <c r="AH3653" s="91"/>
      <c r="AI3653" s="91"/>
      <c r="AJ3653" s="91"/>
      <c r="AK3653" s="91"/>
      <c r="AL3653" s="91"/>
      <c r="AM3653" s="91"/>
      <c r="AN3653" s="91"/>
      <c r="AO3653" s="91"/>
    </row>
    <row r="3654" spans="34:41">
      <c r="AH3654" s="91"/>
      <c r="AI3654" s="91"/>
      <c r="AJ3654" s="91"/>
      <c r="AK3654" s="91"/>
      <c r="AL3654" s="91"/>
      <c r="AM3654" s="91"/>
      <c r="AN3654" s="91"/>
      <c r="AO3654" s="91"/>
    </row>
    <row r="3655" spans="34:41">
      <c r="AH3655" s="91"/>
      <c r="AI3655" s="91"/>
      <c r="AJ3655" s="91"/>
      <c r="AK3655" s="91"/>
      <c r="AL3655" s="91"/>
      <c r="AM3655" s="91"/>
      <c r="AN3655" s="91"/>
      <c r="AO3655" s="91"/>
    </row>
    <row r="3656" spans="34:41">
      <c r="AH3656" s="91"/>
      <c r="AI3656" s="91"/>
      <c r="AJ3656" s="91"/>
      <c r="AK3656" s="91"/>
      <c r="AL3656" s="91"/>
      <c r="AM3656" s="91"/>
      <c r="AN3656" s="91"/>
      <c r="AO3656" s="91"/>
    </row>
    <row r="3657" spans="34:41">
      <c r="AH3657" s="91"/>
      <c r="AI3657" s="91"/>
      <c r="AJ3657" s="91"/>
      <c r="AK3657" s="91"/>
      <c r="AL3657" s="91"/>
      <c r="AM3657" s="91"/>
      <c r="AN3657" s="91"/>
      <c r="AO3657" s="91"/>
    </row>
    <row r="3658" spans="34:41">
      <c r="AH3658" s="91"/>
      <c r="AI3658" s="91"/>
      <c r="AJ3658" s="91"/>
      <c r="AK3658" s="91"/>
      <c r="AL3658" s="91"/>
      <c r="AM3658" s="91"/>
      <c r="AN3658" s="91"/>
      <c r="AO3658" s="91"/>
    </row>
    <row r="3659" spans="34:41">
      <c r="AH3659" s="91"/>
      <c r="AI3659" s="91"/>
      <c r="AJ3659" s="91"/>
      <c r="AK3659" s="91"/>
      <c r="AL3659" s="91"/>
      <c r="AM3659" s="91"/>
      <c r="AN3659" s="91"/>
      <c r="AO3659" s="91"/>
    </row>
    <row r="3660" spans="34:41">
      <c r="AH3660" s="91"/>
      <c r="AI3660" s="91"/>
      <c r="AJ3660" s="91"/>
      <c r="AK3660" s="91"/>
      <c r="AL3660" s="91"/>
      <c r="AM3660" s="91"/>
      <c r="AN3660" s="91"/>
      <c r="AO3660" s="91"/>
    </row>
    <row r="3661" spans="34:41">
      <c r="AH3661" s="91"/>
      <c r="AI3661" s="91"/>
      <c r="AJ3661" s="91"/>
      <c r="AK3661" s="91"/>
      <c r="AL3661" s="91"/>
      <c r="AM3661" s="91"/>
      <c r="AN3661" s="91"/>
      <c r="AO3661" s="91"/>
    </row>
    <row r="3662" spans="34:41">
      <c r="AH3662" s="91"/>
      <c r="AI3662" s="91"/>
      <c r="AJ3662" s="91"/>
      <c r="AK3662" s="91"/>
      <c r="AL3662" s="91"/>
      <c r="AM3662" s="91"/>
      <c r="AN3662" s="91"/>
      <c r="AO3662" s="91"/>
    </row>
    <row r="3663" spans="34:41">
      <c r="AH3663" s="91"/>
      <c r="AI3663" s="91"/>
      <c r="AJ3663" s="91"/>
      <c r="AK3663" s="91"/>
      <c r="AL3663" s="91"/>
      <c r="AM3663" s="91"/>
      <c r="AN3663" s="91"/>
      <c r="AO3663" s="91"/>
    </row>
    <row r="3664" spans="34:41">
      <c r="AH3664" s="91"/>
      <c r="AI3664" s="91"/>
      <c r="AJ3664" s="91"/>
      <c r="AK3664" s="91"/>
      <c r="AL3664" s="91"/>
      <c r="AM3664" s="91"/>
      <c r="AN3664" s="91"/>
      <c r="AO3664" s="91"/>
    </row>
    <row r="3665" spans="34:41">
      <c r="AH3665" s="91"/>
      <c r="AI3665" s="91"/>
      <c r="AJ3665" s="91"/>
      <c r="AK3665" s="91"/>
      <c r="AL3665" s="91"/>
      <c r="AM3665" s="91"/>
      <c r="AN3665" s="91"/>
      <c r="AO3665" s="91"/>
    </row>
    <row r="3666" spans="34:41">
      <c r="AH3666" s="91"/>
      <c r="AI3666" s="91"/>
      <c r="AJ3666" s="91"/>
      <c r="AK3666" s="91"/>
      <c r="AL3666" s="91"/>
      <c r="AM3666" s="91"/>
      <c r="AN3666" s="91"/>
      <c r="AO3666" s="91"/>
    </row>
    <row r="3667" spans="34:41">
      <c r="AH3667" s="91"/>
      <c r="AI3667" s="91"/>
      <c r="AJ3667" s="91"/>
      <c r="AK3667" s="91"/>
      <c r="AL3667" s="91"/>
      <c r="AM3667" s="91"/>
      <c r="AN3667" s="91"/>
      <c r="AO3667" s="91"/>
    </row>
    <row r="3668" spans="34:41">
      <c r="AH3668" s="91"/>
      <c r="AI3668" s="91"/>
      <c r="AJ3668" s="91"/>
      <c r="AK3668" s="91"/>
      <c r="AL3668" s="91"/>
      <c r="AM3668" s="91"/>
      <c r="AN3668" s="91"/>
      <c r="AO3668" s="91"/>
    </row>
    <row r="3669" spans="34:41">
      <c r="AH3669" s="91"/>
      <c r="AI3669" s="91"/>
      <c r="AJ3669" s="91"/>
      <c r="AK3669" s="91"/>
      <c r="AL3669" s="91"/>
      <c r="AM3669" s="91"/>
      <c r="AN3669" s="91"/>
      <c r="AO3669" s="91"/>
    </row>
    <row r="3670" spans="34:41">
      <c r="AH3670" s="91"/>
      <c r="AI3670" s="91"/>
      <c r="AJ3670" s="91"/>
      <c r="AK3670" s="91"/>
      <c r="AL3670" s="91"/>
      <c r="AM3670" s="91"/>
      <c r="AN3670" s="91"/>
      <c r="AO3670" s="91"/>
    </row>
    <row r="3671" spans="34:41">
      <c r="AH3671" s="91"/>
      <c r="AI3671" s="91"/>
      <c r="AJ3671" s="91"/>
      <c r="AK3671" s="91"/>
      <c r="AL3671" s="91"/>
      <c r="AM3671" s="91"/>
      <c r="AN3671" s="91"/>
      <c r="AO3671" s="91"/>
    </row>
    <row r="3672" spans="34:41">
      <c r="AH3672" s="91"/>
      <c r="AI3672" s="91"/>
      <c r="AJ3672" s="91"/>
      <c r="AK3672" s="91"/>
      <c r="AL3672" s="91"/>
      <c r="AM3672" s="91"/>
      <c r="AN3672" s="91"/>
      <c r="AO3672" s="91"/>
    </row>
    <row r="3673" spans="34:41">
      <c r="AH3673" s="91"/>
      <c r="AI3673" s="91"/>
      <c r="AJ3673" s="91"/>
      <c r="AK3673" s="91"/>
      <c r="AL3673" s="91"/>
      <c r="AM3673" s="91"/>
      <c r="AN3673" s="91"/>
      <c r="AO3673" s="91"/>
    </row>
    <row r="3674" spans="34:41">
      <c r="AH3674" s="91"/>
      <c r="AI3674" s="91"/>
      <c r="AJ3674" s="91"/>
      <c r="AK3674" s="91"/>
      <c r="AL3674" s="91"/>
      <c r="AM3674" s="91"/>
      <c r="AN3674" s="91"/>
      <c r="AO3674" s="91"/>
    </row>
    <row r="3675" spans="34:41">
      <c r="AH3675" s="91"/>
      <c r="AI3675" s="91"/>
      <c r="AJ3675" s="91"/>
      <c r="AK3675" s="91"/>
      <c r="AL3675" s="91"/>
      <c r="AM3675" s="91"/>
      <c r="AN3675" s="91"/>
      <c r="AO3675" s="91"/>
    </row>
    <row r="3676" spans="34:41">
      <c r="AH3676" s="91"/>
      <c r="AI3676" s="91"/>
      <c r="AJ3676" s="91"/>
      <c r="AK3676" s="91"/>
      <c r="AL3676" s="91"/>
      <c r="AM3676" s="91"/>
      <c r="AN3676" s="91"/>
      <c r="AO3676" s="91"/>
    </row>
    <row r="3677" spans="34:41">
      <c r="AH3677" s="91"/>
      <c r="AI3677" s="91"/>
      <c r="AJ3677" s="91"/>
      <c r="AK3677" s="91"/>
      <c r="AL3677" s="91"/>
      <c r="AM3677" s="91"/>
      <c r="AN3677" s="91"/>
      <c r="AO3677" s="91"/>
    </row>
    <row r="3678" spans="34:41">
      <c r="AH3678" s="91"/>
      <c r="AI3678" s="91"/>
      <c r="AJ3678" s="91"/>
      <c r="AK3678" s="91"/>
      <c r="AL3678" s="91"/>
      <c r="AM3678" s="91"/>
      <c r="AN3678" s="91"/>
      <c r="AO3678" s="91"/>
    </row>
    <row r="3679" spans="34:41">
      <c r="AH3679" s="91"/>
      <c r="AI3679" s="91"/>
      <c r="AJ3679" s="91"/>
      <c r="AK3679" s="91"/>
      <c r="AL3679" s="91"/>
      <c r="AM3679" s="91"/>
      <c r="AN3679" s="91"/>
      <c r="AO3679" s="91"/>
    </row>
    <row r="3680" spans="34:41">
      <c r="AH3680" s="91"/>
      <c r="AI3680" s="91"/>
      <c r="AJ3680" s="91"/>
      <c r="AK3680" s="91"/>
      <c r="AL3680" s="91"/>
      <c r="AM3680" s="91"/>
      <c r="AN3680" s="91"/>
      <c r="AO3680" s="91"/>
    </row>
    <row r="3681" spans="34:41">
      <c r="AH3681" s="91"/>
      <c r="AI3681" s="91"/>
      <c r="AJ3681" s="91"/>
      <c r="AK3681" s="91"/>
      <c r="AL3681" s="91"/>
      <c r="AM3681" s="91"/>
      <c r="AN3681" s="91"/>
      <c r="AO3681" s="91"/>
    </row>
    <row r="3682" spans="34:41">
      <c r="AH3682" s="91"/>
      <c r="AI3682" s="91"/>
      <c r="AJ3682" s="91"/>
      <c r="AK3682" s="91"/>
      <c r="AL3682" s="91"/>
      <c r="AM3682" s="91"/>
      <c r="AN3682" s="91"/>
      <c r="AO3682" s="91"/>
    </row>
    <row r="3683" spans="34:41">
      <c r="AH3683" s="91"/>
      <c r="AI3683" s="91"/>
      <c r="AJ3683" s="91"/>
      <c r="AK3683" s="91"/>
      <c r="AL3683" s="91"/>
      <c r="AM3683" s="91"/>
      <c r="AN3683" s="91"/>
      <c r="AO3683" s="91"/>
    </row>
    <row r="3684" spans="34:41">
      <c r="AH3684" s="91"/>
      <c r="AI3684" s="91"/>
      <c r="AJ3684" s="91"/>
      <c r="AK3684" s="91"/>
      <c r="AL3684" s="91"/>
      <c r="AM3684" s="91"/>
      <c r="AN3684" s="91"/>
      <c r="AO3684" s="91"/>
    </row>
    <row r="3685" spans="34:41">
      <c r="AH3685" s="91"/>
      <c r="AI3685" s="91"/>
      <c r="AJ3685" s="91"/>
      <c r="AK3685" s="91"/>
      <c r="AL3685" s="91"/>
      <c r="AM3685" s="91"/>
      <c r="AN3685" s="91"/>
      <c r="AO3685" s="91"/>
    </row>
    <row r="3686" spans="34:41">
      <c r="AH3686" s="91"/>
      <c r="AI3686" s="91"/>
      <c r="AJ3686" s="91"/>
      <c r="AK3686" s="91"/>
      <c r="AL3686" s="91"/>
      <c r="AM3686" s="91"/>
      <c r="AN3686" s="91"/>
      <c r="AO3686" s="91"/>
    </row>
    <row r="3687" spans="34:41">
      <c r="AH3687" s="91"/>
      <c r="AI3687" s="91"/>
      <c r="AJ3687" s="91"/>
      <c r="AK3687" s="91"/>
      <c r="AL3687" s="91"/>
      <c r="AM3687" s="91"/>
      <c r="AN3687" s="91"/>
      <c r="AO3687" s="91"/>
    </row>
    <row r="3688" spans="34:41">
      <c r="AH3688" s="91"/>
      <c r="AI3688" s="91"/>
      <c r="AJ3688" s="91"/>
      <c r="AK3688" s="91"/>
      <c r="AL3688" s="91"/>
      <c r="AM3688" s="91"/>
      <c r="AN3688" s="91"/>
      <c r="AO3688" s="91"/>
    </row>
    <row r="3689" spans="34:41">
      <c r="AH3689" s="91"/>
      <c r="AI3689" s="91"/>
      <c r="AJ3689" s="91"/>
      <c r="AK3689" s="91"/>
      <c r="AL3689" s="91"/>
      <c r="AM3689" s="91"/>
      <c r="AN3689" s="91"/>
      <c r="AO3689" s="91"/>
    </row>
    <row r="3690" spans="34:41">
      <c r="AH3690" s="91"/>
      <c r="AI3690" s="91"/>
      <c r="AJ3690" s="91"/>
      <c r="AK3690" s="91"/>
      <c r="AL3690" s="91"/>
      <c r="AM3690" s="91"/>
      <c r="AN3690" s="91"/>
      <c r="AO3690" s="91"/>
    </row>
    <row r="3691" spans="34:41">
      <c r="AH3691" s="91"/>
      <c r="AI3691" s="91"/>
      <c r="AJ3691" s="91"/>
      <c r="AK3691" s="91"/>
      <c r="AL3691" s="91"/>
      <c r="AM3691" s="91"/>
      <c r="AN3691" s="91"/>
      <c r="AO3691" s="91"/>
    </row>
    <row r="3692" spans="34:41">
      <c r="AH3692" s="91"/>
      <c r="AI3692" s="91"/>
      <c r="AJ3692" s="91"/>
      <c r="AK3692" s="91"/>
      <c r="AL3692" s="91"/>
      <c r="AM3692" s="91"/>
      <c r="AN3692" s="91"/>
      <c r="AO3692" s="91"/>
    </row>
    <row r="3693" spans="34:41">
      <c r="AH3693" s="91"/>
      <c r="AI3693" s="91"/>
      <c r="AJ3693" s="91"/>
      <c r="AK3693" s="91"/>
      <c r="AL3693" s="91"/>
      <c r="AM3693" s="91"/>
      <c r="AN3693" s="91"/>
      <c r="AO3693" s="91"/>
    </row>
    <row r="3694" spans="34:41">
      <c r="AH3694" s="91"/>
      <c r="AI3694" s="91"/>
      <c r="AJ3694" s="91"/>
      <c r="AK3694" s="91"/>
      <c r="AL3694" s="91"/>
      <c r="AM3694" s="91"/>
      <c r="AN3694" s="91"/>
      <c r="AO3694" s="91"/>
    </row>
    <row r="3695" spans="34:41">
      <c r="AH3695" s="91"/>
      <c r="AI3695" s="91"/>
      <c r="AJ3695" s="91"/>
      <c r="AK3695" s="91"/>
      <c r="AL3695" s="91"/>
      <c r="AM3695" s="91"/>
      <c r="AN3695" s="91"/>
      <c r="AO3695" s="91"/>
    </row>
    <row r="3696" spans="34:41">
      <c r="AH3696" s="91"/>
      <c r="AI3696" s="91"/>
      <c r="AJ3696" s="91"/>
      <c r="AK3696" s="91"/>
      <c r="AL3696" s="91"/>
      <c r="AM3696" s="91"/>
      <c r="AN3696" s="91"/>
      <c r="AO3696" s="91"/>
    </row>
    <row r="3697" spans="34:41">
      <c r="AH3697" s="91"/>
      <c r="AI3697" s="91"/>
      <c r="AJ3697" s="91"/>
      <c r="AK3697" s="91"/>
      <c r="AL3697" s="91"/>
      <c r="AM3697" s="91"/>
      <c r="AN3697" s="91"/>
      <c r="AO3697" s="91"/>
    </row>
    <row r="3698" spans="34:41">
      <c r="AH3698" s="91"/>
      <c r="AI3698" s="91"/>
      <c r="AJ3698" s="91"/>
      <c r="AK3698" s="91"/>
      <c r="AL3698" s="91"/>
      <c r="AM3698" s="91"/>
      <c r="AN3698" s="91"/>
      <c r="AO3698" s="91"/>
    </row>
    <row r="3699" spans="34:41">
      <c r="AH3699" s="91"/>
      <c r="AI3699" s="91"/>
      <c r="AJ3699" s="91"/>
      <c r="AK3699" s="91"/>
      <c r="AL3699" s="91"/>
      <c r="AM3699" s="91"/>
      <c r="AN3699" s="91"/>
      <c r="AO3699" s="91"/>
    </row>
    <row r="3700" spans="34:41">
      <c r="AH3700" s="91"/>
      <c r="AI3700" s="91"/>
      <c r="AJ3700" s="91"/>
      <c r="AK3700" s="91"/>
      <c r="AL3700" s="91"/>
      <c r="AM3700" s="91"/>
      <c r="AN3700" s="91"/>
      <c r="AO3700" s="91"/>
    </row>
    <row r="3701" spans="34:41">
      <c r="AH3701" s="91"/>
      <c r="AI3701" s="91"/>
      <c r="AJ3701" s="91"/>
      <c r="AK3701" s="91"/>
      <c r="AL3701" s="91"/>
      <c r="AM3701" s="91"/>
      <c r="AN3701" s="91"/>
      <c r="AO3701" s="91"/>
    </row>
    <row r="3702" spans="34:41">
      <c r="AH3702" s="91"/>
      <c r="AI3702" s="91"/>
      <c r="AJ3702" s="91"/>
      <c r="AK3702" s="91"/>
      <c r="AL3702" s="91"/>
      <c r="AM3702" s="91"/>
      <c r="AN3702" s="91"/>
      <c r="AO3702" s="91"/>
    </row>
    <row r="3703" spans="34:41">
      <c r="AH3703" s="91"/>
      <c r="AI3703" s="91"/>
      <c r="AJ3703" s="91"/>
      <c r="AK3703" s="91"/>
      <c r="AL3703" s="91"/>
      <c r="AM3703" s="91"/>
      <c r="AN3703" s="91"/>
      <c r="AO3703" s="91"/>
    </row>
    <row r="3704" spans="34:41">
      <c r="AH3704" s="91"/>
      <c r="AI3704" s="91"/>
      <c r="AJ3704" s="91"/>
      <c r="AK3704" s="91"/>
      <c r="AL3704" s="91"/>
      <c r="AM3704" s="91"/>
      <c r="AN3704" s="91"/>
      <c r="AO3704" s="91"/>
    </row>
    <row r="3705" spans="34:41">
      <c r="AH3705" s="91"/>
      <c r="AI3705" s="91"/>
      <c r="AJ3705" s="91"/>
      <c r="AK3705" s="91"/>
      <c r="AL3705" s="91"/>
      <c r="AM3705" s="91"/>
      <c r="AN3705" s="91"/>
      <c r="AO3705" s="91"/>
    </row>
    <row r="3706" spans="34:41">
      <c r="AH3706" s="91"/>
      <c r="AI3706" s="91"/>
      <c r="AJ3706" s="91"/>
      <c r="AK3706" s="91"/>
      <c r="AL3706" s="91"/>
      <c r="AM3706" s="91"/>
      <c r="AN3706" s="91"/>
      <c r="AO3706" s="91"/>
    </row>
    <row r="3707" spans="34:41">
      <c r="AH3707" s="91"/>
      <c r="AI3707" s="91"/>
      <c r="AJ3707" s="91"/>
      <c r="AK3707" s="91"/>
      <c r="AL3707" s="91"/>
      <c r="AM3707" s="91"/>
      <c r="AN3707" s="91"/>
      <c r="AO3707" s="91"/>
    </row>
    <row r="3708" spans="34:41">
      <c r="AH3708" s="91"/>
      <c r="AI3708" s="91"/>
      <c r="AJ3708" s="91"/>
      <c r="AK3708" s="91"/>
      <c r="AL3708" s="91"/>
      <c r="AM3708" s="91"/>
      <c r="AN3708" s="91"/>
      <c r="AO3708" s="91"/>
    </row>
    <row r="3709" spans="34:41">
      <c r="AH3709" s="91"/>
      <c r="AI3709" s="91"/>
      <c r="AJ3709" s="91"/>
      <c r="AK3709" s="91"/>
      <c r="AL3709" s="91"/>
      <c r="AM3709" s="91"/>
      <c r="AN3709" s="91"/>
      <c r="AO3709" s="91"/>
    </row>
    <row r="3710" spans="34:41">
      <c r="AH3710" s="91"/>
      <c r="AI3710" s="91"/>
      <c r="AJ3710" s="91"/>
      <c r="AK3710" s="91"/>
      <c r="AL3710" s="91"/>
      <c r="AM3710" s="91"/>
      <c r="AN3710" s="91"/>
      <c r="AO3710" s="91"/>
    </row>
    <row r="3711" spans="34:41">
      <c r="AH3711" s="91"/>
      <c r="AI3711" s="91"/>
      <c r="AJ3711" s="91"/>
      <c r="AK3711" s="91"/>
      <c r="AL3711" s="91"/>
      <c r="AM3711" s="91"/>
      <c r="AN3711" s="91"/>
      <c r="AO3711" s="91"/>
    </row>
    <row r="3712" spans="34:41">
      <c r="AH3712" s="91"/>
      <c r="AI3712" s="91"/>
      <c r="AJ3712" s="91"/>
      <c r="AK3712" s="91"/>
      <c r="AL3712" s="91"/>
      <c r="AM3712" s="91"/>
      <c r="AN3712" s="91"/>
      <c r="AO3712" s="91"/>
    </row>
    <row r="3713" spans="34:41">
      <c r="AH3713" s="91"/>
      <c r="AI3713" s="91"/>
      <c r="AJ3713" s="91"/>
      <c r="AK3713" s="91"/>
      <c r="AL3713" s="91"/>
      <c r="AM3713" s="91"/>
      <c r="AN3713" s="91"/>
      <c r="AO3713" s="91"/>
    </row>
    <row r="3714" spans="34:41">
      <c r="AH3714" s="91"/>
      <c r="AI3714" s="91"/>
      <c r="AJ3714" s="91"/>
      <c r="AK3714" s="91"/>
      <c r="AL3714" s="91"/>
      <c r="AM3714" s="91"/>
      <c r="AN3714" s="91"/>
      <c r="AO3714" s="91"/>
    </row>
    <row r="3715" spans="34:41">
      <c r="AH3715" s="91"/>
      <c r="AI3715" s="91"/>
      <c r="AJ3715" s="91"/>
      <c r="AK3715" s="91"/>
      <c r="AL3715" s="91"/>
      <c r="AM3715" s="91"/>
      <c r="AN3715" s="91"/>
      <c r="AO3715" s="91"/>
    </row>
    <row r="3716" spans="34:41">
      <c r="AH3716" s="91"/>
      <c r="AI3716" s="91"/>
      <c r="AJ3716" s="91"/>
      <c r="AK3716" s="91"/>
      <c r="AL3716" s="91"/>
      <c r="AM3716" s="91"/>
      <c r="AN3716" s="91"/>
      <c r="AO3716" s="91"/>
    </row>
    <row r="3717" spans="34:41">
      <c r="AH3717" s="91"/>
      <c r="AI3717" s="91"/>
      <c r="AJ3717" s="91"/>
      <c r="AK3717" s="91"/>
      <c r="AL3717" s="91"/>
      <c r="AM3717" s="91"/>
      <c r="AN3717" s="91"/>
      <c r="AO3717" s="91"/>
    </row>
    <row r="3718" spans="34:41">
      <c r="AH3718" s="91"/>
      <c r="AI3718" s="91"/>
      <c r="AJ3718" s="91"/>
      <c r="AK3718" s="91"/>
      <c r="AL3718" s="91"/>
      <c r="AM3718" s="91"/>
      <c r="AN3718" s="91"/>
      <c r="AO3718" s="91"/>
    </row>
    <row r="3719" spans="34:41">
      <c r="AH3719" s="91"/>
      <c r="AI3719" s="91"/>
      <c r="AJ3719" s="91"/>
      <c r="AK3719" s="91"/>
      <c r="AL3719" s="91"/>
      <c r="AM3719" s="91"/>
      <c r="AN3719" s="91"/>
      <c r="AO3719" s="91"/>
    </row>
    <row r="3720" spans="34:41">
      <c r="AH3720" s="91"/>
      <c r="AI3720" s="91"/>
      <c r="AJ3720" s="91"/>
      <c r="AK3720" s="91"/>
      <c r="AL3720" s="91"/>
      <c r="AM3720" s="91"/>
      <c r="AN3720" s="91"/>
      <c r="AO3720" s="91"/>
    </row>
    <row r="3721" spans="34:41">
      <c r="AH3721" s="91"/>
      <c r="AI3721" s="91"/>
      <c r="AJ3721" s="91"/>
      <c r="AK3721" s="91"/>
      <c r="AL3721" s="91"/>
      <c r="AM3721" s="91"/>
      <c r="AN3721" s="91"/>
      <c r="AO3721" s="91"/>
    </row>
    <row r="3722" spans="34:41">
      <c r="AH3722" s="91"/>
      <c r="AI3722" s="91"/>
      <c r="AJ3722" s="91"/>
      <c r="AK3722" s="91"/>
      <c r="AL3722" s="91"/>
      <c r="AM3722" s="91"/>
      <c r="AN3722" s="91"/>
      <c r="AO3722" s="91"/>
    </row>
    <row r="3723" spans="34:41">
      <c r="AH3723" s="91"/>
      <c r="AI3723" s="91"/>
      <c r="AJ3723" s="91"/>
      <c r="AK3723" s="91"/>
      <c r="AL3723" s="91"/>
      <c r="AM3723" s="91"/>
      <c r="AN3723" s="91"/>
      <c r="AO3723" s="91"/>
    </row>
    <row r="3724" spans="34:41">
      <c r="AH3724" s="91"/>
      <c r="AI3724" s="91"/>
      <c r="AJ3724" s="91"/>
      <c r="AK3724" s="91"/>
      <c r="AL3724" s="91"/>
      <c r="AM3724" s="91"/>
      <c r="AN3724" s="91"/>
      <c r="AO3724" s="91"/>
    </row>
    <row r="3725" spans="34:41">
      <c r="AH3725" s="91"/>
      <c r="AI3725" s="91"/>
      <c r="AJ3725" s="91"/>
      <c r="AK3725" s="91"/>
      <c r="AL3725" s="91"/>
      <c r="AM3725" s="91"/>
      <c r="AN3725" s="91"/>
      <c r="AO3725" s="91"/>
    </row>
    <row r="3726" spans="34:41">
      <c r="AH3726" s="91"/>
      <c r="AI3726" s="91"/>
      <c r="AJ3726" s="91"/>
      <c r="AK3726" s="91"/>
      <c r="AL3726" s="91"/>
      <c r="AM3726" s="91"/>
      <c r="AN3726" s="91"/>
      <c r="AO3726" s="91"/>
    </row>
    <row r="3727" spans="34:41">
      <c r="AH3727" s="91"/>
      <c r="AI3727" s="91"/>
      <c r="AJ3727" s="91"/>
      <c r="AK3727" s="91"/>
      <c r="AL3727" s="91"/>
      <c r="AM3727" s="91"/>
      <c r="AN3727" s="91"/>
      <c r="AO3727" s="91"/>
    </row>
    <row r="3728" spans="34:41">
      <c r="AH3728" s="91"/>
      <c r="AI3728" s="91"/>
      <c r="AJ3728" s="91"/>
      <c r="AK3728" s="91"/>
      <c r="AL3728" s="91"/>
      <c r="AM3728" s="91"/>
      <c r="AN3728" s="91"/>
      <c r="AO3728" s="91"/>
    </row>
    <row r="3729" spans="34:41">
      <c r="AH3729" s="91"/>
      <c r="AI3729" s="91"/>
      <c r="AJ3729" s="91"/>
      <c r="AK3729" s="91"/>
      <c r="AL3729" s="91"/>
      <c r="AM3729" s="91"/>
      <c r="AN3729" s="91"/>
      <c r="AO3729" s="91"/>
    </row>
    <row r="3730" spans="34:41">
      <c r="AH3730" s="91"/>
      <c r="AI3730" s="91"/>
      <c r="AJ3730" s="91"/>
      <c r="AK3730" s="91"/>
      <c r="AL3730" s="91"/>
      <c r="AM3730" s="91"/>
      <c r="AN3730" s="91"/>
      <c r="AO3730" s="91"/>
    </row>
    <row r="3731" spans="34:41">
      <c r="AH3731" s="91"/>
      <c r="AI3731" s="91"/>
      <c r="AJ3731" s="91"/>
      <c r="AK3731" s="91"/>
      <c r="AL3731" s="91"/>
      <c r="AM3731" s="91"/>
      <c r="AN3731" s="91"/>
      <c r="AO3731" s="91"/>
    </row>
    <row r="3732" spans="34:41">
      <c r="AH3732" s="91"/>
      <c r="AI3732" s="91"/>
      <c r="AJ3732" s="91"/>
      <c r="AK3732" s="91"/>
      <c r="AL3732" s="91"/>
      <c r="AM3732" s="91"/>
      <c r="AN3732" s="91"/>
      <c r="AO3732" s="91"/>
    </row>
    <row r="3733" spans="34:41">
      <c r="AH3733" s="91"/>
      <c r="AI3733" s="91"/>
      <c r="AJ3733" s="91"/>
      <c r="AK3733" s="91"/>
      <c r="AL3733" s="91"/>
      <c r="AM3733" s="91"/>
      <c r="AN3733" s="91"/>
      <c r="AO3733" s="91"/>
    </row>
    <row r="3734" spans="34:41">
      <c r="AH3734" s="91"/>
      <c r="AI3734" s="91"/>
      <c r="AJ3734" s="91"/>
      <c r="AK3734" s="91"/>
      <c r="AL3734" s="91"/>
      <c r="AM3734" s="91"/>
      <c r="AN3734" s="91"/>
      <c r="AO3734" s="91"/>
    </row>
    <row r="3735" spans="34:41">
      <c r="AH3735" s="91"/>
      <c r="AI3735" s="91"/>
      <c r="AJ3735" s="91"/>
      <c r="AK3735" s="91"/>
      <c r="AL3735" s="91"/>
      <c r="AM3735" s="91"/>
      <c r="AN3735" s="91"/>
      <c r="AO3735" s="91"/>
    </row>
    <row r="3736" spans="34:41">
      <c r="AH3736" s="91"/>
      <c r="AI3736" s="91"/>
      <c r="AJ3736" s="91"/>
      <c r="AK3736" s="91"/>
      <c r="AL3736" s="91"/>
      <c r="AM3736" s="91"/>
      <c r="AN3736" s="91"/>
      <c r="AO3736" s="91"/>
    </row>
    <row r="3737" spans="34:41">
      <c r="AH3737" s="91"/>
      <c r="AI3737" s="91"/>
      <c r="AJ3737" s="91"/>
      <c r="AK3737" s="91"/>
      <c r="AL3737" s="91"/>
      <c r="AM3737" s="91"/>
      <c r="AN3737" s="91"/>
      <c r="AO3737" s="91"/>
    </row>
    <row r="3738" spans="34:41">
      <c r="AH3738" s="91"/>
      <c r="AI3738" s="91"/>
      <c r="AJ3738" s="91"/>
      <c r="AK3738" s="91"/>
      <c r="AL3738" s="91"/>
      <c r="AM3738" s="91"/>
      <c r="AN3738" s="91"/>
      <c r="AO3738" s="91"/>
    </row>
    <row r="3739" spans="34:41">
      <c r="AH3739" s="91"/>
      <c r="AI3739" s="91"/>
      <c r="AJ3739" s="91"/>
      <c r="AK3739" s="91"/>
      <c r="AL3739" s="91"/>
      <c r="AM3739" s="91"/>
      <c r="AN3739" s="91"/>
      <c r="AO3739" s="91"/>
    </row>
    <row r="3740" spans="34:41">
      <c r="AH3740" s="91"/>
      <c r="AI3740" s="91"/>
      <c r="AJ3740" s="91"/>
      <c r="AK3740" s="91"/>
      <c r="AL3740" s="91"/>
      <c r="AM3740" s="91"/>
      <c r="AN3740" s="91"/>
      <c r="AO3740" s="91"/>
    </row>
    <row r="3741" spans="34:41">
      <c r="AH3741" s="91"/>
      <c r="AI3741" s="91"/>
      <c r="AJ3741" s="91"/>
      <c r="AK3741" s="91"/>
      <c r="AL3741" s="91"/>
      <c r="AM3741" s="91"/>
      <c r="AN3741" s="91"/>
      <c r="AO3741" s="91"/>
    </row>
    <row r="3742" spans="34:41">
      <c r="AH3742" s="91"/>
      <c r="AI3742" s="91"/>
      <c r="AJ3742" s="91"/>
      <c r="AK3742" s="91"/>
      <c r="AL3742" s="91"/>
      <c r="AM3742" s="91"/>
      <c r="AN3742" s="91"/>
      <c r="AO3742" s="91"/>
    </row>
    <row r="3743" spans="34:41">
      <c r="AH3743" s="91"/>
      <c r="AI3743" s="91"/>
      <c r="AJ3743" s="91"/>
      <c r="AK3743" s="91"/>
      <c r="AL3743" s="91"/>
      <c r="AM3743" s="91"/>
      <c r="AN3743" s="91"/>
      <c r="AO3743" s="91"/>
    </row>
    <row r="3744" spans="34:41">
      <c r="AH3744" s="91"/>
      <c r="AI3744" s="91"/>
      <c r="AJ3744" s="91"/>
      <c r="AK3744" s="91"/>
      <c r="AL3744" s="91"/>
      <c r="AM3744" s="91"/>
      <c r="AN3744" s="91"/>
      <c r="AO3744" s="91"/>
    </row>
    <row r="3745" spans="34:41">
      <c r="AH3745" s="91"/>
      <c r="AI3745" s="91"/>
      <c r="AJ3745" s="91"/>
      <c r="AK3745" s="91"/>
      <c r="AL3745" s="91"/>
      <c r="AM3745" s="91"/>
      <c r="AN3745" s="91"/>
      <c r="AO3745" s="91"/>
    </row>
    <row r="3746" spans="34:41">
      <c r="AH3746" s="91"/>
      <c r="AI3746" s="91"/>
      <c r="AJ3746" s="91"/>
      <c r="AK3746" s="91"/>
      <c r="AL3746" s="91"/>
      <c r="AM3746" s="91"/>
      <c r="AN3746" s="91"/>
      <c r="AO3746" s="91"/>
    </row>
    <row r="3747" spans="34:41">
      <c r="AH3747" s="91"/>
      <c r="AI3747" s="91"/>
      <c r="AJ3747" s="91"/>
      <c r="AK3747" s="91"/>
      <c r="AL3747" s="91"/>
      <c r="AM3747" s="91"/>
      <c r="AN3747" s="91"/>
      <c r="AO3747" s="91"/>
    </row>
    <row r="3748" spans="34:41">
      <c r="AH3748" s="91"/>
      <c r="AI3748" s="91"/>
      <c r="AJ3748" s="91"/>
      <c r="AK3748" s="91"/>
      <c r="AL3748" s="91"/>
      <c r="AM3748" s="91"/>
      <c r="AN3748" s="91"/>
      <c r="AO3748" s="91"/>
    </row>
    <row r="3749" spans="34:41">
      <c r="AH3749" s="91"/>
      <c r="AI3749" s="91"/>
      <c r="AJ3749" s="91"/>
      <c r="AK3749" s="91"/>
      <c r="AL3749" s="91"/>
      <c r="AM3749" s="91"/>
      <c r="AN3749" s="91"/>
      <c r="AO3749" s="91"/>
    </row>
    <row r="3750" spans="34:41">
      <c r="AH3750" s="91"/>
      <c r="AI3750" s="91"/>
      <c r="AJ3750" s="91"/>
      <c r="AK3750" s="91"/>
      <c r="AL3750" s="91"/>
      <c r="AM3750" s="91"/>
      <c r="AN3750" s="91"/>
      <c r="AO3750" s="91"/>
    </row>
    <row r="3751" spans="34:41">
      <c r="AH3751" s="91"/>
      <c r="AI3751" s="91"/>
      <c r="AJ3751" s="91"/>
      <c r="AK3751" s="91"/>
      <c r="AL3751" s="91"/>
      <c r="AM3751" s="91"/>
      <c r="AN3751" s="91"/>
      <c r="AO3751" s="91"/>
    </row>
    <row r="3752" spans="34:41">
      <c r="AH3752" s="91"/>
      <c r="AI3752" s="91"/>
      <c r="AJ3752" s="91"/>
      <c r="AK3752" s="91"/>
      <c r="AL3752" s="91"/>
      <c r="AM3752" s="91"/>
      <c r="AN3752" s="91"/>
      <c r="AO3752" s="91"/>
    </row>
    <row r="3753" spans="34:41">
      <c r="AH3753" s="91"/>
      <c r="AI3753" s="91"/>
      <c r="AJ3753" s="91"/>
      <c r="AK3753" s="91"/>
      <c r="AL3753" s="91"/>
      <c r="AM3753" s="91"/>
      <c r="AN3753" s="91"/>
      <c r="AO3753" s="91"/>
    </row>
    <row r="3754" spans="34:41">
      <c r="AH3754" s="91"/>
      <c r="AI3754" s="91"/>
      <c r="AJ3754" s="91"/>
      <c r="AK3754" s="91"/>
      <c r="AL3754" s="91"/>
      <c r="AM3754" s="91"/>
      <c r="AN3754" s="91"/>
      <c r="AO3754" s="91"/>
    </row>
    <row r="3755" spans="34:41">
      <c r="AH3755" s="91"/>
      <c r="AI3755" s="91"/>
      <c r="AJ3755" s="91"/>
      <c r="AK3755" s="91"/>
      <c r="AL3755" s="91"/>
      <c r="AM3755" s="91"/>
      <c r="AN3755" s="91"/>
      <c r="AO3755" s="91"/>
    </row>
    <row r="3756" spans="34:41">
      <c r="AH3756" s="91"/>
      <c r="AI3756" s="91"/>
      <c r="AJ3756" s="91"/>
      <c r="AK3756" s="91"/>
      <c r="AL3756" s="91"/>
      <c r="AM3756" s="91"/>
      <c r="AN3756" s="91"/>
      <c r="AO3756" s="91"/>
    </row>
    <row r="3757" spans="34:41">
      <c r="AH3757" s="91"/>
      <c r="AI3757" s="91"/>
      <c r="AJ3757" s="91"/>
      <c r="AK3757" s="91"/>
      <c r="AL3757" s="91"/>
      <c r="AM3757" s="91"/>
      <c r="AN3757" s="91"/>
      <c r="AO3757" s="91"/>
    </row>
    <row r="3758" spans="34:41">
      <c r="AH3758" s="91"/>
      <c r="AI3758" s="91"/>
      <c r="AJ3758" s="91"/>
      <c r="AK3758" s="91"/>
      <c r="AL3758" s="91"/>
      <c r="AM3758" s="91"/>
      <c r="AN3758" s="91"/>
      <c r="AO3758" s="91"/>
    </row>
    <row r="3759" spans="34:41">
      <c r="AH3759" s="91"/>
      <c r="AI3759" s="91"/>
      <c r="AJ3759" s="91"/>
      <c r="AK3759" s="91"/>
      <c r="AL3759" s="91"/>
      <c r="AM3759" s="91"/>
      <c r="AN3759" s="91"/>
      <c r="AO3759" s="91"/>
    </row>
    <row r="3760" spans="34:41">
      <c r="AH3760" s="91"/>
      <c r="AI3760" s="91"/>
      <c r="AJ3760" s="91"/>
      <c r="AK3760" s="91"/>
      <c r="AL3760" s="91"/>
      <c r="AM3760" s="91"/>
      <c r="AN3760" s="91"/>
      <c r="AO3760" s="91"/>
    </row>
    <row r="3761" spans="34:41">
      <c r="AH3761" s="91"/>
      <c r="AI3761" s="91"/>
      <c r="AJ3761" s="91"/>
      <c r="AK3761" s="91"/>
      <c r="AL3761" s="91"/>
      <c r="AM3761" s="91"/>
      <c r="AN3761" s="91"/>
      <c r="AO3761" s="91"/>
    </row>
    <row r="3762" spans="34:41">
      <c r="AH3762" s="91"/>
      <c r="AI3762" s="91"/>
      <c r="AJ3762" s="91"/>
      <c r="AK3762" s="91"/>
      <c r="AL3762" s="91"/>
      <c r="AM3762" s="91"/>
      <c r="AN3762" s="91"/>
      <c r="AO3762" s="91"/>
    </row>
    <row r="3763" spans="34:41">
      <c r="AH3763" s="91"/>
      <c r="AI3763" s="91"/>
      <c r="AJ3763" s="91"/>
      <c r="AK3763" s="91"/>
      <c r="AL3763" s="91"/>
      <c r="AM3763" s="91"/>
      <c r="AN3763" s="91"/>
      <c r="AO3763" s="91"/>
    </row>
    <row r="3764" spans="34:41">
      <c r="AH3764" s="91"/>
      <c r="AI3764" s="91"/>
      <c r="AJ3764" s="91"/>
      <c r="AK3764" s="91"/>
      <c r="AL3764" s="91"/>
      <c r="AM3764" s="91"/>
      <c r="AN3764" s="91"/>
      <c r="AO3764" s="91"/>
    </row>
    <row r="3765" spans="34:41">
      <c r="AH3765" s="91"/>
      <c r="AI3765" s="91"/>
      <c r="AJ3765" s="91"/>
      <c r="AK3765" s="91"/>
      <c r="AL3765" s="91"/>
      <c r="AM3765" s="91"/>
      <c r="AN3765" s="91"/>
      <c r="AO3765" s="91"/>
    </row>
    <row r="3766" spans="34:41">
      <c r="AH3766" s="91"/>
      <c r="AI3766" s="91"/>
      <c r="AJ3766" s="91"/>
      <c r="AK3766" s="91"/>
      <c r="AL3766" s="91"/>
      <c r="AM3766" s="91"/>
      <c r="AN3766" s="91"/>
      <c r="AO3766" s="91"/>
    </row>
    <row r="3767" spans="34:41">
      <c r="AH3767" s="91"/>
      <c r="AI3767" s="91"/>
      <c r="AJ3767" s="91"/>
      <c r="AK3767" s="91"/>
      <c r="AL3767" s="91"/>
      <c r="AM3767" s="91"/>
      <c r="AN3767" s="91"/>
      <c r="AO3767" s="91"/>
    </row>
    <row r="3768" spans="34:41">
      <c r="AH3768" s="91"/>
      <c r="AI3768" s="91"/>
      <c r="AJ3768" s="91"/>
      <c r="AK3768" s="91"/>
      <c r="AL3768" s="91"/>
      <c r="AM3768" s="91"/>
      <c r="AN3768" s="91"/>
      <c r="AO3768" s="91"/>
    </row>
    <row r="3769" spans="34:41">
      <c r="AH3769" s="91"/>
      <c r="AI3769" s="91"/>
      <c r="AJ3769" s="91"/>
      <c r="AK3769" s="91"/>
      <c r="AL3769" s="91"/>
      <c r="AM3769" s="91"/>
      <c r="AN3769" s="91"/>
      <c r="AO3769" s="91"/>
    </row>
    <row r="3770" spans="34:41">
      <c r="AH3770" s="91"/>
      <c r="AI3770" s="91"/>
      <c r="AJ3770" s="91"/>
      <c r="AK3770" s="91"/>
      <c r="AL3770" s="91"/>
      <c r="AM3770" s="91"/>
      <c r="AN3770" s="91"/>
      <c r="AO3770" s="91"/>
    </row>
    <row r="3771" spans="34:41">
      <c r="AH3771" s="91"/>
      <c r="AI3771" s="91"/>
      <c r="AJ3771" s="91"/>
      <c r="AK3771" s="91"/>
      <c r="AL3771" s="91"/>
      <c r="AM3771" s="91"/>
      <c r="AN3771" s="91"/>
      <c r="AO3771" s="91"/>
    </row>
    <row r="3772" spans="34:41">
      <c r="AH3772" s="91"/>
      <c r="AI3772" s="91"/>
      <c r="AJ3772" s="91"/>
      <c r="AK3772" s="91"/>
      <c r="AL3772" s="91"/>
      <c r="AM3772" s="91"/>
      <c r="AN3772" s="91"/>
      <c r="AO3772" s="91"/>
    </row>
    <row r="3773" spans="34:41">
      <c r="AH3773" s="91"/>
      <c r="AI3773" s="91"/>
      <c r="AJ3773" s="91"/>
      <c r="AK3773" s="91"/>
      <c r="AL3773" s="91"/>
      <c r="AM3773" s="91"/>
      <c r="AN3773" s="91"/>
      <c r="AO3773" s="91"/>
    </row>
    <row r="3774" spans="34:41">
      <c r="AH3774" s="91"/>
      <c r="AI3774" s="91"/>
      <c r="AJ3774" s="91"/>
      <c r="AK3774" s="91"/>
      <c r="AL3774" s="91"/>
      <c r="AM3774" s="91"/>
      <c r="AN3774" s="91"/>
      <c r="AO3774" s="91"/>
    </row>
    <row r="3775" spans="34:41">
      <c r="AH3775" s="91"/>
      <c r="AI3775" s="91"/>
      <c r="AJ3775" s="91"/>
      <c r="AK3775" s="91"/>
      <c r="AL3775" s="91"/>
      <c r="AM3775" s="91"/>
      <c r="AN3775" s="91"/>
      <c r="AO3775" s="91"/>
    </row>
    <row r="3776" spans="34:41">
      <c r="AH3776" s="91"/>
      <c r="AI3776" s="91"/>
      <c r="AJ3776" s="91"/>
      <c r="AK3776" s="91"/>
      <c r="AL3776" s="91"/>
      <c r="AM3776" s="91"/>
      <c r="AN3776" s="91"/>
      <c r="AO3776" s="91"/>
    </row>
    <row r="3777" spans="34:41">
      <c r="AH3777" s="91"/>
      <c r="AI3777" s="91"/>
      <c r="AJ3777" s="91"/>
      <c r="AK3777" s="91"/>
      <c r="AL3777" s="91"/>
      <c r="AM3777" s="91"/>
      <c r="AN3777" s="91"/>
      <c r="AO3777" s="91"/>
    </row>
    <row r="3778" spans="34:41">
      <c r="AH3778" s="91"/>
      <c r="AI3778" s="91"/>
      <c r="AJ3778" s="91"/>
      <c r="AK3778" s="91"/>
      <c r="AL3778" s="91"/>
      <c r="AM3778" s="91"/>
      <c r="AN3778" s="91"/>
      <c r="AO3778" s="91"/>
    </row>
    <row r="3779" spans="34:41">
      <c r="AH3779" s="91"/>
      <c r="AI3779" s="91"/>
      <c r="AJ3779" s="91"/>
      <c r="AK3779" s="91"/>
      <c r="AL3779" s="91"/>
      <c r="AM3779" s="91"/>
      <c r="AN3779" s="91"/>
      <c r="AO3779" s="91"/>
    </row>
    <row r="3780" spans="34:41">
      <c r="AH3780" s="91"/>
      <c r="AI3780" s="91"/>
      <c r="AJ3780" s="91"/>
      <c r="AK3780" s="91"/>
      <c r="AL3780" s="91"/>
      <c r="AM3780" s="91"/>
      <c r="AN3780" s="91"/>
      <c r="AO3780" s="91"/>
    </row>
    <row r="3781" spans="34:41">
      <c r="AH3781" s="91"/>
      <c r="AI3781" s="91"/>
      <c r="AJ3781" s="91"/>
      <c r="AK3781" s="91"/>
      <c r="AL3781" s="91"/>
      <c r="AM3781" s="91"/>
      <c r="AN3781" s="91"/>
      <c r="AO3781" s="91"/>
    </row>
    <row r="3782" spans="34:41">
      <c r="AH3782" s="91"/>
      <c r="AI3782" s="91"/>
      <c r="AJ3782" s="91"/>
      <c r="AK3782" s="91"/>
      <c r="AL3782" s="91"/>
      <c r="AM3782" s="91"/>
      <c r="AN3782" s="91"/>
      <c r="AO3782" s="91"/>
    </row>
    <row r="3783" spans="34:41">
      <c r="AH3783" s="91"/>
      <c r="AI3783" s="91"/>
      <c r="AJ3783" s="91"/>
      <c r="AK3783" s="91"/>
      <c r="AL3783" s="91"/>
      <c r="AM3783" s="91"/>
      <c r="AN3783" s="91"/>
      <c r="AO3783" s="91"/>
    </row>
    <row r="3784" spans="34:41">
      <c r="AH3784" s="91"/>
      <c r="AI3784" s="91"/>
      <c r="AJ3784" s="91"/>
      <c r="AK3784" s="91"/>
      <c r="AL3784" s="91"/>
      <c r="AM3784" s="91"/>
      <c r="AN3784" s="91"/>
      <c r="AO3784" s="91"/>
    </row>
    <row r="3785" spans="34:41">
      <c r="AH3785" s="91"/>
      <c r="AI3785" s="91"/>
      <c r="AJ3785" s="91"/>
      <c r="AK3785" s="91"/>
      <c r="AL3785" s="91"/>
      <c r="AM3785" s="91"/>
      <c r="AN3785" s="91"/>
      <c r="AO3785" s="91"/>
    </row>
    <row r="3786" spans="34:41">
      <c r="AH3786" s="91"/>
      <c r="AI3786" s="91"/>
      <c r="AJ3786" s="91"/>
      <c r="AK3786" s="91"/>
      <c r="AL3786" s="91"/>
      <c r="AM3786" s="91"/>
      <c r="AN3786" s="91"/>
      <c r="AO3786" s="91"/>
    </row>
    <row r="3787" spans="34:41">
      <c r="AH3787" s="91"/>
      <c r="AI3787" s="91"/>
      <c r="AJ3787" s="91"/>
      <c r="AK3787" s="91"/>
      <c r="AL3787" s="91"/>
      <c r="AM3787" s="91"/>
      <c r="AN3787" s="91"/>
      <c r="AO3787" s="91"/>
    </row>
    <row r="3788" spans="34:41">
      <c r="AH3788" s="91"/>
      <c r="AI3788" s="91"/>
      <c r="AJ3788" s="91"/>
      <c r="AK3788" s="91"/>
      <c r="AL3788" s="91"/>
      <c r="AM3788" s="91"/>
      <c r="AN3788" s="91"/>
      <c r="AO3788" s="91"/>
    </row>
    <row r="3789" spans="34:41">
      <c r="AH3789" s="91"/>
      <c r="AI3789" s="91"/>
      <c r="AJ3789" s="91"/>
      <c r="AK3789" s="91"/>
      <c r="AL3789" s="91"/>
      <c r="AM3789" s="91"/>
      <c r="AN3789" s="91"/>
      <c r="AO3789" s="91"/>
    </row>
    <row r="3790" spans="34:41">
      <c r="AH3790" s="91"/>
      <c r="AI3790" s="91"/>
      <c r="AJ3790" s="91"/>
      <c r="AK3790" s="91"/>
      <c r="AL3790" s="91"/>
      <c r="AM3790" s="91"/>
      <c r="AN3790" s="91"/>
      <c r="AO3790" s="91"/>
    </row>
    <row r="3791" spans="34:41">
      <c r="AH3791" s="91"/>
      <c r="AI3791" s="91"/>
      <c r="AJ3791" s="91"/>
      <c r="AK3791" s="91"/>
      <c r="AL3791" s="91"/>
      <c r="AM3791" s="91"/>
      <c r="AN3791" s="91"/>
      <c r="AO3791" s="91"/>
    </row>
    <row r="3792" spans="34:41">
      <c r="AH3792" s="91"/>
      <c r="AI3792" s="91"/>
      <c r="AJ3792" s="91"/>
      <c r="AK3792" s="91"/>
      <c r="AL3792" s="91"/>
      <c r="AM3792" s="91"/>
      <c r="AN3792" s="91"/>
      <c r="AO3792" s="91"/>
    </row>
    <row r="3793" spans="34:41">
      <c r="AH3793" s="91"/>
      <c r="AI3793" s="91"/>
      <c r="AJ3793" s="91"/>
      <c r="AK3793" s="91"/>
      <c r="AL3793" s="91"/>
      <c r="AM3793" s="91"/>
      <c r="AN3793" s="91"/>
      <c r="AO3793" s="91"/>
    </row>
    <row r="3794" spans="34:41">
      <c r="AH3794" s="91"/>
      <c r="AI3794" s="91"/>
      <c r="AJ3794" s="91"/>
      <c r="AK3794" s="91"/>
      <c r="AL3794" s="91"/>
      <c r="AM3794" s="91"/>
      <c r="AN3794" s="91"/>
      <c r="AO3794" s="91"/>
    </row>
    <row r="3795" spans="34:41">
      <c r="AH3795" s="91"/>
      <c r="AI3795" s="91"/>
      <c r="AJ3795" s="91"/>
      <c r="AK3795" s="91"/>
      <c r="AL3795" s="91"/>
      <c r="AM3795" s="91"/>
      <c r="AN3795" s="91"/>
      <c r="AO3795" s="91"/>
    </row>
    <row r="3796" spans="34:41">
      <c r="AH3796" s="91"/>
      <c r="AI3796" s="91"/>
      <c r="AJ3796" s="91"/>
      <c r="AK3796" s="91"/>
      <c r="AL3796" s="91"/>
      <c r="AM3796" s="91"/>
      <c r="AN3796" s="91"/>
      <c r="AO3796" s="91"/>
    </row>
    <row r="3797" spans="34:41">
      <c r="AH3797" s="91"/>
      <c r="AI3797" s="91"/>
      <c r="AJ3797" s="91"/>
      <c r="AK3797" s="91"/>
      <c r="AL3797" s="91"/>
      <c r="AM3797" s="91"/>
      <c r="AN3797" s="91"/>
      <c r="AO3797" s="91"/>
    </row>
    <row r="3798" spans="34:41">
      <c r="AH3798" s="91"/>
      <c r="AI3798" s="91"/>
      <c r="AJ3798" s="91"/>
      <c r="AK3798" s="91"/>
      <c r="AL3798" s="91"/>
      <c r="AM3798" s="91"/>
      <c r="AN3798" s="91"/>
      <c r="AO3798" s="91"/>
    </row>
    <row r="3799" spans="34:41">
      <c r="AH3799" s="91"/>
      <c r="AI3799" s="91"/>
      <c r="AJ3799" s="91"/>
      <c r="AK3799" s="91"/>
      <c r="AL3799" s="91"/>
      <c r="AM3799" s="91"/>
      <c r="AN3799" s="91"/>
      <c r="AO3799" s="91"/>
    </row>
    <row r="3800" spans="34:41">
      <c r="AH3800" s="91"/>
      <c r="AI3800" s="91"/>
      <c r="AJ3800" s="91"/>
      <c r="AK3800" s="91"/>
      <c r="AL3800" s="91"/>
      <c r="AM3800" s="91"/>
      <c r="AN3800" s="91"/>
      <c r="AO3800" s="91"/>
    </row>
    <row r="3801" spans="34:41">
      <c r="AH3801" s="91"/>
      <c r="AI3801" s="91"/>
      <c r="AJ3801" s="91"/>
      <c r="AK3801" s="91"/>
      <c r="AL3801" s="91"/>
      <c r="AM3801" s="91"/>
      <c r="AN3801" s="91"/>
      <c r="AO3801" s="91"/>
    </row>
    <row r="3802" spans="34:41">
      <c r="AH3802" s="91"/>
      <c r="AI3802" s="91"/>
      <c r="AJ3802" s="91"/>
      <c r="AK3802" s="91"/>
      <c r="AL3802" s="91"/>
      <c r="AM3802" s="91"/>
      <c r="AN3802" s="91"/>
      <c r="AO3802" s="91"/>
    </row>
    <row r="3803" spans="34:41">
      <c r="AH3803" s="91"/>
      <c r="AI3803" s="91"/>
      <c r="AJ3803" s="91"/>
      <c r="AK3803" s="91"/>
      <c r="AL3803" s="91"/>
      <c r="AM3803" s="91"/>
      <c r="AN3803" s="91"/>
      <c r="AO3803" s="91"/>
    </row>
    <row r="3804" spans="34:41">
      <c r="AH3804" s="91"/>
      <c r="AI3804" s="91"/>
      <c r="AJ3804" s="91"/>
      <c r="AK3804" s="91"/>
      <c r="AL3804" s="91"/>
      <c r="AM3804" s="91"/>
      <c r="AN3804" s="91"/>
      <c r="AO3804" s="91"/>
    </row>
    <row r="3805" spans="34:41">
      <c r="AH3805" s="91"/>
      <c r="AI3805" s="91"/>
      <c r="AJ3805" s="91"/>
      <c r="AK3805" s="91"/>
      <c r="AL3805" s="91"/>
      <c r="AM3805" s="91"/>
      <c r="AN3805" s="91"/>
      <c r="AO3805" s="91"/>
    </row>
    <row r="3806" spans="34:41">
      <c r="AH3806" s="91"/>
      <c r="AI3806" s="91"/>
      <c r="AJ3806" s="91"/>
      <c r="AK3806" s="91"/>
      <c r="AL3806" s="91"/>
      <c r="AM3806" s="91"/>
      <c r="AN3806" s="91"/>
      <c r="AO3806" s="91"/>
    </row>
    <row r="3807" spans="34:41">
      <c r="AH3807" s="91"/>
      <c r="AI3807" s="91"/>
      <c r="AJ3807" s="91"/>
      <c r="AK3807" s="91"/>
      <c r="AL3807" s="91"/>
      <c r="AM3807" s="91"/>
      <c r="AN3807" s="91"/>
      <c r="AO3807" s="91"/>
    </row>
    <row r="3808" spans="34:41">
      <c r="AH3808" s="91"/>
      <c r="AI3808" s="91"/>
      <c r="AJ3808" s="91"/>
      <c r="AK3808" s="91"/>
      <c r="AL3808" s="91"/>
      <c r="AM3808" s="91"/>
      <c r="AN3808" s="91"/>
      <c r="AO3808" s="91"/>
    </row>
    <row r="3809" spans="34:41">
      <c r="AH3809" s="91"/>
      <c r="AI3809" s="91"/>
      <c r="AJ3809" s="91"/>
      <c r="AK3809" s="91"/>
      <c r="AL3809" s="91"/>
      <c r="AM3809" s="91"/>
      <c r="AN3809" s="91"/>
      <c r="AO3809" s="91"/>
    </row>
    <row r="3810" spans="34:41">
      <c r="AH3810" s="91"/>
      <c r="AI3810" s="91"/>
      <c r="AJ3810" s="91"/>
      <c r="AK3810" s="91"/>
      <c r="AL3810" s="91"/>
      <c r="AM3810" s="91"/>
      <c r="AN3810" s="91"/>
      <c r="AO3810" s="91"/>
    </row>
    <row r="3811" spans="34:41">
      <c r="AH3811" s="91"/>
      <c r="AI3811" s="91"/>
      <c r="AJ3811" s="91"/>
      <c r="AK3811" s="91"/>
      <c r="AL3811" s="91"/>
      <c r="AM3811" s="91"/>
      <c r="AN3811" s="91"/>
      <c r="AO3811" s="91"/>
    </row>
    <row r="3812" spans="34:41">
      <c r="AH3812" s="91"/>
      <c r="AI3812" s="91"/>
      <c r="AJ3812" s="91"/>
      <c r="AK3812" s="91"/>
      <c r="AL3812" s="91"/>
      <c r="AM3812" s="91"/>
      <c r="AN3812" s="91"/>
      <c r="AO3812" s="91"/>
    </row>
    <row r="3813" spans="34:41">
      <c r="AH3813" s="91"/>
      <c r="AI3813" s="91"/>
      <c r="AJ3813" s="91"/>
      <c r="AK3813" s="91"/>
      <c r="AL3813" s="91"/>
      <c r="AM3813" s="91"/>
      <c r="AN3813" s="91"/>
      <c r="AO3813" s="91"/>
    </row>
    <row r="3814" spans="34:41">
      <c r="AH3814" s="91"/>
      <c r="AI3814" s="91"/>
      <c r="AJ3814" s="91"/>
      <c r="AK3814" s="91"/>
      <c r="AL3814" s="91"/>
      <c r="AM3814" s="91"/>
      <c r="AN3814" s="91"/>
      <c r="AO3814" s="91"/>
    </row>
    <row r="3815" spans="34:41">
      <c r="AH3815" s="91"/>
      <c r="AI3815" s="91"/>
      <c r="AJ3815" s="91"/>
      <c r="AK3815" s="91"/>
      <c r="AL3815" s="91"/>
      <c r="AM3815" s="91"/>
      <c r="AN3815" s="91"/>
      <c r="AO3815" s="91"/>
    </row>
    <row r="3816" spans="34:41">
      <c r="AH3816" s="91"/>
      <c r="AI3816" s="91"/>
      <c r="AJ3816" s="91"/>
      <c r="AK3816" s="91"/>
      <c r="AL3816" s="91"/>
      <c r="AM3816" s="91"/>
      <c r="AN3816" s="91"/>
      <c r="AO3816" s="91"/>
    </row>
    <row r="3817" spans="34:41">
      <c r="AH3817" s="91"/>
      <c r="AI3817" s="91"/>
      <c r="AJ3817" s="91"/>
      <c r="AK3817" s="91"/>
      <c r="AL3817" s="91"/>
      <c r="AM3817" s="91"/>
      <c r="AN3817" s="91"/>
      <c r="AO3817" s="91"/>
    </row>
    <row r="3818" spans="34:41">
      <c r="AH3818" s="91"/>
      <c r="AI3818" s="91"/>
      <c r="AJ3818" s="91"/>
      <c r="AK3818" s="91"/>
      <c r="AL3818" s="91"/>
      <c r="AM3818" s="91"/>
      <c r="AN3818" s="91"/>
      <c r="AO3818" s="91"/>
    </row>
    <row r="3819" spans="34:41">
      <c r="AH3819" s="91"/>
      <c r="AI3819" s="91"/>
      <c r="AJ3819" s="91"/>
      <c r="AK3819" s="91"/>
      <c r="AL3819" s="91"/>
      <c r="AM3819" s="91"/>
      <c r="AN3819" s="91"/>
      <c r="AO3819" s="91"/>
    </row>
    <row r="3820" spans="34:41">
      <c r="AH3820" s="91"/>
      <c r="AI3820" s="91"/>
      <c r="AJ3820" s="91"/>
      <c r="AK3820" s="91"/>
      <c r="AL3820" s="91"/>
      <c r="AM3820" s="91"/>
      <c r="AN3820" s="91"/>
      <c r="AO3820" s="91"/>
    </row>
    <row r="3821" spans="34:41">
      <c r="AH3821" s="91"/>
      <c r="AI3821" s="91"/>
      <c r="AJ3821" s="91"/>
      <c r="AK3821" s="91"/>
      <c r="AL3821" s="91"/>
      <c r="AM3821" s="91"/>
      <c r="AN3821" s="91"/>
      <c r="AO3821" s="91"/>
    </row>
    <row r="3822" spans="34:41">
      <c r="AH3822" s="91"/>
      <c r="AI3822" s="91"/>
      <c r="AJ3822" s="91"/>
      <c r="AK3822" s="91"/>
      <c r="AL3822" s="91"/>
      <c r="AM3822" s="91"/>
      <c r="AN3822" s="91"/>
      <c r="AO3822" s="91"/>
    </row>
    <row r="3823" spans="34:41">
      <c r="AH3823" s="91"/>
      <c r="AI3823" s="91"/>
      <c r="AJ3823" s="91"/>
      <c r="AK3823" s="91"/>
      <c r="AL3823" s="91"/>
      <c r="AM3823" s="91"/>
      <c r="AN3823" s="91"/>
      <c r="AO3823" s="91"/>
    </row>
    <row r="3824" spans="34:41">
      <c r="AH3824" s="91"/>
      <c r="AI3824" s="91"/>
      <c r="AJ3824" s="91"/>
      <c r="AK3824" s="91"/>
      <c r="AL3824" s="91"/>
      <c r="AM3824" s="91"/>
      <c r="AN3824" s="91"/>
      <c r="AO3824" s="91"/>
    </row>
    <row r="3825" spans="34:41">
      <c r="AH3825" s="91"/>
      <c r="AI3825" s="91"/>
      <c r="AJ3825" s="91"/>
      <c r="AK3825" s="91"/>
      <c r="AL3825" s="91"/>
      <c r="AM3825" s="91"/>
      <c r="AN3825" s="91"/>
      <c r="AO3825" s="91"/>
    </row>
    <row r="3826" spans="34:41">
      <c r="AH3826" s="91"/>
      <c r="AI3826" s="91"/>
      <c r="AJ3826" s="91"/>
      <c r="AK3826" s="91"/>
      <c r="AL3826" s="91"/>
      <c r="AM3826" s="91"/>
      <c r="AN3826" s="91"/>
      <c r="AO3826" s="91"/>
    </row>
    <row r="3827" spans="34:41">
      <c r="AH3827" s="91"/>
      <c r="AI3827" s="91"/>
      <c r="AJ3827" s="91"/>
      <c r="AK3827" s="91"/>
      <c r="AL3827" s="91"/>
      <c r="AM3827" s="91"/>
      <c r="AN3827" s="91"/>
      <c r="AO3827" s="91"/>
    </row>
    <row r="3828" spans="34:41">
      <c r="AH3828" s="91"/>
      <c r="AI3828" s="91"/>
      <c r="AJ3828" s="91"/>
      <c r="AK3828" s="91"/>
      <c r="AL3828" s="91"/>
      <c r="AM3828" s="91"/>
      <c r="AN3828" s="91"/>
      <c r="AO3828" s="91"/>
    </row>
    <row r="3829" spans="34:41">
      <c r="AH3829" s="91"/>
      <c r="AI3829" s="91"/>
      <c r="AJ3829" s="91"/>
      <c r="AK3829" s="91"/>
      <c r="AL3829" s="91"/>
      <c r="AM3829" s="91"/>
      <c r="AN3829" s="91"/>
      <c r="AO3829" s="91"/>
    </row>
    <row r="3830" spans="34:41">
      <c r="AH3830" s="91"/>
      <c r="AI3830" s="91"/>
      <c r="AJ3830" s="91"/>
      <c r="AK3830" s="91"/>
      <c r="AL3830" s="91"/>
      <c r="AM3830" s="91"/>
      <c r="AN3830" s="91"/>
      <c r="AO3830" s="91"/>
    </row>
    <row r="3831" spans="34:41">
      <c r="AH3831" s="91"/>
      <c r="AI3831" s="91"/>
      <c r="AJ3831" s="91"/>
      <c r="AK3831" s="91"/>
      <c r="AL3831" s="91"/>
      <c r="AM3831" s="91"/>
      <c r="AN3831" s="91"/>
      <c r="AO3831" s="91"/>
    </row>
    <row r="3832" spans="34:41">
      <c r="AH3832" s="91"/>
      <c r="AI3832" s="91"/>
      <c r="AJ3832" s="91"/>
      <c r="AK3832" s="91"/>
      <c r="AL3832" s="91"/>
      <c r="AM3832" s="91"/>
      <c r="AN3832" s="91"/>
      <c r="AO3832" s="91"/>
    </row>
    <row r="3833" spans="34:41">
      <c r="AH3833" s="91"/>
      <c r="AI3833" s="91"/>
      <c r="AJ3833" s="91"/>
      <c r="AK3833" s="91"/>
      <c r="AL3833" s="91"/>
      <c r="AM3833" s="91"/>
      <c r="AN3833" s="91"/>
      <c r="AO3833" s="91"/>
    </row>
    <row r="3834" spans="34:41">
      <c r="AH3834" s="91"/>
      <c r="AI3834" s="91"/>
      <c r="AJ3834" s="91"/>
      <c r="AK3834" s="91"/>
      <c r="AL3834" s="91"/>
      <c r="AM3834" s="91"/>
      <c r="AN3834" s="91"/>
      <c r="AO3834" s="91"/>
    </row>
    <row r="3835" spans="34:41">
      <c r="AH3835" s="91"/>
      <c r="AI3835" s="91"/>
      <c r="AJ3835" s="91"/>
      <c r="AK3835" s="91"/>
      <c r="AL3835" s="91"/>
      <c r="AM3835" s="91"/>
      <c r="AN3835" s="91"/>
      <c r="AO3835" s="91"/>
    </row>
    <row r="3836" spans="34:41">
      <c r="AH3836" s="91"/>
      <c r="AI3836" s="91"/>
      <c r="AJ3836" s="91"/>
      <c r="AK3836" s="91"/>
      <c r="AL3836" s="91"/>
      <c r="AM3836" s="91"/>
      <c r="AN3836" s="91"/>
      <c r="AO3836" s="91"/>
    </row>
    <row r="3837" spans="34:41">
      <c r="AH3837" s="91"/>
      <c r="AI3837" s="91"/>
      <c r="AJ3837" s="91"/>
      <c r="AK3837" s="91"/>
      <c r="AL3837" s="91"/>
      <c r="AM3837" s="91"/>
      <c r="AN3837" s="91"/>
      <c r="AO3837" s="91"/>
    </row>
    <row r="3838" spans="34:41">
      <c r="AH3838" s="91"/>
      <c r="AI3838" s="91"/>
      <c r="AJ3838" s="91"/>
      <c r="AK3838" s="91"/>
      <c r="AL3838" s="91"/>
      <c r="AM3838" s="91"/>
      <c r="AN3838" s="91"/>
      <c r="AO3838" s="91"/>
    </row>
    <row r="3839" spans="34:41">
      <c r="AH3839" s="91"/>
      <c r="AI3839" s="91"/>
      <c r="AJ3839" s="91"/>
      <c r="AK3839" s="91"/>
      <c r="AL3839" s="91"/>
      <c r="AM3839" s="91"/>
      <c r="AN3839" s="91"/>
      <c r="AO3839" s="91"/>
    </row>
    <row r="3840" spans="34:41">
      <c r="AH3840" s="91"/>
      <c r="AI3840" s="91"/>
      <c r="AJ3840" s="91"/>
      <c r="AK3840" s="91"/>
      <c r="AL3840" s="91"/>
      <c r="AM3840" s="91"/>
      <c r="AN3840" s="91"/>
      <c r="AO3840" s="91"/>
    </row>
    <row r="3841" spans="34:41">
      <c r="AH3841" s="91"/>
      <c r="AI3841" s="91"/>
      <c r="AJ3841" s="91"/>
      <c r="AK3841" s="91"/>
      <c r="AL3841" s="91"/>
      <c r="AM3841" s="91"/>
      <c r="AN3841" s="91"/>
      <c r="AO3841" s="91"/>
    </row>
    <row r="3842" spans="34:41">
      <c r="AH3842" s="91"/>
      <c r="AI3842" s="91"/>
      <c r="AJ3842" s="91"/>
      <c r="AK3842" s="91"/>
      <c r="AL3842" s="91"/>
      <c r="AM3842" s="91"/>
      <c r="AN3842" s="91"/>
      <c r="AO3842" s="91"/>
    </row>
    <row r="3843" spans="34:41">
      <c r="AH3843" s="91"/>
      <c r="AI3843" s="91"/>
      <c r="AJ3843" s="91"/>
      <c r="AK3843" s="91"/>
      <c r="AL3843" s="91"/>
      <c r="AM3843" s="91"/>
      <c r="AN3843" s="91"/>
      <c r="AO3843" s="91"/>
    </row>
    <row r="3844" spans="34:41">
      <c r="AH3844" s="91"/>
      <c r="AI3844" s="91"/>
      <c r="AJ3844" s="91"/>
      <c r="AK3844" s="91"/>
      <c r="AL3844" s="91"/>
      <c r="AM3844" s="91"/>
      <c r="AN3844" s="91"/>
      <c r="AO3844" s="91"/>
    </row>
    <row r="3845" spans="34:41">
      <c r="AH3845" s="91"/>
      <c r="AI3845" s="91"/>
      <c r="AJ3845" s="91"/>
      <c r="AK3845" s="91"/>
      <c r="AL3845" s="91"/>
      <c r="AM3845" s="91"/>
      <c r="AN3845" s="91"/>
      <c r="AO3845" s="91"/>
    </row>
    <row r="3846" spans="34:41">
      <c r="AH3846" s="91"/>
      <c r="AI3846" s="91"/>
      <c r="AJ3846" s="91"/>
      <c r="AK3846" s="91"/>
      <c r="AL3846" s="91"/>
      <c r="AM3846" s="91"/>
      <c r="AN3846" s="91"/>
      <c r="AO3846" s="91"/>
    </row>
    <row r="3847" spans="34:41">
      <c r="AH3847" s="91"/>
      <c r="AI3847" s="91"/>
      <c r="AJ3847" s="91"/>
      <c r="AK3847" s="91"/>
      <c r="AL3847" s="91"/>
      <c r="AM3847" s="91"/>
      <c r="AN3847" s="91"/>
      <c r="AO3847" s="91"/>
    </row>
    <row r="3848" spans="34:41">
      <c r="AH3848" s="91"/>
      <c r="AI3848" s="91"/>
      <c r="AJ3848" s="91"/>
      <c r="AK3848" s="91"/>
      <c r="AL3848" s="91"/>
      <c r="AM3848" s="91"/>
      <c r="AN3848" s="91"/>
      <c r="AO3848" s="91"/>
    </row>
    <row r="3849" spans="34:41">
      <c r="AH3849" s="91"/>
      <c r="AI3849" s="91"/>
      <c r="AJ3849" s="91"/>
      <c r="AK3849" s="91"/>
      <c r="AL3849" s="91"/>
      <c r="AM3849" s="91"/>
      <c r="AN3849" s="91"/>
      <c r="AO3849" s="91"/>
    </row>
    <row r="3850" spans="34:41">
      <c r="AH3850" s="91"/>
      <c r="AI3850" s="91"/>
      <c r="AJ3850" s="91"/>
      <c r="AK3850" s="91"/>
      <c r="AL3850" s="91"/>
      <c r="AM3850" s="91"/>
      <c r="AN3850" s="91"/>
      <c r="AO3850" s="91"/>
    </row>
    <row r="3851" spans="34:41">
      <c r="AH3851" s="91"/>
      <c r="AI3851" s="91"/>
      <c r="AJ3851" s="91"/>
      <c r="AK3851" s="91"/>
      <c r="AL3851" s="91"/>
      <c r="AM3851" s="91"/>
      <c r="AN3851" s="91"/>
      <c r="AO3851" s="91"/>
    </row>
    <row r="3852" spans="34:41">
      <c r="AH3852" s="91"/>
      <c r="AI3852" s="91"/>
      <c r="AJ3852" s="91"/>
      <c r="AK3852" s="91"/>
      <c r="AL3852" s="91"/>
      <c r="AM3852" s="91"/>
      <c r="AN3852" s="91"/>
      <c r="AO3852" s="91"/>
    </row>
    <row r="3853" spans="34:41">
      <c r="AH3853" s="91"/>
      <c r="AI3853" s="91"/>
      <c r="AJ3853" s="91"/>
      <c r="AK3853" s="91"/>
      <c r="AL3853" s="91"/>
      <c r="AM3853" s="91"/>
      <c r="AN3853" s="91"/>
      <c r="AO3853" s="91"/>
    </row>
    <row r="3854" spans="34:41">
      <c r="AH3854" s="91"/>
      <c r="AI3854" s="91"/>
      <c r="AJ3854" s="91"/>
      <c r="AK3854" s="91"/>
      <c r="AL3854" s="91"/>
      <c r="AM3854" s="91"/>
      <c r="AN3854" s="91"/>
      <c r="AO3854" s="91"/>
    </row>
    <row r="3855" spans="34:41">
      <c r="AH3855" s="91"/>
      <c r="AI3855" s="91"/>
      <c r="AJ3855" s="91"/>
      <c r="AK3855" s="91"/>
      <c r="AL3855" s="91"/>
      <c r="AM3855" s="91"/>
      <c r="AN3855" s="91"/>
      <c r="AO3855" s="91"/>
    </row>
    <row r="3856" spans="34:41">
      <c r="AH3856" s="91"/>
      <c r="AI3856" s="91"/>
      <c r="AJ3856" s="91"/>
      <c r="AK3856" s="91"/>
      <c r="AL3856" s="91"/>
      <c r="AM3856" s="91"/>
      <c r="AN3856" s="91"/>
      <c r="AO3856" s="91"/>
    </row>
    <row r="3857" spans="34:41">
      <c r="AH3857" s="91"/>
      <c r="AI3857" s="91"/>
      <c r="AJ3857" s="91"/>
      <c r="AK3857" s="91"/>
      <c r="AL3857" s="91"/>
      <c r="AM3857" s="91"/>
      <c r="AN3857" s="91"/>
      <c r="AO3857" s="91"/>
    </row>
    <row r="3858" spans="34:41">
      <c r="AH3858" s="91"/>
      <c r="AI3858" s="91"/>
      <c r="AJ3858" s="91"/>
      <c r="AK3858" s="91"/>
      <c r="AL3858" s="91"/>
      <c r="AM3858" s="91"/>
      <c r="AN3858" s="91"/>
      <c r="AO3858" s="91"/>
    </row>
    <row r="3859" spans="34:41">
      <c r="AH3859" s="91"/>
      <c r="AI3859" s="91"/>
      <c r="AJ3859" s="91"/>
      <c r="AK3859" s="91"/>
      <c r="AL3859" s="91"/>
      <c r="AM3859" s="91"/>
      <c r="AN3859" s="91"/>
      <c r="AO3859" s="91"/>
    </row>
    <row r="3860" spans="34:41">
      <c r="AH3860" s="91"/>
      <c r="AI3860" s="91"/>
      <c r="AJ3860" s="91"/>
      <c r="AK3860" s="91"/>
      <c r="AL3860" s="91"/>
      <c r="AM3860" s="91"/>
      <c r="AN3860" s="91"/>
      <c r="AO3860" s="91"/>
    </row>
    <row r="3861" spans="34:41">
      <c r="AH3861" s="91"/>
      <c r="AI3861" s="91"/>
      <c r="AJ3861" s="91"/>
      <c r="AK3861" s="91"/>
      <c r="AL3861" s="91"/>
      <c r="AM3861" s="91"/>
      <c r="AN3861" s="91"/>
      <c r="AO3861" s="91"/>
    </row>
    <row r="3862" spans="34:41">
      <c r="AH3862" s="91"/>
      <c r="AI3862" s="91"/>
      <c r="AJ3862" s="91"/>
      <c r="AK3862" s="91"/>
      <c r="AL3862" s="91"/>
      <c r="AM3862" s="91"/>
      <c r="AN3862" s="91"/>
      <c r="AO3862" s="91"/>
    </row>
    <row r="3863" spans="34:41">
      <c r="AH3863" s="91"/>
      <c r="AI3863" s="91"/>
      <c r="AJ3863" s="91"/>
      <c r="AK3863" s="91"/>
      <c r="AL3863" s="91"/>
      <c r="AM3863" s="91"/>
      <c r="AN3863" s="91"/>
      <c r="AO3863" s="91"/>
    </row>
    <row r="3864" spans="34:41">
      <c r="AH3864" s="91"/>
      <c r="AI3864" s="91"/>
      <c r="AJ3864" s="91"/>
      <c r="AK3864" s="91"/>
      <c r="AL3864" s="91"/>
      <c r="AM3864" s="91"/>
      <c r="AN3864" s="91"/>
      <c r="AO3864" s="91"/>
    </row>
    <row r="3865" spans="34:41">
      <c r="AH3865" s="91"/>
      <c r="AI3865" s="91"/>
      <c r="AJ3865" s="91"/>
      <c r="AK3865" s="91"/>
      <c r="AL3865" s="91"/>
      <c r="AM3865" s="91"/>
      <c r="AN3865" s="91"/>
      <c r="AO3865" s="91"/>
    </row>
    <row r="3866" spans="34:41">
      <c r="AH3866" s="91"/>
      <c r="AI3866" s="91"/>
      <c r="AJ3866" s="91"/>
      <c r="AK3866" s="91"/>
      <c r="AL3866" s="91"/>
      <c r="AM3866" s="91"/>
      <c r="AN3866" s="91"/>
      <c r="AO3866" s="91"/>
    </row>
    <row r="3867" spans="34:41">
      <c r="AH3867" s="91"/>
      <c r="AI3867" s="91"/>
      <c r="AJ3867" s="91"/>
      <c r="AK3867" s="91"/>
      <c r="AL3867" s="91"/>
      <c r="AM3867" s="91"/>
      <c r="AN3867" s="91"/>
      <c r="AO3867" s="91"/>
    </row>
    <row r="3868" spans="34:41">
      <c r="AH3868" s="91"/>
      <c r="AI3868" s="91"/>
      <c r="AJ3868" s="91"/>
      <c r="AK3868" s="91"/>
      <c r="AL3868" s="91"/>
      <c r="AM3868" s="91"/>
      <c r="AN3868" s="91"/>
      <c r="AO3868" s="91"/>
    </row>
    <row r="3869" spans="34:41">
      <c r="AH3869" s="91"/>
      <c r="AI3869" s="91"/>
      <c r="AJ3869" s="91"/>
      <c r="AK3869" s="91"/>
      <c r="AL3869" s="91"/>
      <c r="AM3869" s="91"/>
      <c r="AN3869" s="91"/>
      <c r="AO3869" s="91"/>
    </row>
    <row r="3870" spans="34:41">
      <c r="AH3870" s="91"/>
      <c r="AI3870" s="91"/>
      <c r="AJ3870" s="91"/>
      <c r="AK3870" s="91"/>
      <c r="AL3870" s="91"/>
      <c r="AM3870" s="91"/>
      <c r="AN3870" s="91"/>
      <c r="AO3870" s="91"/>
    </row>
    <row r="3871" spans="34:41">
      <c r="AH3871" s="91"/>
      <c r="AI3871" s="91"/>
      <c r="AJ3871" s="91"/>
      <c r="AK3871" s="91"/>
      <c r="AL3871" s="91"/>
      <c r="AM3871" s="91"/>
      <c r="AN3871" s="91"/>
      <c r="AO3871" s="91"/>
    </row>
    <row r="3872" spans="34:41">
      <c r="AH3872" s="91"/>
      <c r="AI3872" s="91"/>
      <c r="AJ3872" s="91"/>
      <c r="AK3872" s="91"/>
      <c r="AL3872" s="91"/>
      <c r="AM3872" s="91"/>
      <c r="AN3872" s="91"/>
      <c r="AO3872" s="91"/>
    </row>
    <row r="3873" spans="34:41">
      <c r="AH3873" s="91"/>
      <c r="AI3873" s="91"/>
      <c r="AJ3873" s="91"/>
      <c r="AK3873" s="91"/>
      <c r="AL3873" s="91"/>
      <c r="AM3873" s="91"/>
      <c r="AN3873" s="91"/>
      <c r="AO3873" s="91"/>
    </row>
    <row r="3874" spans="34:41">
      <c r="AH3874" s="91"/>
      <c r="AI3874" s="91"/>
      <c r="AJ3874" s="91"/>
      <c r="AK3874" s="91"/>
      <c r="AL3874" s="91"/>
      <c r="AM3874" s="91"/>
      <c r="AN3874" s="91"/>
      <c r="AO3874" s="91"/>
    </row>
    <row r="3875" spans="34:41">
      <c r="AH3875" s="91"/>
      <c r="AI3875" s="91"/>
      <c r="AJ3875" s="91"/>
      <c r="AK3875" s="91"/>
      <c r="AL3875" s="91"/>
      <c r="AM3875" s="91"/>
      <c r="AN3875" s="91"/>
      <c r="AO3875" s="91"/>
    </row>
    <row r="3876" spans="34:41">
      <c r="AH3876" s="91"/>
      <c r="AI3876" s="91"/>
      <c r="AJ3876" s="91"/>
      <c r="AK3876" s="91"/>
      <c r="AL3876" s="91"/>
      <c r="AM3876" s="91"/>
      <c r="AN3876" s="91"/>
      <c r="AO3876" s="91"/>
    </row>
    <row r="3877" spans="34:41">
      <c r="AH3877" s="91"/>
      <c r="AI3877" s="91"/>
      <c r="AJ3877" s="91"/>
      <c r="AK3877" s="91"/>
      <c r="AL3877" s="91"/>
      <c r="AM3877" s="91"/>
      <c r="AN3877" s="91"/>
      <c r="AO3877" s="91"/>
    </row>
    <row r="3878" spans="34:41">
      <c r="AH3878" s="91"/>
      <c r="AI3878" s="91"/>
      <c r="AJ3878" s="91"/>
      <c r="AK3878" s="91"/>
      <c r="AL3878" s="91"/>
      <c r="AM3878" s="91"/>
      <c r="AN3878" s="91"/>
      <c r="AO3878" s="91"/>
    </row>
    <row r="3879" spans="34:41">
      <c r="AH3879" s="91"/>
      <c r="AI3879" s="91"/>
      <c r="AJ3879" s="91"/>
      <c r="AK3879" s="91"/>
      <c r="AL3879" s="91"/>
      <c r="AM3879" s="91"/>
      <c r="AN3879" s="91"/>
      <c r="AO3879" s="91"/>
    </row>
    <row r="3880" spans="34:41">
      <c r="AH3880" s="91"/>
      <c r="AI3880" s="91"/>
      <c r="AJ3880" s="91"/>
      <c r="AK3880" s="91"/>
      <c r="AL3880" s="91"/>
      <c r="AM3880" s="91"/>
      <c r="AN3880" s="91"/>
      <c r="AO3880" s="91"/>
    </row>
    <row r="3881" spans="34:41">
      <c r="AH3881" s="91"/>
      <c r="AI3881" s="91"/>
      <c r="AJ3881" s="91"/>
      <c r="AK3881" s="91"/>
      <c r="AL3881" s="91"/>
      <c r="AM3881" s="91"/>
      <c r="AN3881" s="91"/>
      <c r="AO3881" s="91"/>
    </row>
    <row r="3882" spans="34:41">
      <c r="AH3882" s="91"/>
      <c r="AI3882" s="91"/>
      <c r="AJ3882" s="91"/>
      <c r="AK3882" s="91"/>
      <c r="AL3882" s="91"/>
      <c r="AM3882" s="91"/>
      <c r="AN3882" s="91"/>
      <c r="AO3882" s="91"/>
    </row>
    <row r="3883" spans="34:41">
      <c r="AH3883" s="91"/>
      <c r="AI3883" s="91"/>
      <c r="AJ3883" s="91"/>
      <c r="AK3883" s="91"/>
      <c r="AL3883" s="91"/>
      <c r="AM3883" s="91"/>
      <c r="AN3883" s="91"/>
      <c r="AO3883" s="91"/>
    </row>
    <row r="3884" spans="34:41">
      <c r="AH3884" s="91"/>
      <c r="AI3884" s="91"/>
      <c r="AJ3884" s="91"/>
      <c r="AK3884" s="91"/>
      <c r="AL3884" s="91"/>
      <c r="AM3884" s="91"/>
      <c r="AN3884" s="91"/>
      <c r="AO3884" s="91"/>
    </row>
    <row r="3885" spans="34:41">
      <c r="AH3885" s="91"/>
      <c r="AI3885" s="91"/>
      <c r="AJ3885" s="91"/>
      <c r="AK3885" s="91"/>
      <c r="AL3885" s="91"/>
      <c r="AM3885" s="91"/>
      <c r="AN3885" s="91"/>
      <c r="AO3885" s="91"/>
    </row>
    <row r="3886" spans="34:41">
      <c r="AH3886" s="91"/>
      <c r="AI3886" s="91"/>
      <c r="AJ3886" s="91"/>
      <c r="AK3886" s="91"/>
      <c r="AL3886" s="91"/>
      <c r="AM3886" s="91"/>
      <c r="AN3886" s="91"/>
      <c r="AO3886" s="91"/>
    </row>
    <row r="3887" spans="34:41">
      <c r="AH3887" s="91"/>
      <c r="AI3887" s="91"/>
      <c r="AJ3887" s="91"/>
      <c r="AK3887" s="91"/>
      <c r="AL3887" s="91"/>
      <c r="AM3887" s="91"/>
      <c r="AN3887" s="91"/>
      <c r="AO3887" s="91"/>
    </row>
    <row r="3888" spans="34:41">
      <c r="AH3888" s="91"/>
      <c r="AI3888" s="91"/>
      <c r="AJ3888" s="91"/>
      <c r="AK3888" s="91"/>
      <c r="AL3888" s="91"/>
      <c r="AM3888" s="91"/>
      <c r="AN3888" s="91"/>
      <c r="AO3888" s="91"/>
    </row>
    <row r="3889" spans="34:41">
      <c r="AH3889" s="91"/>
      <c r="AI3889" s="91"/>
      <c r="AJ3889" s="91"/>
      <c r="AK3889" s="91"/>
      <c r="AL3889" s="91"/>
      <c r="AM3889" s="91"/>
      <c r="AN3889" s="91"/>
      <c r="AO3889" s="91"/>
    </row>
    <row r="3890" spans="34:41">
      <c r="AH3890" s="91"/>
      <c r="AI3890" s="91"/>
      <c r="AJ3890" s="91"/>
      <c r="AK3890" s="91"/>
      <c r="AL3890" s="91"/>
      <c r="AM3890" s="91"/>
      <c r="AN3890" s="91"/>
      <c r="AO3890" s="91"/>
    </row>
    <row r="3891" spans="34:41">
      <c r="AH3891" s="91"/>
      <c r="AI3891" s="91"/>
      <c r="AJ3891" s="91"/>
      <c r="AK3891" s="91"/>
      <c r="AL3891" s="91"/>
      <c r="AM3891" s="91"/>
      <c r="AN3891" s="91"/>
      <c r="AO3891" s="91"/>
    </row>
    <row r="3892" spans="34:41">
      <c r="AH3892" s="91"/>
      <c r="AI3892" s="91"/>
      <c r="AJ3892" s="91"/>
      <c r="AK3892" s="91"/>
      <c r="AL3892" s="91"/>
      <c r="AM3892" s="91"/>
      <c r="AN3892" s="91"/>
      <c r="AO3892" s="91"/>
    </row>
    <row r="3893" spans="34:41">
      <c r="AH3893" s="91"/>
      <c r="AI3893" s="91"/>
      <c r="AJ3893" s="91"/>
      <c r="AK3893" s="91"/>
      <c r="AL3893" s="91"/>
      <c r="AM3893" s="91"/>
      <c r="AN3893" s="91"/>
      <c r="AO3893" s="91"/>
    </row>
    <row r="3894" spans="34:41">
      <c r="AH3894" s="91"/>
      <c r="AI3894" s="91"/>
      <c r="AJ3894" s="91"/>
      <c r="AK3894" s="91"/>
      <c r="AL3894" s="91"/>
      <c r="AM3894" s="91"/>
      <c r="AN3894" s="91"/>
      <c r="AO3894" s="91"/>
    </row>
    <row r="3895" spans="34:41">
      <c r="AH3895" s="91"/>
      <c r="AI3895" s="91"/>
      <c r="AJ3895" s="91"/>
      <c r="AK3895" s="91"/>
      <c r="AL3895" s="91"/>
      <c r="AM3895" s="91"/>
      <c r="AN3895" s="91"/>
      <c r="AO3895" s="91"/>
    </row>
    <row r="3896" spans="34:41">
      <c r="AH3896" s="91"/>
      <c r="AI3896" s="91"/>
      <c r="AJ3896" s="91"/>
      <c r="AK3896" s="91"/>
      <c r="AL3896" s="91"/>
      <c r="AM3896" s="91"/>
      <c r="AN3896" s="91"/>
      <c r="AO3896" s="91"/>
    </row>
    <row r="3897" spans="34:41">
      <c r="AH3897" s="91"/>
      <c r="AI3897" s="91"/>
      <c r="AJ3897" s="91"/>
      <c r="AK3897" s="91"/>
      <c r="AL3897" s="91"/>
      <c r="AM3897" s="91"/>
      <c r="AN3897" s="91"/>
      <c r="AO3897" s="91"/>
    </row>
    <row r="3898" spans="34:41">
      <c r="AH3898" s="91"/>
      <c r="AI3898" s="91"/>
      <c r="AJ3898" s="91"/>
      <c r="AK3898" s="91"/>
      <c r="AL3898" s="91"/>
      <c r="AM3898" s="91"/>
      <c r="AN3898" s="91"/>
      <c r="AO3898" s="91"/>
    </row>
    <row r="3899" spans="34:41">
      <c r="AH3899" s="91"/>
      <c r="AI3899" s="91"/>
      <c r="AJ3899" s="91"/>
      <c r="AK3899" s="91"/>
      <c r="AL3899" s="91"/>
      <c r="AM3899" s="91"/>
      <c r="AN3899" s="91"/>
      <c r="AO3899" s="91"/>
    </row>
    <row r="3900" spans="34:41">
      <c r="AH3900" s="91"/>
      <c r="AI3900" s="91"/>
      <c r="AJ3900" s="91"/>
      <c r="AK3900" s="91"/>
      <c r="AL3900" s="91"/>
      <c r="AM3900" s="91"/>
      <c r="AN3900" s="91"/>
      <c r="AO3900" s="91"/>
    </row>
    <row r="3901" spans="34:41">
      <c r="AH3901" s="91"/>
      <c r="AI3901" s="91"/>
      <c r="AJ3901" s="91"/>
      <c r="AK3901" s="91"/>
      <c r="AL3901" s="91"/>
      <c r="AM3901" s="91"/>
      <c r="AN3901" s="91"/>
      <c r="AO3901" s="91"/>
    </row>
    <row r="3902" spans="34:41">
      <c r="AH3902" s="91"/>
      <c r="AI3902" s="91"/>
      <c r="AJ3902" s="91"/>
      <c r="AK3902" s="91"/>
      <c r="AL3902" s="91"/>
      <c r="AM3902" s="91"/>
      <c r="AN3902" s="91"/>
      <c r="AO3902" s="91"/>
    </row>
    <row r="3903" spans="34:41">
      <c r="AH3903" s="91"/>
      <c r="AI3903" s="91"/>
      <c r="AJ3903" s="91"/>
      <c r="AK3903" s="91"/>
      <c r="AL3903" s="91"/>
      <c r="AM3903" s="91"/>
      <c r="AN3903" s="91"/>
      <c r="AO3903" s="91"/>
    </row>
    <row r="3904" spans="34:41">
      <c r="AH3904" s="91"/>
      <c r="AI3904" s="91"/>
      <c r="AJ3904" s="91"/>
      <c r="AK3904" s="91"/>
      <c r="AL3904" s="91"/>
      <c r="AM3904" s="91"/>
      <c r="AN3904" s="91"/>
      <c r="AO3904" s="91"/>
    </row>
    <row r="3905" spans="34:41">
      <c r="AH3905" s="91"/>
      <c r="AI3905" s="91"/>
      <c r="AJ3905" s="91"/>
      <c r="AK3905" s="91"/>
      <c r="AL3905" s="91"/>
      <c r="AM3905" s="91"/>
      <c r="AN3905" s="91"/>
      <c r="AO3905" s="91"/>
    </row>
    <row r="3906" spans="34:41">
      <c r="AH3906" s="91"/>
      <c r="AI3906" s="91"/>
      <c r="AJ3906" s="91"/>
      <c r="AK3906" s="91"/>
      <c r="AL3906" s="91"/>
      <c r="AM3906" s="91"/>
      <c r="AN3906" s="91"/>
      <c r="AO3906" s="91"/>
    </row>
    <row r="3907" spans="34:41">
      <c r="AH3907" s="91"/>
      <c r="AI3907" s="91"/>
      <c r="AJ3907" s="91"/>
      <c r="AK3907" s="91"/>
      <c r="AL3907" s="91"/>
      <c r="AM3907" s="91"/>
      <c r="AN3907" s="91"/>
      <c r="AO3907" s="91"/>
    </row>
    <row r="3908" spans="34:41">
      <c r="AH3908" s="91"/>
      <c r="AI3908" s="91"/>
      <c r="AJ3908" s="91"/>
      <c r="AK3908" s="91"/>
      <c r="AL3908" s="91"/>
      <c r="AM3908" s="91"/>
      <c r="AN3908" s="91"/>
      <c r="AO3908" s="91"/>
    </row>
    <row r="3909" spans="34:41">
      <c r="AH3909" s="91"/>
      <c r="AI3909" s="91"/>
      <c r="AJ3909" s="91"/>
      <c r="AK3909" s="91"/>
      <c r="AL3909" s="91"/>
      <c r="AM3909" s="91"/>
      <c r="AN3909" s="91"/>
      <c r="AO3909" s="91"/>
    </row>
    <row r="3910" spans="34:41">
      <c r="AH3910" s="91"/>
      <c r="AI3910" s="91"/>
      <c r="AJ3910" s="91"/>
      <c r="AK3910" s="91"/>
      <c r="AL3910" s="91"/>
      <c r="AM3910" s="91"/>
      <c r="AN3910" s="91"/>
      <c r="AO3910" s="91"/>
    </row>
    <row r="3911" spans="34:41">
      <c r="AH3911" s="91"/>
      <c r="AI3911" s="91"/>
      <c r="AJ3911" s="91"/>
      <c r="AK3911" s="91"/>
      <c r="AL3911" s="91"/>
      <c r="AM3911" s="91"/>
      <c r="AN3911" s="91"/>
      <c r="AO3911" s="91"/>
    </row>
    <row r="3912" spans="34:41">
      <c r="AH3912" s="91"/>
      <c r="AI3912" s="91"/>
      <c r="AJ3912" s="91"/>
      <c r="AK3912" s="91"/>
      <c r="AL3912" s="91"/>
      <c r="AM3912" s="91"/>
      <c r="AN3912" s="91"/>
      <c r="AO3912" s="91"/>
    </row>
    <row r="3913" spans="34:41">
      <c r="AH3913" s="91"/>
      <c r="AI3913" s="91"/>
      <c r="AJ3913" s="91"/>
      <c r="AK3913" s="91"/>
      <c r="AL3913" s="91"/>
      <c r="AM3913" s="91"/>
      <c r="AN3913" s="91"/>
      <c r="AO3913" s="91"/>
    </row>
    <row r="3914" spans="34:41">
      <c r="AH3914" s="91"/>
      <c r="AI3914" s="91"/>
      <c r="AJ3914" s="91"/>
      <c r="AK3914" s="91"/>
      <c r="AL3914" s="91"/>
      <c r="AM3914" s="91"/>
      <c r="AN3914" s="91"/>
      <c r="AO3914" s="91"/>
    </row>
    <row r="3915" spans="34:41">
      <c r="AH3915" s="91"/>
      <c r="AI3915" s="91"/>
      <c r="AJ3915" s="91"/>
      <c r="AK3915" s="91"/>
      <c r="AL3915" s="91"/>
      <c r="AM3915" s="91"/>
      <c r="AN3915" s="91"/>
      <c r="AO3915" s="91"/>
    </row>
    <row r="3916" spans="34:41">
      <c r="AH3916" s="91"/>
      <c r="AI3916" s="91"/>
      <c r="AJ3916" s="91"/>
      <c r="AK3916" s="91"/>
      <c r="AL3916" s="91"/>
      <c r="AM3916" s="91"/>
      <c r="AN3916" s="91"/>
      <c r="AO3916" s="91"/>
    </row>
    <row r="3917" spans="34:41">
      <c r="AH3917" s="91"/>
      <c r="AI3917" s="91"/>
      <c r="AJ3917" s="91"/>
      <c r="AK3917" s="91"/>
      <c r="AL3917" s="91"/>
      <c r="AM3917" s="91"/>
      <c r="AN3917" s="91"/>
      <c r="AO3917" s="91"/>
    </row>
    <row r="3918" spans="34:41">
      <c r="AH3918" s="91"/>
      <c r="AI3918" s="91"/>
      <c r="AJ3918" s="91"/>
      <c r="AK3918" s="91"/>
      <c r="AL3918" s="91"/>
      <c r="AM3918" s="91"/>
      <c r="AN3918" s="91"/>
      <c r="AO3918" s="91"/>
    </row>
    <row r="3919" spans="34:41">
      <c r="AH3919" s="91"/>
      <c r="AI3919" s="91"/>
      <c r="AJ3919" s="91"/>
      <c r="AK3919" s="91"/>
      <c r="AL3919" s="91"/>
      <c r="AM3919" s="91"/>
      <c r="AN3919" s="91"/>
      <c r="AO3919" s="91"/>
    </row>
    <row r="3920" spans="34:41">
      <c r="AH3920" s="91"/>
      <c r="AI3920" s="91"/>
      <c r="AJ3920" s="91"/>
      <c r="AK3920" s="91"/>
      <c r="AL3920" s="91"/>
      <c r="AM3920" s="91"/>
      <c r="AN3920" s="91"/>
      <c r="AO3920" s="91"/>
    </row>
    <row r="3921" spans="34:41">
      <c r="AH3921" s="91"/>
      <c r="AI3921" s="91"/>
      <c r="AJ3921" s="91"/>
      <c r="AK3921" s="91"/>
      <c r="AL3921" s="91"/>
      <c r="AM3921" s="91"/>
      <c r="AN3921" s="91"/>
      <c r="AO3921" s="91"/>
    </row>
    <row r="3922" spans="34:41">
      <c r="AH3922" s="91"/>
      <c r="AI3922" s="91"/>
      <c r="AJ3922" s="91"/>
      <c r="AK3922" s="91"/>
      <c r="AL3922" s="91"/>
      <c r="AM3922" s="91"/>
      <c r="AN3922" s="91"/>
      <c r="AO3922" s="91"/>
    </row>
    <row r="3923" spans="34:41">
      <c r="AH3923" s="91"/>
      <c r="AI3923" s="91"/>
      <c r="AJ3923" s="91"/>
      <c r="AK3923" s="91"/>
      <c r="AL3923" s="91"/>
      <c r="AM3923" s="91"/>
      <c r="AN3923" s="91"/>
      <c r="AO3923" s="91"/>
    </row>
    <row r="3924" spans="34:41">
      <c r="AH3924" s="91"/>
      <c r="AI3924" s="91"/>
      <c r="AJ3924" s="91"/>
      <c r="AK3924" s="91"/>
      <c r="AL3924" s="91"/>
      <c r="AM3924" s="91"/>
      <c r="AN3924" s="91"/>
      <c r="AO3924" s="91"/>
    </row>
    <row r="3925" spans="34:41">
      <c r="AH3925" s="91"/>
      <c r="AI3925" s="91"/>
      <c r="AJ3925" s="91"/>
      <c r="AK3925" s="91"/>
      <c r="AL3925" s="91"/>
      <c r="AM3925" s="91"/>
      <c r="AN3925" s="91"/>
      <c r="AO3925" s="91"/>
    </row>
    <row r="3926" spans="34:41">
      <c r="AH3926" s="91"/>
      <c r="AI3926" s="91"/>
      <c r="AJ3926" s="91"/>
      <c r="AK3926" s="91"/>
      <c r="AL3926" s="91"/>
      <c r="AM3926" s="91"/>
      <c r="AN3926" s="91"/>
      <c r="AO3926" s="91"/>
    </row>
    <row r="3927" spans="34:41">
      <c r="AH3927" s="91"/>
      <c r="AI3927" s="91"/>
      <c r="AJ3927" s="91"/>
      <c r="AK3927" s="91"/>
      <c r="AL3927" s="91"/>
      <c r="AM3927" s="91"/>
      <c r="AN3927" s="91"/>
      <c r="AO3927" s="91"/>
    </row>
    <row r="3928" spans="34:41">
      <c r="AH3928" s="91"/>
      <c r="AI3928" s="91"/>
      <c r="AJ3928" s="91"/>
      <c r="AK3928" s="91"/>
      <c r="AL3928" s="91"/>
      <c r="AM3928" s="91"/>
      <c r="AN3928" s="91"/>
      <c r="AO3928" s="91"/>
    </row>
    <row r="3929" spans="34:41">
      <c r="AH3929" s="91"/>
      <c r="AI3929" s="91"/>
      <c r="AJ3929" s="91"/>
      <c r="AK3929" s="91"/>
      <c r="AL3929" s="91"/>
      <c r="AM3929" s="91"/>
      <c r="AN3929" s="91"/>
      <c r="AO3929" s="91"/>
    </row>
    <row r="3930" spans="34:41">
      <c r="AH3930" s="91"/>
      <c r="AI3930" s="91"/>
      <c r="AJ3930" s="91"/>
      <c r="AK3930" s="91"/>
      <c r="AL3930" s="91"/>
      <c r="AM3930" s="91"/>
      <c r="AN3930" s="91"/>
      <c r="AO3930" s="91"/>
    </row>
    <row r="3931" spans="34:41">
      <c r="AH3931" s="91"/>
      <c r="AI3931" s="91"/>
      <c r="AJ3931" s="91"/>
      <c r="AK3931" s="91"/>
      <c r="AL3931" s="91"/>
      <c r="AM3931" s="91"/>
      <c r="AN3931" s="91"/>
      <c r="AO3931" s="91"/>
    </row>
    <row r="3932" spans="34:41">
      <c r="AH3932" s="91"/>
      <c r="AI3932" s="91"/>
      <c r="AJ3932" s="91"/>
      <c r="AK3932" s="91"/>
      <c r="AL3932" s="91"/>
      <c r="AM3932" s="91"/>
      <c r="AN3932" s="91"/>
      <c r="AO3932" s="91"/>
    </row>
    <row r="3933" spans="34:41">
      <c r="AH3933" s="91"/>
      <c r="AI3933" s="91"/>
      <c r="AJ3933" s="91"/>
      <c r="AK3933" s="91"/>
      <c r="AL3933" s="91"/>
      <c r="AM3933" s="91"/>
      <c r="AN3933" s="91"/>
      <c r="AO3933" s="91"/>
    </row>
    <row r="3934" spans="34:41">
      <c r="AH3934" s="91"/>
      <c r="AI3934" s="91"/>
      <c r="AJ3934" s="91"/>
      <c r="AK3934" s="91"/>
      <c r="AL3934" s="91"/>
      <c r="AM3934" s="91"/>
      <c r="AN3934" s="91"/>
      <c r="AO3934" s="91"/>
    </row>
    <row r="3935" spans="34:41">
      <c r="AH3935" s="91"/>
      <c r="AI3935" s="91"/>
      <c r="AJ3935" s="91"/>
      <c r="AK3935" s="91"/>
      <c r="AL3935" s="91"/>
      <c r="AM3935" s="91"/>
      <c r="AN3935" s="91"/>
      <c r="AO3935" s="91"/>
    </row>
    <row r="3936" spans="34:41">
      <c r="AH3936" s="91"/>
      <c r="AI3936" s="91"/>
      <c r="AJ3936" s="91"/>
      <c r="AK3936" s="91"/>
      <c r="AL3936" s="91"/>
      <c r="AM3936" s="91"/>
      <c r="AN3936" s="91"/>
      <c r="AO3936" s="91"/>
    </row>
    <row r="3937" spans="34:41">
      <c r="AH3937" s="91"/>
      <c r="AI3937" s="91"/>
      <c r="AJ3937" s="91"/>
      <c r="AK3937" s="91"/>
      <c r="AL3937" s="91"/>
      <c r="AM3937" s="91"/>
      <c r="AN3937" s="91"/>
      <c r="AO3937" s="91"/>
    </row>
    <row r="3938" spans="34:41">
      <c r="AH3938" s="91"/>
      <c r="AI3938" s="91"/>
      <c r="AJ3938" s="91"/>
      <c r="AK3938" s="91"/>
      <c r="AL3938" s="91"/>
      <c r="AM3938" s="91"/>
      <c r="AN3938" s="91"/>
      <c r="AO3938" s="91"/>
    </row>
    <row r="3939" spans="34:41">
      <c r="AH3939" s="91"/>
      <c r="AI3939" s="91"/>
      <c r="AJ3939" s="91"/>
      <c r="AK3939" s="91"/>
      <c r="AL3939" s="91"/>
      <c r="AM3939" s="91"/>
      <c r="AN3939" s="91"/>
      <c r="AO3939" s="91"/>
    </row>
    <row r="3940" spans="34:41">
      <c r="AH3940" s="91"/>
      <c r="AI3940" s="91"/>
      <c r="AJ3940" s="91"/>
      <c r="AK3940" s="91"/>
      <c r="AL3940" s="91"/>
      <c r="AM3940" s="91"/>
      <c r="AN3940" s="91"/>
      <c r="AO3940" s="91"/>
    </row>
    <row r="3941" spans="34:41">
      <c r="AH3941" s="91"/>
      <c r="AI3941" s="91"/>
      <c r="AJ3941" s="91"/>
      <c r="AK3941" s="91"/>
      <c r="AL3941" s="91"/>
      <c r="AM3941" s="91"/>
      <c r="AN3941" s="91"/>
      <c r="AO3941" s="91"/>
    </row>
    <row r="3942" spans="34:41">
      <c r="AH3942" s="91"/>
      <c r="AI3942" s="91"/>
      <c r="AJ3942" s="91"/>
      <c r="AK3942" s="91"/>
      <c r="AL3942" s="91"/>
      <c r="AM3942" s="91"/>
      <c r="AN3942" s="91"/>
      <c r="AO3942" s="91"/>
    </row>
    <row r="3943" spans="34:41">
      <c r="AH3943" s="91"/>
      <c r="AI3943" s="91"/>
      <c r="AJ3943" s="91"/>
      <c r="AK3943" s="91"/>
      <c r="AL3943" s="91"/>
      <c r="AM3943" s="91"/>
      <c r="AN3943" s="91"/>
      <c r="AO3943" s="91"/>
    </row>
    <row r="3944" spans="34:41">
      <c r="AH3944" s="91"/>
      <c r="AI3944" s="91"/>
      <c r="AJ3944" s="91"/>
      <c r="AK3944" s="91"/>
      <c r="AL3944" s="91"/>
      <c r="AM3944" s="91"/>
      <c r="AN3944" s="91"/>
      <c r="AO3944" s="91"/>
    </row>
    <row r="3945" spans="34:41">
      <c r="AH3945" s="91"/>
      <c r="AI3945" s="91"/>
      <c r="AJ3945" s="91"/>
      <c r="AK3945" s="91"/>
      <c r="AL3945" s="91"/>
      <c r="AM3945" s="91"/>
      <c r="AN3945" s="91"/>
      <c r="AO3945" s="91"/>
    </row>
    <row r="3946" spans="34:41">
      <c r="AH3946" s="91"/>
      <c r="AI3946" s="91"/>
      <c r="AJ3946" s="91"/>
      <c r="AK3946" s="91"/>
      <c r="AL3946" s="91"/>
      <c r="AM3946" s="91"/>
      <c r="AN3946" s="91"/>
      <c r="AO3946" s="91"/>
    </row>
    <row r="3947" spans="34:41">
      <c r="AH3947" s="91"/>
      <c r="AI3947" s="91"/>
      <c r="AJ3947" s="91"/>
      <c r="AK3947" s="91"/>
      <c r="AL3947" s="91"/>
      <c r="AM3947" s="91"/>
      <c r="AN3947" s="91"/>
      <c r="AO3947" s="91"/>
    </row>
    <row r="3948" spans="34:41">
      <c r="AH3948" s="91"/>
      <c r="AI3948" s="91"/>
      <c r="AJ3948" s="91"/>
      <c r="AK3948" s="91"/>
      <c r="AL3948" s="91"/>
      <c r="AM3948" s="91"/>
      <c r="AN3948" s="91"/>
      <c r="AO3948" s="91"/>
    </row>
    <row r="3949" spans="34:41">
      <c r="AH3949" s="91"/>
      <c r="AI3949" s="91"/>
      <c r="AJ3949" s="91"/>
      <c r="AK3949" s="91"/>
      <c r="AL3949" s="91"/>
      <c r="AM3949" s="91"/>
      <c r="AN3949" s="91"/>
      <c r="AO3949" s="91"/>
    </row>
    <row r="3950" spans="34:41">
      <c r="AH3950" s="91"/>
      <c r="AI3950" s="91"/>
      <c r="AJ3950" s="91"/>
      <c r="AK3950" s="91"/>
      <c r="AL3950" s="91"/>
      <c r="AM3950" s="91"/>
      <c r="AN3950" s="91"/>
      <c r="AO3950" s="91"/>
    </row>
    <row r="3951" spans="34:41">
      <c r="AH3951" s="91"/>
      <c r="AI3951" s="91"/>
      <c r="AJ3951" s="91"/>
      <c r="AK3951" s="91"/>
      <c r="AL3951" s="91"/>
      <c r="AM3951" s="91"/>
      <c r="AN3951" s="91"/>
      <c r="AO3951" s="91"/>
    </row>
    <row r="3952" spans="34:41">
      <c r="AH3952" s="91"/>
      <c r="AI3952" s="91"/>
      <c r="AJ3952" s="91"/>
      <c r="AK3952" s="91"/>
      <c r="AL3952" s="91"/>
      <c r="AM3952" s="91"/>
      <c r="AN3952" s="91"/>
      <c r="AO3952" s="91"/>
    </row>
    <row r="3953" spans="34:41">
      <c r="AH3953" s="91"/>
      <c r="AI3953" s="91"/>
      <c r="AJ3953" s="91"/>
      <c r="AK3953" s="91"/>
      <c r="AL3953" s="91"/>
      <c r="AM3953" s="91"/>
      <c r="AN3953" s="91"/>
      <c r="AO3953" s="91"/>
    </row>
    <row r="3954" spans="34:41">
      <c r="AH3954" s="91"/>
      <c r="AI3954" s="91"/>
      <c r="AJ3954" s="91"/>
      <c r="AK3954" s="91"/>
      <c r="AL3954" s="91"/>
      <c r="AM3954" s="91"/>
      <c r="AN3954" s="91"/>
      <c r="AO3954" s="91"/>
    </row>
    <row r="3955" spans="34:41">
      <c r="AH3955" s="91"/>
      <c r="AI3955" s="91"/>
      <c r="AJ3955" s="91"/>
      <c r="AK3955" s="91"/>
      <c r="AL3955" s="91"/>
      <c r="AM3955" s="91"/>
      <c r="AN3955" s="91"/>
      <c r="AO3955" s="91"/>
    </row>
    <row r="3956" spans="34:41">
      <c r="AH3956" s="91"/>
      <c r="AI3956" s="91"/>
      <c r="AJ3956" s="91"/>
      <c r="AK3956" s="91"/>
      <c r="AL3956" s="91"/>
      <c r="AM3956" s="91"/>
      <c r="AN3956" s="91"/>
      <c r="AO3956" s="91"/>
    </row>
    <row r="3957" spans="34:41">
      <c r="AH3957" s="91"/>
      <c r="AI3957" s="91"/>
      <c r="AJ3957" s="91"/>
      <c r="AK3957" s="91"/>
      <c r="AL3957" s="91"/>
      <c r="AM3957" s="91"/>
      <c r="AN3957" s="91"/>
      <c r="AO3957" s="91"/>
    </row>
    <row r="3958" spans="34:41">
      <c r="AH3958" s="91"/>
      <c r="AI3958" s="91"/>
      <c r="AJ3958" s="91"/>
      <c r="AK3958" s="91"/>
      <c r="AL3958" s="91"/>
      <c r="AM3958" s="91"/>
      <c r="AN3958" s="91"/>
      <c r="AO3958" s="91"/>
    </row>
    <row r="3959" spans="34:41">
      <c r="AH3959" s="91"/>
      <c r="AI3959" s="91"/>
      <c r="AJ3959" s="91"/>
      <c r="AK3959" s="91"/>
      <c r="AL3959" s="91"/>
      <c r="AM3959" s="91"/>
      <c r="AN3959" s="91"/>
      <c r="AO3959" s="91"/>
    </row>
    <row r="3960" spans="34:41">
      <c r="AH3960" s="91"/>
      <c r="AI3960" s="91"/>
      <c r="AJ3960" s="91"/>
      <c r="AK3960" s="91"/>
      <c r="AL3960" s="91"/>
      <c r="AM3960" s="91"/>
      <c r="AN3960" s="91"/>
      <c r="AO3960" s="91"/>
    </row>
    <row r="3961" spans="34:41">
      <c r="AH3961" s="91"/>
      <c r="AI3961" s="91"/>
      <c r="AJ3961" s="91"/>
      <c r="AK3961" s="91"/>
      <c r="AL3961" s="91"/>
      <c r="AM3961" s="91"/>
      <c r="AN3961" s="91"/>
      <c r="AO3961" s="91"/>
    </row>
    <row r="3962" spans="34:41">
      <c r="AH3962" s="91"/>
      <c r="AI3962" s="91"/>
      <c r="AJ3962" s="91"/>
      <c r="AK3962" s="91"/>
      <c r="AL3962" s="91"/>
      <c r="AM3962" s="91"/>
      <c r="AN3962" s="91"/>
      <c r="AO3962" s="91"/>
    </row>
    <row r="3963" spans="34:41">
      <c r="AH3963" s="91"/>
      <c r="AI3963" s="91"/>
      <c r="AJ3963" s="91"/>
      <c r="AK3963" s="91"/>
      <c r="AL3963" s="91"/>
      <c r="AM3963" s="91"/>
      <c r="AN3963" s="91"/>
      <c r="AO3963" s="91"/>
    </row>
    <row r="3964" spans="34:41">
      <c r="AH3964" s="91"/>
      <c r="AI3964" s="91"/>
      <c r="AJ3964" s="91"/>
      <c r="AK3964" s="91"/>
      <c r="AL3964" s="91"/>
      <c r="AM3964" s="91"/>
      <c r="AN3964" s="91"/>
      <c r="AO3964" s="91"/>
    </row>
    <row r="3965" spans="34:41">
      <c r="AH3965" s="91"/>
      <c r="AI3965" s="91"/>
      <c r="AJ3965" s="91"/>
      <c r="AK3965" s="91"/>
      <c r="AL3965" s="91"/>
      <c r="AM3965" s="91"/>
      <c r="AN3965" s="91"/>
      <c r="AO3965" s="91"/>
    </row>
    <row r="3966" spans="34:41">
      <c r="AH3966" s="91"/>
      <c r="AI3966" s="91"/>
      <c r="AJ3966" s="91"/>
      <c r="AK3966" s="91"/>
      <c r="AL3966" s="91"/>
      <c r="AM3966" s="91"/>
      <c r="AN3966" s="91"/>
      <c r="AO3966" s="91"/>
    </row>
    <row r="3967" spans="34:41">
      <c r="AH3967" s="91"/>
      <c r="AI3967" s="91"/>
      <c r="AJ3967" s="91"/>
      <c r="AK3967" s="91"/>
      <c r="AL3967" s="91"/>
      <c r="AM3967" s="91"/>
      <c r="AN3967" s="91"/>
      <c r="AO3967" s="91"/>
    </row>
    <row r="3968" spans="34:41">
      <c r="AH3968" s="91"/>
      <c r="AI3968" s="91"/>
      <c r="AJ3968" s="91"/>
      <c r="AK3968" s="91"/>
      <c r="AL3968" s="91"/>
      <c r="AM3968" s="91"/>
      <c r="AN3968" s="91"/>
      <c r="AO3968" s="91"/>
    </row>
    <row r="3969" spans="34:41">
      <c r="AH3969" s="91"/>
      <c r="AI3969" s="91"/>
      <c r="AJ3969" s="91"/>
      <c r="AK3969" s="91"/>
      <c r="AL3969" s="91"/>
      <c r="AM3969" s="91"/>
      <c r="AN3969" s="91"/>
      <c r="AO3969" s="91"/>
    </row>
    <row r="3970" spans="34:41">
      <c r="AH3970" s="91"/>
      <c r="AI3970" s="91"/>
      <c r="AJ3970" s="91"/>
      <c r="AK3970" s="91"/>
      <c r="AL3970" s="91"/>
      <c r="AM3970" s="91"/>
      <c r="AN3970" s="91"/>
      <c r="AO3970" s="91"/>
    </row>
    <row r="3971" spans="34:41">
      <c r="AH3971" s="91"/>
      <c r="AI3971" s="91"/>
      <c r="AJ3971" s="91"/>
      <c r="AK3971" s="91"/>
      <c r="AL3971" s="91"/>
      <c r="AM3971" s="91"/>
      <c r="AN3971" s="91"/>
      <c r="AO3971" s="91"/>
    </row>
    <row r="3972" spans="34:41">
      <c r="AH3972" s="91"/>
      <c r="AI3972" s="91"/>
      <c r="AJ3972" s="91"/>
      <c r="AK3972" s="91"/>
      <c r="AL3972" s="91"/>
      <c r="AM3972" s="91"/>
      <c r="AN3972" s="91"/>
      <c r="AO3972" s="91"/>
    </row>
    <row r="3973" spans="34:41">
      <c r="AH3973" s="91"/>
      <c r="AI3973" s="91"/>
      <c r="AJ3973" s="91"/>
      <c r="AK3973" s="91"/>
      <c r="AL3973" s="91"/>
      <c r="AM3973" s="91"/>
      <c r="AN3973" s="91"/>
      <c r="AO3973" s="91"/>
    </row>
    <row r="3974" spans="34:41">
      <c r="AH3974" s="91"/>
      <c r="AI3974" s="91"/>
      <c r="AJ3974" s="91"/>
      <c r="AK3974" s="91"/>
      <c r="AL3974" s="91"/>
      <c r="AM3974" s="91"/>
      <c r="AN3974" s="91"/>
      <c r="AO3974" s="91"/>
    </row>
    <row r="3975" spans="34:41">
      <c r="AH3975" s="91"/>
      <c r="AI3975" s="91"/>
      <c r="AJ3975" s="91"/>
      <c r="AK3975" s="91"/>
      <c r="AL3975" s="91"/>
      <c r="AM3975" s="91"/>
      <c r="AN3975" s="91"/>
      <c r="AO3975" s="91"/>
    </row>
    <row r="3976" spans="34:41">
      <c r="AH3976" s="91"/>
      <c r="AI3976" s="91"/>
      <c r="AJ3976" s="91"/>
      <c r="AK3976" s="91"/>
      <c r="AL3976" s="91"/>
      <c r="AM3976" s="91"/>
      <c r="AN3976" s="91"/>
      <c r="AO3976" s="91"/>
    </row>
    <row r="3977" spans="34:41">
      <c r="AH3977" s="91"/>
      <c r="AI3977" s="91"/>
      <c r="AJ3977" s="91"/>
      <c r="AK3977" s="91"/>
      <c r="AL3977" s="91"/>
      <c r="AM3977" s="91"/>
      <c r="AN3977" s="91"/>
      <c r="AO3977" s="91"/>
    </row>
    <row r="3978" spans="34:41">
      <c r="AH3978" s="91"/>
      <c r="AI3978" s="91"/>
      <c r="AJ3978" s="91"/>
      <c r="AK3978" s="91"/>
      <c r="AL3978" s="91"/>
      <c r="AM3978" s="91"/>
      <c r="AN3978" s="91"/>
      <c r="AO3978" s="91"/>
    </row>
    <row r="3979" spans="34:41">
      <c r="AH3979" s="91"/>
      <c r="AI3979" s="91"/>
      <c r="AJ3979" s="91"/>
      <c r="AK3979" s="91"/>
      <c r="AL3979" s="91"/>
      <c r="AM3979" s="91"/>
      <c r="AN3979" s="91"/>
      <c r="AO3979" s="91"/>
    </row>
    <row r="3980" spans="34:41">
      <c r="AH3980" s="91"/>
      <c r="AI3980" s="91"/>
      <c r="AJ3980" s="91"/>
      <c r="AK3980" s="91"/>
      <c r="AL3980" s="91"/>
      <c r="AM3980" s="91"/>
      <c r="AN3980" s="91"/>
      <c r="AO3980" s="91"/>
    </row>
    <row r="3981" spans="34:41">
      <c r="AH3981" s="91"/>
      <c r="AI3981" s="91"/>
      <c r="AJ3981" s="91"/>
      <c r="AK3981" s="91"/>
      <c r="AL3981" s="91"/>
      <c r="AM3981" s="91"/>
      <c r="AN3981" s="91"/>
      <c r="AO3981" s="91"/>
    </row>
    <row r="3982" spans="34:41">
      <c r="AH3982" s="91"/>
      <c r="AI3982" s="91"/>
      <c r="AJ3982" s="91"/>
      <c r="AK3982" s="91"/>
      <c r="AL3982" s="91"/>
      <c r="AM3982" s="91"/>
      <c r="AN3982" s="91"/>
      <c r="AO3982" s="91"/>
    </row>
    <row r="3983" spans="34:41">
      <c r="AH3983" s="91"/>
      <c r="AI3983" s="91"/>
      <c r="AJ3983" s="91"/>
      <c r="AK3983" s="91"/>
      <c r="AL3983" s="91"/>
      <c r="AM3983" s="91"/>
      <c r="AN3983" s="91"/>
      <c r="AO3983" s="91"/>
    </row>
    <row r="3984" spans="34:41">
      <c r="AH3984" s="91"/>
      <c r="AI3984" s="91"/>
      <c r="AJ3984" s="91"/>
      <c r="AK3984" s="91"/>
      <c r="AL3984" s="91"/>
      <c r="AM3984" s="91"/>
      <c r="AN3984" s="91"/>
      <c r="AO3984" s="91"/>
    </row>
    <row r="3985" spans="34:41">
      <c r="AH3985" s="91"/>
      <c r="AI3985" s="91"/>
      <c r="AJ3985" s="91"/>
      <c r="AK3985" s="91"/>
      <c r="AL3985" s="91"/>
      <c r="AM3985" s="91"/>
      <c r="AN3985" s="91"/>
      <c r="AO3985" s="91"/>
    </row>
    <row r="3986" spans="34:41">
      <c r="AH3986" s="91"/>
      <c r="AI3986" s="91"/>
      <c r="AJ3986" s="91"/>
      <c r="AK3986" s="91"/>
      <c r="AL3986" s="91"/>
      <c r="AM3986" s="91"/>
      <c r="AN3986" s="91"/>
      <c r="AO3986" s="91"/>
    </row>
    <row r="3987" spans="34:41">
      <c r="AH3987" s="91"/>
      <c r="AI3987" s="91"/>
      <c r="AJ3987" s="91"/>
      <c r="AK3987" s="91"/>
      <c r="AL3987" s="91"/>
      <c r="AM3987" s="91"/>
      <c r="AN3987" s="91"/>
      <c r="AO3987" s="91"/>
    </row>
    <row r="3988" spans="34:41">
      <c r="AH3988" s="91"/>
      <c r="AI3988" s="91"/>
      <c r="AJ3988" s="91"/>
      <c r="AK3988" s="91"/>
      <c r="AL3988" s="91"/>
      <c r="AM3988" s="91"/>
      <c r="AN3988" s="91"/>
      <c r="AO3988" s="91"/>
    </row>
    <row r="3989" spans="34:41">
      <c r="AH3989" s="91"/>
      <c r="AI3989" s="91"/>
      <c r="AJ3989" s="91"/>
      <c r="AK3989" s="91"/>
      <c r="AL3989" s="91"/>
      <c r="AM3989" s="91"/>
      <c r="AN3989" s="91"/>
      <c r="AO3989" s="91"/>
    </row>
    <row r="3990" spans="34:41">
      <c r="AH3990" s="91"/>
      <c r="AI3990" s="91"/>
      <c r="AJ3990" s="91"/>
      <c r="AK3990" s="91"/>
      <c r="AL3990" s="91"/>
      <c r="AM3990" s="91"/>
      <c r="AN3990" s="91"/>
      <c r="AO3990" s="91"/>
    </row>
    <row r="3991" spans="34:41">
      <c r="AH3991" s="91"/>
      <c r="AI3991" s="91"/>
      <c r="AJ3991" s="91"/>
      <c r="AK3991" s="91"/>
      <c r="AL3991" s="91"/>
      <c r="AM3991" s="91"/>
      <c r="AN3991" s="91"/>
      <c r="AO3991" s="91"/>
    </row>
    <row r="3992" spans="34:41">
      <c r="AH3992" s="91"/>
      <c r="AI3992" s="91"/>
      <c r="AJ3992" s="91"/>
      <c r="AK3992" s="91"/>
      <c r="AL3992" s="91"/>
      <c r="AM3992" s="91"/>
      <c r="AN3992" s="91"/>
      <c r="AO3992" s="91"/>
    </row>
    <row r="3993" spans="34:41">
      <c r="AH3993" s="91"/>
      <c r="AI3993" s="91"/>
      <c r="AJ3993" s="91"/>
      <c r="AK3993" s="91"/>
      <c r="AL3993" s="91"/>
      <c r="AM3993" s="91"/>
      <c r="AN3993" s="91"/>
      <c r="AO3993" s="91"/>
    </row>
    <row r="3994" spans="34:41">
      <c r="AH3994" s="91"/>
      <c r="AI3994" s="91"/>
      <c r="AJ3994" s="91"/>
      <c r="AK3994" s="91"/>
      <c r="AL3994" s="91"/>
      <c r="AM3994" s="91"/>
      <c r="AN3994" s="91"/>
      <c r="AO3994" s="91"/>
    </row>
    <row r="3995" spans="34:41">
      <c r="AH3995" s="91"/>
      <c r="AI3995" s="91"/>
      <c r="AJ3995" s="91"/>
      <c r="AK3995" s="91"/>
      <c r="AL3995" s="91"/>
      <c r="AM3995" s="91"/>
      <c r="AN3995" s="91"/>
      <c r="AO3995" s="91"/>
    </row>
    <row r="3996" spans="34:41">
      <c r="AH3996" s="91"/>
      <c r="AI3996" s="91"/>
      <c r="AJ3996" s="91"/>
      <c r="AK3996" s="91"/>
      <c r="AL3996" s="91"/>
      <c r="AM3996" s="91"/>
      <c r="AN3996" s="91"/>
      <c r="AO3996" s="91"/>
    </row>
    <row r="3997" spans="34:41">
      <c r="AH3997" s="91"/>
      <c r="AI3997" s="91"/>
      <c r="AJ3997" s="91"/>
      <c r="AK3997" s="91"/>
      <c r="AL3997" s="91"/>
      <c r="AM3997" s="91"/>
      <c r="AN3997" s="91"/>
      <c r="AO3997" s="91"/>
    </row>
    <row r="3998" spans="34:41">
      <c r="AH3998" s="91"/>
      <c r="AI3998" s="91"/>
      <c r="AJ3998" s="91"/>
      <c r="AK3998" s="91"/>
      <c r="AL3998" s="91"/>
      <c r="AM3998" s="91"/>
      <c r="AN3998" s="91"/>
      <c r="AO3998" s="91"/>
    </row>
    <row r="3999" spans="34:41">
      <c r="AH3999" s="91"/>
      <c r="AI3999" s="91"/>
      <c r="AJ3999" s="91"/>
      <c r="AK3999" s="91"/>
      <c r="AL3999" s="91"/>
      <c r="AM3999" s="91"/>
      <c r="AN3999" s="91"/>
      <c r="AO3999" s="91"/>
    </row>
    <row r="4000" spans="34:41">
      <c r="AH4000" s="91"/>
      <c r="AI4000" s="91"/>
      <c r="AJ4000" s="91"/>
      <c r="AK4000" s="91"/>
      <c r="AL4000" s="91"/>
      <c r="AM4000" s="91"/>
      <c r="AN4000" s="91"/>
      <c r="AO4000" s="91"/>
    </row>
    <row r="4001" spans="34:41">
      <c r="AH4001" s="91"/>
      <c r="AI4001" s="91"/>
      <c r="AJ4001" s="91"/>
      <c r="AK4001" s="91"/>
      <c r="AL4001" s="91"/>
      <c r="AM4001" s="91"/>
      <c r="AN4001" s="91"/>
      <c r="AO4001" s="91"/>
    </row>
    <row r="4002" spans="34:41">
      <c r="AH4002" s="91"/>
      <c r="AI4002" s="91"/>
      <c r="AJ4002" s="91"/>
      <c r="AK4002" s="91"/>
      <c r="AL4002" s="91"/>
      <c r="AM4002" s="91"/>
      <c r="AN4002" s="91"/>
      <c r="AO4002" s="91"/>
    </row>
    <row r="4003" spans="34:41">
      <c r="AH4003" s="91"/>
      <c r="AI4003" s="91"/>
      <c r="AJ4003" s="91"/>
      <c r="AK4003" s="91"/>
      <c r="AL4003" s="91"/>
      <c r="AM4003" s="91"/>
      <c r="AN4003" s="91"/>
      <c r="AO4003" s="91"/>
    </row>
    <row r="4004" spans="34:41">
      <c r="AH4004" s="91"/>
      <c r="AI4004" s="91"/>
      <c r="AJ4004" s="91"/>
      <c r="AK4004" s="91"/>
      <c r="AL4004" s="91"/>
      <c r="AM4004" s="91"/>
      <c r="AN4004" s="91"/>
      <c r="AO4004" s="91"/>
    </row>
    <row r="4005" spans="34:41">
      <c r="AH4005" s="91"/>
      <c r="AI4005" s="91"/>
      <c r="AJ4005" s="91"/>
      <c r="AK4005" s="91"/>
      <c r="AL4005" s="91"/>
      <c r="AM4005" s="91"/>
      <c r="AN4005" s="91"/>
      <c r="AO4005" s="91"/>
    </row>
    <row r="4006" spans="34:41">
      <c r="AH4006" s="91"/>
      <c r="AI4006" s="91"/>
      <c r="AJ4006" s="91"/>
      <c r="AK4006" s="91"/>
      <c r="AL4006" s="91"/>
      <c r="AM4006" s="91"/>
      <c r="AN4006" s="91"/>
      <c r="AO4006" s="91"/>
    </row>
    <row r="4007" spans="34:41">
      <c r="AH4007" s="91"/>
      <c r="AI4007" s="91"/>
      <c r="AJ4007" s="91"/>
      <c r="AK4007" s="91"/>
      <c r="AL4007" s="91"/>
      <c r="AM4007" s="91"/>
      <c r="AN4007" s="91"/>
      <c r="AO4007" s="91"/>
    </row>
    <row r="4008" spans="34:41">
      <c r="AH4008" s="91"/>
      <c r="AI4008" s="91"/>
      <c r="AJ4008" s="91"/>
      <c r="AK4008" s="91"/>
      <c r="AL4008" s="91"/>
      <c r="AM4008" s="91"/>
      <c r="AN4008" s="91"/>
      <c r="AO4008" s="91"/>
    </row>
    <row r="4009" spans="34:41">
      <c r="AH4009" s="91"/>
      <c r="AI4009" s="91"/>
      <c r="AJ4009" s="91"/>
      <c r="AK4009" s="91"/>
      <c r="AL4009" s="91"/>
      <c r="AM4009" s="91"/>
      <c r="AN4009" s="91"/>
      <c r="AO4009" s="91"/>
    </row>
    <row r="4010" spans="34:41">
      <c r="AH4010" s="91"/>
      <c r="AI4010" s="91"/>
      <c r="AJ4010" s="91"/>
      <c r="AK4010" s="91"/>
      <c r="AL4010" s="91"/>
      <c r="AM4010" s="91"/>
      <c r="AN4010" s="91"/>
      <c r="AO4010" s="91"/>
    </row>
    <row r="4011" spans="34:41">
      <c r="AH4011" s="91"/>
      <c r="AI4011" s="91"/>
      <c r="AJ4011" s="91"/>
      <c r="AK4011" s="91"/>
      <c r="AL4011" s="91"/>
      <c r="AM4011" s="91"/>
      <c r="AN4011" s="91"/>
      <c r="AO4011" s="91"/>
    </row>
    <row r="4012" spans="34:41">
      <c r="AH4012" s="91"/>
      <c r="AI4012" s="91"/>
      <c r="AJ4012" s="91"/>
      <c r="AK4012" s="91"/>
      <c r="AL4012" s="91"/>
      <c r="AM4012" s="91"/>
      <c r="AN4012" s="91"/>
      <c r="AO4012" s="91"/>
    </row>
    <row r="4013" spans="34:41">
      <c r="AH4013" s="91"/>
      <c r="AI4013" s="91"/>
      <c r="AJ4013" s="91"/>
      <c r="AK4013" s="91"/>
      <c r="AL4013" s="91"/>
      <c r="AM4013" s="91"/>
      <c r="AN4013" s="91"/>
      <c r="AO4013" s="91"/>
    </row>
    <row r="4014" spans="34:41">
      <c r="AH4014" s="91"/>
      <c r="AI4014" s="91"/>
      <c r="AJ4014" s="91"/>
      <c r="AK4014" s="91"/>
      <c r="AL4014" s="91"/>
      <c r="AM4014" s="91"/>
      <c r="AN4014" s="91"/>
      <c r="AO4014" s="91"/>
    </row>
    <row r="4015" spans="34:41">
      <c r="AH4015" s="91"/>
      <c r="AI4015" s="91"/>
      <c r="AJ4015" s="91"/>
      <c r="AK4015" s="91"/>
      <c r="AL4015" s="91"/>
      <c r="AM4015" s="91"/>
      <c r="AN4015" s="91"/>
      <c r="AO4015" s="91"/>
    </row>
    <row r="4016" spans="34:41">
      <c r="AH4016" s="91"/>
      <c r="AI4016" s="91"/>
      <c r="AJ4016" s="91"/>
      <c r="AK4016" s="91"/>
      <c r="AL4016" s="91"/>
      <c r="AM4016" s="91"/>
      <c r="AN4016" s="91"/>
      <c r="AO4016" s="91"/>
    </row>
    <row r="4017" spans="34:41">
      <c r="AH4017" s="91"/>
      <c r="AI4017" s="91"/>
      <c r="AJ4017" s="91"/>
      <c r="AK4017" s="91"/>
      <c r="AL4017" s="91"/>
      <c r="AM4017" s="91"/>
      <c r="AN4017" s="91"/>
      <c r="AO4017" s="91"/>
    </row>
    <row r="4018" spans="34:41">
      <c r="AH4018" s="91"/>
      <c r="AI4018" s="91"/>
      <c r="AJ4018" s="91"/>
      <c r="AK4018" s="91"/>
      <c r="AL4018" s="91"/>
      <c r="AM4018" s="91"/>
      <c r="AN4018" s="91"/>
      <c r="AO4018" s="91"/>
    </row>
    <row r="4019" spans="34:41">
      <c r="AH4019" s="91"/>
      <c r="AI4019" s="91"/>
      <c r="AJ4019" s="91"/>
      <c r="AK4019" s="91"/>
      <c r="AL4019" s="91"/>
      <c r="AM4019" s="91"/>
      <c r="AN4019" s="91"/>
      <c r="AO4019" s="91"/>
    </row>
    <row r="4020" spans="34:41">
      <c r="AH4020" s="91"/>
      <c r="AI4020" s="91"/>
      <c r="AJ4020" s="91"/>
      <c r="AK4020" s="91"/>
      <c r="AL4020" s="91"/>
      <c r="AM4020" s="91"/>
      <c r="AN4020" s="91"/>
      <c r="AO4020" s="91"/>
    </row>
    <row r="4021" spans="34:41">
      <c r="AH4021" s="91"/>
      <c r="AI4021" s="91"/>
      <c r="AJ4021" s="91"/>
      <c r="AK4021" s="91"/>
      <c r="AL4021" s="91"/>
      <c r="AM4021" s="91"/>
      <c r="AN4021" s="91"/>
      <c r="AO4021" s="91"/>
    </row>
    <row r="4022" spans="34:41">
      <c r="AH4022" s="91"/>
      <c r="AI4022" s="91"/>
      <c r="AJ4022" s="91"/>
      <c r="AK4022" s="91"/>
      <c r="AL4022" s="91"/>
      <c r="AM4022" s="91"/>
      <c r="AN4022" s="91"/>
      <c r="AO4022" s="91"/>
    </row>
    <row r="4023" spans="34:41">
      <c r="AH4023" s="91"/>
      <c r="AI4023" s="91"/>
      <c r="AJ4023" s="91"/>
      <c r="AK4023" s="91"/>
      <c r="AL4023" s="91"/>
      <c r="AM4023" s="91"/>
      <c r="AN4023" s="91"/>
      <c r="AO4023" s="91"/>
    </row>
    <row r="4024" spans="34:41">
      <c r="AH4024" s="91"/>
      <c r="AI4024" s="91"/>
      <c r="AJ4024" s="91"/>
      <c r="AK4024" s="91"/>
      <c r="AL4024" s="91"/>
      <c r="AM4024" s="91"/>
      <c r="AN4024" s="91"/>
      <c r="AO4024" s="91"/>
    </row>
    <row r="4025" spans="34:41">
      <c r="AH4025" s="91"/>
      <c r="AI4025" s="91"/>
      <c r="AJ4025" s="91"/>
      <c r="AK4025" s="91"/>
      <c r="AL4025" s="91"/>
      <c r="AM4025" s="91"/>
      <c r="AN4025" s="91"/>
      <c r="AO4025" s="91"/>
    </row>
    <row r="4026" spans="34:41">
      <c r="AH4026" s="91"/>
      <c r="AI4026" s="91"/>
      <c r="AJ4026" s="91"/>
      <c r="AK4026" s="91"/>
      <c r="AL4026" s="91"/>
      <c r="AM4026" s="91"/>
      <c r="AN4026" s="91"/>
      <c r="AO4026" s="91"/>
    </row>
    <row r="4027" spans="34:41">
      <c r="AH4027" s="91"/>
      <c r="AI4027" s="91"/>
      <c r="AJ4027" s="91"/>
      <c r="AK4027" s="91"/>
      <c r="AL4027" s="91"/>
      <c r="AM4027" s="91"/>
      <c r="AN4027" s="91"/>
      <c r="AO4027" s="91"/>
    </row>
    <row r="4028" spans="34:41">
      <c r="AH4028" s="91"/>
      <c r="AI4028" s="91"/>
      <c r="AJ4028" s="91"/>
      <c r="AK4028" s="91"/>
      <c r="AL4028" s="91"/>
      <c r="AM4028" s="91"/>
      <c r="AN4028" s="91"/>
      <c r="AO4028" s="91"/>
    </row>
    <row r="4029" spans="34:41">
      <c r="AH4029" s="91"/>
      <c r="AI4029" s="91"/>
      <c r="AJ4029" s="91"/>
      <c r="AK4029" s="91"/>
      <c r="AL4029" s="91"/>
      <c r="AM4029" s="91"/>
      <c r="AN4029" s="91"/>
      <c r="AO4029" s="91"/>
    </row>
    <row r="4030" spans="34:41">
      <c r="AH4030" s="91"/>
      <c r="AI4030" s="91"/>
      <c r="AJ4030" s="91"/>
      <c r="AK4030" s="91"/>
      <c r="AL4030" s="91"/>
      <c r="AM4030" s="91"/>
      <c r="AN4030" s="91"/>
      <c r="AO4030" s="91"/>
    </row>
    <row r="4031" spans="34:41">
      <c r="AH4031" s="91"/>
      <c r="AI4031" s="91"/>
      <c r="AJ4031" s="91"/>
      <c r="AK4031" s="91"/>
      <c r="AL4031" s="91"/>
      <c r="AM4031" s="91"/>
      <c r="AN4031" s="91"/>
      <c r="AO4031" s="91"/>
    </row>
    <row r="4032" spans="34:41">
      <c r="AH4032" s="91"/>
      <c r="AI4032" s="91"/>
      <c r="AJ4032" s="91"/>
      <c r="AK4032" s="91"/>
      <c r="AL4032" s="91"/>
      <c r="AM4032" s="91"/>
      <c r="AN4032" s="91"/>
      <c r="AO4032" s="91"/>
    </row>
    <row r="4033" spans="34:41">
      <c r="AH4033" s="91"/>
      <c r="AI4033" s="91"/>
      <c r="AJ4033" s="91"/>
      <c r="AK4033" s="91"/>
      <c r="AL4033" s="91"/>
      <c r="AM4033" s="91"/>
      <c r="AN4033" s="91"/>
      <c r="AO4033" s="91"/>
    </row>
    <row r="4034" spans="34:41">
      <c r="AH4034" s="91"/>
      <c r="AI4034" s="91"/>
      <c r="AJ4034" s="91"/>
      <c r="AK4034" s="91"/>
      <c r="AL4034" s="91"/>
      <c r="AM4034" s="91"/>
      <c r="AN4034" s="91"/>
      <c r="AO4034" s="91"/>
    </row>
    <row r="4035" spans="34:41">
      <c r="AH4035" s="91"/>
      <c r="AI4035" s="91"/>
      <c r="AJ4035" s="91"/>
      <c r="AK4035" s="91"/>
      <c r="AL4035" s="91"/>
      <c r="AM4035" s="91"/>
      <c r="AN4035" s="91"/>
      <c r="AO4035" s="91"/>
    </row>
    <row r="4036" spans="34:41">
      <c r="AH4036" s="91"/>
      <c r="AI4036" s="91"/>
      <c r="AJ4036" s="91"/>
      <c r="AK4036" s="91"/>
      <c r="AL4036" s="91"/>
      <c r="AM4036" s="91"/>
      <c r="AN4036" s="91"/>
      <c r="AO4036" s="91"/>
    </row>
    <row r="4037" spans="34:41">
      <c r="AH4037" s="91"/>
      <c r="AI4037" s="91"/>
      <c r="AJ4037" s="91"/>
      <c r="AK4037" s="91"/>
      <c r="AL4037" s="91"/>
      <c r="AM4037" s="91"/>
      <c r="AN4037" s="91"/>
      <c r="AO4037" s="91"/>
    </row>
    <row r="4038" spans="34:41">
      <c r="AH4038" s="91"/>
      <c r="AI4038" s="91"/>
      <c r="AJ4038" s="91"/>
      <c r="AK4038" s="91"/>
      <c r="AL4038" s="91"/>
      <c r="AM4038" s="91"/>
      <c r="AN4038" s="91"/>
      <c r="AO4038" s="91"/>
    </row>
    <row r="4039" spans="34:41">
      <c r="AH4039" s="91"/>
      <c r="AI4039" s="91"/>
      <c r="AJ4039" s="91"/>
      <c r="AK4039" s="91"/>
      <c r="AL4039" s="91"/>
      <c r="AM4039" s="91"/>
      <c r="AN4039" s="91"/>
      <c r="AO4039" s="91"/>
    </row>
    <row r="4040" spans="34:41">
      <c r="AH4040" s="91"/>
      <c r="AI4040" s="91"/>
      <c r="AJ4040" s="91"/>
      <c r="AK4040" s="91"/>
      <c r="AL4040" s="91"/>
      <c r="AM4040" s="91"/>
      <c r="AN4040" s="91"/>
      <c r="AO4040" s="91"/>
    </row>
    <row r="4041" spans="34:41">
      <c r="AH4041" s="91"/>
      <c r="AI4041" s="91"/>
      <c r="AJ4041" s="91"/>
      <c r="AK4041" s="91"/>
      <c r="AL4041" s="91"/>
      <c r="AM4041" s="91"/>
      <c r="AN4041" s="91"/>
      <c r="AO4041" s="91"/>
    </row>
    <row r="4042" spans="34:41">
      <c r="AH4042" s="91"/>
      <c r="AI4042" s="91"/>
      <c r="AJ4042" s="91"/>
      <c r="AK4042" s="91"/>
      <c r="AL4042" s="91"/>
      <c r="AM4042" s="91"/>
      <c r="AN4042" s="91"/>
      <c r="AO4042" s="91"/>
    </row>
    <row r="4043" spans="34:41">
      <c r="AH4043" s="91"/>
      <c r="AI4043" s="91"/>
      <c r="AJ4043" s="91"/>
      <c r="AK4043" s="91"/>
      <c r="AL4043" s="91"/>
      <c r="AM4043" s="91"/>
      <c r="AN4043" s="91"/>
      <c r="AO4043" s="91"/>
    </row>
    <row r="4044" spans="34:41">
      <c r="AH4044" s="91"/>
      <c r="AI4044" s="91"/>
      <c r="AJ4044" s="91"/>
      <c r="AK4044" s="91"/>
      <c r="AL4044" s="91"/>
      <c r="AM4044" s="91"/>
      <c r="AN4044" s="91"/>
      <c r="AO4044" s="91"/>
    </row>
    <row r="4045" spans="34:41">
      <c r="AH4045" s="91"/>
      <c r="AI4045" s="91"/>
      <c r="AJ4045" s="91"/>
      <c r="AK4045" s="91"/>
      <c r="AL4045" s="91"/>
      <c r="AM4045" s="91"/>
      <c r="AN4045" s="91"/>
      <c r="AO4045" s="91"/>
    </row>
    <row r="4046" spans="34:41">
      <c r="AH4046" s="91"/>
      <c r="AI4046" s="91"/>
      <c r="AJ4046" s="91"/>
      <c r="AK4046" s="91"/>
      <c r="AL4046" s="91"/>
      <c r="AM4046" s="91"/>
      <c r="AN4046" s="91"/>
      <c r="AO4046" s="91"/>
    </row>
    <row r="4047" spans="34:41">
      <c r="AH4047" s="91"/>
      <c r="AI4047" s="91"/>
      <c r="AJ4047" s="91"/>
      <c r="AK4047" s="91"/>
      <c r="AL4047" s="91"/>
      <c r="AM4047" s="91"/>
      <c r="AN4047" s="91"/>
      <c r="AO4047" s="91"/>
    </row>
    <row r="4048" spans="34:41">
      <c r="AH4048" s="91"/>
      <c r="AI4048" s="91"/>
      <c r="AJ4048" s="91"/>
      <c r="AK4048" s="91"/>
      <c r="AL4048" s="91"/>
      <c r="AM4048" s="91"/>
      <c r="AN4048" s="91"/>
      <c r="AO4048" s="91"/>
    </row>
    <row r="4049" spans="34:41">
      <c r="AH4049" s="91"/>
      <c r="AI4049" s="91"/>
      <c r="AJ4049" s="91"/>
      <c r="AK4049" s="91"/>
      <c r="AL4049" s="91"/>
      <c r="AM4049" s="91"/>
      <c r="AN4049" s="91"/>
      <c r="AO4049" s="91"/>
    </row>
    <row r="4050" spans="34:41">
      <c r="AH4050" s="91"/>
      <c r="AI4050" s="91"/>
      <c r="AJ4050" s="91"/>
      <c r="AK4050" s="91"/>
      <c r="AL4050" s="91"/>
      <c r="AM4050" s="91"/>
      <c r="AN4050" s="91"/>
      <c r="AO4050" s="91"/>
    </row>
    <row r="4051" spans="34:41">
      <c r="AH4051" s="91"/>
      <c r="AI4051" s="91"/>
      <c r="AJ4051" s="91"/>
      <c r="AK4051" s="91"/>
      <c r="AL4051" s="91"/>
      <c r="AM4051" s="91"/>
      <c r="AN4051" s="91"/>
      <c r="AO4051" s="91"/>
    </row>
    <row r="4052" spans="34:41">
      <c r="AH4052" s="91"/>
      <c r="AI4052" s="91"/>
      <c r="AJ4052" s="91"/>
      <c r="AK4052" s="91"/>
      <c r="AL4052" s="91"/>
      <c r="AM4052" s="91"/>
      <c r="AN4052" s="91"/>
      <c r="AO4052" s="91"/>
    </row>
    <row r="4053" spans="34:41">
      <c r="AH4053" s="91"/>
      <c r="AI4053" s="91"/>
      <c r="AJ4053" s="91"/>
      <c r="AK4053" s="91"/>
      <c r="AL4053" s="91"/>
      <c r="AM4053" s="91"/>
      <c r="AN4053" s="91"/>
      <c r="AO4053" s="91"/>
    </row>
    <row r="4054" spans="34:41">
      <c r="AH4054" s="91"/>
      <c r="AI4054" s="91"/>
      <c r="AJ4054" s="91"/>
      <c r="AK4054" s="91"/>
      <c r="AL4054" s="91"/>
      <c r="AM4054" s="91"/>
      <c r="AN4054" s="91"/>
      <c r="AO4054" s="91"/>
    </row>
    <row r="4055" spans="34:41">
      <c r="AH4055" s="91"/>
      <c r="AI4055" s="91"/>
      <c r="AJ4055" s="91"/>
      <c r="AK4055" s="91"/>
      <c r="AL4055" s="91"/>
      <c r="AM4055" s="91"/>
      <c r="AN4055" s="91"/>
      <c r="AO4055" s="91"/>
    </row>
    <row r="4056" spans="34:41">
      <c r="AH4056" s="91"/>
      <c r="AI4056" s="91"/>
      <c r="AJ4056" s="91"/>
      <c r="AK4056" s="91"/>
      <c r="AL4056" s="91"/>
      <c r="AM4056" s="91"/>
      <c r="AN4056" s="91"/>
      <c r="AO4056" s="91"/>
    </row>
    <row r="4057" spans="34:41">
      <c r="AH4057" s="91"/>
      <c r="AI4057" s="91"/>
      <c r="AJ4057" s="91"/>
      <c r="AK4057" s="91"/>
      <c r="AL4057" s="91"/>
      <c r="AM4057" s="91"/>
      <c r="AN4057" s="91"/>
      <c r="AO4057" s="91"/>
    </row>
    <row r="4058" spans="34:41">
      <c r="AH4058" s="91"/>
      <c r="AI4058" s="91"/>
      <c r="AJ4058" s="91"/>
      <c r="AK4058" s="91"/>
      <c r="AL4058" s="91"/>
      <c r="AM4058" s="91"/>
      <c r="AN4058" s="91"/>
      <c r="AO4058" s="91"/>
    </row>
    <row r="4059" spans="34:41">
      <c r="AH4059" s="91"/>
      <c r="AI4059" s="91"/>
      <c r="AJ4059" s="91"/>
      <c r="AK4059" s="91"/>
      <c r="AL4059" s="91"/>
      <c r="AM4059" s="91"/>
      <c r="AN4059" s="91"/>
      <c r="AO4059" s="91"/>
    </row>
    <row r="4060" spans="34:41">
      <c r="AH4060" s="91"/>
      <c r="AI4060" s="91"/>
      <c r="AJ4060" s="91"/>
      <c r="AK4060" s="91"/>
      <c r="AL4060" s="91"/>
      <c r="AM4060" s="91"/>
      <c r="AN4060" s="91"/>
      <c r="AO4060" s="91"/>
    </row>
    <row r="4061" spans="34:41">
      <c r="AH4061" s="91"/>
      <c r="AI4061" s="91"/>
      <c r="AJ4061" s="91"/>
      <c r="AK4061" s="91"/>
      <c r="AL4061" s="91"/>
      <c r="AM4061" s="91"/>
      <c r="AN4061" s="91"/>
      <c r="AO4061" s="91"/>
    </row>
    <row r="4062" spans="34:41">
      <c r="AH4062" s="91"/>
      <c r="AI4062" s="91"/>
      <c r="AJ4062" s="91"/>
      <c r="AK4062" s="91"/>
      <c r="AL4062" s="91"/>
      <c r="AM4062" s="91"/>
      <c r="AN4062" s="91"/>
      <c r="AO4062" s="91"/>
    </row>
    <row r="4063" spans="34:41">
      <c r="AH4063" s="91"/>
      <c r="AI4063" s="91"/>
      <c r="AJ4063" s="91"/>
      <c r="AK4063" s="91"/>
      <c r="AL4063" s="91"/>
      <c r="AM4063" s="91"/>
      <c r="AN4063" s="91"/>
      <c r="AO4063" s="91"/>
    </row>
    <row r="4064" spans="34:41">
      <c r="AH4064" s="91"/>
      <c r="AI4064" s="91"/>
      <c r="AJ4064" s="91"/>
      <c r="AK4064" s="91"/>
      <c r="AL4064" s="91"/>
      <c r="AM4064" s="91"/>
      <c r="AN4064" s="91"/>
      <c r="AO4064" s="91"/>
    </row>
    <row r="4065" spans="34:41">
      <c r="AH4065" s="91"/>
      <c r="AI4065" s="91"/>
      <c r="AJ4065" s="91"/>
      <c r="AK4065" s="91"/>
      <c r="AL4065" s="91"/>
      <c r="AM4065" s="91"/>
      <c r="AN4065" s="91"/>
      <c r="AO4065" s="91"/>
    </row>
    <row r="4066" spans="34:41">
      <c r="AH4066" s="91"/>
      <c r="AI4066" s="91"/>
      <c r="AJ4066" s="91"/>
      <c r="AK4066" s="91"/>
      <c r="AL4066" s="91"/>
      <c r="AM4066" s="91"/>
      <c r="AN4066" s="91"/>
      <c r="AO4066" s="91"/>
    </row>
    <row r="4067" spans="34:41">
      <c r="AH4067" s="91"/>
      <c r="AI4067" s="91"/>
      <c r="AJ4067" s="91"/>
      <c r="AK4067" s="91"/>
      <c r="AL4067" s="91"/>
      <c r="AM4067" s="91"/>
      <c r="AN4067" s="91"/>
      <c r="AO4067" s="91"/>
    </row>
    <row r="4068" spans="34:41">
      <c r="AH4068" s="91"/>
      <c r="AI4068" s="91"/>
      <c r="AJ4068" s="91"/>
      <c r="AK4068" s="91"/>
      <c r="AL4068" s="91"/>
      <c r="AM4068" s="91"/>
      <c r="AN4068" s="91"/>
      <c r="AO4068" s="91"/>
    </row>
    <row r="4069" spans="34:41">
      <c r="AH4069" s="91"/>
      <c r="AI4069" s="91"/>
      <c r="AJ4069" s="91"/>
      <c r="AK4069" s="91"/>
      <c r="AL4069" s="91"/>
      <c r="AM4069" s="91"/>
      <c r="AN4069" s="91"/>
      <c r="AO4069" s="91"/>
    </row>
    <row r="4070" spans="34:41">
      <c r="AH4070" s="91"/>
      <c r="AI4070" s="91"/>
      <c r="AJ4070" s="91"/>
      <c r="AK4070" s="91"/>
      <c r="AL4070" s="91"/>
      <c r="AM4070" s="91"/>
      <c r="AN4070" s="91"/>
      <c r="AO4070" s="91"/>
    </row>
    <row r="4071" spans="34:41">
      <c r="AH4071" s="91"/>
      <c r="AI4071" s="91"/>
      <c r="AJ4071" s="91"/>
      <c r="AK4071" s="91"/>
      <c r="AL4071" s="91"/>
      <c r="AM4071" s="91"/>
      <c r="AN4071" s="91"/>
      <c r="AO4071" s="91"/>
    </row>
    <row r="4072" spans="34:41">
      <c r="AH4072" s="91"/>
      <c r="AI4072" s="91"/>
      <c r="AJ4072" s="91"/>
      <c r="AK4072" s="91"/>
      <c r="AL4072" s="91"/>
      <c r="AM4072" s="91"/>
      <c r="AN4072" s="91"/>
      <c r="AO4072" s="91"/>
    </row>
    <row r="4073" spans="34:41">
      <c r="AH4073" s="91"/>
      <c r="AI4073" s="91"/>
      <c r="AJ4073" s="91"/>
      <c r="AK4073" s="91"/>
      <c r="AL4073" s="91"/>
      <c r="AM4073" s="91"/>
      <c r="AN4073" s="91"/>
      <c r="AO4073" s="91"/>
    </row>
    <row r="4074" spans="34:41">
      <c r="AH4074" s="91"/>
      <c r="AI4074" s="91"/>
      <c r="AJ4074" s="91"/>
      <c r="AK4074" s="91"/>
      <c r="AL4074" s="91"/>
      <c r="AM4074" s="91"/>
      <c r="AN4074" s="91"/>
      <c r="AO4074" s="91"/>
    </row>
    <row r="4075" spans="34:41">
      <c r="AH4075" s="91"/>
      <c r="AI4075" s="91"/>
      <c r="AJ4075" s="91"/>
      <c r="AK4075" s="91"/>
      <c r="AL4075" s="91"/>
      <c r="AM4075" s="91"/>
      <c r="AN4075" s="91"/>
      <c r="AO4075" s="91"/>
    </row>
    <row r="4076" spans="34:41">
      <c r="AH4076" s="91"/>
      <c r="AI4076" s="91"/>
      <c r="AJ4076" s="91"/>
      <c r="AK4076" s="91"/>
      <c r="AL4076" s="91"/>
      <c r="AM4076" s="91"/>
      <c r="AN4076" s="91"/>
      <c r="AO4076" s="91"/>
    </row>
    <row r="4077" spans="34:41">
      <c r="AH4077" s="91"/>
      <c r="AI4077" s="91"/>
      <c r="AJ4077" s="91"/>
      <c r="AK4077" s="91"/>
      <c r="AL4077" s="91"/>
      <c r="AM4077" s="91"/>
      <c r="AN4077" s="91"/>
      <c r="AO4077" s="91"/>
    </row>
    <row r="4078" spans="34:41">
      <c r="AH4078" s="91"/>
      <c r="AI4078" s="91"/>
      <c r="AJ4078" s="91"/>
      <c r="AK4078" s="91"/>
      <c r="AL4078" s="91"/>
      <c r="AM4078" s="91"/>
      <c r="AN4078" s="91"/>
      <c r="AO4078" s="91"/>
    </row>
    <row r="4079" spans="34:41">
      <c r="AH4079" s="91"/>
      <c r="AI4079" s="91"/>
      <c r="AJ4079" s="91"/>
      <c r="AK4079" s="91"/>
      <c r="AL4079" s="91"/>
      <c r="AM4079" s="91"/>
      <c r="AN4079" s="91"/>
      <c r="AO4079" s="91"/>
    </row>
    <row r="4080" spans="34:41">
      <c r="AH4080" s="91"/>
      <c r="AI4080" s="91"/>
      <c r="AJ4080" s="91"/>
      <c r="AK4080" s="91"/>
      <c r="AL4080" s="91"/>
      <c r="AM4080" s="91"/>
      <c r="AN4080" s="91"/>
      <c r="AO4080" s="91"/>
    </row>
    <row r="4081" spans="34:41">
      <c r="AH4081" s="91"/>
      <c r="AI4081" s="91"/>
      <c r="AJ4081" s="91"/>
      <c r="AK4081" s="91"/>
      <c r="AL4081" s="91"/>
      <c r="AM4081" s="91"/>
      <c r="AN4081" s="91"/>
      <c r="AO4081" s="91"/>
    </row>
    <row r="4082" spans="34:41">
      <c r="AH4082" s="91"/>
      <c r="AI4082" s="91"/>
      <c r="AJ4082" s="91"/>
      <c r="AK4082" s="91"/>
      <c r="AL4082" s="91"/>
      <c r="AM4082" s="91"/>
      <c r="AN4082" s="91"/>
      <c r="AO4082" s="91"/>
    </row>
    <row r="4083" spans="34:41">
      <c r="AH4083" s="91"/>
      <c r="AI4083" s="91"/>
      <c r="AJ4083" s="91"/>
      <c r="AK4083" s="91"/>
      <c r="AL4083" s="91"/>
      <c r="AM4083" s="91"/>
      <c r="AN4083" s="91"/>
      <c r="AO4083" s="91"/>
    </row>
    <row r="4084" spans="34:41">
      <c r="AH4084" s="91"/>
      <c r="AI4084" s="91"/>
      <c r="AJ4084" s="91"/>
      <c r="AK4084" s="91"/>
      <c r="AL4084" s="91"/>
      <c r="AM4084" s="91"/>
      <c r="AN4084" s="91"/>
      <c r="AO4084" s="91"/>
    </row>
    <row r="4085" spans="34:41">
      <c r="AH4085" s="91"/>
      <c r="AI4085" s="91"/>
      <c r="AJ4085" s="91"/>
      <c r="AK4085" s="91"/>
      <c r="AL4085" s="91"/>
      <c r="AM4085" s="91"/>
      <c r="AN4085" s="91"/>
      <c r="AO4085" s="91"/>
    </row>
    <row r="4086" spans="34:41">
      <c r="AH4086" s="91"/>
      <c r="AI4086" s="91"/>
      <c r="AJ4086" s="91"/>
      <c r="AK4086" s="91"/>
      <c r="AL4086" s="91"/>
      <c r="AM4086" s="91"/>
      <c r="AN4086" s="91"/>
      <c r="AO4086" s="91"/>
    </row>
    <row r="4087" spans="34:41">
      <c r="AH4087" s="91"/>
      <c r="AI4087" s="91"/>
      <c r="AJ4087" s="91"/>
      <c r="AK4087" s="91"/>
      <c r="AL4087" s="91"/>
      <c r="AM4087" s="91"/>
      <c r="AN4087" s="91"/>
      <c r="AO4087" s="91"/>
    </row>
    <row r="4088" spans="34:41">
      <c r="AH4088" s="91"/>
      <c r="AI4088" s="91"/>
      <c r="AJ4088" s="91"/>
      <c r="AK4088" s="91"/>
      <c r="AL4088" s="91"/>
      <c r="AM4088" s="91"/>
      <c r="AN4088" s="91"/>
      <c r="AO4088" s="91"/>
    </row>
    <row r="4089" spans="34:41">
      <c r="AH4089" s="91"/>
      <c r="AI4089" s="91"/>
      <c r="AJ4089" s="91"/>
      <c r="AK4089" s="91"/>
      <c r="AL4089" s="91"/>
      <c r="AM4089" s="91"/>
      <c r="AN4089" s="91"/>
      <c r="AO4089" s="91"/>
    </row>
    <row r="4090" spans="34:41">
      <c r="AH4090" s="91"/>
      <c r="AI4090" s="91"/>
      <c r="AJ4090" s="91"/>
      <c r="AK4090" s="91"/>
      <c r="AL4090" s="91"/>
      <c r="AM4090" s="91"/>
      <c r="AN4090" s="91"/>
      <c r="AO4090" s="91"/>
    </row>
    <row r="4091" spans="34:41">
      <c r="AH4091" s="91"/>
      <c r="AI4091" s="91"/>
      <c r="AJ4091" s="91"/>
      <c r="AK4091" s="91"/>
      <c r="AL4091" s="91"/>
      <c r="AM4091" s="91"/>
      <c r="AN4091" s="91"/>
      <c r="AO4091" s="91"/>
    </row>
    <row r="4092" spans="34:41">
      <c r="AH4092" s="91"/>
      <c r="AI4092" s="91"/>
      <c r="AJ4092" s="91"/>
      <c r="AK4092" s="91"/>
      <c r="AL4092" s="91"/>
      <c r="AM4092" s="91"/>
      <c r="AN4092" s="91"/>
      <c r="AO4092" s="91"/>
    </row>
    <row r="4093" spans="34:41">
      <c r="AH4093" s="91"/>
      <c r="AI4093" s="91"/>
      <c r="AJ4093" s="91"/>
      <c r="AK4093" s="91"/>
      <c r="AL4093" s="91"/>
      <c r="AM4093" s="91"/>
      <c r="AN4093" s="91"/>
      <c r="AO4093" s="91"/>
    </row>
    <row r="4094" spans="34:41">
      <c r="AH4094" s="91"/>
      <c r="AI4094" s="91"/>
      <c r="AJ4094" s="91"/>
      <c r="AK4094" s="91"/>
      <c r="AL4094" s="91"/>
      <c r="AM4094" s="91"/>
      <c r="AN4094" s="91"/>
      <c r="AO4094" s="91"/>
    </row>
    <row r="4095" spans="34:41">
      <c r="AH4095" s="91"/>
      <c r="AI4095" s="91"/>
      <c r="AJ4095" s="91"/>
      <c r="AK4095" s="91"/>
      <c r="AL4095" s="91"/>
      <c r="AM4095" s="91"/>
      <c r="AN4095" s="91"/>
      <c r="AO4095" s="91"/>
    </row>
    <row r="4096" spans="34:41">
      <c r="AH4096" s="91"/>
      <c r="AI4096" s="91"/>
      <c r="AJ4096" s="91"/>
      <c r="AK4096" s="91"/>
      <c r="AL4096" s="91"/>
      <c r="AM4096" s="91"/>
      <c r="AN4096" s="91"/>
      <c r="AO4096" s="91"/>
    </row>
    <row r="4097" spans="34:41">
      <c r="AH4097" s="91"/>
      <c r="AI4097" s="91"/>
      <c r="AJ4097" s="91"/>
      <c r="AK4097" s="91"/>
      <c r="AL4097" s="91"/>
      <c r="AM4097" s="91"/>
      <c r="AN4097" s="91"/>
      <c r="AO4097" s="91"/>
    </row>
    <row r="4098" spans="34:41">
      <c r="AH4098" s="91"/>
      <c r="AI4098" s="91"/>
      <c r="AJ4098" s="91"/>
      <c r="AK4098" s="91"/>
      <c r="AL4098" s="91"/>
      <c r="AM4098" s="91"/>
      <c r="AN4098" s="91"/>
      <c r="AO4098" s="91"/>
    </row>
    <row r="4099" spans="34:41">
      <c r="AH4099" s="91"/>
      <c r="AI4099" s="91"/>
      <c r="AJ4099" s="91"/>
      <c r="AK4099" s="91"/>
      <c r="AL4099" s="91"/>
      <c r="AM4099" s="91"/>
      <c r="AN4099" s="91"/>
      <c r="AO4099" s="91"/>
    </row>
    <row r="4100" spans="34:41">
      <c r="AH4100" s="91"/>
      <c r="AI4100" s="91"/>
      <c r="AJ4100" s="91"/>
      <c r="AK4100" s="91"/>
      <c r="AL4100" s="91"/>
      <c r="AM4100" s="91"/>
      <c r="AN4100" s="91"/>
      <c r="AO4100" s="91"/>
    </row>
    <row r="4101" spans="34:41">
      <c r="AH4101" s="91"/>
      <c r="AI4101" s="91"/>
      <c r="AJ4101" s="91"/>
      <c r="AK4101" s="91"/>
      <c r="AL4101" s="91"/>
      <c r="AM4101" s="91"/>
      <c r="AN4101" s="91"/>
      <c r="AO4101" s="91"/>
    </row>
    <row r="4102" spans="34:41">
      <c r="AH4102" s="91"/>
      <c r="AI4102" s="91"/>
      <c r="AJ4102" s="91"/>
      <c r="AK4102" s="91"/>
      <c r="AL4102" s="91"/>
      <c r="AM4102" s="91"/>
      <c r="AN4102" s="91"/>
      <c r="AO4102" s="91"/>
    </row>
    <row r="4103" spans="34:41">
      <c r="AH4103" s="91"/>
      <c r="AI4103" s="91"/>
      <c r="AJ4103" s="91"/>
      <c r="AK4103" s="91"/>
      <c r="AL4103" s="91"/>
      <c r="AM4103" s="91"/>
      <c r="AN4103" s="91"/>
      <c r="AO4103" s="91"/>
    </row>
    <row r="4104" spans="34:41">
      <c r="AH4104" s="91"/>
      <c r="AI4104" s="91"/>
      <c r="AJ4104" s="91"/>
      <c r="AK4104" s="91"/>
      <c r="AL4104" s="91"/>
      <c r="AM4104" s="91"/>
      <c r="AN4104" s="91"/>
      <c r="AO4104" s="91"/>
    </row>
    <row r="4105" spans="34:41">
      <c r="AH4105" s="91"/>
      <c r="AI4105" s="91"/>
      <c r="AJ4105" s="91"/>
      <c r="AK4105" s="91"/>
      <c r="AL4105" s="91"/>
      <c r="AM4105" s="91"/>
      <c r="AN4105" s="91"/>
      <c r="AO4105" s="91"/>
    </row>
    <row r="4106" spans="34:41">
      <c r="AH4106" s="91"/>
      <c r="AI4106" s="91"/>
      <c r="AJ4106" s="91"/>
      <c r="AK4106" s="91"/>
      <c r="AL4106" s="91"/>
      <c r="AM4106" s="91"/>
      <c r="AN4106" s="91"/>
      <c r="AO4106" s="91"/>
    </row>
    <row r="4107" spans="34:41">
      <c r="AH4107" s="91"/>
      <c r="AI4107" s="91"/>
      <c r="AJ4107" s="91"/>
      <c r="AK4107" s="91"/>
      <c r="AL4107" s="91"/>
      <c r="AM4107" s="91"/>
      <c r="AN4107" s="91"/>
      <c r="AO4107" s="91"/>
    </row>
    <row r="4108" spans="34:41">
      <c r="AH4108" s="91"/>
      <c r="AI4108" s="91"/>
      <c r="AJ4108" s="91"/>
      <c r="AK4108" s="91"/>
      <c r="AL4108" s="91"/>
      <c r="AM4108" s="91"/>
      <c r="AN4108" s="91"/>
      <c r="AO4108" s="91"/>
    </row>
    <row r="4109" spans="34:41">
      <c r="AH4109" s="91"/>
      <c r="AI4109" s="91"/>
      <c r="AJ4109" s="91"/>
      <c r="AK4109" s="91"/>
      <c r="AL4109" s="91"/>
      <c r="AM4109" s="91"/>
      <c r="AN4109" s="91"/>
      <c r="AO4109" s="91"/>
    </row>
    <row r="4110" spans="34:41">
      <c r="AH4110" s="91"/>
      <c r="AI4110" s="91"/>
      <c r="AJ4110" s="91"/>
      <c r="AK4110" s="91"/>
      <c r="AL4110" s="91"/>
      <c r="AM4110" s="91"/>
      <c r="AN4110" s="91"/>
      <c r="AO4110" s="91"/>
    </row>
    <row r="4111" spans="34:41">
      <c r="AH4111" s="91"/>
      <c r="AI4111" s="91"/>
      <c r="AJ4111" s="91"/>
      <c r="AK4111" s="91"/>
      <c r="AL4111" s="91"/>
      <c r="AM4111" s="91"/>
      <c r="AN4111" s="91"/>
      <c r="AO4111" s="91"/>
    </row>
    <row r="4112" spans="34:41">
      <c r="AH4112" s="91"/>
      <c r="AI4112" s="91"/>
      <c r="AJ4112" s="91"/>
      <c r="AK4112" s="91"/>
      <c r="AL4112" s="91"/>
      <c r="AM4112" s="91"/>
      <c r="AN4112" s="91"/>
      <c r="AO4112" s="91"/>
    </row>
    <row r="4113" spans="34:41">
      <c r="AH4113" s="91"/>
      <c r="AI4113" s="91"/>
      <c r="AJ4113" s="91"/>
      <c r="AK4113" s="91"/>
      <c r="AL4113" s="91"/>
      <c r="AM4113" s="91"/>
      <c r="AN4113" s="91"/>
      <c r="AO4113" s="91"/>
    </row>
    <row r="4114" spans="34:41">
      <c r="AH4114" s="91"/>
      <c r="AI4114" s="91"/>
      <c r="AJ4114" s="91"/>
      <c r="AK4114" s="91"/>
      <c r="AL4114" s="91"/>
      <c r="AM4114" s="91"/>
      <c r="AN4114" s="91"/>
      <c r="AO4114" s="91"/>
    </row>
    <row r="4115" spans="34:41">
      <c r="AH4115" s="91"/>
      <c r="AI4115" s="91"/>
      <c r="AJ4115" s="91"/>
      <c r="AK4115" s="91"/>
      <c r="AL4115" s="91"/>
      <c r="AM4115" s="91"/>
      <c r="AN4115" s="91"/>
      <c r="AO4115" s="91"/>
    </row>
    <row r="4116" spans="34:41">
      <c r="AH4116" s="91"/>
      <c r="AI4116" s="91"/>
      <c r="AJ4116" s="91"/>
      <c r="AK4116" s="91"/>
      <c r="AL4116" s="91"/>
      <c r="AM4116" s="91"/>
      <c r="AN4116" s="91"/>
      <c r="AO4116" s="91"/>
    </row>
    <row r="4117" spans="34:41">
      <c r="AH4117" s="91"/>
      <c r="AI4117" s="91"/>
      <c r="AJ4117" s="91"/>
      <c r="AK4117" s="91"/>
      <c r="AL4117" s="91"/>
      <c r="AM4117" s="91"/>
      <c r="AN4117" s="91"/>
      <c r="AO4117" s="91"/>
    </row>
    <row r="4118" spans="34:41">
      <c r="AH4118" s="91"/>
      <c r="AI4118" s="91"/>
      <c r="AJ4118" s="91"/>
      <c r="AK4118" s="91"/>
      <c r="AL4118" s="91"/>
      <c r="AM4118" s="91"/>
      <c r="AN4118" s="91"/>
      <c r="AO4118" s="91"/>
    </row>
    <row r="4119" spans="34:41">
      <c r="AH4119" s="91"/>
      <c r="AI4119" s="91"/>
      <c r="AJ4119" s="91"/>
      <c r="AK4119" s="91"/>
      <c r="AL4119" s="91"/>
      <c r="AM4119" s="91"/>
      <c r="AN4119" s="91"/>
      <c r="AO4119" s="91"/>
    </row>
    <row r="4120" spans="34:41">
      <c r="AH4120" s="91"/>
      <c r="AI4120" s="91"/>
      <c r="AJ4120" s="91"/>
      <c r="AK4120" s="91"/>
      <c r="AL4120" s="91"/>
      <c r="AM4120" s="91"/>
      <c r="AN4120" s="91"/>
      <c r="AO4120" s="91"/>
    </row>
    <row r="4121" spans="34:41">
      <c r="AH4121" s="91"/>
      <c r="AI4121" s="91"/>
      <c r="AJ4121" s="91"/>
      <c r="AK4121" s="91"/>
      <c r="AL4121" s="91"/>
      <c r="AM4121" s="91"/>
      <c r="AN4121" s="91"/>
      <c r="AO4121" s="91"/>
    </row>
    <row r="4122" spans="34:41">
      <c r="AH4122" s="91"/>
      <c r="AI4122" s="91"/>
      <c r="AJ4122" s="91"/>
      <c r="AK4122" s="91"/>
      <c r="AL4122" s="91"/>
      <c r="AM4122" s="91"/>
      <c r="AN4122" s="91"/>
      <c r="AO4122" s="91"/>
    </row>
    <row r="4123" spans="34:41">
      <c r="AH4123" s="91"/>
      <c r="AI4123" s="91"/>
      <c r="AJ4123" s="91"/>
      <c r="AK4123" s="91"/>
      <c r="AL4123" s="91"/>
      <c r="AM4123" s="91"/>
      <c r="AN4123" s="91"/>
      <c r="AO4123" s="91"/>
    </row>
    <row r="4124" spans="34:41">
      <c r="AH4124" s="91"/>
      <c r="AI4124" s="91"/>
      <c r="AJ4124" s="91"/>
      <c r="AK4124" s="91"/>
      <c r="AL4124" s="91"/>
      <c r="AM4124" s="91"/>
      <c r="AN4124" s="91"/>
      <c r="AO4124" s="91"/>
    </row>
    <row r="4125" spans="34:41">
      <c r="AH4125" s="91"/>
      <c r="AI4125" s="91"/>
      <c r="AJ4125" s="91"/>
      <c r="AK4125" s="91"/>
      <c r="AL4125" s="91"/>
      <c r="AM4125" s="91"/>
      <c r="AN4125" s="91"/>
      <c r="AO4125" s="91"/>
    </row>
    <row r="4126" spans="34:41">
      <c r="AH4126" s="91"/>
      <c r="AI4126" s="91"/>
      <c r="AJ4126" s="91"/>
      <c r="AK4126" s="91"/>
      <c r="AL4126" s="91"/>
      <c r="AM4126" s="91"/>
      <c r="AN4126" s="91"/>
      <c r="AO4126" s="91"/>
    </row>
    <row r="4127" spans="34:41">
      <c r="AH4127" s="91"/>
      <c r="AI4127" s="91"/>
      <c r="AJ4127" s="91"/>
      <c r="AK4127" s="91"/>
      <c r="AL4127" s="91"/>
      <c r="AM4127" s="91"/>
      <c r="AN4127" s="91"/>
      <c r="AO4127" s="91"/>
    </row>
    <row r="4128" spans="34:41">
      <c r="AH4128" s="91"/>
      <c r="AI4128" s="91"/>
      <c r="AJ4128" s="91"/>
      <c r="AK4128" s="91"/>
      <c r="AL4128" s="91"/>
      <c r="AM4128" s="91"/>
      <c r="AN4128" s="91"/>
      <c r="AO4128" s="91"/>
    </row>
    <row r="4129" spans="34:41">
      <c r="AH4129" s="91"/>
      <c r="AI4129" s="91"/>
      <c r="AJ4129" s="91"/>
      <c r="AK4129" s="91"/>
      <c r="AL4129" s="91"/>
      <c r="AM4129" s="91"/>
      <c r="AN4129" s="91"/>
      <c r="AO4129" s="91"/>
    </row>
    <row r="4130" spans="34:41">
      <c r="AH4130" s="91"/>
      <c r="AI4130" s="91"/>
      <c r="AJ4130" s="91"/>
      <c r="AK4130" s="91"/>
      <c r="AL4130" s="91"/>
      <c r="AM4130" s="91"/>
      <c r="AN4130" s="91"/>
      <c r="AO4130" s="91"/>
    </row>
    <row r="4131" spans="34:41">
      <c r="AH4131" s="91"/>
      <c r="AI4131" s="91"/>
      <c r="AJ4131" s="91"/>
      <c r="AK4131" s="91"/>
      <c r="AL4131" s="91"/>
      <c r="AM4131" s="91"/>
      <c r="AN4131" s="91"/>
      <c r="AO4131" s="91"/>
    </row>
    <row r="4132" spans="34:41">
      <c r="AH4132" s="91"/>
      <c r="AI4132" s="91"/>
      <c r="AJ4132" s="91"/>
      <c r="AK4132" s="91"/>
      <c r="AL4132" s="91"/>
      <c r="AM4132" s="91"/>
      <c r="AN4132" s="91"/>
      <c r="AO4132" s="91"/>
    </row>
    <row r="4133" spans="34:41">
      <c r="AH4133" s="91"/>
      <c r="AI4133" s="91"/>
      <c r="AJ4133" s="91"/>
      <c r="AK4133" s="91"/>
      <c r="AL4133" s="91"/>
      <c r="AM4133" s="91"/>
      <c r="AN4133" s="91"/>
      <c r="AO4133" s="91"/>
    </row>
    <row r="4134" spans="34:41">
      <c r="AH4134" s="91"/>
      <c r="AI4134" s="91"/>
      <c r="AJ4134" s="91"/>
      <c r="AK4134" s="91"/>
      <c r="AL4134" s="91"/>
      <c r="AM4134" s="91"/>
      <c r="AN4134" s="91"/>
      <c r="AO4134" s="91"/>
    </row>
    <row r="4135" spans="34:41">
      <c r="AH4135" s="91"/>
      <c r="AI4135" s="91"/>
      <c r="AJ4135" s="91"/>
      <c r="AK4135" s="91"/>
      <c r="AL4135" s="91"/>
      <c r="AM4135" s="91"/>
      <c r="AN4135" s="91"/>
      <c r="AO4135" s="91"/>
    </row>
    <row r="4136" spans="34:41">
      <c r="AH4136" s="91"/>
      <c r="AI4136" s="91"/>
      <c r="AJ4136" s="91"/>
      <c r="AK4136" s="91"/>
      <c r="AL4136" s="91"/>
      <c r="AM4136" s="91"/>
      <c r="AN4136" s="91"/>
      <c r="AO4136" s="91"/>
    </row>
    <row r="4137" spans="34:41">
      <c r="AH4137" s="91"/>
      <c r="AI4137" s="91"/>
      <c r="AJ4137" s="91"/>
      <c r="AK4137" s="91"/>
      <c r="AL4137" s="91"/>
      <c r="AM4137" s="91"/>
      <c r="AN4137" s="91"/>
      <c r="AO4137" s="91"/>
    </row>
    <row r="4138" spans="34:41">
      <c r="AH4138" s="91"/>
      <c r="AI4138" s="91"/>
      <c r="AJ4138" s="91"/>
      <c r="AK4138" s="91"/>
      <c r="AL4138" s="91"/>
      <c r="AM4138" s="91"/>
      <c r="AN4138" s="91"/>
      <c r="AO4138" s="91"/>
    </row>
    <row r="4139" spans="34:41">
      <c r="AH4139" s="91"/>
      <c r="AI4139" s="91"/>
      <c r="AJ4139" s="91"/>
      <c r="AK4139" s="91"/>
      <c r="AL4139" s="91"/>
      <c r="AM4139" s="91"/>
      <c r="AN4139" s="91"/>
      <c r="AO4139" s="91"/>
    </row>
    <row r="4140" spans="34:41">
      <c r="AH4140" s="91"/>
      <c r="AI4140" s="91"/>
      <c r="AJ4140" s="91"/>
      <c r="AK4140" s="91"/>
      <c r="AL4140" s="91"/>
      <c r="AM4140" s="91"/>
      <c r="AN4140" s="91"/>
      <c r="AO4140" s="91"/>
    </row>
    <row r="4141" spans="34:41">
      <c r="AH4141" s="91"/>
      <c r="AI4141" s="91"/>
      <c r="AJ4141" s="91"/>
      <c r="AK4141" s="91"/>
      <c r="AL4141" s="91"/>
      <c r="AM4141" s="91"/>
      <c r="AN4141" s="91"/>
      <c r="AO4141" s="91"/>
    </row>
    <row r="4142" spans="34:41">
      <c r="AH4142" s="91"/>
      <c r="AI4142" s="91"/>
      <c r="AJ4142" s="91"/>
      <c r="AK4142" s="91"/>
      <c r="AL4142" s="91"/>
      <c r="AM4142" s="91"/>
      <c r="AN4142" s="91"/>
      <c r="AO4142" s="91"/>
    </row>
    <row r="4143" spans="34:41">
      <c r="AH4143" s="91"/>
      <c r="AI4143" s="91"/>
      <c r="AJ4143" s="91"/>
      <c r="AK4143" s="91"/>
      <c r="AL4143" s="91"/>
      <c r="AM4143" s="91"/>
      <c r="AN4143" s="91"/>
      <c r="AO4143" s="91"/>
    </row>
    <row r="4144" spans="34:41">
      <c r="AH4144" s="91"/>
      <c r="AI4144" s="91"/>
      <c r="AJ4144" s="91"/>
      <c r="AK4144" s="91"/>
      <c r="AL4144" s="91"/>
      <c r="AM4144" s="91"/>
      <c r="AN4144" s="91"/>
      <c r="AO4144" s="91"/>
    </row>
    <row r="4145" spans="34:41">
      <c r="AH4145" s="91"/>
      <c r="AI4145" s="91"/>
      <c r="AJ4145" s="91"/>
      <c r="AK4145" s="91"/>
      <c r="AL4145" s="91"/>
      <c r="AM4145" s="91"/>
      <c r="AN4145" s="91"/>
      <c r="AO4145" s="91"/>
    </row>
    <row r="4146" spans="34:41">
      <c r="AH4146" s="91"/>
      <c r="AI4146" s="91"/>
      <c r="AJ4146" s="91"/>
      <c r="AK4146" s="91"/>
      <c r="AL4146" s="91"/>
      <c r="AM4146" s="91"/>
      <c r="AN4146" s="91"/>
      <c r="AO4146" s="91"/>
    </row>
    <row r="4147" spans="34:41">
      <c r="AH4147" s="91"/>
      <c r="AI4147" s="91"/>
      <c r="AJ4147" s="91"/>
      <c r="AK4147" s="91"/>
      <c r="AL4147" s="91"/>
      <c r="AM4147" s="91"/>
      <c r="AN4147" s="91"/>
      <c r="AO4147" s="91"/>
    </row>
    <row r="4148" spans="34:41">
      <c r="AH4148" s="91"/>
      <c r="AI4148" s="91"/>
      <c r="AJ4148" s="91"/>
      <c r="AK4148" s="91"/>
      <c r="AL4148" s="91"/>
      <c r="AM4148" s="91"/>
      <c r="AN4148" s="91"/>
      <c r="AO4148" s="91"/>
    </row>
    <row r="4149" spans="34:41">
      <c r="AH4149" s="91"/>
      <c r="AI4149" s="91"/>
      <c r="AJ4149" s="91"/>
      <c r="AK4149" s="91"/>
      <c r="AL4149" s="91"/>
      <c r="AM4149" s="91"/>
      <c r="AN4149" s="91"/>
      <c r="AO4149" s="91"/>
    </row>
    <row r="4150" spans="34:41">
      <c r="AH4150" s="91"/>
      <c r="AI4150" s="91"/>
      <c r="AJ4150" s="91"/>
      <c r="AK4150" s="91"/>
      <c r="AL4150" s="91"/>
      <c r="AM4150" s="91"/>
      <c r="AN4150" s="91"/>
      <c r="AO4150" s="91"/>
    </row>
    <row r="4151" spans="34:41">
      <c r="AH4151" s="91"/>
      <c r="AI4151" s="91"/>
      <c r="AJ4151" s="91"/>
      <c r="AK4151" s="91"/>
      <c r="AL4151" s="91"/>
      <c r="AM4151" s="91"/>
      <c r="AN4151" s="91"/>
      <c r="AO4151" s="91"/>
    </row>
    <row r="4152" spans="34:41">
      <c r="AH4152" s="91"/>
      <c r="AI4152" s="91"/>
      <c r="AJ4152" s="91"/>
      <c r="AK4152" s="91"/>
      <c r="AL4152" s="91"/>
      <c r="AM4152" s="91"/>
      <c r="AN4152" s="91"/>
      <c r="AO4152" s="91"/>
    </row>
    <row r="4153" spans="34:41">
      <c r="AH4153" s="91"/>
      <c r="AI4153" s="91"/>
      <c r="AJ4153" s="91"/>
      <c r="AK4153" s="91"/>
      <c r="AL4153" s="91"/>
      <c r="AM4153" s="91"/>
      <c r="AN4153" s="91"/>
      <c r="AO4153" s="91"/>
    </row>
    <row r="4154" spans="34:41">
      <c r="AH4154" s="91"/>
      <c r="AI4154" s="91"/>
      <c r="AJ4154" s="91"/>
      <c r="AK4154" s="91"/>
      <c r="AL4154" s="91"/>
      <c r="AM4154" s="91"/>
      <c r="AN4154" s="91"/>
      <c r="AO4154" s="91"/>
    </row>
    <row r="4155" spans="34:41">
      <c r="AH4155" s="91"/>
      <c r="AI4155" s="91"/>
      <c r="AJ4155" s="91"/>
      <c r="AK4155" s="91"/>
      <c r="AL4155" s="91"/>
      <c r="AM4155" s="91"/>
      <c r="AN4155" s="91"/>
      <c r="AO4155" s="91"/>
    </row>
    <row r="4156" spans="34:41">
      <c r="AH4156" s="91"/>
      <c r="AI4156" s="91"/>
      <c r="AJ4156" s="91"/>
      <c r="AK4156" s="91"/>
      <c r="AL4156" s="91"/>
      <c r="AM4156" s="91"/>
      <c r="AN4156" s="91"/>
      <c r="AO4156" s="91"/>
    </row>
    <row r="4157" spans="34:41">
      <c r="AH4157" s="91"/>
      <c r="AI4157" s="91"/>
      <c r="AJ4157" s="91"/>
      <c r="AK4157" s="91"/>
      <c r="AL4157" s="91"/>
      <c r="AM4157" s="91"/>
      <c r="AN4157" s="91"/>
      <c r="AO4157" s="91"/>
    </row>
    <row r="4158" spans="34:41">
      <c r="AH4158" s="91"/>
      <c r="AI4158" s="91"/>
      <c r="AJ4158" s="91"/>
      <c r="AK4158" s="91"/>
      <c r="AL4158" s="91"/>
      <c r="AM4158" s="91"/>
      <c r="AN4158" s="91"/>
      <c r="AO4158" s="91"/>
    </row>
    <row r="4159" spans="34:41">
      <c r="AH4159" s="91"/>
      <c r="AI4159" s="91"/>
      <c r="AJ4159" s="91"/>
      <c r="AK4159" s="91"/>
      <c r="AL4159" s="91"/>
      <c r="AM4159" s="91"/>
      <c r="AN4159" s="91"/>
      <c r="AO4159" s="91"/>
    </row>
    <row r="4160" spans="34:41">
      <c r="AH4160" s="91"/>
      <c r="AI4160" s="91"/>
      <c r="AJ4160" s="91"/>
      <c r="AK4160" s="91"/>
      <c r="AL4160" s="91"/>
      <c r="AM4160" s="91"/>
      <c r="AN4160" s="91"/>
      <c r="AO4160" s="91"/>
    </row>
    <row r="4161" spans="34:41">
      <c r="AH4161" s="91"/>
      <c r="AI4161" s="91"/>
      <c r="AJ4161" s="91"/>
      <c r="AK4161" s="91"/>
      <c r="AL4161" s="91"/>
      <c r="AM4161" s="91"/>
      <c r="AN4161" s="91"/>
      <c r="AO4161" s="91"/>
    </row>
    <row r="4162" spans="34:41">
      <c r="AH4162" s="91"/>
      <c r="AI4162" s="91"/>
      <c r="AJ4162" s="91"/>
      <c r="AK4162" s="91"/>
      <c r="AL4162" s="91"/>
      <c r="AM4162" s="91"/>
      <c r="AN4162" s="91"/>
      <c r="AO4162" s="91"/>
    </row>
    <row r="4163" spans="34:41">
      <c r="AH4163" s="91"/>
      <c r="AI4163" s="91"/>
      <c r="AJ4163" s="91"/>
      <c r="AK4163" s="91"/>
      <c r="AL4163" s="91"/>
      <c r="AM4163" s="91"/>
      <c r="AN4163" s="91"/>
      <c r="AO4163" s="91"/>
    </row>
    <row r="4164" spans="34:41">
      <c r="AH4164" s="91"/>
      <c r="AI4164" s="91"/>
      <c r="AJ4164" s="91"/>
      <c r="AK4164" s="91"/>
      <c r="AL4164" s="91"/>
      <c r="AM4164" s="91"/>
      <c r="AN4164" s="91"/>
      <c r="AO4164" s="91"/>
    </row>
    <row r="4165" spans="34:41">
      <c r="AH4165" s="91"/>
      <c r="AI4165" s="91"/>
      <c r="AJ4165" s="91"/>
      <c r="AK4165" s="91"/>
      <c r="AL4165" s="91"/>
      <c r="AM4165" s="91"/>
      <c r="AN4165" s="91"/>
      <c r="AO4165" s="91"/>
    </row>
    <row r="4166" spans="34:41">
      <c r="AH4166" s="91"/>
      <c r="AI4166" s="91"/>
      <c r="AJ4166" s="91"/>
      <c r="AK4166" s="91"/>
      <c r="AL4166" s="91"/>
      <c r="AM4166" s="91"/>
      <c r="AN4166" s="91"/>
      <c r="AO4166" s="91"/>
    </row>
    <row r="4167" spans="34:41">
      <c r="AH4167" s="91"/>
      <c r="AI4167" s="91"/>
      <c r="AJ4167" s="91"/>
      <c r="AK4167" s="91"/>
      <c r="AL4167" s="91"/>
      <c r="AM4167" s="91"/>
      <c r="AN4167" s="91"/>
      <c r="AO4167" s="91"/>
    </row>
    <row r="4168" spans="34:41">
      <c r="AH4168" s="91"/>
      <c r="AI4168" s="91"/>
      <c r="AJ4168" s="91"/>
      <c r="AK4168" s="91"/>
      <c r="AL4168" s="91"/>
      <c r="AM4168" s="91"/>
      <c r="AN4168" s="91"/>
      <c r="AO4168" s="91"/>
    </row>
    <row r="4169" spans="34:41">
      <c r="AH4169" s="91"/>
      <c r="AI4169" s="91"/>
      <c r="AJ4169" s="91"/>
      <c r="AK4169" s="91"/>
      <c r="AL4169" s="91"/>
      <c r="AM4169" s="91"/>
      <c r="AN4169" s="91"/>
      <c r="AO4169" s="91"/>
    </row>
    <row r="4170" spans="34:41">
      <c r="AH4170" s="91"/>
      <c r="AI4170" s="91"/>
      <c r="AJ4170" s="91"/>
      <c r="AK4170" s="91"/>
      <c r="AL4170" s="91"/>
      <c r="AM4170" s="91"/>
      <c r="AN4170" s="91"/>
      <c r="AO4170" s="91"/>
    </row>
    <row r="4171" spans="34:41">
      <c r="AH4171" s="91"/>
      <c r="AI4171" s="91"/>
      <c r="AJ4171" s="91"/>
      <c r="AK4171" s="91"/>
      <c r="AL4171" s="91"/>
      <c r="AM4171" s="91"/>
      <c r="AN4171" s="91"/>
      <c r="AO4171" s="91"/>
    </row>
    <row r="4172" spans="34:41">
      <c r="AH4172" s="91"/>
      <c r="AI4172" s="91"/>
      <c r="AJ4172" s="91"/>
      <c r="AK4172" s="91"/>
      <c r="AL4172" s="91"/>
      <c r="AM4172" s="91"/>
      <c r="AN4172" s="91"/>
      <c r="AO4172" s="91"/>
    </row>
    <row r="4173" spans="34:41">
      <c r="AH4173" s="91"/>
      <c r="AI4173" s="91"/>
      <c r="AJ4173" s="91"/>
      <c r="AK4173" s="91"/>
      <c r="AL4173" s="91"/>
      <c r="AM4173" s="91"/>
      <c r="AN4173" s="91"/>
      <c r="AO4173" s="91"/>
    </row>
    <row r="4174" spans="34:41">
      <c r="AH4174" s="91"/>
      <c r="AI4174" s="91"/>
      <c r="AJ4174" s="91"/>
      <c r="AK4174" s="91"/>
      <c r="AL4174" s="91"/>
      <c r="AM4174" s="91"/>
      <c r="AN4174" s="91"/>
      <c r="AO4174" s="91"/>
    </row>
    <row r="4175" spans="34:41">
      <c r="AH4175" s="91"/>
      <c r="AI4175" s="91"/>
      <c r="AJ4175" s="91"/>
      <c r="AK4175" s="91"/>
      <c r="AL4175" s="91"/>
      <c r="AM4175" s="91"/>
      <c r="AN4175" s="91"/>
      <c r="AO4175" s="91"/>
    </row>
    <row r="4176" spans="34:41">
      <c r="AH4176" s="91"/>
      <c r="AI4176" s="91"/>
      <c r="AJ4176" s="91"/>
      <c r="AK4176" s="91"/>
      <c r="AL4176" s="91"/>
      <c r="AM4176" s="91"/>
      <c r="AN4176" s="91"/>
      <c r="AO4176" s="91"/>
    </row>
    <row r="4177" spans="34:41">
      <c r="AH4177" s="91"/>
      <c r="AI4177" s="91"/>
      <c r="AJ4177" s="91"/>
      <c r="AK4177" s="91"/>
      <c r="AL4177" s="91"/>
      <c r="AM4177" s="91"/>
      <c r="AN4177" s="91"/>
      <c r="AO4177" s="91"/>
    </row>
    <row r="4178" spans="34:41">
      <c r="AH4178" s="91"/>
      <c r="AI4178" s="91"/>
      <c r="AJ4178" s="91"/>
      <c r="AK4178" s="91"/>
      <c r="AL4178" s="91"/>
      <c r="AM4178" s="91"/>
      <c r="AN4178" s="91"/>
      <c r="AO4178" s="91"/>
    </row>
    <row r="4179" spans="34:41">
      <c r="AH4179" s="91"/>
      <c r="AI4179" s="91"/>
      <c r="AJ4179" s="91"/>
      <c r="AK4179" s="91"/>
      <c r="AL4179" s="91"/>
      <c r="AM4179" s="91"/>
      <c r="AN4179" s="91"/>
      <c r="AO4179" s="91"/>
    </row>
    <row r="4180" spans="34:41">
      <c r="AH4180" s="91"/>
      <c r="AI4180" s="91"/>
      <c r="AJ4180" s="91"/>
      <c r="AK4180" s="91"/>
      <c r="AL4180" s="91"/>
      <c r="AM4180" s="91"/>
      <c r="AN4180" s="91"/>
      <c r="AO4180" s="91"/>
    </row>
    <row r="4181" spans="34:41">
      <c r="AH4181" s="91"/>
      <c r="AI4181" s="91"/>
      <c r="AJ4181" s="91"/>
      <c r="AK4181" s="91"/>
      <c r="AL4181" s="91"/>
      <c r="AM4181" s="91"/>
      <c r="AN4181" s="91"/>
      <c r="AO4181" s="91"/>
    </row>
    <row r="4182" spans="34:41">
      <c r="AH4182" s="91"/>
      <c r="AI4182" s="91"/>
      <c r="AJ4182" s="91"/>
      <c r="AK4182" s="91"/>
      <c r="AL4182" s="91"/>
      <c r="AM4182" s="91"/>
      <c r="AN4182" s="91"/>
      <c r="AO4182" s="91"/>
    </row>
    <row r="4183" spans="34:41">
      <c r="AH4183" s="91"/>
      <c r="AI4183" s="91"/>
      <c r="AJ4183" s="91"/>
      <c r="AK4183" s="91"/>
      <c r="AL4183" s="91"/>
      <c r="AM4183" s="91"/>
      <c r="AN4183" s="91"/>
      <c r="AO4183" s="91"/>
    </row>
    <row r="4184" spans="34:41">
      <c r="AH4184" s="91"/>
      <c r="AI4184" s="91"/>
      <c r="AJ4184" s="91"/>
      <c r="AK4184" s="91"/>
      <c r="AL4184" s="91"/>
      <c r="AM4184" s="91"/>
      <c r="AN4184" s="91"/>
      <c r="AO4184" s="91"/>
    </row>
    <row r="4185" spans="34:41">
      <c r="AH4185" s="91"/>
      <c r="AI4185" s="91"/>
      <c r="AJ4185" s="91"/>
      <c r="AK4185" s="91"/>
      <c r="AL4185" s="91"/>
      <c r="AM4185" s="91"/>
      <c r="AN4185" s="91"/>
      <c r="AO4185" s="91"/>
    </row>
    <row r="4186" spans="34:41">
      <c r="AH4186" s="91"/>
      <c r="AI4186" s="91"/>
      <c r="AJ4186" s="91"/>
      <c r="AK4186" s="91"/>
      <c r="AL4186" s="91"/>
      <c r="AM4186" s="91"/>
      <c r="AN4186" s="91"/>
      <c r="AO4186" s="91"/>
    </row>
    <row r="4187" spans="34:41">
      <c r="AH4187" s="91"/>
      <c r="AI4187" s="91"/>
      <c r="AJ4187" s="91"/>
      <c r="AK4187" s="91"/>
      <c r="AL4187" s="91"/>
      <c r="AM4187" s="91"/>
      <c r="AN4187" s="91"/>
      <c r="AO4187" s="91"/>
    </row>
    <row r="4188" spans="34:41">
      <c r="AH4188" s="91"/>
      <c r="AI4188" s="91"/>
      <c r="AJ4188" s="91"/>
      <c r="AK4188" s="91"/>
      <c r="AL4188" s="91"/>
      <c r="AM4188" s="91"/>
      <c r="AN4188" s="91"/>
      <c r="AO4188" s="91"/>
    </row>
    <row r="4189" spans="34:41">
      <c r="AH4189" s="91"/>
      <c r="AI4189" s="91"/>
      <c r="AJ4189" s="91"/>
      <c r="AK4189" s="91"/>
      <c r="AL4189" s="91"/>
      <c r="AM4189" s="91"/>
      <c r="AN4189" s="91"/>
      <c r="AO4189" s="91"/>
    </row>
    <row r="4190" spans="34:41">
      <c r="AH4190" s="91"/>
      <c r="AI4190" s="91"/>
      <c r="AJ4190" s="91"/>
      <c r="AK4190" s="91"/>
      <c r="AL4190" s="91"/>
      <c r="AM4190" s="91"/>
      <c r="AN4190" s="91"/>
      <c r="AO4190" s="91"/>
    </row>
    <row r="4191" spans="34:41">
      <c r="AH4191" s="91"/>
      <c r="AI4191" s="91"/>
      <c r="AJ4191" s="91"/>
      <c r="AK4191" s="91"/>
      <c r="AL4191" s="91"/>
      <c r="AM4191" s="91"/>
      <c r="AN4191" s="91"/>
      <c r="AO4191" s="91"/>
    </row>
    <row r="4192" spans="34:41">
      <c r="AH4192" s="91"/>
      <c r="AI4192" s="91"/>
      <c r="AJ4192" s="91"/>
      <c r="AK4192" s="91"/>
      <c r="AL4192" s="91"/>
      <c r="AM4192" s="91"/>
      <c r="AN4192" s="91"/>
      <c r="AO4192" s="91"/>
    </row>
    <row r="4193" spans="34:41">
      <c r="AH4193" s="91"/>
      <c r="AI4193" s="91"/>
      <c r="AJ4193" s="91"/>
      <c r="AK4193" s="91"/>
      <c r="AL4193" s="91"/>
      <c r="AM4193" s="91"/>
      <c r="AN4193" s="91"/>
      <c r="AO4193" s="91"/>
    </row>
    <row r="4194" spans="34:41">
      <c r="AH4194" s="91"/>
      <c r="AI4194" s="91"/>
      <c r="AJ4194" s="91"/>
      <c r="AK4194" s="91"/>
      <c r="AL4194" s="91"/>
      <c r="AM4194" s="91"/>
      <c r="AN4194" s="91"/>
      <c r="AO4194" s="91"/>
    </row>
    <row r="4195" spans="34:41">
      <c r="AH4195" s="91"/>
      <c r="AI4195" s="91"/>
      <c r="AJ4195" s="91"/>
      <c r="AK4195" s="91"/>
      <c r="AL4195" s="91"/>
      <c r="AM4195" s="91"/>
      <c r="AN4195" s="91"/>
      <c r="AO4195" s="91"/>
    </row>
    <row r="4196" spans="34:41">
      <c r="AH4196" s="91"/>
      <c r="AI4196" s="91"/>
      <c r="AJ4196" s="91"/>
      <c r="AK4196" s="91"/>
      <c r="AL4196" s="91"/>
      <c r="AM4196" s="91"/>
      <c r="AN4196" s="91"/>
      <c r="AO4196" s="91"/>
    </row>
    <row r="4197" spans="34:41">
      <c r="AH4197" s="91"/>
      <c r="AI4197" s="91"/>
      <c r="AJ4197" s="91"/>
      <c r="AK4197" s="91"/>
      <c r="AL4197" s="91"/>
      <c r="AM4197" s="91"/>
      <c r="AN4197" s="91"/>
      <c r="AO4197" s="91"/>
    </row>
    <row r="4198" spans="34:41">
      <c r="AH4198" s="91"/>
      <c r="AI4198" s="91"/>
      <c r="AJ4198" s="91"/>
      <c r="AK4198" s="91"/>
      <c r="AL4198" s="91"/>
      <c r="AM4198" s="91"/>
      <c r="AN4198" s="91"/>
      <c r="AO4198" s="91"/>
    </row>
    <row r="4199" spans="34:41">
      <c r="AH4199" s="91"/>
      <c r="AI4199" s="91"/>
      <c r="AJ4199" s="91"/>
      <c r="AK4199" s="91"/>
      <c r="AL4199" s="91"/>
      <c r="AM4199" s="91"/>
      <c r="AN4199" s="91"/>
      <c r="AO4199" s="91"/>
    </row>
    <row r="4200" spans="34:41">
      <c r="AH4200" s="91"/>
      <c r="AI4200" s="91"/>
      <c r="AJ4200" s="91"/>
      <c r="AK4200" s="91"/>
      <c r="AL4200" s="91"/>
      <c r="AM4200" s="91"/>
      <c r="AN4200" s="91"/>
      <c r="AO4200" s="91"/>
    </row>
    <row r="4201" spans="34:41">
      <c r="AH4201" s="91"/>
      <c r="AI4201" s="91"/>
      <c r="AJ4201" s="91"/>
      <c r="AK4201" s="91"/>
      <c r="AL4201" s="91"/>
      <c r="AM4201" s="91"/>
      <c r="AN4201" s="91"/>
      <c r="AO4201" s="91"/>
    </row>
    <row r="4202" spans="34:41">
      <c r="AH4202" s="91"/>
      <c r="AI4202" s="91"/>
      <c r="AJ4202" s="91"/>
      <c r="AK4202" s="91"/>
      <c r="AL4202" s="91"/>
      <c r="AM4202" s="91"/>
      <c r="AN4202" s="91"/>
      <c r="AO4202" s="91"/>
    </row>
    <row r="4203" spans="34:41">
      <c r="AH4203" s="91"/>
      <c r="AI4203" s="91"/>
      <c r="AJ4203" s="91"/>
      <c r="AK4203" s="91"/>
      <c r="AL4203" s="91"/>
      <c r="AM4203" s="91"/>
      <c r="AN4203" s="91"/>
      <c r="AO4203" s="91"/>
    </row>
    <row r="4204" spans="34:41">
      <c r="AH4204" s="91"/>
      <c r="AI4204" s="91"/>
      <c r="AJ4204" s="91"/>
      <c r="AK4204" s="91"/>
      <c r="AL4204" s="91"/>
      <c r="AM4204" s="91"/>
      <c r="AN4204" s="91"/>
      <c r="AO4204" s="91"/>
    </row>
    <row r="4205" spans="34:41">
      <c r="AH4205" s="91"/>
      <c r="AI4205" s="91"/>
      <c r="AJ4205" s="91"/>
      <c r="AK4205" s="91"/>
      <c r="AL4205" s="91"/>
      <c r="AM4205" s="91"/>
      <c r="AN4205" s="91"/>
      <c r="AO4205" s="91"/>
    </row>
    <row r="4206" spans="34:41">
      <c r="AH4206" s="91"/>
      <c r="AI4206" s="91"/>
      <c r="AJ4206" s="91"/>
      <c r="AK4206" s="91"/>
      <c r="AL4206" s="91"/>
      <c r="AM4206" s="91"/>
      <c r="AN4206" s="91"/>
      <c r="AO4206" s="91"/>
    </row>
    <row r="4207" spans="34:41">
      <c r="AH4207" s="91"/>
      <c r="AI4207" s="91"/>
      <c r="AJ4207" s="91"/>
      <c r="AK4207" s="91"/>
      <c r="AL4207" s="91"/>
      <c r="AM4207" s="91"/>
      <c r="AN4207" s="91"/>
      <c r="AO4207" s="91"/>
    </row>
    <row r="4208" spans="34:41">
      <c r="AH4208" s="91"/>
      <c r="AI4208" s="91"/>
      <c r="AJ4208" s="91"/>
      <c r="AK4208" s="91"/>
      <c r="AL4208" s="91"/>
      <c r="AM4208" s="91"/>
      <c r="AN4208" s="91"/>
      <c r="AO4208" s="91"/>
    </row>
    <row r="4209" spans="34:41">
      <c r="AH4209" s="91"/>
      <c r="AI4209" s="91"/>
      <c r="AJ4209" s="91"/>
      <c r="AK4209" s="91"/>
      <c r="AL4209" s="91"/>
      <c r="AM4209" s="91"/>
      <c r="AN4209" s="91"/>
      <c r="AO4209" s="91"/>
    </row>
    <row r="4210" spans="34:41">
      <c r="AH4210" s="91"/>
      <c r="AI4210" s="91"/>
      <c r="AJ4210" s="91"/>
      <c r="AK4210" s="91"/>
      <c r="AL4210" s="91"/>
      <c r="AM4210" s="91"/>
      <c r="AN4210" s="91"/>
      <c r="AO4210" s="91"/>
    </row>
    <row r="4211" spans="34:41">
      <c r="AH4211" s="91"/>
      <c r="AI4211" s="91"/>
      <c r="AJ4211" s="91"/>
      <c r="AK4211" s="91"/>
      <c r="AL4211" s="91"/>
      <c r="AM4211" s="91"/>
      <c r="AN4211" s="91"/>
      <c r="AO4211" s="91"/>
    </row>
    <row r="4212" spans="34:41">
      <c r="AH4212" s="91"/>
      <c r="AI4212" s="91"/>
      <c r="AJ4212" s="91"/>
      <c r="AK4212" s="91"/>
      <c r="AL4212" s="91"/>
      <c r="AM4212" s="91"/>
      <c r="AN4212" s="91"/>
      <c r="AO4212" s="91"/>
    </row>
    <row r="4213" spans="34:41">
      <c r="AH4213" s="91"/>
      <c r="AI4213" s="91"/>
      <c r="AJ4213" s="91"/>
      <c r="AK4213" s="91"/>
      <c r="AL4213" s="91"/>
      <c r="AM4213" s="91"/>
      <c r="AN4213" s="91"/>
      <c r="AO4213" s="91"/>
    </row>
    <row r="4214" spans="34:41">
      <c r="AH4214" s="91"/>
      <c r="AI4214" s="91"/>
      <c r="AJ4214" s="91"/>
      <c r="AK4214" s="91"/>
      <c r="AL4214" s="91"/>
      <c r="AM4214" s="91"/>
      <c r="AN4214" s="91"/>
      <c r="AO4214" s="91"/>
    </row>
    <row r="4215" spans="34:41">
      <c r="AH4215" s="91"/>
      <c r="AI4215" s="91"/>
      <c r="AJ4215" s="91"/>
      <c r="AK4215" s="91"/>
      <c r="AL4215" s="91"/>
      <c r="AM4215" s="91"/>
      <c r="AN4215" s="91"/>
      <c r="AO4215" s="91"/>
    </row>
    <row r="4216" spans="34:41">
      <c r="AH4216" s="91"/>
      <c r="AI4216" s="91"/>
      <c r="AJ4216" s="91"/>
      <c r="AK4216" s="91"/>
      <c r="AL4216" s="91"/>
      <c r="AM4216" s="91"/>
      <c r="AN4216" s="91"/>
      <c r="AO4216" s="91"/>
    </row>
    <row r="4217" spans="34:41">
      <c r="AH4217" s="91"/>
      <c r="AI4217" s="91"/>
      <c r="AJ4217" s="91"/>
      <c r="AK4217" s="91"/>
      <c r="AL4217" s="91"/>
      <c r="AM4217" s="91"/>
      <c r="AN4217" s="91"/>
      <c r="AO4217" s="91"/>
    </row>
    <row r="4218" spans="34:41">
      <c r="AH4218" s="91"/>
      <c r="AI4218" s="91"/>
      <c r="AJ4218" s="91"/>
      <c r="AK4218" s="91"/>
      <c r="AL4218" s="91"/>
      <c r="AM4218" s="91"/>
      <c r="AN4218" s="91"/>
      <c r="AO4218" s="91"/>
    </row>
    <row r="4219" spans="34:41">
      <c r="AH4219" s="91"/>
      <c r="AI4219" s="91"/>
      <c r="AJ4219" s="91"/>
      <c r="AK4219" s="91"/>
      <c r="AL4219" s="91"/>
      <c r="AM4219" s="91"/>
      <c r="AN4219" s="91"/>
      <c r="AO4219" s="91"/>
    </row>
    <row r="4220" spans="34:41">
      <c r="AH4220" s="91"/>
      <c r="AI4220" s="91"/>
      <c r="AJ4220" s="91"/>
      <c r="AK4220" s="91"/>
      <c r="AL4220" s="91"/>
      <c r="AM4220" s="91"/>
      <c r="AN4220" s="91"/>
      <c r="AO4220" s="91"/>
    </row>
    <row r="4221" spans="34:41">
      <c r="AH4221" s="91"/>
      <c r="AI4221" s="91"/>
      <c r="AJ4221" s="91"/>
      <c r="AK4221" s="91"/>
      <c r="AL4221" s="91"/>
      <c r="AM4221" s="91"/>
      <c r="AN4221" s="91"/>
      <c r="AO4221" s="91"/>
    </row>
    <row r="4222" spans="34:41">
      <c r="AH4222" s="91"/>
      <c r="AI4222" s="91"/>
      <c r="AJ4222" s="91"/>
      <c r="AK4222" s="91"/>
      <c r="AL4222" s="91"/>
      <c r="AM4222" s="91"/>
      <c r="AN4222" s="91"/>
      <c r="AO4222" s="91"/>
    </row>
    <row r="4223" spans="34:41">
      <c r="AH4223" s="91"/>
      <c r="AI4223" s="91"/>
      <c r="AJ4223" s="91"/>
      <c r="AK4223" s="91"/>
      <c r="AL4223" s="91"/>
      <c r="AM4223" s="91"/>
      <c r="AN4223" s="91"/>
      <c r="AO4223" s="91"/>
    </row>
    <row r="4224" spans="34:41">
      <c r="AH4224" s="91"/>
      <c r="AI4224" s="91"/>
      <c r="AJ4224" s="91"/>
      <c r="AK4224" s="91"/>
      <c r="AL4224" s="91"/>
      <c r="AM4224" s="91"/>
      <c r="AN4224" s="91"/>
      <c r="AO4224" s="91"/>
    </row>
    <row r="4225" spans="34:41">
      <c r="AH4225" s="91"/>
      <c r="AI4225" s="91"/>
      <c r="AJ4225" s="91"/>
      <c r="AK4225" s="91"/>
      <c r="AL4225" s="91"/>
      <c r="AM4225" s="91"/>
      <c r="AN4225" s="91"/>
      <c r="AO4225" s="91"/>
    </row>
    <row r="4226" spans="34:41">
      <c r="AH4226" s="91"/>
      <c r="AI4226" s="91"/>
      <c r="AJ4226" s="91"/>
      <c r="AK4226" s="91"/>
      <c r="AL4226" s="91"/>
      <c r="AM4226" s="91"/>
      <c r="AN4226" s="91"/>
      <c r="AO4226" s="91"/>
    </row>
    <row r="4227" spans="34:41">
      <c r="AH4227" s="91"/>
      <c r="AI4227" s="91"/>
      <c r="AJ4227" s="91"/>
      <c r="AK4227" s="91"/>
      <c r="AL4227" s="91"/>
      <c r="AM4227" s="91"/>
      <c r="AN4227" s="91"/>
      <c r="AO4227" s="91"/>
    </row>
    <row r="4228" spans="34:41">
      <c r="AH4228" s="91"/>
      <c r="AI4228" s="91"/>
      <c r="AJ4228" s="91"/>
      <c r="AK4228" s="91"/>
      <c r="AL4228" s="91"/>
      <c r="AM4228" s="91"/>
      <c r="AN4228" s="91"/>
      <c r="AO4228" s="91"/>
    </row>
    <row r="4229" spans="34:41">
      <c r="AH4229" s="91"/>
      <c r="AI4229" s="91"/>
      <c r="AJ4229" s="91"/>
      <c r="AK4229" s="91"/>
      <c r="AL4229" s="91"/>
      <c r="AM4229" s="91"/>
      <c r="AN4229" s="91"/>
      <c r="AO4229" s="91"/>
    </row>
    <row r="4230" spans="34:41">
      <c r="AH4230" s="91"/>
      <c r="AI4230" s="91"/>
      <c r="AJ4230" s="91"/>
      <c r="AK4230" s="91"/>
      <c r="AL4230" s="91"/>
      <c r="AM4230" s="91"/>
      <c r="AN4230" s="91"/>
      <c r="AO4230" s="91"/>
    </row>
    <row r="4231" spans="34:41">
      <c r="AH4231" s="91"/>
      <c r="AI4231" s="91"/>
      <c r="AJ4231" s="91"/>
      <c r="AK4231" s="91"/>
      <c r="AL4231" s="91"/>
      <c r="AM4231" s="91"/>
      <c r="AN4231" s="91"/>
      <c r="AO4231" s="91"/>
    </row>
    <row r="4232" spans="34:41">
      <c r="AH4232" s="91"/>
      <c r="AI4232" s="91"/>
      <c r="AJ4232" s="91"/>
      <c r="AK4232" s="91"/>
      <c r="AL4232" s="91"/>
      <c r="AM4232" s="91"/>
      <c r="AN4232" s="91"/>
      <c r="AO4232" s="91"/>
    </row>
    <row r="4233" spans="34:41">
      <c r="AH4233" s="91"/>
      <c r="AI4233" s="91"/>
      <c r="AJ4233" s="91"/>
      <c r="AK4233" s="91"/>
      <c r="AL4233" s="91"/>
      <c r="AM4233" s="91"/>
      <c r="AN4233" s="91"/>
      <c r="AO4233" s="91"/>
    </row>
    <row r="4234" spans="34:41">
      <c r="AH4234" s="91"/>
      <c r="AI4234" s="91"/>
      <c r="AJ4234" s="91"/>
      <c r="AK4234" s="91"/>
      <c r="AL4234" s="91"/>
      <c r="AM4234" s="91"/>
      <c r="AN4234" s="91"/>
      <c r="AO4234" s="91"/>
    </row>
    <row r="4235" spans="34:41">
      <c r="AH4235" s="91"/>
      <c r="AI4235" s="91"/>
      <c r="AJ4235" s="91"/>
      <c r="AK4235" s="91"/>
      <c r="AL4235" s="91"/>
      <c r="AM4235" s="91"/>
      <c r="AN4235" s="91"/>
      <c r="AO4235" s="91"/>
    </row>
    <row r="4236" spans="34:41">
      <c r="AH4236" s="91"/>
      <c r="AI4236" s="91"/>
      <c r="AJ4236" s="91"/>
      <c r="AK4236" s="91"/>
      <c r="AL4236" s="91"/>
      <c r="AM4236" s="91"/>
      <c r="AN4236" s="91"/>
      <c r="AO4236" s="91"/>
    </row>
    <row r="4237" spans="34:41">
      <c r="AH4237" s="91"/>
      <c r="AI4237" s="91"/>
      <c r="AJ4237" s="91"/>
      <c r="AK4237" s="91"/>
      <c r="AL4237" s="91"/>
      <c r="AM4237" s="91"/>
      <c r="AN4237" s="91"/>
      <c r="AO4237" s="91"/>
    </row>
    <row r="4238" spans="34:41">
      <c r="AH4238" s="91"/>
      <c r="AI4238" s="91"/>
      <c r="AJ4238" s="91"/>
      <c r="AK4238" s="91"/>
      <c r="AL4238" s="91"/>
      <c r="AM4238" s="91"/>
      <c r="AN4238" s="91"/>
      <c r="AO4238" s="91"/>
    </row>
    <row r="4239" spans="34:41">
      <c r="AH4239" s="91"/>
      <c r="AI4239" s="91"/>
      <c r="AJ4239" s="91"/>
      <c r="AK4239" s="91"/>
      <c r="AL4239" s="91"/>
      <c r="AM4239" s="91"/>
      <c r="AN4239" s="91"/>
      <c r="AO4239" s="91"/>
    </row>
    <row r="4240" spans="34:41">
      <c r="AH4240" s="91"/>
      <c r="AI4240" s="91"/>
      <c r="AJ4240" s="91"/>
      <c r="AK4240" s="91"/>
      <c r="AL4240" s="91"/>
      <c r="AM4240" s="91"/>
      <c r="AN4240" s="91"/>
      <c r="AO4240" s="91"/>
    </row>
    <row r="4241" spans="34:41">
      <c r="AH4241" s="91"/>
      <c r="AI4241" s="91"/>
      <c r="AJ4241" s="91"/>
      <c r="AK4241" s="91"/>
      <c r="AL4241" s="91"/>
      <c r="AM4241" s="91"/>
      <c r="AN4241" s="91"/>
      <c r="AO4241" s="91"/>
    </row>
    <row r="4242" spans="34:41">
      <c r="AH4242" s="91"/>
      <c r="AI4242" s="91"/>
      <c r="AJ4242" s="91"/>
      <c r="AK4242" s="91"/>
      <c r="AL4242" s="91"/>
      <c r="AM4242" s="91"/>
      <c r="AN4242" s="91"/>
      <c r="AO4242" s="91"/>
    </row>
    <row r="4243" spans="34:41">
      <c r="AH4243" s="91"/>
      <c r="AI4243" s="91"/>
      <c r="AJ4243" s="91"/>
      <c r="AK4243" s="91"/>
      <c r="AL4243" s="91"/>
      <c r="AM4243" s="91"/>
      <c r="AN4243" s="91"/>
      <c r="AO4243" s="91"/>
    </row>
    <row r="4244" spans="34:41">
      <c r="AH4244" s="91"/>
      <c r="AI4244" s="91"/>
      <c r="AJ4244" s="91"/>
      <c r="AK4244" s="91"/>
      <c r="AL4244" s="91"/>
      <c r="AM4244" s="91"/>
      <c r="AN4244" s="91"/>
      <c r="AO4244" s="91"/>
    </row>
    <row r="4245" spans="34:41">
      <c r="AH4245" s="91"/>
      <c r="AI4245" s="91"/>
      <c r="AJ4245" s="91"/>
      <c r="AK4245" s="91"/>
      <c r="AL4245" s="91"/>
      <c r="AM4245" s="91"/>
      <c r="AN4245" s="91"/>
      <c r="AO4245" s="91"/>
    </row>
    <row r="4246" spans="34:41">
      <c r="AH4246" s="91"/>
      <c r="AI4246" s="91"/>
      <c r="AJ4246" s="91"/>
      <c r="AK4246" s="91"/>
      <c r="AL4246" s="91"/>
      <c r="AM4246" s="91"/>
      <c r="AN4246" s="91"/>
      <c r="AO4246" s="91"/>
    </row>
    <row r="4247" spans="34:41">
      <c r="AH4247" s="91"/>
      <c r="AI4247" s="91"/>
      <c r="AJ4247" s="91"/>
      <c r="AK4247" s="91"/>
      <c r="AL4247" s="91"/>
      <c r="AM4247" s="91"/>
      <c r="AN4247" s="91"/>
      <c r="AO4247" s="91"/>
    </row>
    <row r="4248" spans="34:41">
      <c r="AH4248" s="91"/>
      <c r="AI4248" s="91"/>
      <c r="AJ4248" s="91"/>
      <c r="AK4248" s="91"/>
      <c r="AL4248" s="91"/>
      <c r="AM4248" s="91"/>
      <c r="AN4248" s="91"/>
      <c r="AO4248" s="91"/>
    </row>
    <row r="4249" spans="34:41">
      <c r="AH4249" s="91"/>
      <c r="AI4249" s="91"/>
      <c r="AJ4249" s="91"/>
      <c r="AK4249" s="91"/>
      <c r="AL4249" s="91"/>
      <c r="AM4249" s="91"/>
      <c r="AN4249" s="91"/>
      <c r="AO4249" s="91"/>
    </row>
    <row r="4250" spans="34:41">
      <c r="AH4250" s="91"/>
      <c r="AI4250" s="91"/>
      <c r="AJ4250" s="91"/>
      <c r="AK4250" s="91"/>
      <c r="AL4250" s="91"/>
      <c r="AM4250" s="91"/>
      <c r="AN4250" s="91"/>
      <c r="AO4250" s="91"/>
    </row>
    <row r="4251" spans="34:41">
      <c r="AH4251" s="91"/>
      <c r="AI4251" s="91"/>
      <c r="AJ4251" s="91"/>
      <c r="AK4251" s="91"/>
      <c r="AL4251" s="91"/>
      <c r="AM4251" s="91"/>
      <c r="AN4251" s="91"/>
      <c r="AO4251" s="91"/>
    </row>
    <row r="4252" spans="34:41">
      <c r="AH4252" s="91"/>
      <c r="AI4252" s="91"/>
      <c r="AJ4252" s="91"/>
      <c r="AK4252" s="91"/>
      <c r="AL4252" s="91"/>
      <c r="AM4252" s="91"/>
      <c r="AN4252" s="91"/>
      <c r="AO4252" s="91"/>
    </row>
    <row r="4253" spans="34:41">
      <c r="AH4253" s="91"/>
      <c r="AI4253" s="91"/>
      <c r="AJ4253" s="91"/>
      <c r="AK4253" s="91"/>
      <c r="AL4253" s="91"/>
      <c r="AM4253" s="91"/>
      <c r="AN4253" s="91"/>
      <c r="AO4253" s="91"/>
    </row>
    <row r="4254" spans="34:41">
      <c r="AH4254" s="91"/>
      <c r="AI4254" s="91"/>
      <c r="AJ4254" s="91"/>
      <c r="AK4254" s="91"/>
      <c r="AL4254" s="91"/>
      <c r="AM4254" s="91"/>
      <c r="AN4254" s="91"/>
      <c r="AO4254" s="91"/>
    </row>
    <row r="4255" spans="34:41">
      <c r="AH4255" s="91"/>
      <c r="AI4255" s="91"/>
      <c r="AJ4255" s="91"/>
      <c r="AK4255" s="91"/>
      <c r="AL4255" s="91"/>
      <c r="AM4255" s="91"/>
      <c r="AN4255" s="91"/>
      <c r="AO4255" s="91"/>
    </row>
    <row r="4256" spans="34:41">
      <c r="AH4256" s="91"/>
      <c r="AI4256" s="91"/>
      <c r="AJ4256" s="91"/>
      <c r="AK4256" s="91"/>
      <c r="AL4256" s="91"/>
      <c r="AM4256" s="91"/>
      <c r="AN4256" s="91"/>
      <c r="AO4256" s="91"/>
    </row>
    <row r="4257" spans="34:41">
      <c r="AH4257" s="91"/>
      <c r="AI4257" s="91"/>
      <c r="AJ4257" s="91"/>
      <c r="AK4257" s="91"/>
      <c r="AL4257" s="91"/>
      <c r="AM4257" s="91"/>
      <c r="AN4257" s="91"/>
      <c r="AO4257" s="91"/>
    </row>
    <row r="4258" spans="34:41">
      <c r="AH4258" s="91"/>
      <c r="AI4258" s="91"/>
      <c r="AJ4258" s="91"/>
      <c r="AK4258" s="91"/>
      <c r="AL4258" s="91"/>
      <c r="AM4258" s="91"/>
      <c r="AN4258" s="91"/>
      <c r="AO4258" s="91"/>
    </row>
    <row r="4259" spans="34:41">
      <c r="AH4259" s="91"/>
      <c r="AI4259" s="91"/>
      <c r="AJ4259" s="91"/>
      <c r="AK4259" s="91"/>
      <c r="AL4259" s="91"/>
      <c r="AM4259" s="91"/>
      <c r="AN4259" s="91"/>
      <c r="AO4259" s="91"/>
    </row>
    <row r="4260" spans="34:41">
      <c r="AH4260" s="91"/>
      <c r="AI4260" s="91"/>
      <c r="AJ4260" s="91"/>
      <c r="AK4260" s="91"/>
      <c r="AL4260" s="91"/>
      <c r="AM4260" s="91"/>
      <c r="AN4260" s="91"/>
      <c r="AO4260" s="91"/>
    </row>
    <row r="4261" spans="34:41">
      <c r="AH4261" s="91"/>
      <c r="AI4261" s="91"/>
      <c r="AJ4261" s="91"/>
      <c r="AK4261" s="91"/>
      <c r="AL4261" s="91"/>
      <c r="AM4261" s="91"/>
      <c r="AN4261" s="91"/>
      <c r="AO4261" s="91"/>
    </row>
    <row r="4262" spans="34:41">
      <c r="AH4262" s="91"/>
      <c r="AI4262" s="91"/>
      <c r="AJ4262" s="91"/>
      <c r="AK4262" s="91"/>
      <c r="AL4262" s="91"/>
      <c r="AM4262" s="91"/>
      <c r="AN4262" s="91"/>
      <c r="AO4262" s="91"/>
    </row>
    <row r="4263" spans="34:41">
      <c r="AH4263" s="91"/>
      <c r="AI4263" s="91"/>
      <c r="AJ4263" s="91"/>
      <c r="AK4263" s="91"/>
      <c r="AL4263" s="91"/>
      <c r="AM4263" s="91"/>
      <c r="AN4263" s="91"/>
      <c r="AO4263" s="91"/>
    </row>
    <row r="4264" spans="34:41">
      <c r="AH4264" s="91"/>
      <c r="AI4264" s="91"/>
      <c r="AJ4264" s="91"/>
      <c r="AK4264" s="91"/>
      <c r="AL4264" s="91"/>
      <c r="AM4264" s="91"/>
      <c r="AN4264" s="91"/>
      <c r="AO4264" s="91"/>
    </row>
    <row r="4265" spans="34:41">
      <c r="AH4265" s="91"/>
      <c r="AI4265" s="91"/>
      <c r="AJ4265" s="91"/>
      <c r="AK4265" s="91"/>
      <c r="AL4265" s="91"/>
      <c r="AM4265" s="91"/>
      <c r="AN4265" s="91"/>
      <c r="AO4265" s="91"/>
    </row>
    <row r="4266" spans="34:41">
      <c r="AH4266" s="91"/>
      <c r="AI4266" s="91"/>
      <c r="AJ4266" s="91"/>
      <c r="AK4266" s="91"/>
      <c r="AL4266" s="91"/>
      <c r="AM4266" s="91"/>
      <c r="AN4266" s="91"/>
      <c r="AO4266" s="91"/>
    </row>
    <row r="4267" spans="34:41">
      <c r="AH4267" s="91"/>
      <c r="AI4267" s="91"/>
      <c r="AJ4267" s="91"/>
      <c r="AK4267" s="91"/>
      <c r="AL4267" s="91"/>
      <c r="AM4267" s="91"/>
      <c r="AN4267" s="91"/>
      <c r="AO4267" s="91"/>
    </row>
    <row r="4268" spans="34:41">
      <c r="AH4268" s="91"/>
      <c r="AI4268" s="91"/>
      <c r="AJ4268" s="91"/>
      <c r="AK4268" s="91"/>
      <c r="AL4268" s="91"/>
      <c r="AM4268" s="91"/>
      <c r="AN4268" s="91"/>
      <c r="AO4268" s="91"/>
    </row>
    <row r="4269" spans="34:41">
      <c r="AH4269" s="91"/>
      <c r="AI4269" s="91"/>
      <c r="AJ4269" s="91"/>
      <c r="AK4269" s="91"/>
      <c r="AL4269" s="91"/>
      <c r="AM4269" s="91"/>
      <c r="AN4269" s="91"/>
      <c r="AO4269" s="91"/>
    </row>
    <row r="4270" spans="34:41">
      <c r="AH4270" s="91"/>
      <c r="AI4270" s="91"/>
      <c r="AJ4270" s="91"/>
      <c r="AK4270" s="91"/>
      <c r="AL4270" s="91"/>
      <c r="AM4270" s="91"/>
      <c r="AN4270" s="91"/>
      <c r="AO4270" s="91"/>
    </row>
    <row r="4271" spans="34:41">
      <c r="AH4271" s="91"/>
      <c r="AI4271" s="91"/>
      <c r="AJ4271" s="91"/>
      <c r="AK4271" s="91"/>
      <c r="AL4271" s="91"/>
      <c r="AM4271" s="91"/>
      <c r="AN4271" s="91"/>
      <c r="AO4271" s="91"/>
    </row>
    <row r="4272" spans="34:41">
      <c r="AH4272" s="91"/>
      <c r="AI4272" s="91"/>
      <c r="AJ4272" s="91"/>
      <c r="AK4272" s="91"/>
      <c r="AL4272" s="91"/>
      <c r="AM4272" s="91"/>
      <c r="AN4272" s="91"/>
      <c r="AO4272" s="91"/>
    </row>
    <row r="4273" spans="34:41">
      <c r="AH4273" s="91"/>
      <c r="AI4273" s="91"/>
      <c r="AJ4273" s="91"/>
      <c r="AK4273" s="91"/>
      <c r="AL4273" s="91"/>
      <c r="AM4273" s="91"/>
      <c r="AN4273" s="91"/>
      <c r="AO4273" s="91"/>
    </row>
    <row r="4274" spans="34:41">
      <c r="AH4274" s="91"/>
      <c r="AI4274" s="91"/>
      <c r="AJ4274" s="91"/>
      <c r="AK4274" s="91"/>
      <c r="AL4274" s="91"/>
      <c r="AM4274" s="91"/>
      <c r="AN4274" s="91"/>
      <c r="AO4274" s="91"/>
    </row>
    <row r="4275" spans="34:41">
      <c r="AH4275" s="91"/>
      <c r="AI4275" s="91"/>
      <c r="AJ4275" s="91"/>
      <c r="AK4275" s="91"/>
      <c r="AL4275" s="91"/>
      <c r="AM4275" s="91"/>
      <c r="AN4275" s="91"/>
      <c r="AO4275" s="91"/>
    </row>
    <row r="4276" spans="34:41">
      <c r="AH4276" s="91"/>
      <c r="AI4276" s="91"/>
      <c r="AJ4276" s="91"/>
      <c r="AK4276" s="91"/>
      <c r="AL4276" s="91"/>
      <c r="AM4276" s="91"/>
      <c r="AN4276" s="91"/>
      <c r="AO4276" s="91"/>
    </row>
    <row r="4277" spans="34:41">
      <c r="AH4277" s="91"/>
      <c r="AI4277" s="91"/>
      <c r="AJ4277" s="91"/>
      <c r="AK4277" s="91"/>
      <c r="AL4277" s="91"/>
      <c r="AM4277" s="91"/>
      <c r="AN4277" s="91"/>
      <c r="AO4277" s="91"/>
    </row>
    <row r="4278" spans="34:41">
      <c r="AH4278" s="91"/>
      <c r="AI4278" s="91"/>
      <c r="AJ4278" s="91"/>
      <c r="AK4278" s="91"/>
      <c r="AL4278" s="91"/>
      <c r="AM4278" s="91"/>
      <c r="AN4278" s="91"/>
      <c r="AO4278" s="91"/>
    </row>
    <row r="4279" spans="34:41">
      <c r="AH4279" s="91"/>
      <c r="AI4279" s="91"/>
      <c r="AJ4279" s="91"/>
      <c r="AK4279" s="91"/>
      <c r="AL4279" s="91"/>
      <c r="AM4279" s="91"/>
      <c r="AN4279" s="91"/>
      <c r="AO4279" s="91"/>
    </row>
    <row r="4280" spans="34:41">
      <c r="AH4280" s="91"/>
      <c r="AI4280" s="91"/>
      <c r="AJ4280" s="91"/>
      <c r="AK4280" s="91"/>
      <c r="AL4280" s="91"/>
      <c r="AM4280" s="91"/>
      <c r="AN4280" s="91"/>
      <c r="AO4280" s="91"/>
    </row>
    <row r="4281" spans="34:41">
      <c r="AH4281" s="91"/>
      <c r="AI4281" s="91"/>
      <c r="AJ4281" s="91"/>
      <c r="AK4281" s="91"/>
      <c r="AL4281" s="91"/>
      <c r="AM4281" s="91"/>
      <c r="AN4281" s="91"/>
      <c r="AO4281" s="91"/>
    </row>
    <row r="4282" spans="34:41">
      <c r="AH4282" s="91"/>
      <c r="AI4282" s="91"/>
      <c r="AJ4282" s="91"/>
      <c r="AK4282" s="91"/>
      <c r="AL4282" s="91"/>
      <c r="AM4282" s="91"/>
      <c r="AN4282" s="91"/>
      <c r="AO4282" s="91"/>
    </row>
    <row r="4283" spans="34:41">
      <c r="AH4283" s="91"/>
      <c r="AI4283" s="91"/>
      <c r="AJ4283" s="91"/>
      <c r="AK4283" s="91"/>
      <c r="AL4283" s="91"/>
      <c r="AM4283" s="91"/>
      <c r="AN4283" s="91"/>
      <c r="AO4283" s="91"/>
    </row>
    <row r="4284" spans="34:41">
      <c r="AH4284" s="91"/>
      <c r="AI4284" s="91"/>
      <c r="AJ4284" s="91"/>
      <c r="AK4284" s="91"/>
      <c r="AL4284" s="91"/>
      <c r="AM4284" s="91"/>
      <c r="AN4284" s="91"/>
      <c r="AO4284" s="91"/>
    </row>
    <row r="4285" spans="34:41">
      <c r="AH4285" s="91"/>
      <c r="AI4285" s="91"/>
      <c r="AJ4285" s="91"/>
      <c r="AK4285" s="91"/>
      <c r="AL4285" s="91"/>
      <c r="AM4285" s="91"/>
      <c r="AN4285" s="91"/>
      <c r="AO4285" s="91"/>
    </row>
    <row r="4286" spans="34:41">
      <c r="AH4286" s="91"/>
      <c r="AI4286" s="91"/>
      <c r="AJ4286" s="91"/>
      <c r="AK4286" s="91"/>
      <c r="AL4286" s="91"/>
      <c r="AM4286" s="91"/>
      <c r="AN4286" s="91"/>
      <c r="AO4286" s="91"/>
    </row>
    <row r="4287" spans="34:41">
      <c r="AH4287" s="91"/>
      <c r="AI4287" s="91"/>
      <c r="AJ4287" s="91"/>
      <c r="AK4287" s="91"/>
      <c r="AL4287" s="91"/>
      <c r="AM4287" s="91"/>
      <c r="AN4287" s="91"/>
      <c r="AO4287" s="91"/>
    </row>
    <row r="4288" spans="34:41">
      <c r="AH4288" s="91"/>
      <c r="AI4288" s="91"/>
      <c r="AJ4288" s="91"/>
      <c r="AK4288" s="91"/>
      <c r="AL4288" s="91"/>
      <c r="AM4288" s="91"/>
      <c r="AN4288" s="91"/>
      <c r="AO4288" s="91"/>
    </row>
    <row r="4289" spans="34:41">
      <c r="AH4289" s="91"/>
      <c r="AI4289" s="91"/>
      <c r="AJ4289" s="91"/>
      <c r="AK4289" s="91"/>
      <c r="AL4289" s="91"/>
      <c r="AM4289" s="91"/>
      <c r="AN4289" s="91"/>
      <c r="AO4289" s="91"/>
    </row>
    <row r="4290" spans="34:41">
      <c r="AH4290" s="91"/>
      <c r="AI4290" s="91"/>
      <c r="AJ4290" s="91"/>
      <c r="AK4290" s="91"/>
      <c r="AL4290" s="91"/>
      <c r="AM4290" s="91"/>
      <c r="AN4290" s="91"/>
      <c r="AO4290" s="91"/>
    </row>
    <row r="4291" spans="34:41">
      <c r="AH4291" s="91"/>
      <c r="AI4291" s="91"/>
      <c r="AJ4291" s="91"/>
      <c r="AK4291" s="91"/>
      <c r="AL4291" s="91"/>
      <c r="AM4291" s="91"/>
      <c r="AN4291" s="91"/>
      <c r="AO4291" s="91"/>
    </row>
    <row r="4292" spans="34:41">
      <c r="AH4292" s="91"/>
      <c r="AI4292" s="91"/>
      <c r="AJ4292" s="91"/>
      <c r="AK4292" s="91"/>
      <c r="AL4292" s="91"/>
      <c r="AM4292" s="91"/>
      <c r="AN4292" s="91"/>
      <c r="AO4292" s="91"/>
    </row>
    <row r="4293" spans="34:41">
      <c r="AH4293" s="91"/>
      <c r="AI4293" s="91"/>
      <c r="AJ4293" s="91"/>
      <c r="AK4293" s="91"/>
      <c r="AL4293" s="91"/>
      <c r="AM4293" s="91"/>
      <c r="AN4293" s="91"/>
      <c r="AO4293" s="91"/>
    </row>
    <row r="4294" spans="34:41">
      <c r="AH4294" s="91"/>
      <c r="AI4294" s="91"/>
      <c r="AJ4294" s="91"/>
      <c r="AK4294" s="91"/>
      <c r="AL4294" s="91"/>
      <c r="AM4294" s="91"/>
      <c r="AN4294" s="91"/>
      <c r="AO4294" s="91"/>
    </row>
    <row r="4295" spans="34:41">
      <c r="AH4295" s="91"/>
      <c r="AI4295" s="91"/>
      <c r="AJ4295" s="91"/>
      <c r="AK4295" s="91"/>
      <c r="AL4295" s="91"/>
      <c r="AM4295" s="91"/>
      <c r="AN4295" s="91"/>
      <c r="AO4295" s="91"/>
    </row>
    <row r="4296" spans="34:41">
      <c r="AH4296" s="91"/>
      <c r="AI4296" s="91"/>
      <c r="AJ4296" s="91"/>
      <c r="AK4296" s="91"/>
      <c r="AL4296" s="91"/>
      <c r="AM4296" s="91"/>
      <c r="AN4296" s="91"/>
      <c r="AO4296" s="91"/>
    </row>
    <row r="4297" spans="34:41">
      <c r="AH4297" s="91"/>
      <c r="AI4297" s="91"/>
      <c r="AJ4297" s="91"/>
      <c r="AK4297" s="91"/>
      <c r="AL4297" s="91"/>
      <c r="AM4297" s="91"/>
      <c r="AN4297" s="91"/>
      <c r="AO4297" s="91"/>
    </row>
    <row r="4298" spans="34:41">
      <c r="AH4298" s="91"/>
      <c r="AI4298" s="91"/>
      <c r="AJ4298" s="91"/>
      <c r="AK4298" s="91"/>
      <c r="AL4298" s="91"/>
      <c r="AM4298" s="91"/>
      <c r="AN4298" s="91"/>
      <c r="AO4298" s="91"/>
    </row>
    <row r="4299" spans="34:41">
      <c r="AH4299" s="91"/>
      <c r="AI4299" s="91"/>
      <c r="AJ4299" s="91"/>
      <c r="AK4299" s="91"/>
      <c r="AL4299" s="91"/>
      <c r="AM4299" s="91"/>
      <c r="AN4299" s="91"/>
      <c r="AO4299" s="91"/>
    </row>
    <row r="4300" spans="34:41">
      <c r="AH4300" s="91"/>
      <c r="AI4300" s="91"/>
      <c r="AJ4300" s="91"/>
      <c r="AK4300" s="91"/>
      <c r="AL4300" s="91"/>
      <c r="AM4300" s="91"/>
      <c r="AN4300" s="91"/>
      <c r="AO4300" s="91"/>
    </row>
    <row r="4301" spans="34:41">
      <c r="AH4301" s="91"/>
      <c r="AI4301" s="91"/>
      <c r="AJ4301" s="91"/>
      <c r="AK4301" s="91"/>
      <c r="AL4301" s="91"/>
      <c r="AM4301" s="91"/>
      <c r="AN4301" s="91"/>
      <c r="AO4301" s="91"/>
    </row>
    <row r="4302" spans="34:41">
      <c r="AH4302" s="91"/>
      <c r="AI4302" s="91"/>
      <c r="AJ4302" s="91"/>
      <c r="AK4302" s="91"/>
      <c r="AL4302" s="91"/>
      <c r="AM4302" s="91"/>
      <c r="AN4302" s="91"/>
      <c r="AO4302" s="91"/>
    </row>
    <row r="4303" spans="34:41">
      <c r="AH4303" s="91"/>
      <c r="AI4303" s="91"/>
      <c r="AJ4303" s="91"/>
      <c r="AK4303" s="91"/>
      <c r="AL4303" s="91"/>
      <c r="AM4303" s="91"/>
      <c r="AN4303" s="91"/>
      <c r="AO4303" s="91"/>
    </row>
    <row r="4304" spans="34:41">
      <c r="AH4304" s="91"/>
      <c r="AI4304" s="91"/>
      <c r="AJ4304" s="91"/>
      <c r="AK4304" s="91"/>
      <c r="AL4304" s="91"/>
      <c r="AM4304" s="91"/>
      <c r="AN4304" s="91"/>
      <c r="AO4304" s="91"/>
    </row>
    <row r="4305" spans="34:41">
      <c r="AH4305" s="91"/>
      <c r="AI4305" s="91"/>
      <c r="AJ4305" s="91"/>
      <c r="AK4305" s="91"/>
      <c r="AL4305" s="91"/>
      <c r="AM4305" s="91"/>
      <c r="AN4305" s="91"/>
      <c r="AO4305" s="91"/>
    </row>
    <row r="4306" spans="34:41">
      <c r="AH4306" s="91"/>
      <c r="AI4306" s="91"/>
      <c r="AJ4306" s="91"/>
      <c r="AK4306" s="91"/>
      <c r="AL4306" s="91"/>
      <c r="AM4306" s="91"/>
      <c r="AN4306" s="91"/>
      <c r="AO4306" s="91"/>
    </row>
    <row r="4307" spans="34:41">
      <c r="AH4307" s="91"/>
      <c r="AI4307" s="91"/>
      <c r="AJ4307" s="91"/>
      <c r="AK4307" s="91"/>
      <c r="AL4307" s="91"/>
      <c r="AM4307" s="91"/>
      <c r="AN4307" s="91"/>
      <c r="AO4307" s="91"/>
    </row>
    <row r="4308" spans="34:41">
      <c r="AH4308" s="91"/>
      <c r="AI4308" s="91"/>
      <c r="AJ4308" s="91"/>
      <c r="AK4308" s="91"/>
      <c r="AL4308" s="91"/>
      <c r="AM4308" s="91"/>
      <c r="AN4308" s="91"/>
      <c r="AO4308" s="91"/>
    </row>
    <row r="4309" spans="34:41">
      <c r="AH4309" s="91"/>
      <c r="AI4309" s="91"/>
      <c r="AJ4309" s="91"/>
      <c r="AK4309" s="91"/>
      <c r="AL4309" s="91"/>
      <c r="AM4309" s="91"/>
      <c r="AN4309" s="91"/>
      <c r="AO4309" s="91"/>
    </row>
    <row r="4310" spans="34:41">
      <c r="AH4310" s="91"/>
      <c r="AI4310" s="91"/>
      <c r="AJ4310" s="91"/>
      <c r="AK4310" s="91"/>
      <c r="AL4310" s="91"/>
      <c r="AM4310" s="91"/>
      <c r="AN4310" s="91"/>
      <c r="AO4310" s="91"/>
    </row>
    <row r="4311" spans="34:41">
      <c r="AH4311" s="91"/>
      <c r="AI4311" s="91"/>
      <c r="AJ4311" s="91"/>
      <c r="AK4311" s="91"/>
      <c r="AL4311" s="91"/>
      <c r="AM4311" s="91"/>
      <c r="AN4311" s="91"/>
      <c r="AO4311" s="91"/>
    </row>
    <row r="4312" spans="34:41">
      <c r="AH4312" s="91"/>
      <c r="AI4312" s="91"/>
      <c r="AJ4312" s="91"/>
      <c r="AK4312" s="91"/>
      <c r="AL4312" s="91"/>
      <c r="AM4312" s="91"/>
      <c r="AN4312" s="91"/>
      <c r="AO4312" s="91"/>
    </row>
    <row r="4313" spans="34:41">
      <c r="AH4313" s="91"/>
      <c r="AI4313" s="91"/>
      <c r="AJ4313" s="91"/>
      <c r="AK4313" s="91"/>
      <c r="AL4313" s="91"/>
      <c r="AM4313" s="91"/>
      <c r="AN4313" s="91"/>
      <c r="AO4313" s="91"/>
    </row>
    <row r="4314" spans="34:41">
      <c r="AH4314" s="91"/>
      <c r="AI4314" s="91"/>
      <c r="AJ4314" s="91"/>
      <c r="AK4314" s="91"/>
      <c r="AL4314" s="91"/>
      <c r="AM4314" s="91"/>
      <c r="AN4314" s="91"/>
      <c r="AO4314" s="91"/>
    </row>
    <row r="4315" spans="34:41">
      <c r="AH4315" s="91"/>
      <c r="AI4315" s="91"/>
      <c r="AJ4315" s="91"/>
      <c r="AK4315" s="91"/>
      <c r="AL4315" s="91"/>
      <c r="AM4315" s="91"/>
      <c r="AN4315" s="91"/>
      <c r="AO4315" s="91"/>
    </row>
    <row r="4316" spans="34:41">
      <c r="AH4316" s="91"/>
      <c r="AI4316" s="91"/>
      <c r="AJ4316" s="91"/>
      <c r="AK4316" s="91"/>
      <c r="AL4316" s="91"/>
      <c r="AM4316" s="91"/>
      <c r="AN4316" s="91"/>
      <c r="AO4316" s="91"/>
    </row>
    <row r="4317" spans="34:41">
      <c r="AH4317" s="91"/>
      <c r="AI4317" s="91"/>
      <c r="AJ4317" s="91"/>
      <c r="AK4317" s="91"/>
      <c r="AL4317" s="91"/>
      <c r="AM4317" s="91"/>
      <c r="AN4317" s="91"/>
      <c r="AO4317" s="91"/>
    </row>
    <row r="4318" spans="34:41">
      <c r="AH4318" s="91"/>
      <c r="AI4318" s="91"/>
      <c r="AJ4318" s="91"/>
      <c r="AK4318" s="91"/>
      <c r="AL4318" s="91"/>
      <c r="AM4318" s="91"/>
      <c r="AN4318" s="91"/>
      <c r="AO4318" s="91"/>
    </row>
    <row r="4319" spans="34:41">
      <c r="AH4319" s="91"/>
      <c r="AI4319" s="91"/>
      <c r="AJ4319" s="91"/>
      <c r="AK4319" s="91"/>
      <c r="AL4319" s="91"/>
      <c r="AM4319" s="91"/>
      <c r="AN4319" s="91"/>
      <c r="AO4319" s="91"/>
    </row>
    <row r="4320" spans="34:41">
      <c r="AH4320" s="91"/>
      <c r="AI4320" s="91"/>
      <c r="AJ4320" s="91"/>
      <c r="AK4320" s="91"/>
      <c r="AL4320" s="91"/>
      <c r="AM4320" s="91"/>
      <c r="AN4320" s="91"/>
      <c r="AO4320" s="91"/>
    </row>
    <row r="4321" spans="34:41">
      <c r="AH4321" s="91"/>
      <c r="AI4321" s="91"/>
      <c r="AJ4321" s="91"/>
      <c r="AK4321" s="91"/>
      <c r="AL4321" s="91"/>
      <c r="AM4321" s="91"/>
      <c r="AN4321" s="91"/>
      <c r="AO4321" s="91"/>
    </row>
    <row r="4322" spans="34:41">
      <c r="AH4322" s="91"/>
      <c r="AI4322" s="91"/>
      <c r="AJ4322" s="91"/>
      <c r="AK4322" s="91"/>
      <c r="AL4322" s="91"/>
      <c r="AM4322" s="91"/>
      <c r="AN4322" s="91"/>
      <c r="AO4322" s="91"/>
    </row>
    <row r="4323" spans="34:41">
      <c r="AH4323" s="91"/>
      <c r="AI4323" s="91"/>
      <c r="AJ4323" s="91"/>
      <c r="AK4323" s="91"/>
      <c r="AL4323" s="91"/>
      <c r="AM4323" s="91"/>
      <c r="AN4323" s="91"/>
      <c r="AO4323" s="91"/>
    </row>
    <row r="4324" spans="34:41">
      <c r="AH4324" s="91"/>
      <c r="AI4324" s="91"/>
      <c r="AJ4324" s="91"/>
      <c r="AK4324" s="91"/>
      <c r="AL4324" s="91"/>
      <c r="AM4324" s="91"/>
      <c r="AN4324" s="91"/>
      <c r="AO4324" s="91"/>
    </row>
    <row r="4325" spans="34:41">
      <c r="AH4325" s="91"/>
      <c r="AI4325" s="91"/>
      <c r="AJ4325" s="91"/>
      <c r="AK4325" s="91"/>
      <c r="AL4325" s="91"/>
      <c r="AM4325" s="91"/>
      <c r="AN4325" s="91"/>
      <c r="AO4325" s="91"/>
    </row>
    <row r="4326" spans="34:41">
      <c r="AH4326" s="91"/>
      <c r="AI4326" s="91"/>
      <c r="AJ4326" s="91"/>
      <c r="AK4326" s="91"/>
      <c r="AL4326" s="91"/>
      <c r="AM4326" s="91"/>
      <c r="AN4326" s="91"/>
      <c r="AO4326" s="91"/>
    </row>
    <row r="4327" spans="34:41">
      <c r="AH4327" s="91"/>
      <c r="AI4327" s="91"/>
      <c r="AJ4327" s="91"/>
      <c r="AK4327" s="91"/>
      <c r="AL4327" s="91"/>
      <c r="AM4327" s="91"/>
      <c r="AN4327" s="91"/>
      <c r="AO4327" s="91"/>
    </row>
    <row r="4328" spans="34:41">
      <c r="AH4328" s="91"/>
      <c r="AI4328" s="91"/>
      <c r="AJ4328" s="91"/>
      <c r="AK4328" s="91"/>
      <c r="AL4328" s="91"/>
      <c r="AM4328" s="91"/>
      <c r="AN4328" s="91"/>
      <c r="AO4328" s="91"/>
    </row>
    <row r="4329" spans="34:41">
      <c r="AH4329" s="91"/>
      <c r="AI4329" s="91"/>
      <c r="AJ4329" s="91"/>
      <c r="AK4329" s="91"/>
      <c r="AL4329" s="91"/>
      <c r="AM4329" s="91"/>
      <c r="AN4329" s="91"/>
      <c r="AO4329" s="91"/>
    </row>
    <row r="4330" spans="34:41">
      <c r="AH4330" s="91"/>
      <c r="AI4330" s="91"/>
      <c r="AJ4330" s="91"/>
      <c r="AK4330" s="91"/>
      <c r="AL4330" s="91"/>
      <c r="AM4330" s="91"/>
      <c r="AN4330" s="91"/>
      <c r="AO4330" s="91"/>
    </row>
    <row r="4331" spans="34:41">
      <c r="AH4331" s="91"/>
      <c r="AI4331" s="91"/>
      <c r="AJ4331" s="91"/>
      <c r="AK4331" s="91"/>
      <c r="AL4331" s="91"/>
      <c r="AM4331" s="91"/>
      <c r="AN4331" s="91"/>
      <c r="AO4331" s="91"/>
    </row>
    <row r="4332" spans="34:41">
      <c r="AH4332" s="91"/>
      <c r="AI4332" s="91"/>
      <c r="AJ4332" s="91"/>
      <c r="AK4332" s="91"/>
      <c r="AL4332" s="91"/>
      <c r="AM4332" s="91"/>
      <c r="AN4332" s="91"/>
      <c r="AO4332" s="91"/>
    </row>
    <row r="4333" spans="34:41">
      <c r="AH4333" s="91"/>
      <c r="AI4333" s="91"/>
      <c r="AJ4333" s="91"/>
      <c r="AK4333" s="91"/>
      <c r="AL4333" s="91"/>
      <c r="AM4333" s="91"/>
      <c r="AN4333" s="91"/>
      <c r="AO4333" s="91"/>
    </row>
    <row r="4334" spans="34:41">
      <c r="AH4334" s="91"/>
      <c r="AI4334" s="91"/>
      <c r="AJ4334" s="91"/>
      <c r="AK4334" s="91"/>
      <c r="AL4334" s="91"/>
      <c r="AM4334" s="91"/>
      <c r="AN4334" s="91"/>
      <c r="AO4334" s="91"/>
    </row>
    <row r="4335" spans="34:41">
      <c r="AH4335" s="91"/>
      <c r="AI4335" s="91"/>
      <c r="AJ4335" s="91"/>
      <c r="AK4335" s="91"/>
      <c r="AL4335" s="91"/>
      <c r="AM4335" s="91"/>
      <c r="AN4335" s="91"/>
      <c r="AO4335" s="91"/>
    </row>
    <row r="4336" spans="34:41">
      <c r="AH4336" s="91"/>
      <c r="AI4336" s="91"/>
      <c r="AJ4336" s="91"/>
      <c r="AK4336" s="91"/>
      <c r="AL4336" s="91"/>
      <c r="AM4336" s="91"/>
      <c r="AN4336" s="91"/>
      <c r="AO4336" s="91"/>
    </row>
    <row r="4337" spans="34:41">
      <c r="AH4337" s="91"/>
      <c r="AI4337" s="91"/>
      <c r="AJ4337" s="91"/>
      <c r="AK4337" s="91"/>
      <c r="AL4337" s="91"/>
      <c r="AM4337" s="91"/>
      <c r="AN4337" s="91"/>
      <c r="AO4337" s="91"/>
    </row>
    <row r="4338" spans="34:41">
      <c r="AH4338" s="91"/>
      <c r="AI4338" s="91"/>
      <c r="AJ4338" s="91"/>
      <c r="AK4338" s="91"/>
      <c r="AL4338" s="91"/>
      <c r="AM4338" s="91"/>
      <c r="AN4338" s="91"/>
      <c r="AO4338" s="91"/>
    </row>
    <row r="4339" spans="34:41">
      <c r="AH4339" s="91"/>
      <c r="AI4339" s="91"/>
      <c r="AJ4339" s="91"/>
      <c r="AK4339" s="91"/>
      <c r="AL4339" s="91"/>
      <c r="AM4339" s="91"/>
      <c r="AN4339" s="91"/>
      <c r="AO4339" s="91"/>
    </row>
    <row r="4340" spans="34:41">
      <c r="AH4340" s="91"/>
      <c r="AI4340" s="91"/>
      <c r="AJ4340" s="91"/>
      <c r="AK4340" s="91"/>
      <c r="AL4340" s="91"/>
      <c r="AM4340" s="91"/>
      <c r="AN4340" s="91"/>
      <c r="AO4340" s="91"/>
    </row>
    <row r="4341" spans="34:41">
      <c r="AH4341" s="91"/>
      <c r="AI4341" s="91"/>
      <c r="AJ4341" s="91"/>
      <c r="AK4341" s="91"/>
      <c r="AL4341" s="91"/>
      <c r="AM4341" s="91"/>
      <c r="AN4341" s="91"/>
      <c r="AO4341" s="91"/>
    </row>
    <row r="4342" spans="34:41">
      <c r="AH4342" s="91"/>
      <c r="AI4342" s="91"/>
      <c r="AJ4342" s="91"/>
      <c r="AK4342" s="91"/>
      <c r="AL4342" s="91"/>
      <c r="AM4342" s="91"/>
      <c r="AN4342" s="91"/>
      <c r="AO4342" s="91"/>
    </row>
    <row r="4343" spans="34:41">
      <c r="AH4343" s="91"/>
      <c r="AI4343" s="91"/>
      <c r="AJ4343" s="91"/>
      <c r="AK4343" s="91"/>
      <c r="AL4343" s="91"/>
      <c r="AM4343" s="91"/>
      <c r="AN4343" s="91"/>
      <c r="AO4343" s="91"/>
    </row>
    <row r="4344" spans="34:41">
      <c r="AH4344" s="91"/>
      <c r="AI4344" s="91"/>
      <c r="AJ4344" s="91"/>
      <c r="AK4344" s="91"/>
      <c r="AL4344" s="91"/>
      <c r="AM4344" s="91"/>
      <c r="AN4344" s="91"/>
      <c r="AO4344" s="91"/>
    </row>
    <row r="4345" spans="34:41">
      <c r="AH4345" s="91"/>
      <c r="AI4345" s="91"/>
      <c r="AJ4345" s="91"/>
      <c r="AK4345" s="91"/>
      <c r="AL4345" s="91"/>
      <c r="AM4345" s="91"/>
      <c r="AN4345" s="91"/>
      <c r="AO4345" s="91"/>
    </row>
    <row r="4346" spans="34:41">
      <c r="AH4346" s="91"/>
      <c r="AI4346" s="91"/>
      <c r="AJ4346" s="91"/>
      <c r="AK4346" s="91"/>
      <c r="AL4346" s="91"/>
      <c r="AM4346" s="91"/>
      <c r="AN4346" s="91"/>
      <c r="AO4346" s="91"/>
    </row>
    <row r="4347" spans="34:41">
      <c r="AH4347" s="91"/>
      <c r="AI4347" s="91"/>
      <c r="AJ4347" s="91"/>
      <c r="AK4347" s="91"/>
      <c r="AL4347" s="91"/>
      <c r="AM4347" s="91"/>
      <c r="AN4347" s="91"/>
      <c r="AO4347" s="91"/>
    </row>
    <row r="4348" spans="34:41">
      <c r="AH4348" s="91"/>
      <c r="AI4348" s="91"/>
      <c r="AJ4348" s="91"/>
      <c r="AK4348" s="91"/>
      <c r="AL4348" s="91"/>
      <c r="AM4348" s="91"/>
      <c r="AN4348" s="91"/>
      <c r="AO4348" s="91"/>
    </row>
  </sheetData>
  <mergeCells count="7">
    <mergeCell ref="AQ6:AY6"/>
    <mergeCell ref="AH6:AO6"/>
    <mergeCell ref="AM1528:AN1528"/>
    <mergeCell ref="AT1528:AU1528"/>
    <mergeCell ref="AM7:AO7"/>
    <mergeCell ref="AW7:AY7"/>
    <mergeCell ref="AI7:AL7"/>
  </mergeCells>
  <conditionalFormatting sqref="C7 F7">
    <cfRule type="cellIs" dxfId="13" priority="49" stopIfTrue="1" operator="equal">
      <formula>"NOT OK!"</formula>
    </cfRule>
    <cfRule type="cellIs" dxfId="12" priority="50" stopIfTrue="1" operator="equal">
      <formula>"OK!"</formula>
    </cfRule>
  </conditionalFormatting>
  <conditionalFormatting sqref="H7">
    <cfRule type="cellIs" dxfId="11" priority="47" stopIfTrue="1" operator="equal">
      <formula>"NOT OK!"</formula>
    </cfRule>
    <cfRule type="cellIs" dxfId="10" priority="48" stopIfTrue="1" operator="equal">
      <formula>"OK!"</formula>
    </cfRule>
  </conditionalFormatting>
  <conditionalFormatting sqref="I7">
    <cfRule type="cellIs" dxfId="9" priority="45" stopIfTrue="1" operator="equal">
      <formula>"NOT OK!"</formula>
    </cfRule>
    <cfRule type="cellIs" dxfId="8" priority="46" stopIfTrue="1" operator="equal">
      <formula>"OK!"</formula>
    </cfRule>
  </conditionalFormatting>
  <conditionalFormatting sqref="J7:K7">
    <cfRule type="cellIs" dxfId="7" priority="43" stopIfTrue="1" operator="equal">
      <formula>"NOT OK!"</formula>
    </cfRule>
    <cfRule type="cellIs" dxfId="6" priority="44" stopIfTrue="1" operator="equal">
      <formula>"OK!"</formula>
    </cfRule>
  </conditionalFormatting>
  <conditionalFormatting sqref="L7:N7">
    <cfRule type="cellIs" dxfId="5" priority="41" stopIfTrue="1" operator="equal">
      <formula>"NOT OK!"</formula>
    </cfRule>
    <cfRule type="cellIs" dxfId="4" priority="42" stopIfTrue="1" operator="equal">
      <formula>"OK!"</formula>
    </cfRule>
  </conditionalFormatting>
  <conditionalFormatting sqref="B7">
    <cfRule type="cellIs" dxfId="3" priority="39" operator="equal">
      <formula>"ERROR"</formula>
    </cfRule>
    <cfRule type="cellIs" dxfId="2" priority="40" operator="equal">
      <formula>"OK"</formula>
    </cfRule>
  </conditionalFormatting>
  <conditionalFormatting sqref="A7">
    <cfRule type="cellIs" dxfId="1" priority="37" operator="equal">
      <formula>"ERROR"</formula>
    </cfRule>
    <cfRule type="cellIs" dxfId="0" priority="38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"/>
  <sheetViews>
    <sheetView workbookViewId="0"/>
  </sheetViews>
  <sheetFormatPr defaultRowHeight="12.75"/>
  <sheetData/>
  <phoneticPr fontId="84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"/>
  <sheetViews>
    <sheetView workbookViewId="0"/>
  </sheetViews>
  <sheetFormatPr defaultRowHeight="12.75"/>
  <sheetData/>
  <phoneticPr fontId="84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"/>
  <sheetViews>
    <sheetView workbookViewId="0"/>
  </sheetViews>
  <sheetFormatPr defaultRowHeight="12.75"/>
  <sheetData/>
  <phoneticPr fontId="84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H111"/>
  <sheetViews>
    <sheetView zoomScaleNormal="100" workbookViewId="0">
      <pane xSplit="3" ySplit="8" topLeftCell="D93" activePane="bottomRight" state="frozen"/>
      <selection activeCell="Q92" sqref="Q92"/>
      <selection pane="topRight" activeCell="Q92" sqref="Q92"/>
      <selection pane="bottomLeft" activeCell="Q92" sqref="Q92"/>
      <selection pane="bottomRight" activeCell="E105" sqref="E105"/>
    </sheetView>
  </sheetViews>
  <sheetFormatPr defaultColWidth="9.140625" defaultRowHeight="12.75"/>
  <cols>
    <col min="1" max="1" width="6.7109375" style="79" customWidth="1"/>
    <col min="2" max="2" width="25.5703125" style="7" customWidth="1"/>
    <col min="3" max="3" width="45.28515625" style="7" bestFit="1" customWidth="1"/>
    <col min="4" max="4" width="15" style="24" bestFit="1" customWidth="1"/>
    <col min="5" max="5" width="9.140625" style="1"/>
    <col min="6" max="8" width="15.7109375" customWidth="1"/>
    <col min="9" max="16384" width="9.140625" style="1"/>
  </cols>
  <sheetData>
    <row r="1" spans="1:4">
      <c r="A1" s="78" t="s">
        <v>235</v>
      </c>
    </row>
    <row r="2" spans="1:4">
      <c r="A2" s="78" t="s">
        <v>50</v>
      </c>
      <c r="B2" s="71"/>
    </row>
    <row r="3" spans="1:4">
      <c r="A3" s="620">
        <f>'2017 GRC WC Det Format'!A3</f>
        <v>43800</v>
      </c>
      <c r="B3" s="620"/>
      <c r="C3" s="397"/>
    </row>
    <row r="4" spans="1:4">
      <c r="A4" s="410"/>
      <c r="B4" s="411" t="s">
        <v>1879</v>
      </c>
      <c r="C4"/>
    </row>
    <row r="5" spans="1:4" ht="15" customHeight="1" thickBot="1">
      <c r="A5" s="412" t="s">
        <v>306</v>
      </c>
      <c r="B5" s="413">
        <f>[3]Lead!$E$35</f>
        <v>0.66349999999999998</v>
      </c>
      <c r="C5"/>
      <c r="D5" s="405"/>
    </row>
    <row r="6" spans="1:4" ht="15" customHeight="1">
      <c r="A6" s="414" t="s">
        <v>305</v>
      </c>
      <c r="B6" s="413">
        <f>[3]Lead!$F$35</f>
        <v>0.33650000000000002</v>
      </c>
      <c r="C6"/>
      <c r="D6" s="389"/>
    </row>
    <row r="7" spans="1:4" ht="15" customHeight="1">
      <c r="A7" s="65"/>
      <c r="B7" s="66"/>
      <c r="C7" s="24"/>
      <c r="D7" s="388" t="s">
        <v>667</v>
      </c>
    </row>
    <row r="8" spans="1:4" ht="15" customHeight="1">
      <c r="A8" s="291">
        <v>1</v>
      </c>
      <c r="B8" s="292" t="s">
        <v>666</v>
      </c>
      <c r="C8" s="293" t="s">
        <v>460</v>
      </c>
      <c r="D8" s="587">
        <v>43830</v>
      </c>
    </row>
    <row r="9" spans="1:4" ht="15" customHeight="1">
      <c r="A9" s="65">
        <v>3</v>
      </c>
      <c r="B9" s="66"/>
      <c r="C9" s="63" t="s">
        <v>668</v>
      </c>
      <c r="D9" s="389"/>
    </row>
    <row r="10" spans="1:4" ht="15" customHeight="1">
      <c r="A10" s="65">
        <f>A9+1</f>
        <v>4</v>
      </c>
      <c r="B10" s="66" t="s">
        <v>7</v>
      </c>
      <c r="C10" s="24" t="s">
        <v>295</v>
      </c>
      <c r="D10" s="594">
        <f>SUMIF('2017 GRC WC Det Format'!$AF$9:$AF$1519,$A10,'2017 GRC WC Det Format'!$AI$9:$AI$1519)</f>
        <v>9916541596.2237549</v>
      </c>
    </row>
    <row r="11" spans="1:4" ht="15" customHeight="1">
      <c r="A11" s="65">
        <v>5</v>
      </c>
      <c r="B11" s="66" t="s">
        <v>8</v>
      </c>
      <c r="C11" s="24" t="s">
        <v>65</v>
      </c>
      <c r="D11" s="390">
        <f>SUMIF('2017 GRC WC Det Format'!$AF$9:$AF$1519,$A11,'2017 GRC WC Det Format'!$AI$9:$AI$1519)</f>
        <v>639998481.70424497</v>
      </c>
    </row>
    <row r="12" spans="1:4" ht="15" customHeight="1">
      <c r="A12" s="65">
        <v>6</v>
      </c>
      <c r="B12" s="66" t="s">
        <v>9</v>
      </c>
      <c r="C12" s="24" t="s">
        <v>296</v>
      </c>
      <c r="D12" s="390">
        <f>SUMIF('2017 GRC WC Det Format'!$AF$9:$AF$1519,$A12,'2017 GRC WC Det Format'!$AI$9:$AI$1519)</f>
        <v>282791674.87</v>
      </c>
    </row>
    <row r="13" spans="1:4" ht="15" customHeight="1">
      <c r="A13" s="65" t="s">
        <v>97</v>
      </c>
      <c r="B13" s="186" t="s">
        <v>1019</v>
      </c>
      <c r="C13" s="24" t="s">
        <v>1016</v>
      </c>
      <c r="D13" s="390">
        <f>SUMIF('2017 GRC WC Det Format'!$AF$9:$AF$1519,$A13,'2017 GRC WC Det Format'!$AI$9:$AI$1519)</f>
        <v>0</v>
      </c>
    </row>
    <row r="14" spans="1:4" ht="15" customHeight="1">
      <c r="A14" s="65" t="s">
        <v>167</v>
      </c>
      <c r="B14" s="186" t="s">
        <v>1020</v>
      </c>
      <c r="C14" s="24" t="s">
        <v>1017</v>
      </c>
      <c r="D14" s="390">
        <f>SUMIF('2017 GRC WC Det Format'!$AF$9:$AF$1519,$A14,'2017 GRC WC Det Format'!$AI$9:$AI$1519)</f>
        <v>0</v>
      </c>
    </row>
    <row r="15" spans="1:4" ht="15" customHeight="1">
      <c r="A15" s="65" t="s">
        <v>271</v>
      </c>
      <c r="B15" s="66" t="s">
        <v>10</v>
      </c>
      <c r="C15" s="24" t="s">
        <v>308</v>
      </c>
      <c r="D15" s="390">
        <f>SUMIF('2017 GRC WC Det Format'!$AF$9:$AF$1519,$A15,'2017 GRC WC Det Format'!$AI$9:$AI$1519)</f>
        <v>0</v>
      </c>
    </row>
    <row r="16" spans="1:4" ht="15" customHeight="1">
      <c r="A16" s="65" t="s">
        <v>427</v>
      </c>
      <c r="B16" s="66" t="s">
        <v>11</v>
      </c>
      <c r="C16" s="24" t="s">
        <v>428</v>
      </c>
      <c r="D16" s="390">
        <f>SUMIF('2017 GRC WC Det Format'!$AF$9:$AF$1519,$A16,'2017 GRC WC Det Format'!$AI$9:$AI$1519)</f>
        <v>9673697.7254166678</v>
      </c>
    </row>
    <row r="17" spans="1:4" ht="15" customHeight="1">
      <c r="A17" s="65" t="s">
        <v>74</v>
      </c>
      <c r="B17" s="66" t="s">
        <v>897</v>
      </c>
      <c r="C17" s="24" t="s">
        <v>898</v>
      </c>
      <c r="D17" s="390">
        <f>SUMIF('2017 GRC WC Det Format'!$AF$9:$AF$1519,$A17,'2017 GRC WC Det Format'!$AI$9:$AI$1519)</f>
        <v>249999.66541666668</v>
      </c>
    </row>
    <row r="18" spans="1:4" ht="15" customHeight="1">
      <c r="A18" s="65" t="s">
        <v>406</v>
      </c>
      <c r="B18" s="186" t="s">
        <v>1021</v>
      </c>
      <c r="C18" s="24" t="s">
        <v>1018</v>
      </c>
      <c r="D18" s="390">
        <f>SUMIF('2017 GRC WC Det Format'!$AF$9:$AF$1519,$A18,'2017 GRC WC Det Format'!$AI$9:$AI$1519)</f>
        <v>1569586.7266666666</v>
      </c>
    </row>
    <row r="19" spans="1:4" ht="15" customHeight="1">
      <c r="A19" s="65" t="s">
        <v>513</v>
      </c>
      <c r="B19" s="66">
        <v>25300831</v>
      </c>
      <c r="C19" s="24" t="s">
        <v>341</v>
      </c>
      <c r="D19" s="390">
        <f>SUMIF('2017 GRC WC Det Format'!$AF$9:$AF$1519,$A19,'2017 GRC WC Det Format'!$AI$9:$AI$1519)</f>
        <v>0</v>
      </c>
    </row>
    <row r="20" spans="1:4" ht="15" customHeight="1">
      <c r="A20" s="65" t="s">
        <v>231</v>
      </c>
      <c r="B20" s="66" t="s">
        <v>680</v>
      </c>
      <c r="C20" s="24" t="s">
        <v>232</v>
      </c>
      <c r="D20" s="390">
        <f>SUMIF('2017 GRC WC Det Format'!$AF$9:$AF$1519,$A20,'2017 GRC WC Det Format'!$AI$9:$AI$1519)</f>
        <v>0</v>
      </c>
    </row>
    <row r="21" spans="1:4" ht="15" customHeight="1">
      <c r="A21" s="65" t="s">
        <v>679</v>
      </c>
      <c r="B21" s="66">
        <v>18235521</v>
      </c>
      <c r="C21" s="24" t="s">
        <v>681</v>
      </c>
      <c r="D21" s="390">
        <f>SUMIF('2017 GRC WC Det Format'!$AF$9:$AF$1519,$A21,'2017 GRC WC Det Format'!$AI$9:$AI$1519)</f>
        <v>16422808.879999997</v>
      </c>
    </row>
    <row r="22" spans="1:4" ht="15" customHeight="1">
      <c r="A22" s="65" t="s">
        <v>690</v>
      </c>
      <c r="B22" s="66" t="s">
        <v>691</v>
      </c>
      <c r="C22" s="24" t="s">
        <v>692</v>
      </c>
      <c r="D22" s="390">
        <f>SUMIF('2017 GRC WC Det Format'!$AF$9:$AF$1519,$A22,'2017 GRC WC Det Format'!$AI$9:$AI$1519)</f>
        <v>292305</v>
      </c>
    </row>
    <row r="23" spans="1:4" ht="15" customHeight="1">
      <c r="A23" s="65" t="s">
        <v>523</v>
      </c>
      <c r="B23" s="66" t="s">
        <v>524</v>
      </c>
      <c r="C23" s="24" t="s">
        <v>525</v>
      </c>
      <c r="D23" s="390">
        <f>SUMIF('2017 GRC WC Det Format'!$AF$9:$AF$1519,$A23,'2017 GRC WC Det Format'!$AI$9:$AI$1519)</f>
        <v>0</v>
      </c>
    </row>
    <row r="24" spans="1:4" ht="15" customHeight="1">
      <c r="A24" s="65" t="s">
        <v>701</v>
      </c>
      <c r="B24" s="66">
        <v>18231041</v>
      </c>
      <c r="C24" s="24" t="s">
        <v>967</v>
      </c>
      <c r="D24" s="390">
        <f>SUMIF('2017 GRC WC Det Format'!$AF$9:$AF$1519,$A24,'2017 GRC WC Det Format'!$AI$9:$AI$1519)</f>
        <v>0</v>
      </c>
    </row>
    <row r="25" spans="1:4" ht="15" customHeight="1">
      <c r="A25" s="65" t="s">
        <v>800</v>
      </c>
      <c r="B25" s="66">
        <v>18230351</v>
      </c>
      <c r="C25" s="24" t="s">
        <v>94</v>
      </c>
      <c r="D25" s="390">
        <f>SUMIF('2017 GRC WC Det Format'!$AF$9:$AF$1519,$A25,'2017 GRC WC Det Format'!$AI$9:$AI$1519)</f>
        <v>105919476.39</v>
      </c>
    </row>
    <row r="26" spans="1:4" ht="15" customHeight="1">
      <c r="A26" s="65" t="s">
        <v>815</v>
      </c>
      <c r="B26" s="66">
        <v>18220091</v>
      </c>
      <c r="C26" s="24" t="s">
        <v>813</v>
      </c>
      <c r="D26" s="390">
        <f>SUMIF('2017 GRC WC Det Format'!$AF$9:$AF$1519,$A26,'2017 GRC WC Det Format'!$AI$9:$AI$1519)</f>
        <v>0</v>
      </c>
    </row>
    <row r="27" spans="1:4" ht="15" customHeight="1">
      <c r="A27" s="65" t="s">
        <v>855</v>
      </c>
      <c r="B27" s="66" t="s">
        <v>869</v>
      </c>
      <c r="C27" s="24" t="s">
        <v>870</v>
      </c>
      <c r="D27" s="390">
        <f>SUMIF('2017 GRC WC Det Format'!$AF$9:$AF$1519,$A27,'2017 GRC WC Det Format'!$AI$9:$AI$1519)</f>
        <v>69917483.995000005</v>
      </c>
    </row>
    <row r="28" spans="1:4" ht="15" customHeight="1">
      <c r="A28" s="65" t="s">
        <v>906</v>
      </c>
      <c r="B28" s="66">
        <v>18220101</v>
      </c>
      <c r="C28" s="24" t="s">
        <v>1117</v>
      </c>
      <c r="D28" s="390">
        <f>SUMIF('2017 GRC WC Det Format'!$AF$9:$AF$1519,$A28,'2017 GRC WC Det Format'!$AI$9:$AI$1519)</f>
        <v>0</v>
      </c>
    </row>
    <row r="29" spans="1:4" ht="15" customHeight="1">
      <c r="A29" s="2" t="s">
        <v>1733</v>
      </c>
      <c r="B29" s="23">
        <v>18239211</v>
      </c>
      <c r="C29" s="4" t="s">
        <v>1710</v>
      </c>
      <c r="D29" s="390">
        <f>SUMIF('2017 GRC WC Det Format'!$AF$9:$AF$1519,$A29,'2017 GRC WC Det Format'!$AI$9:$AI$1519)</f>
        <v>3452170.7575000003</v>
      </c>
    </row>
    <row r="30" spans="1:4" ht="15" customHeight="1">
      <c r="A30" s="2" t="s">
        <v>1861</v>
      </c>
      <c r="B30" s="23">
        <v>18220111</v>
      </c>
      <c r="C30" s="4" t="s">
        <v>1836</v>
      </c>
      <c r="D30" s="390">
        <f>SUMIF('2017 GRC WC Det Format'!$AF$9:$AF$1519,$A30,'2017 GRC WC Det Format'!$AI$9:$AI$1519)</f>
        <v>5272900.9645833336</v>
      </c>
    </row>
    <row r="31" spans="1:4" ht="15" customHeight="1">
      <c r="A31" s="65">
        <v>7</v>
      </c>
      <c r="B31" s="66">
        <v>18230041</v>
      </c>
      <c r="C31" s="24" t="s">
        <v>646</v>
      </c>
      <c r="D31" s="390">
        <f>SUMIF('2017 GRC WC Det Format'!$AF$9:$AF$1519,$A31,'2017 GRC WC Det Format'!$AI$9:$AI$1519)</f>
        <v>21589277</v>
      </c>
    </row>
    <row r="32" spans="1:4" ht="15" customHeight="1">
      <c r="A32" s="65">
        <v>8</v>
      </c>
      <c r="B32" s="66">
        <v>18230051</v>
      </c>
      <c r="C32" s="24" t="s">
        <v>218</v>
      </c>
      <c r="D32" s="390">
        <f>SUMIF('2017 GRC WC Det Format'!$AF$9:$AF$1519,$A32,'2017 GRC WC Det Format'!$AI$9:$AI$1519)</f>
        <v>-18735706.41</v>
      </c>
    </row>
    <row r="33" spans="1:8" ht="15" customHeight="1">
      <c r="A33" s="65">
        <v>9</v>
      </c>
      <c r="B33" s="66">
        <v>18230061</v>
      </c>
      <c r="C33" s="24" t="s">
        <v>219</v>
      </c>
      <c r="D33" s="390">
        <f>SUMIF('2017 GRC WC Det Format'!$AF$9:$AF$1519,$A33,'2017 GRC WC Det Format'!$AI$9:$AI$1519)</f>
        <v>691831</v>
      </c>
    </row>
    <row r="34" spans="1:8" ht="15" customHeight="1">
      <c r="A34" s="65">
        <f>A33+1</f>
        <v>10</v>
      </c>
      <c r="B34" s="66">
        <v>18230071</v>
      </c>
      <c r="C34" s="24" t="s">
        <v>369</v>
      </c>
      <c r="D34" s="390">
        <f>SUMIF('2017 GRC WC Det Format'!$AF$9:$AF$1519,$A34,'2017 GRC WC Det Format'!$AI$9:$AI$1519)</f>
        <v>0</v>
      </c>
    </row>
    <row r="35" spans="1:8" ht="15" customHeight="1">
      <c r="A35" s="79">
        <f>A34+1</f>
        <v>11</v>
      </c>
      <c r="B35" s="66">
        <v>18230081</v>
      </c>
      <c r="C35" s="24" t="s">
        <v>466</v>
      </c>
      <c r="D35" s="390">
        <f>SUMIF('2017 GRC WC Det Format'!$AF$9:$AF$1519,$A35,'2017 GRC WC Det Format'!$AI$9:$AI$1519)</f>
        <v>0</v>
      </c>
    </row>
    <row r="36" spans="1:8" s="13" customFormat="1" ht="15" customHeight="1">
      <c r="A36" s="14">
        <f>A35+1</f>
        <v>12</v>
      </c>
      <c r="B36" s="16">
        <v>18230031</v>
      </c>
      <c r="C36" s="13" t="s">
        <v>467</v>
      </c>
      <c r="D36" s="390">
        <f>SUMIF('2017 GRC WC Det Format'!$AF$9:$AF$1519,$A36,'2017 GRC WC Det Format'!$AI$9:$AI$1519)</f>
        <v>51061534.920416661</v>
      </c>
      <c r="F36"/>
      <c r="G36"/>
      <c r="H36"/>
    </row>
    <row r="37" spans="1:8" ht="15" customHeight="1">
      <c r="A37" s="79">
        <f>A36+1</f>
        <v>13</v>
      </c>
      <c r="B37" s="66">
        <v>1861051</v>
      </c>
      <c r="C37" s="24" t="s">
        <v>682</v>
      </c>
      <c r="D37" s="390">
        <f>SUMIF('2017 GRC WC Det Format'!$AF$9:$AF$1519,$A37,'2017 GRC WC Det Format'!$AI$9:$AI$1519)</f>
        <v>0</v>
      </c>
    </row>
    <row r="38" spans="1:8" ht="15" customHeight="1">
      <c r="A38" s="79">
        <f>A37+1</f>
        <v>14</v>
      </c>
      <c r="B38" s="66">
        <v>10500001</v>
      </c>
      <c r="C38" s="24" t="s">
        <v>584</v>
      </c>
      <c r="D38" s="390">
        <f>SUMIF('2017 GRC WC Det Format'!$AF$9:$AF$1519,$A38,'2017 GRC WC Det Format'!$AI$9:$AI$1519)</f>
        <v>38974089.681249999</v>
      </c>
    </row>
    <row r="39" spans="1:8" ht="15" customHeight="1">
      <c r="A39" s="79">
        <v>15</v>
      </c>
      <c r="B39" s="66">
        <v>10500003</v>
      </c>
      <c r="C39" s="24" t="s">
        <v>477</v>
      </c>
      <c r="D39" s="390">
        <f>SUMIF('2017 GRC WC Det Format'!$AF$9:$AF$1519,$A39,'2017 GRC WC Det Format'!$AI$9:$AI$1519)</f>
        <v>9734.5474379166662</v>
      </c>
    </row>
    <row r="40" spans="1:8" ht="15" customHeight="1">
      <c r="A40" s="79">
        <v>16</v>
      </c>
      <c r="B40" s="66">
        <v>10600501</v>
      </c>
      <c r="C40" s="24" t="s">
        <v>478</v>
      </c>
      <c r="D40" s="390">
        <f>SUMIF('2017 GRC WC Det Format'!$AF$9:$AF$1519,$A40,'2017 GRC WC Det Format'!$AI$9:$AI$1519)</f>
        <v>146305476.79208335</v>
      </c>
    </row>
    <row r="41" spans="1:8" ht="15" customHeight="1">
      <c r="A41" s="79" t="s">
        <v>222</v>
      </c>
      <c r="B41" s="66">
        <v>10600503</v>
      </c>
      <c r="C41" s="24" t="s">
        <v>223</v>
      </c>
      <c r="D41" s="390">
        <f>SUMIF('2017 GRC WC Det Format'!$AF$9:$AF$1519,$A41,'2017 GRC WC Det Format'!$AI$9:$AI$1519)</f>
        <v>16651516.218922917</v>
      </c>
    </row>
    <row r="42" spans="1:8" ht="15" customHeight="1">
      <c r="A42" s="79">
        <v>17</v>
      </c>
      <c r="B42" s="66" t="s">
        <v>479</v>
      </c>
      <c r="C42" s="24" t="s">
        <v>480</v>
      </c>
      <c r="D42" s="390">
        <f>SUMIF('2017 GRC WC Det Format'!$AF$9:$AF$1519,$A42,'2017 GRC WC Det Format'!$AI$9:$AI$1519)</f>
        <v>-4043394946.2962503</v>
      </c>
    </row>
    <row r="43" spans="1:8" ht="15" customHeight="1">
      <c r="A43" s="79">
        <v>18</v>
      </c>
      <c r="B43" s="66" t="s">
        <v>481</v>
      </c>
      <c r="C43" s="24" t="s">
        <v>117</v>
      </c>
      <c r="D43" s="390">
        <f>SUMIF('2017 GRC WC Det Format'!$AF$9:$AF$1519,$A43,'2017 GRC WC Det Format'!$AI$9:$AI$1519)</f>
        <v>-82858034.682307899</v>
      </c>
    </row>
    <row r="44" spans="1:8" ht="15" customHeight="1">
      <c r="A44" s="79">
        <v>19</v>
      </c>
      <c r="B44" s="66" t="s">
        <v>482</v>
      </c>
      <c r="C44" s="24" t="s">
        <v>398</v>
      </c>
      <c r="D44" s="390">
        <f>SUMIF('2017 GRC WC Det Format'!$AF$9:$AF$1519,$A44,'2017 GRC WC Det Format'!$AI$9:$AI$1519)</f>
        <v>-67572737.545833334</v>
      </c>
    </row>
    <row r="45" spans="1:8" ht="15" customHeight="1">
      <c r="A45" s="79">
        <v>20</v>
      </c>
      <c r="B45" s="81">
        <v>11100003</v>
      </c>
      <c r="C45" s="24" t="s">
        <v>93</v>
      </c>
      <c r="D45" s="390">
        <f>SUMIF('2017 GRC WC Det Format'!$AF$9:$AF$1519,$A45,'2017 GRC WC Det Format'!$AI$9:$AI$1519)</f>
        <v>-130985950.21900475</v>
      </c>
    </row>
    <row r="46" spans="1:8" ht="15" customHeight="1">
      <c r="A46" s="79">
        <v>21</v>
      </c>
      <c r="B46" s="66" t="s">
        <v>12</v>
      </c>
      <c r="C46" s="24" t="s">
        <v>628</v>
      </c>
      <c r="D46" s="390">
        <f>SUMIF('2017 GRC WC Det Format'!$AF$9:$AF$1519,$A46,'2017 GRC WC Det Format'!$AI$9:$AI$1519)</f>
        <v>-142288307.28125</v>
      </c>
    </row>
    <row r="47" spans="1:8" ht="15" customHeight="1">
      <c r="A47" s="79">
        <f>A46+1</f>
        <v>22</v>
      </c>
      <c r="B47" s="66" t="s">
        <v>1077</v>
      </c>
      <c r="C47" s="24" t="s">
        <v>1071</v>
      </c>
      <c r="D47" s="390">
        <f>SUMIF('2017 GRC WC Det Format'!$AF$9:$AF$1519,$A47,'2017 GRC WC Det Format'!$AI$9:$AI$1519)</f>
        <v>249463.9</v>
      </c>
    </row>
    <row r="48" spans="1:8" ht="15" customHeight="1">
      <c r="A48" s="65" t="s">
        <v>1456</v>
      </c>
      <c r="B48" s="66" t="s">
        <v>1457</v>
      </c>
      <c r="C48" s="24" t="s">
        <v>1458</v>
      </c>
      <c r="D48" s="390">
        <f>SUMIF('2017 GRC WC Det Format'!$AF$9:$AF$1519,$A48,'2017 GRC WC Det Format'!$AI$9:$AI$1519)</f>
        <v>-95617193.129999995</v>
      </c>
    </row>
    <row r="49" spans="1:4" ht="15" customHeight="1">
      <c r="A49" s="79">
        <f>A47+1</f>
        <v>23</v>
      </c>
      <c r="B49" s="66">
        <v>19000041</v>
      </c>
      <c r="C49" s="24" t="s">
        <v>359</v>
      </c>
      <c r="D49" s="390">
        <f>SUMIF('2017 GRC WC Det Format'!$AF$9:$AF$1519,$A49,'2017 GRC WC Det Format'!$AI$9:$AI$1519)</f>
        <v>0</v>
      </c>
    </row>
    <row r="50" spans="1:4" ht="15" customHeight="1">
      <c r="A50" s="79">
        <f>A49+1</f>
        <v>24</v>
      </c>
      <c r="B50" s="66">
        <v>19000051</v>
      </c>
      <c r="C50" s="24" t="s">
        <v>281</v>
      </c>
      <c r="D50" s="390">
        <f>SUMIF('2017 GRC WC Det Format'!$AF$9:$AF$1519,$A50,'2017 GRC WC Det Format'!$AI$9:$AI$1519)</f>
        <v>0</v>
      </c>
    </row>
    <row r="51" spans="1:4" ht="15" customHeight="1">
      <c r="A51" s="79">
        <f>A50+1</f>
        <v>25</v>
      </c>
      <c r="B51" s="66">
        <v>19000061</v>
      </c>
      <c r="C51" s="24" t="s">
        <v>282</v>
      </c>
      <c r="D51" s="390">
        <f>SUMIF('2017 GRC WC Det Format'!$AF$9:$AF$1519,$A51,'2017 GRC WC Det Format'!$AI$9:$AI$1519)</f>
        <v>0</v>
      </c>
    </row>
    <row r="52" spans="1:4" ht="15" customHeight="1">
      <c r="A52" s="79">
        <f>A51+1</f>
        <v>26</v>
      </c>
      <c r="B52" s="66">
        <v>19000093</v>
      </c>
      <c r="C52" s="24" t="s">
        <v>283</v>
      </c>
      <c r="D52" s="390">
        <f>SUMIF('2017 GRC WC Det Format'!$AF$9:$AF$1519,$A52,'2017 GRC WC Det Format'!$AI$9:$AI$1519)</f>
        <v>0</v>
      </c>
    </row>
    <row r="53" spans="1:4" ht="15" customHeight="1">
      <c r="A53" s="79" t="s">
        <v>100</v>
      </c>
      <c r="B53" s="66">
        <v>19000121</v>
      </c>
      <c r="C53" s="24" t="s">
        <v>515</v>
      </c>
      <c r="D53" s="390">
        <f>SUMIF('2017 GRC WC Det Format'!$AF$9:$AF$1519,$A53,'2017 GRC WC Det Format'!$AI$9:$AI$1519)</f>
        <v>0</v>
      </c>
    </row>
    <row r="54" spans="1:4" ht="15" customHeight="1">
      <c r="A54" s="79" t="s">
        <v>83</v>
      </c>
      <c r="B54" s="66">
        <v>19000151</v>
      </c>
      <c r="C54" s="24" t="s">
        <v>500</v>
      </c>
      <c r="D54" s="390">
        <f>SUMIF('2017 GRC WC Det Format'!$AF$9:$AF$1519,$A54,'2017 GRC WC Det Format'!$AI$9:$AI$1519)</f>
        <v>45753.080000000009</v>
      </c>
    </row>
    <row r="55" spans="1:4" ht="15" customHeight="1">
      <c r="A55" s="79" t="s">
        <v>694</v>
      </c>
      <c r="B55" s="66">
        <v>19000711</v>
      </c>
      <c r="C55" s="24" t="s">
        <v>695</v>
      </c>
      <c r="D55" s="390">
        <f>SUMIF('2017 GRC WC Det Format'!$AF$9:$AF$1519,$A55,'2017 GRC WC Det Format'!$AI$9:$AI$1519)</f>
        <v>62723.020000000011</v>
      </c>
    </row>
    <row r="56" spans="1:4" ht="15" customHeight="1">
      <c r="A56" s="79">
        <f>A52+1</f>
        <v>27</v>
      </c>
      <c r="B56" s="66">
        <v>19000191</v>
      </c>
      <c r="C56" s="24" t="s">
        <v>136</v>
      </c>
      <c r="D56" s="390">
        <f>SUMIF('2017 GRC WC Det Format'!$AF$9:$AF$1519,$A56,'2017 GRC WC Det Format'!$AI$9:$AI$1519)</f>
        <v>0</v>
      </c>
    </row>
    <row r="57" spans="1:4" ht="15" customHeight="1">
      <c r="A57" s="79">
        <v>27.1</v>
      </c>
      <c r="B57" s="66">
        <v>19000701</v>
      </c>
      <c r="C57" s="24" t="s">
        <v>683</v>
      </c>
      <c r="D57" s="390">
        <f>SUMIF('2017 GRC WC Det Format'!$AF$9:$AF$1519,$A57,'2017 GRC WC Det Format'!$AI$9:$AI$1519)</f>
        <v>0</v>
      </c>
    </row>
    <row r="58" spans="1:4" ht="15" customHeight="1">
      <c r="A58" s="79">
        <f>A56+1</f>
        <v>28</v>
      </c>
      <c r="B58" s="66" t="s">
        <v>13</v>
      </c>
      <c r="C58" s="7" t="s">
        <v>137</v>
      </c>
      <c r="D58" s="390">
        <f>SUMIF('2017 GRC WC Det Format'!$AF$9:$AF$1519,$A58,'2017 GRC WC Det Format'!$AI$9:$AI$1519)</f>
        <v>-3203019.97</v>
      </c>
    </row>
    <row r="59" spans="1:4" ht="15" customHeight="1">
      <c r="A59" s="79" t="s">
        <v>958</v>
      </c>
      <c r="B59" s="66">
        <v>23500003</v>
      </c>
      <c r="C59" s="7" t="s">
        <v>944</v>
      </c>
      <c r="D59" s="390">
        <f>SUMIF('2017 GRC WC Det Format'!$AF$9:$AF$1519,$A59,'2017 GRC WC Det Format'!$AI$9:$AI$1519)</f>
        <v>-22175173.413261663</v>
      </c>
    </row>
    <row r="60" spans="1:4" ht="15" customHeight="1">
      <c r="A60" s="79">
        <f>A58+1</f>
        <v>29</v>
      </c>
      <c r="B60" s="66">
        <v>25400081</v>
      </c>
      <c r="C60" s="7" t="s">
        <v>138</v>
      </c>
      <c r="D60" s="390">
        <f>SUMIF('2017 GRC WC Det Format'!$AF$9:$AF$1519,$A60,'2017 GRC WC Det Format'!$AI$9:$AI$1519)</f>
        <v>0</v>
      </c>
    </row>
    <row r="61" spans="1:4" ht="15" customHeight="1">
      <c r="A61" s="65">
        <v>29.1</v>
      </c>
      <c r="B61" s="66" t="s">
        <v>717</v>
      </c>
      <c r="C61" s="24" t="s">
        <v>718</v>
      </c>
      <c r="D61" s="390">
        <f>SUMIF('2017 GRC WC Det Format'!$AF$9:$AF$1519,$A61,'2017 GRC WC Det Format'!$AI$9:$AI$1519)</f>
        <v>0</v>
      </c>
    </row>
    <row r="62" spans="1:4" ht="15" customHeight="1">
      <c r="A62" s="79">
        <f>A60+1</f>
        <v>30</v>
      </c>
      <c r="B62" s="66" t="s">
        <v>14</v>
      </c>
      <c r="C62" s="7" t="s">
        <v>139</v>
      </c>
      <c r="D62" s="390">
        <f>SUMIF('2017 GRC WC Det Format'!$AF$9:$AF$1519,$A62,'2017 GRC WC Det Format'!$AI$9:$AI$1519)</f>
        <v>-81664190.368750006</v>
      </c>
    </row>
    <row r="63" spans="1:4" ht="15" customHeight="1">
      <c r="A63" s="79">
        <f>A62+1</f>
        <v>31</v>
      </c>
      <c r="B63" s="66">
        <v>28200101</v>
      </c>
      <c r="C63" s="7" t="s">
        <v>140</v>
      </c>
      <c r="D63" s="390">
        <f>SUMIF('2017 GRC WC Det Format'!$AF$9:$AF$1519,$A63,'2017 GRC WC Det Format'!$AI$9:$AI$1519)</f>
        <v>0</v>
      </c>
    </row>
    <row r="64" spans="1:4" ht="15" customHeight="1">
      <c r="A64" s="79">
        <f>A63+1</f>
        <v>32</v>
      </c>
      <c r="B64" s="66">
        <v>28200111</v>
      </c>
      <c r="C64" s="7" t="s">
        <v>141</v>
      </c>
      <c r="D64" s="390">
        <f>SUMIF('2017 GRC WC Det Format'!$AF$9:$AF$1519,$A64,'2017 GRC WC Det Format'!$AI$9:$AI$1519)</f>
        <v>0</v>
      </c>
    </row>
    <row r="65" spans="1:4" ht="15" customHeight="1">
      <c r="A65" s="79">
        <f>A64+1</f>
        <v>33</v>
      </c>
      <c r="B65" s="66" t="s">
        <v>15</v>
      </c>
      <c r="C65" s="7" t="s">
        <v>142</v>
      </c>
      <c r="D65" s="390">
        <f>SUMIF('2017 GRC WC Det Format'!$AF$9:$AF$1519,$A65,'2017 GRC WC Det Format'!$AI$9:$AI$1519)</f>
        <v>-1339150832.5391665</v>
      </c>
    </row>
    <row r="66" spans="1:4" ht="15" customHeight="1">
      <c r="A66" s="79">
        <f>A65+1</f>
        <v>34</v>
      </c>
      <c r="B66" s="66">
        <v>28200101</v>
      </c>
      <c r="C66" s="7" t="s">
        <v>574</v>
      </c>
      <c r="D66" s="390">
        <f>SUMIF('2017 GRC WC Det Format'!$AF$9:$AF$1519,$A66,'2017 GRC WC Det Format'!$AI$9:$AI$1519)</f>
        <v>-5564374.6845833333</v>
      </c>
    </row>
    <row r="67" spans="1:4" ht="15" customHeight="1">
      <c r="A67" s="79">
        <f>A66+1</f>
        <v>35</v>
      </c>
      <c r="B67" s="61">
        <v>28200141</v>
      </c>
      <c r="C67" s="7" t="s">
        <v>670</v>
      </c>
      <c r="D67" s="390">
        <f>SUMIF('2017 GRC WC Det Format'!$AF$9:$AF$1519,$A67,'2017 GRC WC Det Format'!$AI$9:$AI$1519)</f>
        <v>0</v>
      </c>
    </row>
    <row r="68" spans="1:4" ht="15" customHeight="1">
      <c r="A68" s="79" t="s">
        <v>3</v>
      </c>
      <c r="B68" s="61" t="s">
        <v>2</v>
      </c>
      <c r="C68" s="24" t="s">
        <v>279</v>
      </c>
      <c r="D68" s="390">
        <f>SUMIF('2017 GRC WC Det Format'!$AF$9:$AF$1519,$A68,'2017 GRC WC Det Format'!$AI$9:$AI$1519)</f>
        <v>0</v>
      </c>
    </row>
    <row r="69" spans="1:4" ht="15" customHeight="1">
      <c r="A69" s="79" t="s">
        <v>272</v>
      </c>
      <c r="B69" s="61" t="s">
        <v>16</v>
      </c>
      <c r="C69" s="7" t="s">
        <v>280</v>
      </c>
      <c r="D69" s="390">
        <f>SUMIF('2017 GRC WC Det Format'!$AF$9:$AF$1519,$A69,'2017 GRC WC Det Format'!$AI$9:$AI$1519)</f>
        <v>-44477587.636160612</v>
      </c>
    </row>
    <row r="70" spans="1:4" ht="15" customHeight="1">
      <c r="A70" s="65" t="s">
        <v>758</v>
      </c>
      <c r="B70" s="61" t="s">
        <v>759</v>
      </c>
      <c r="C70" s="24" t="s">
        <v>721</v>
      </c>
      <c r="D70" s="390">
        <f>SUMIF('2017 GRC WC Det Format'!$AF$9:$AF$1519,$A70,'2017 GRC WC Det Format'!$AI$9:$AI$1519)</f>
        <v>0</v>
      </c>
    </row>
    <row r="71" spans="1:4" ht="15" customHeight="1">
      <c r="A71" s="65" t="s">
        <v>1734</v>
      </c>
      <c r="B71" s="61" t="s">
        <v>1730</v>
      </c>
      <c r="C71" s="4" t="s">
        <v>1722</v>
      </c>
      <c r="D71" s="390">
        <f>SUMIF('2017 GRC WC Det Format'!$AF$9:$AF$1519,$A71,'2017 GRC WC Det Format'!$AI$9:$AI$1519)</f>
        <v>-729498.8945833334</v>
      </c>
    </row>
    <row r="72" spans="1:4" ht="15" customHeight="1">
      <c r="A72" s="79">
        <f>A67+1</f>
        <v>36</v>
      </c>
      <c r="B72" s="66">
        <v>28300161</v>
      </c>
      <c r="C72" s="7" t="s">
        <v>164</v>
      </c>
      <c r="D72" s="390">
        <f>SUMIF('2017 GRC WC Det Format'!$AF$9:$AF$1519,$A72,'2017 GRC WC Det Format'!$AI$9:$AI$1519)</f>
        <v>0</v>
      </c>
    </row>
    <row r="73" spans="1:4" ht="15" customHeight="1">
      <c r="A73" s="79">
        <f>A72+1</f>
        <v>37</v>
      </c>
      <c r="B73" s="66">
        <v>28300261</v>
      </c>
      <c r="C73" s="7" t="s">
        <v>575</v>
      </c>
      <c r="D73" s="390">
        <f>SUMIF('2017 GRC WC Det Format'!$AF$9:$AF$1519,$A73,'2017 GRC WC Det Format'!$AI$9:$AI$1519)</f>
        <v>0</v>
      </c>
    </row>
    <row r="74" spans="1:4" ht="15" customHeight="1">
      <c r="A74" s="65" t="s">
        <v>434</v>
      </c>
      <c r="B74" s="66">
        <v>28300091</v>
      </c>
      <c r="C74" s="24" t="s">
        <v>1022</v>
      </c>
      <c r="D74" s="390">
        <f>SUMIF('2017 GRC WC Det Format'!$AF$9:$AF$1519,$A74,'2017 GRC WC Det Format'!$AI$9:$AI$1519)</f>
        <v>-308479.03999999998</v>
      </c>
    </row>
    <row r="75" spans="1:4" ht="15" customHeight="1">
      <c r="A75" s="65" t="s">
        <v>435</v>
      </c>
      <c r="B75" s="66">
        <v>28300741</v>
      </c>
      <c r="C75" s="24" t="s">
        <v>1023</v>
      </c>
      <c r="D75" s="390">
        <f>SUMIF('2017 GRC WC Det Format'!$AF$9:$AF$1519,$A75,'2017 GRC WC Det Format'!$AI$9:$AI$1519)</f>
        <v>-78555.810000000012</v>
      </c>
    </row>
    <row r="76" spans="1:4" ht="15" customHeight="1">
      <c r="A76" s="65" t="s">
        <v>309</v>
      </c>
      <c r="B76" s="66">
        <v>28300011</v>
      </c>
      <c r="C76" s="24" t="s">
        <v>81</v>
      </c>
      <c r="D76" s="390">
        <f>SUMIF('2017 GRC WC Det Format'!$AF$9:$AF$1519,$A76,'2017 GRC WC Det Format'!$AI$9:$AI$1519)</f>
        <v>-4761699.3795833336</v>
      </c>
    </row>
    <row r="77" spans="1:4" ht="15" customHeight="1">
      <c r="A77" s="65" t="s">
        <v>237</v>
      </c>
      <c r="B77" s="66">
        <v>28300731</v>
      </c>
      <c r="C77" s="24" t="s">
        <v>1024</v>
      </c>
      <c r="D77" s="390">
        <f>SUMIF('2017 GRC WC Det Format'!$AF$9:$AF$1519,$A77,'2017 GRC WC Det Format'!$AI$9:$AI$1519)</f>
        <v>-1489854.5029166667</v>
      </c>
    </row>
    <row r="78" spans="1:4" ht="15" customHeight="1">
      <c r="A78" s="79" t="s">
        <v>421</v>
      </c>
      <c r="B78" s="66">
        <v>28300431</v>
      </c>
      <c r="C78" s="24" t="s">
        <v>199</v>
      </c>
      <c r="D78" s="390">
        <f>SUMIF('2017 GRC WC Det Format'!$AF$9:$AF$1519,$A78,'2017 GRC WC Det Format'!$AI$9:$AI$1519)</f>
        <v>0</v>
      </c>
    </row>
    <row r="79" spans="1:4" ht="15" customHeight="1">
      <c r="A79" s="79" t="s">
        <v>227</v>
      </c>
      <c r="B79" s="66">
        <v>19000441</v>
      </c>
      <c r="C79" s="24" t="s">
        <v>751</v>
      </c>
      <c r="D79" s="390">
        <f>SUMIF('2017 GRC WC Det Format'!$AF$9:$AF$1519,$A79,'2017 GRC WC Det Format'!$AI$9:$AI$1519)</f>
        <v>14101315.497500001</v>
      </c>
    </row>
    <row r="80" spans="1:4" ht="15" customHeight="1">
      <c r="A80" s="79" t="s">
        <v>211</v>
      </c>
      <c r="B80" s="66">
        <v>19000553</v>
      </c>
      <c r="C80" s="77" t="s">
        <v>275</v>
      </c>
      <c r="D80" s="390">
        <f>SUMIF('2017 GRC WC Det Format'!$AF$9:$AF$1519,$A80,'2017 GRC WC Det Format'!$AI$9:$AI$1519)</f>
        <v>148820.34291999997</v>
      </c>
    </row>
    <row r="81" spans="1:8" ht="15" customHeight="1">
      <c r="A81" s="79" t="s">
        <v>113</v>
      </c>
      <c r="B81" s="66">
        <v>19000561</v>
      </c>
      <c r="C81" s="24" t="s">
        <v>112</v>
      </c>
      <c r="D81" s="390">
        <f>SUMIF('2017 GRC WC Det Format'!$AF$9:$AF$1519,$A81,'2017 GRC WC Det Format'!$AI$9:$AI$1519)</f>
        <v>0</v>
      </c>
    </row>
    <row r="82" spans="1:8" ht="15" customHeight="1">
      <c r="A82" s="65" t="s">
        <v>233</v>
      </c>
      <c r="B82" s="66">
        <v>28302061</v>
      </c>
      <c r="C82" s="24" t="s">
        <v>1129</v>
      </c>
      <c r="D82" s="390">
        <f>SUMIF('2017 GRC WC Det Format'!$AF$9:$AF$1519,$A82,'2017 GRC WC Det Format'!$AI$9:$AI$1519)</f>
        <v>-530083.09</v>
      </c>
    </row>
    <row r="83" spans="1:8" ht="15" customHeight="1">
      <c r="A83" s="65" t="s">
        <v>708</v>
      </c>
      <c r="B83" s="66" t="s">
        <v>752</v>
      </c>
      <c r="C83" s="24" t="s">
        <v>710</v>
      </c>
      <c r="D83" s="390">
        <f>SUMIF('2017 GRC WC Det Format'!$AF$9:$AF$1519,$A83,'2017 GRC WC Det Format'!$AI$9:$AI$1519)</f>
        <v>-6353844.0700000003</v>
      </c>
    </row>
    <row r="84" spans="1:8" ht="15" customHeight="1">
      <c r="A84" s="65" t="s">
        <v>709</v>
      </c>
      <c r="B84" s="66" t="s">
        <v>753</v>
      </c>
      <c r="C84" s="24" t="s">
        <v>711</v>
      </c>
      <c r="D84" s="390">
        <f>SUMIF('2017 GRC WC Det Format'!$AF$9:$AF$1519,$A84,'2017 GRC WC Det Format'!$AI$9:$AI$1519)</f>
        <v>0</v>
      </c>
    </row>
    <row r="85" spans="1:8" ht="15" customHeight="1">
      <c r="A85" s="65" t="s">
        <v>801</v>
      </c>
      <c r="B85" s="66">
        <v>28300561</v>
      </c>
      <c r="C85" s="24" t="s">
        <v>339</v>
      </c>
      <c r="D85" s="390">
        <f>SUMIF('2017 GRC WC Det Format'!$AF$9:$AF$1519,$A85,'2017 GRC WC Det Format'!$AI$9:$AI$1519)</f>
        <v>-11941451.431666667</v>
      </c>
    </row>
    <row r="86" spans="1:8" ht="15" customHeight="1">
      <c r="A86" s="65" t="s">
        <v>905</v>
      </c>
      <c r="B86" s="66" t="s">
        <v>923</v>
      </c>
      <c r="C86" s="24" t="s">
        <v>924</v>
      </c>
      <c r="D86" s="390">
        <f>SUMIF('2017 GRC WC Det Format'!$AF$9:$AF$1519,$A86,'2017 GRC WC Det Format'!$AI$9:$AI$1519)</f>
        <v>-4462754.1000000006</v>
      </c>
    </row>
    <row r="87" spans="1:8" ht="15" customHeight="1">
      <c r="A87" s="65" t="s">
        <v>1862</v>
      </c>
      <c r="B87" s="66">
        <v>28302082</v>
      </c>
      <c r="C87" s="24" t="s">
        <v>1844</v>
      </c>
      <c r="D87" s="390">
        <f>SUMIF('2017 GRC WC Det Format'!$AF$9:$AF$1521,$A87,'2017 GRC WC Det Format'!$AI$9:$AI$1521)</f>
        <v>-1107309.2024999999</v>
      </c>
    </row>
    <row r="88" spans="1:8" ht="12" customHeight="1">
      <c r="A88" s="79">
        <f>A73+1</f>
        <v>38</v>
      </c>
      <c r="B88" s="66" t="s">
        <v>576</v>
      </c>
      <c r="C88" s="7" t="s">
        <v>577</v>
      </c>
      <c r="D88" s="390">
        <f>SUMIF('2017 GRC WC Det Format'!$AF$9:$AF$1519,$A88,'2017 GRC WC Det Format'!$AI$9:$AI$1519)</f>
        <v>0</v>
      </c>
    </row>
    <row r="89" spans="1:8" s="13" customFormat="1" ht="15" customHeight="1">
      <c r="A89" s="79" t="s">
        <v>484</v>
      </c>
      <c r="B89" s="15">
        <v>18230181</v>
      </c>
      <c r="C89" s="13" t="s">
        <v>669</v>
      </c>
      <c r="D89" s="390">
        <f>SUMIF('2017 GRC WC Det Format'!$AF$9:$AF$1519,$A89,'2017 GRC WC Det Format'!$AI$9:$AI$1519)</f>
        <v>0</v>
      </c>
      <c r="F89"/>
      <c r="G89"/>
      <c r="H89"/>
    </row>
    <row r="90" spans="1:8" s="4" customFormat="1" ht="15" customHeight="1">
      <c r="A90" s="65">
        <f t="shared" ref="A90:A96" si="0">A89+1</f>
        <v>40</v>
      </c>
      <c r="B90" s="66"/>
      <c r="C90" s="24"/>
      <c r="D90" s="390"/>
      <c r="F90"/>
      <c r="G90"/>
      <c r="H90"/>
    </row>
    <row r="91" spans="1:8" s="4" customFormat="1" ht="15" customHeight="1">
      <c r="A91" s="65">
        <f t="shared" si="0"/>
        <v>41</v>
      </c>
      <c r="B91" s="66" t="s">
        <v>553</v>
      </c>
      <c r="C91" s="24"/>
      <c r="D91" s="391">
        <f>'WC '!$C$29</f>
        <v>136667273.11429122</v>
      </c>
      <c r="F91"/>
      <c r="G91"/>
      <c r="H91"/>
    </row>
    <row r="92" spans="1:8" ht="15" customHeight="1">
      <c r="A92" s="79">
        <f t="shared" si="0"/>
        <v>42</v>
      </c>
      <c r="B92" s="80" t="s">
        <v>668</v>
      </c>
      <c r="D92" s="390">
        <f>SUM(D10:D91)</f>
        <v>5369209408.3195848</v>
      </c>
    </row>
    <row r="93" spans="1:8" ht="15" customHeight="1">
      <c r="A93" s="65">
        <f t="shared" si="0"/>
        <v>43</v>
      </c>
      <c r="D93" s="392"/>
    </row>
    <row r="94" spans="1:8" ht="15">
      <c r="A94" s="79">
        <f t="shared" si="0"/>
        <v>44</v>
      </c>
      <c r="B94" s="7" t="s">
        <v>402</v>
      </c>
      <c r="D94" s="393">
        <f t="shared" ref="D94" si="1">D92</f>
        <v>5369209408.3195848</v>
      </c>
    </row>
    <row r="95" spans="1:8">
      <c r="A95" s="65">
        <f t="shared" si="0"/>
        <v>45</v>
      </c>
      <c r="D95" s="392"/>
    </row>
    <row r="96" spans="1:8">
      <c r="A96" s="79">
        <f t="shared" si="0"/>
        <v>46</v>
      </c>
      <c r="B96" s="7" t="s">
        <v>659</v>
      </c>
      <c r="C96" s="82" t="s">
        <v>1519</v>
      </c>
      <c r="D96" s="390">
        <f>SUM(D10:D12)+SUM(D38:D41)</f>
        <v>11041272570.037695</v>
      </c>
    </row>
    <row r="97" spans="1:4">
      <c r="A97" s="79">
        <v>47</v>
      </c>
      <c r="B97" s="7" t="s">
        <v>660</v>
      </c>
      <c r="C97" s="82" t="s">
        <v>1520</v>
      </c>
      <c r="D97" s="390">
        <f>+SUM(D42:D46)+D48</f>
        <v>-4562717169.1546459</v>
      </c>
    </row>
    <row r="98" spans="1:4">
      <c r="A98" s="65">
        <f>A97+1</f>
        <v>48</v>
      </c>
      <c r="B98" s="7" t="s">
        <v>750</v>
      </c>
      <c r="C98" s="82" t="s">
        <v>1521</v>
      </c>
      <c r="D98" s="390">
        <f>SUM(D13:D37)+SUM(D47:D47)+D61</f>
        <v>267626830.51499999</v>
      </c>
    </row>
    <row r="99" spans="1:4">
      <c r="A99" s="79">
        <f>A98+1</f>
        <v>49</v>
      </c>
      <c r="B99" s="7" t="s">
        <v>486</v>
      </c>
      <c r="C99" s="82" t="s">
        <v>1522</v>
      </c>
      <c r="D99" s="390">
        <f>SUM(D49:D57)+SUM(D63:D87)</f>
        <v>-1406597712.4407401</v>
      </c>
    </row>
    <row r="100" spans="1:4">
      <c r="A100" s="79">
        <f>A99+1</f>
        <v>50</v>
      </c>
      <c r="B100" s="7" t="s">
        <v>51</v>
      </c>
      <c r="C100" s="82" t="s">
        <v>336</v>
      </c>
      <c r="D100" s="390">
        <f t="shared" ref="D100" si="2">SUM(D91:D91)</f>
        <v>136667273.11429122</v>
      </c>
    </row>
    <row r="101" spans="1:4">
      <c r="A101" s="79">
        <f>A100+1</f>
        <v>51</v>
      </c>
      <c r="B101" s="7" t="s">
        <v>511</v>
      </c>
      <c r="C101" s="82" t="s">
        <v>1523</v>
      </c>
      <c r="D101" s="390">
        <f xml:space="preserve"> D58+D62+D59</f>
        <v>-107042383.75201167</v>
      </c>
    </row>
    <row r="102" spans="1:4" ht="13.5" thickBot="1">
      <c r="A102" s="79">
        <f>A101+1</f>
        <v>52</v>
      </c>
      <c r="B102" s="7" t="s">
        <v>408</v>
      </c>
      <c r="D102" s="394">
        <f>SUM(D96:D101)</f>
        <v>5369209408.3195896</v>
      </c>
    </row>
    <row r="103" spans="1:4">
      <c r="D103" s="89"/>
    </row>
    <row r="104" spans="1:4">
      <c r="D104" s="85"/>
    </row>
    <row r="105" spans="1:4">
      <c r="C105"/>
      <c r="D105"/>
    </row>
    <row r="106" spans="1:4">
      <c r="C106"/>
      <c r="D106"/>
    </row>
    <row r="107" spans="1:4">
      <c r="C107"/>
      <c r="D107"/>
    </row>
    <row r="108" spans="1:4">
      <c r="C108"/>
      <c r="D108"/>
    </row>
    <row r="109" spans="1:4">
      <c r="D109"/>
    </row>
    <row r="110" spans="1:4">
      <c r="D110"/>
    </row>
    <row r="111" spans="1:4">
      <c r="D111"/>
    </row>
  </sheetData>
  <dataConsolidate/>
  <mergeCells count="1">
    <mergeCell ref="A3:B3"/>
  </mergeCells>
  <phoneticPr fontId="59" type="noConversion"/>
  <printOptions horizontalCentered="1"/>
  <pageMargins left="0" right="0" top="0" bottom="0" header="0.66" footer="0.2"/>
  <pageSetup scale="70" orientation="portrait" r:id="rId1"/>
  <headerFooter alignWithMargins="0"/>
  <customProperties>
    <customPr name="_pios_id" r:id="rId2"/>
    <customPr name="EpmWorksheetKeyString_GUID" r:id="rId3"/>
  </customProperties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38"/>
  <sheetViews>
    <sheetView topLeftCell="A19" workbookViewId="0">
      <pane xSplit="2" topLeftCell="C1" activePane="topRight" state="frozen"/>
      <selection activeCell="Q92" sqref="Q92"/>
      <selection pane="topRight" activeCell="A4" sqref="A4"/>
    </sheetView>
  </sheetViews>
  <sheetFormatPr defaultColWidth="9.140625" defaultRowHeight="15" customHeight="1"/>
  <cols>
    <col min="1" max="1" width="8.5703125" style="1" customWidth="1"/>
    <col min="2" max="2" width="50.42578125" style="1" customWidth="1"/>
    <col min="3" max="3" width="15.28515625" style="4" customWidth="1"/>
    <col min="4" max="4" width="12.140625" bestFit="1" customWidth="1"/>
    <col min="5" max="5" width="14.7109375" customWidth="1"/>
    <col min="6" max="6" width="3" bestFit="1" customWidth="1"/>
    <col min="7" max="7" width="15.28515625" customWidth="1"/>
    <col min="9" max="16384" width="9.140625" style="1"/>
  </cols>
  <sheetData>
    <row r="1" spans="1:8" ht="15" customHeight="1">
      <c r="A1" s="78" t="s">
        <v>235</v>
      </c>
      <c r="B1" s="7"/>
    </row>
    <row r="2" spans="1:8" ht="15" customHeight="1">
      <c r="A2" s="78" t="s">
        <v>49</v>
      </c>
      <c r="B2" s="71"/>
    </row>
    <row r="3" spans="1:8" ht="15" customHeight="1">
      <c r="A3" s="620">
        <f>'2017 GRC WC Det Format'!A3</f>
        <v>43800</v>
      </c>
      <c r="B3" s="620"/>
      <c r="C3" s="88"/>
    </row>
    <row r="4" spans="1:8" ht="15" customHeight="1">
      <c r="A4" s="44"/>
      <c r="B4" s="43"/>
      <c r="C4" s="88"/>
    </row>
    <row r="5" spans="1:8" s="208" customFormat="1" ht="15" customHeight="1">
      <c r="A5" s="206"/>
      <c r="B5" s="207"/>
      <c r="C5" s="205"/>
      <c r="D5"/>
      <c r="E5"/>
      <c r="F5"/>
      <c r="G5"/>
      <c r="H5"/>
    </row>
    <row r="6" spans="1:8" ht="15" customHeight="1">
      <c r="A6" s="9"/>
      <c r="B6" s="45"/>
    </row>
    <row r="7" spans="1:8" ht="15" customHeight="1">
      <c r="A7" s="415"/>
      <c r="B7" s="411" t="str">
        <f>'ERB AMA'!B4</f>
        <v>4-Factor (Dec 2019 CBR)</v>
      </c>
      <c r="C7"/>
    </row>
    <row r="8" spans="1:8" ht="15" customHeight="1">
      <c r="A8" s="416" t="s">
        <v>306</v>
      </c>
      <c r="B8" s="417">
        <f>'ERB AMA'!B5</f>
        <v>0.66349999999999998</v>
      </c>
      <c r="C8"/>
    </row>
    <row r="9" spans="1:8" ht="15" customHeight="1">
      <c r="A9" s="418" t="s">
        <v>305</v>
      </c>
      <c r="B9" s="417">
        <f>'ERB AMA'!B6</f>
        <v>0.33650000000000002</v>
      </c>
      <c r="C9"/>
    </row>
    <row r="10" spans="1:8" ht="15" customHeight="1">
      <c r="A10" s="46"/>
      <c r="B10" s="46"/>
      <c r="C10" s="189"/>
    </row>
    <row r="11" spans="1:8" ht="15" customHeight="1">
      <c r="A11" s="47"/>
      <c r="B11" s="47"/>
    </row>
    <row r="12" spans="1:8" ht="15" customHeight="1">
      <c r="A12" s="406" t="s">
        <v>645</v>
      </c>
      <c r="B12" s="407" t="s">
        <v>460</v>
      </c>
      <c r="C12" s="404" t="s">
        <v>667</v>
      </c>
    </row>
    <row r="13" spans="1:8" ht="15" customHeight="1">
      <c r="A13" s="408" t="s">
        <v>457</v>
      </c>
      <c r="B13" s="60"/>
      <c r="C13" s="409">
        <v>43830</v>
      </c>
    </row>
    <row r="14" spans="1:8" ht="15" customHeight="1">
      <c r="A14" s="49" t="s">
        <v>615</v>
      </c>
      <c r="B14" s="50"/>
      <c r="C14" s="51"/>
    </row>
    <row r="15" spans="1:8" ht="9" customHeight="1">
      <c r="A15" s="49"/>
      <c r="B15" s="48"/>
      <c r="C15" s="52"/>
    </row>
    <row r="16" spans="1:8" ht="15" customHeight="1">
      <c r="A16" s="53">
        <v>1</v>
      </c>
      <c r="B16" s="49" t="s">
        <v>456</v>
      </c>
      <c r="C16" s="90">
        <f>SUMIF('2017 GRC WC Det Format'!$AG$9:$AG$1519,'GRB AMA'!A16,'2017 GRC WC Det Format'!$AJ$9:$AJ$1519)</f>
        <v>4080645654.9866667</v>
      </c>
    </row>
    <row r="17" spans="1:8" ht="15" customHeight="1">
      <c r="A17" s="53" t="s">
        <v>458</v>
      </c>
      <c r="B17" s="54" t="s">
        <v>239</v>
      </c>
      <c r="C17" s="90">
        <f>SUMIF('2017 GRC WC Det Format'!$AG$9:$AG$1519,'GRB AMA'!A17,'2017 GRC WC Det Format'!$AJ$9:$AJ$1519)</f>
        <v>333030896.72397721</v>
      </c>
    </row>
    <row r="18" spans="1:8" ht="15" customHeight="1">
      <c r="A18" s="53">
        <v>3</v>
      </c>
      <c r="B18" s="49" t="s">
        <v>443</v>
      </c>
      <c r="C18" s="90">
        <f>SUMIF('2017 GRC WC Det Format'!$AG$9:$AG$1519,'GRB AMA'!A18,'2017 GRC WC Det Format'!$AJ$9:$AJ$1519)</f>
        <v>8654564.4700000007</v>
      </c>
    </row>
    <row r="19" spans="1:8" ht="15" customHeight="1">
      <c r="A19" s="53">
        <v>4</v>
      </c>
      <c r="B19" s="49" t="s">
        <v>572</v>
      </c>
      <c r="C19" s="386">
        <f>SUM(C16:C18)</f>
        <v>4422331116.180644</v>
      </c>
    </row>
    <row r="20" spans="1:8" ht="15" customHeight="1">
      <c r="A20" s="53"/>
      <c r="B20" s="49"/>
      <c r="C20" s="10"/>
    </row>
    <row r="21" spans="1:8" ht="15" customHeight="1">
      <c r="A21" s="53">
        <v>5</v>
      </c>
      <c r="B21" s="49" t="s">
        <v>426</v>
      </c>
      <c r="C21" s="90">
        <f>SUMIF('2017 GRC WC Det Format'!$AG$9:$AG$1519,'GRB AMA'!A21,'2017 GRC WC Det Format'!$AJ$9:$AJ$1519)</f>
        <v>-1571645787.5979166</v>
      </c>
    </row>
    <row r="22" spans="1:8" ht="15" customHeight="1">
      <c r="A22" s="53" t="s">
        <v>459</v>
      </c>
      <c r="B22" s="49" t="s">
        <v>425</v>
      </c>
      <c r="C22" s="90">
        <f>SUMIF('2017 GRC WC Det Format'!$AG$9:$AG$1519,'GRB AMA'!A22,'2017 GRC WC Det Format'!$AJ$9:$AJ$1519)</f>
        <v>-108452902.66660394</v>
      </c>
    </row>
    <row r="23" spans="1:8" ht="15" customHeight="1">
      <c r="A23" s="53">
        <v>8</v>
      </c>
      <c r="B23" s="49" t="s">
        <v>90</v>
      </c>
      <c r="C23" s="90">
        <f>SUMIF('2017 GRC WC Det Format'!$AG$9:$AG$1519,'GRB AMA'!A23,'2017 GRC WC Det Format'!$AJ$9:$AJ$1519)</f>
        <v>-12055792.391249999</v>
      </c>
    </row>
    <row r="24" spans="1:8" ht="15" customHeight="1">
      <c r="A24" s="53">
        <v>9</v>
      </c>
      <c r="B24" s="55" t="s">
        <v>332</v>
      </c>
      <c r="C24" s="90">
        <f>SUMIF('2017 GRC WC Det Format'!$AG$9:$AG$1519,'GRB AMA'!A24,'2017 GRC WC Det Format'!$AJ$9:$AJ$1519)</f>
        <v>0</v>
      </c>
    </row>
    <row r="25" spans="1:8" s="4" customFormat="1" ht="15" customHeight="1">
      <c r="A25" s="56">
        <v>10</v>
      </c>
      <c r="B25" s="57" t="s">
        <v>143</v>
      </c>
      <c r="C25" s="90">
        <f>SUMIF('2017 GRC WC Det Format'!$AG$9:$AG$1519,$A25,'2017 GRC WC Det Format'!$AJ$9:$AJ$1519)+SUMIF('2017 GRC WC Det Format'!$AG$9:$AG$1519,"10c",'2017 GRC WC Det Format'!$AJ$9:$AJ$1519)</f>
        <v>-602483926.72134268</v>
      </c>
      <c r="D25"/>
      <c r="E25"/>
      <c r="F25"/>
      <c r="G25"/>
      <c r="H25"/>
    </row>
    <row r="26" spans="1:8" s="4" customFormat="1" ht="15" customHeight="1">
      <c r="A26" s="69" t="s">
        <v>1745</v>
      </c>
      <c r="B26" s="57" t="s">
        <v>1746</v>
      </c>
      <c r="C26" s="90">
        <f>SUMIF('2017 GRC WC Det Format'!$AG$9:$AG$1519,'GRB AMA'!A26,'2017 GRC WC Det Format'!$AJ$9:$AJ$1519)</f>
        <v>1561869.0729166665</v>
      </c>
      <c r="D26"/>
      <c r="E26"/>
      <c r="F26"/>
      <c r="G26"/>
      <c r="H26"/>
    </row>
    <row r="27" spans="1:8" s="4" customFormat="1" ht="15" customHeight="1">
      <c r="A27" s="69" t="s">
        <v>957</v>
      </c>
      <c r="B27" s="70" t="s">
        <v>696</v>
      </c>
      <c r="C27" s="90">
        <f>SUMIF('2017 GRC WC Det Format'!$AG$9:$AG$1519,'GRB AMA'!A27,'2017 GRC WC Det Format'!$AJ$9:$AJ$1519)</f>
        <v>-11246338.890071666</v>
      </c>
      <c r="D27"/>
      <c r="E27"/>
      <c r="F27"/>
      <c r="G27"/>
      <c r="H27"/>
    </row>
    <row r="28" spans="1:8" ht="15" customHeight="1">
      <c r="A28" s="53">
        <v>12</v>
      </c>
      <c r="B28" s="55" t="s">
        <v>198</v>
      </c>
      <c r="C28" s="387">
        <f>SUM(C21:C27)</f>
        <v>-2304322879.1942687</v>
      </c>
    </row>
    <row r="29" spans="1:8" ht="15" customHeight="1">
      <c r="A29" s="53"/>
      <c r="B29" s="49"/>
      <c r="C29" s="58"/>
    </row>
    <row r="30" spans="1:8" ht="15" customHeight="1">
      <c r="A30" s="53">
        <v>13</v>
      </c>
      <c r="B30" s="49" t="s">
        <v>405</v>
      </c>
      <c r="C30" s="59">
        <f>+C28+C19</f>
        <v>2118008236.9863753</v>
      </c>
    </row>
    <row r="31" spans="1:8" ht="15" customHeight="1">
      <c r="A31" s="64">
        <v>14</v>
      </c>
      <c r="B31" s="187" t="s">
        <v>51</v>
      </c>
      <c r="C31" s="91">
        <f>'WC '!$C$31</f>
        <v>55319652.035860486</v>
      </c>
    </row>
    <row r="32" spans="1:8" ht="15" customHeight="1" thickBot="1">
      <c r="A32" s="53">
        <v>15</v>
      </c>
      <c r="B32" s="1" t="s">
        <v>52</v>
      </c>
      <c r="C32" s="22">
        <f>+C30+C31</f>
        <v>2173327889.0222359</v>
      </c>
    </row>
    <row r="33" spans="1:3" ht="15" customHeight="1" thickTop="1">
      <c r="A33" s="53"/>
      <c r="C33" s="10"/>
    </row>
    <row r="34" spans="1:3" ht="15" customHeight="1">
      <c r="C34" s="10"/>
    </row>
    <row r="35" spans="1:3" ht="15" customHeight="1">
      <c r="B35"/>
      <c r="C35"/>
    </row>
    <row r="36" spans="1:3" ht="15" customHeight="1">
      <c r="B36"/>
      <c r="C36"/>
    </row>
    <row r="37" spans="1:3" ht="15" customHeight="1">
      <c r="B37"/>
      <c r="C37"/>
    </row>
    <row r="38" spans="1:3" ht="15" customHeight="1">
      <c r="B38"/>
      <c r="C38"/>
    </row>
  </sheetData>
  <mergeCells count="1">
    <mergeCell ref="A3:B3"/>
  </mergeCells>
  <phoneticPr fontId="59" type="noConversion"/>
  <printOptions horizontalCentered="1"/>
  <pageMargins left="0" right="0" top="1" bottom="0.5" header="0.75" footer="0.5"/>
  <pageSetup scale="95" orientation="landscape" r:id="rId1"/>
  <headerFooter alignWithMargins="0">
    <oddFooter>&amp;R&amp;8&amp;D   &amp;T</oddFooter>
  </headerFooter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37"/>
  <sheetViews>
    <sheetView workbookViewId="0">
      <selection activeCell="G20" sqref="G20"/>
    </sheetView>
  </sheetViews>
  <sheetFormatPr defaultRowHeight="12.75"/>
  <cols>
    <col min="1" max="1" width="4.7109375" customWidth="1"/>
    <col min="2" max="2" width="45.42578125" bestFit="1" customWidth="1"/>
    <col min="3" max="3" width="18.42578125" bestFit="1" customWidth="1"/>
    <col min="4" max="4" width="0.7109375" style="5" customWidth="1"/>
    <col min="5" max="5" width="18.42578125" bestFit="1" customWidth="1"/>
    <col min="6" max="6" width="3.42578125" bestFit="1" customWidth="1"/>
    <col min="7" max="7" width="18.42578125" bestFit="1" customWidth="1"/>
    <col min="8" max="8" width="21.28515625" customWidth="1"/>
    <col min="9" max="9" width="0.7109375" customWidth="1"/>
    <col min="10" max="10" width="19.28515625" customWidth="1"/>
    <col min="11" max="11" width="1.5703125" customWidth="1"/>
    <col min="12" max="12" width="14.140625" bestFit="1" customWidth="1"/>
  </cols>
  <sheetData>
    <row r="1" spans="1:6" ht="20.25">
      <c r="C1" s="181"/>
      <c r="D1" s="188"/>
      <c r="E1" s="182"/>
    </row>
    <row r="2" spans="1:6">
      <c r="A2" s="621" t="s">
        <v>1383</v>
      </c>
      <c r="B2" s="621"/>
      <c r="C2" s="621"/>
      <c r="D2" s="621"/>
      <c r="E2" s="621"/>
    </row>
    <row r="3" spans="1:6">
      <c r="A3" s="621" t="s">
        <v>1564</v>
      </c>
      <c r="B3" s="621"/>
      <c r="C3" s="621"/>
      <c r="D3" s="621"/>
      <c r="E3" s="621"/>
    </row>
    <row r="4" spans="1:6">
      <c r="A4" s="42"/>
    </row>
    <row r="5" spans="1:6">
      <c r="A5" s="42"/>
      <c r="C5" s="180"/>
      <c r="D5" s="189"/>
      <c r="E5" s="180"/>
    </row>
    <row r="6" spans="1:6">
      <c r="C6" s="209" t="s">
        <v>1831</v>
      </c>
      <c r="D6" s="454"/>
      <c r="E6" s="209" t="s">
        <v>1832</v>
      </c>
      <c r="F6" s="5"/>
    </row>
    <row r="7" spans="1:6" ht="28.5" customHeight="1">
      <c r="A7" s="465" t="s">
        <v>1384</v>
      </c>
      <c r="B7" s="156" t="s">
        <v>460</v>
      </c>
      <c r="C7" s="183" t="s">
        <v>1389</v>
      </c>
      <c r="D7" s="455"/>
      <c r="E7" s="183" t="s">
        <v>1389</v>
      </c>
      <c r="F7" s="5"/>
    </row>
    <row r="8" spans="1:6">
      <c r="C8" s="5"/>
      <c r="D8" s="456"/>
      <c r="E8" s="5"/>
      <c r="F8" s="5"/>
    </row>
    <row r="9" spans="1:6">
      <c r="A9" s="557">
        <v>1</v>
      </c>
      <c r="B9" s="425" t="s">
        <v>461</v>
      </c>
      <c r="C9" s="5"/>
      <c r="D9" s="456"/>
      <c r="E9" s="5"/>
      <c r="F9" s="5"/>
    </row>
    <row r="10" spans="1:6" ht="13.5" thickBot="1">
      <c r="A10" s="557">
        <f>A9+1</f>
        <v>2</v>
      </c>
      <c r="C10" s="5"/>
      <c r="D10" s="456"/>
      <c r="E10" s="5"/>
    </row>
    <row r="11" spans="1:6" ht="13.5" thickBot="1">
      <c r="A11" s="557">
        <f t="shared" ref="A11:A36" si="0">A10+1</f>
        <v>3</v>
      </c>
      <c r="B11" s="553" t="s">
        <v>614</v>
      </c>
      <c r="C11" s="554">
        <f>-'2017 GRC WC Det Format'!AH1524</f>
        <v>8352547582.0820856</v>
      </c>
      <c r="D11" s="552"/>
      <c r="E11" s="555">
        <f>-'2017 GRC WC Det Format'!AR1524</f>
        <v>8683063340.7099991</v>
      </c>
    </row>
    <row r="12" spans="1:6">
      <c r="A12" s="557">
        <f t="shared" si="0"/>
        <v>4</v>
      </c>
      <c r="C12" s="5"/>
      <c r="D12" s="456"/>
      <c r="E12" s="5"/>
    </row>
    <row r="13" spans="1:6">
      <c r="A13" s="557">
        <f t="shared" si="0"/>
        <v>5</v>
      </c>
      <c r="B13" s="426" t="s">
        <v>1630</v>
      </c>
      <c r="C13" s="5"/>
      <c r="D13" s="456"/>
      <c r="E13" s="5"/>
    </row>
    <row r="14" spans="1:6">
      <c r="A14" s="557">
        <f t="shared" si="0"/>
        <v>6</v>
      </c>
      <c r="C14" s="5"/>
      <c r="D14" s="456"/>
      <c r="E14" s="5"/>
    </row>
    <row r="15" spans="1:6">
      <c r="A15" s="557">
        <f t="shared" si="0"/>
        <v>7</v>
      </c>
      <c r="B15" t="s">
        <v>1385</v>
      </c>
      <c r="C15" s="41">
        <f>'2017 GRC WC Det Format'!AI1524</f>
        <v>5232542135.2052956</v>
      </c>
      <c r="D15" s="457"/>
      <c r="E15" s="41">
        <f>'2017 GRC WC Det Format'!AS1524</f>
        <v>5307796896.7307529</v>
      </c>
    </row>
    <row r="16" spans="1:6">
      <c r="A16" s="557">
        <f t="shared" si="0"/>
        <v>8</v>
      </c>
      <c r="C16" s="5"/>
      <c r="D16" s="456"/>
      <c r="E16" s="5"/>
    </row>
    <row r="17" spans="1:6">
      <c r="A17" s="557">
        <f t="shared" si="0"/>
        <v>9</v>
      </c>
      <c r="B17" t="s">
        <v>1386</v>
      </c>
      <c r="C17" s="41">
        <f>'2017 GRC WC Det Format'!AJ1524</f>
        <v>2118008236.9863751</v>
      </c>
      <c r="D17" s="457"/>
      <c r="E17" s="184">
        <f>'2017 GRC WC Det Format'!AT1524</f>
        <v>2230604800.9092503</v>
      </c>
      <c r="F17" s="271"/>
    </row>
    <row r="18" spans="1:6">
      <c r="A18" s="557">
        <f t="shared" si="0"/>
        <v>10</v>
      </c>
      <c r="C18" s="185"/>
      <c r="D18" s="458"/>
      <c r="E18" s="5"/>
      <c r="F18" s="271"/>
    </row>
    <row r="19" spans="1:6">
      <c r="A19" s="557">
        <f t="shared" si="0"/>
        <v>11</v>
      </c>
      <c r="B19" s="42" t="s">
        <v>1863</v>
      </c>
      <c r="C19" s="68">
        <f>C15+C17</f>
        <v>7350550372.1916704</v>
      </c>
      <c r="D19" s="459"/>
      <c r="E19" s="68">
        <f>E15+E17</f>
        <v>7538401697.6400032</v>
      </c>
      <c r="F19" s="271"/>
    </row>
    <row r="20" spans="1:6">
      <c r="A20" s="557">
        <f t="shared" si="0"/>
        <v>12</v>
      </c>
      <c r="C20" s="5"/>
      <c r="D20" s="456"/>
      <c r="E20" s="5"/>
      <c r="F20" s="271"/>
    </row>
    <row r="21" spans="1:6">
      <c r="A21" s="557">
        <f t="shared" si="0"/>
        <v>13</v>
      </c>
      <c r="B21" s="7" t="s">
        <v>1387</v>
      </c>
      <c r="C21" s="91">
        <f>'2017 GRC WC Det Format'!AK1524</f>
        <v>789392370.93000126</v>
      </c>
      <c r="D21" s="459"/>
      <c r="E21" s="453">
        <f>'2017 GRC WC Det Format'!AU1524</f>
        <v>810414421.9000001</v>
      </c>
      <c r="F21" s="271"/>
    </row>
    <row r="22" spans="1:6">
      <c r="A22" s="557">
        <f t="shared" si="0"/>
        <v>14</v>
      </c>
      <c r="C22" s="185"/>
      <c r="D22" s="458"/>
      <c r="E22" s="5"/>
      <c r="F22" s="271"/>
    </row>
    <row r="23" spans="1:6">
      <c r="A23" s="557">
        <f t="shared" si="0"/>
        <v>15</v>
      </c>
      <c r="B23" s="42" t="s">
        <v>1864</v>
      </c>
      <c r="C23" s="68">
        <f>C19+C21</f>
        <v>8139942743.1216717</v>
      </c>
      <c r="D23" s="457"/>
      <c r="E23" s="451">
        <f>E19+E21</f>
        <v>8348816119.5400028</v>
      </c>
      <c r="F23" s="271"/>
    </row>
    <row r="24" spans="1:6">
      <c r="A24" s="557">
        <f t="shared" si="0"/>
        <v>16</v>
      </c>
      <c r="C24" s="185"/>
      <c r="D24" s="458"/>
      <c r="E24" s="5"/>
      <c r="F24" s="271"/>
    </row>
    <row r="25" spans="1:6" ht="13.5" thickBot="1">
      <c r="A25" s="557">
        <f t="shared" si="0"/>
        <v>17</v>
      </c>
      <c r="B25" s="63" t="s">
        <v>1865</v>
      </c>
      <c r="C25" s="452">
        <f>C11-C23</f>
        <v>212604838.96041393</v>
      </c>
      <c r="D25" s="460"/>
      <c r="E25" s="452">
        <f>E11-E23</f>
        <v>334247221.16999626</v>
      </c>
      <c r="F25" s="271"/>
    </row>
    <row r="26" spans="1:6" ht="13.5" thickTop="1">
      <c r="A26" s="557">
        <f t="shared" si="0"/>
        <v>18</v>
      </c>
      <c r="B26" s="446"/>
      <c r="C26" s="215"/>
      <c r="D26" s="214"/>
      <c r="E26" s="215"/>
      <c r="F26" s="271"/>
    </row>
    <row r="27" spans="1:6">
      <c r="A27" s="557">
        <f t="shared" si="0"/>
        <v>19</v>
      </c>
      <c r="B27" t="s">
        <v>125</v>
      </c>
    </row>
    <row r="28" spans="1:6">
      <c r="A28" s="557">
        <f t="shared" si="0"/>
        <v>20</v>
      </c>
      <c r="B28" s="427" t="s">
        <v>1381</v>
      </c>
      <c r="C28" s="428"/>
      <c r="D28" s="588"/>
      <c r="E28" s="429"/>
    </row>
    <row r="29" spans="1:6">
      <c r="A29" s="557">
        <f t="shared" si="0"/>
        <v>21</v>
      </c>
      <c r="B29" s="430" t="s">
        <v>306</v>
      </c>
      <c r="C29" s="431">
        <f>C25*C30</f>
        <v>136667273.11429122</v>
      </c>
      <c r="D29" s="461"/>
      <c r="E29" s="432">
        <f>E25*E30</f>
        <v>212499154.1153661</v>
      </c>
    </row>
    <row r="30" spans="1:6">
      <c r="A30" s="557">
        <f t="shared" si="0"/>
        <v>22</v>
      </c>
      <c r="B30" s="448" t="s">
        <v>1640</v>
      </c>
      <c r="C30" s="449">
        <f>C15/C23</f>
        <v>0.64282296575450026</v>
      </c>
      <c r="D30" s="462"/>
      <c r="E30" s="450">
        <f>E15/E23</f>
        <v>0.63575443760320816</v>
      </c>
    </row>
    <row r="31" spans="1:6">
      <c r="A31" s="557">
        <f t="shared" si="0"/>
        <v>23</v>
      </c>
      <c r="B31" s="430" t="s">
        <v>305</v>
      </c>
      <c r="C31" s="431">
        <f>C25*C32</f>
        <v>55319652.035860486</v>
      </c>
      <c r="D31" s="461"/>
      <c r="E31" s="432">
        <f>E25*E32</f>
        <v>89302895.830630511</v>
      </c>
    </row>
    <row r="32" spans="1:6">
      <c r="A32" s="557">
        <f t="shared" si="0"/>
        <v>24</v>
      </c>
      <c r="B32" s="448" t="s">
        <v>1639</v>
      </c>
      <c r="C32" s="449">
        <f>C17/C23</f>
        <v>0.26019940235772693</v>
      </c>
      <c r="D32" s="462"/>
      <c r="E32" s="450">
        <f>E17/E23</f>
        <v>0.26717618030760398</v>
      </c>
    </row>
    <row r="33" spans="1:5">
      <c r="A33" s="557">
        <f t="shared" si="0"/>
        <v>25</v>
      </c>
      <c r="B33" s="430" t="s">
        <v>1205</v>
      </c>
      <c r="C33" s="431">
        <f>C25*C34</f>
        <v>20617913.810262244</v>
      </c>
      <c r="D33" s="461"/>
      <c r="E33" s="432">
        <f>E25*E34</f>
        <v>32445171.223999683</v>
      </c>
    </row>
    <row r="34" spans="1:5">
      <c r="A34" s="557">
        <f t="shared" si="0"/>
        <v>26</v>
      </c>
      <c r="B34" s="448" t="s">
        <v>1641</v>
      </c>
      <c r="C34" s="433">
        <f>C21/C23</f>
        <v>9.6977631887772822E-2</v>
      </c>
      <c r="D34" s="461"/>
      <c r="E34" s="434">
        <f>E21/E23</f>
        <v>9.7069382089187958E-2</v>
      </c>
    </row>
    <row r="35" spans="1:5" ht="13.5" thickBot="1">
      <c r="A35" s="557">
        <f t="shared" si="0"/>
        <v>27</v>
      </c>
      <c r="B35" s="430" t="s">
        <v>415</v>
      </c>
      <c r="C35" s="597">
        <f>C29+C31+C33</f>
        <v>212604838.96041393</v>
      </c>
      <c r="D35" s="463"/>
      <c r="E35" s="435">
        <f>E29+E31+E33</f>
        <v>334247221.16999632</v>
      </c>
    </row>
    <row r="36" spans="1:5" ht="13.5" thickTop="1">
      <c r="A36" s="557">
        <f t="shared" si="0"/>
        <v>28</v>
      </c>
      <c r="B36" s="436"/>
      <c r="C36" s="437"/>
      <c r="D36" s="464"/>
      <c r="E36" s="438"/>
    </row>
    <row r="37" spans="1:5">
      <c r="A37" s="271"/>
    </row>
  </sheetData>
  <mergeCells count="2">
    <mergeCell ref="A2:E2"/>
    <mergeCell ref="A3:E3"/>
  </mergeCells>
  <pageMargins left="0.45" right="0.45" top="0.5" bottom="0.5" header="0.3" footer="0.3"/>
  <pageSetup scale="85" orientation="landscape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2" tint="-0.499984740745262"/>
  </sheetPr>
  <dimension ref="A1"/>
  <sheetViews>
    <sheetView workbookViewId="0">
      <selection activeCell="O29" sqref="O29"/>
    </sheetView>
  </sheetViews>
  <sheetFormatPr defaultRowHeight="12.75"/>
  <sheetData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E47"/>
  <sheetViews>
    <sheetView workbookViewId="0">
      <selection activeCell="O31" sqref="O31"/>
    </sheetView>
  </sheetViews>
  <sheetFormatPr defaultRowHeight="12.75"/>
  <cols>
    <col min="1" max="1" width="3.42578125" bestFit="1" customWidth="1"/>
    <col min="2" max="2" width="21.5703125" customWidth="1"/>
    <col min="3" max="3" width="2.7109375" customWidth="1"/>
    <col min="4" max="4" width="19.28515625" bestFit="1" customWidth="1"/>
    <col min="5" max="5" width="0.7109375" customWidth="1"/>
    <col min="6" max="6" width="16" bestFit="1" customWidth="1"/>
    <col min="7" max="7" width="16.5703125" bestFit="1" customWidth="1"/>
    <col min="8" max="8" width="15.42578125" bestFit="1" customWidth="1"/>
    <col min="9" max="9" width="14.28515625" bestFit="1" customWidth="1"/>
    <col min="10" max="10" width="2.7109375" customWidth="1"/>
    <col min="11" max="11" width="16" bestFit="1" customWidth="1"/>
    <col min="12" max="12" width="2.85546875" customWidth="1"/>
    <col min="13" max="13" width="3.28515625" bestFit="1" customWidth="1"/>
  </cols>
  <sheetData>
    <row r="1" spans="1:31">
      <c r="A1" s="3" t="s">
        <v>173</v>
      </c>
    </row>
    <row r="2" spans="1:31">
      <c r="A2" s="3" t="s">
        <v>174</v>
      </c>
      <c r="D2" s="6"/>
      <c r="E2" s="6"/>
      <c r="F2" s="6"/>
      <c r="G2" s="6"/>
      <c r="H2" s="6"/>
      <c r="I2" s="6"/>
      <c r="J2" s="6"/>
      <c r="K2" s="6"/>
    </row>
    <row r="3" spans="1:31">
      <c r="A3" s="42" t="s">
        <v>1276</v>
      </c>
      <c r="D3" s="6"/>
      <c r="E3" s="6"/>
      <c r="F3" s="6"/>
      <c r="G3" s="6"/>
      <c r="H3" s="6"/>
      <c r="I3" s="6"/>
      <c r="J3" s="6"/>
      <c r="K3" s="6"/>
    </row>
    <row r="4" spans="1:31">
      <c r="A4" s="3"/>
      <c r="B4" s="399">
        <v>43800</v>
      </c>
      <c r="C4" s="399"/>
      <c r="D4" s="399"/>
      <c r="E4" s="6"/>
      <c r="F4" s="6"/>
      <c r="G4" s="6"/>
      <c r="H4" s="6"/>
      <c r="I4" s="6"/>
      <c r="J4" s="6"/>
      <c r="K4" s="6"/>
    </row>
    <row r="5" spans="1:31">
      <c r="D5" s="6"/>
      <c r="E5" s="6"/>
      <c r="F5" s="6"/>
      <c r="G5" s="6"/>
      <c r="H5" s="6"/>
      <c r="I5" s="6"/>
      <c r="J5" s="6"/>
      <c r="K5" s="6"/>
    </row>
    <row r="6" spans="1:31">
      <c r="D6" s="6"/>
      <c r="E6" s="6"/>
      <c r="F6" s="6"/>
      <c r="G6" s="6"/>
      <c r="H6" s="6"/>
      <c r="I6" s="6"/>
      <c r="J6" s="6"/>
      <c r="K6" s="6"/>
    </row>
    <row r="7" spans="1:31" ht="13.5" thickBot="1">
      <c r="D7" s="6"/>
      <c r="E7" s="6"/>
      <c r="F7" s="6"/>
      <c r="G7" s="6"/>
      <c r="H7" s="6"/>
      <c r="I7" s="6"/>
      <c r="J7" s="6"/>
      <c r="K7" s="6"/>
    </row>
    <row r="8" spans="1:31">
      <c r="D8" s="249"/>
      <c r="E8" s="260"/>
      <c r="F8" s="622" t="s">
        <v>1557</v>
      </c>
      <c r="G8" s="622"/>
      <c r="H8" s="622"/>
      <c r="I8" s="622"/>
      <c r="J8" s="622"/>
      <c r="K8" s="623"/>
      <c r="M8" s="271"/>
    </row>
    <row r="9" spans="1:31">
      <c r="D9" s="251"/>
      <c r="E9" s="261"/>
      <c r="F9" s="37" t="s">
        <v>24</v>
      </c>
      <c r="G9" s="37"/>
      <c r="H9" s="37" t="s">
        <v>25</v>
      </c>
      <c r="I9" s="37"/>
      <c r="J9" s="8"/>
      <c r="K9" s="252" t="s">
        <v>26</v>
      </c>
      <c r="L9" s="5"/>
      <c r="M9" s="62"/>
    </row>
    <row r="10" spans="1:31">
      <c r="D10" s="251"/>
      <c r="E10" s="261"/>
      <c r="F10" s="37" t="s">
        <v>27</v>
      </c>
      <c r="G10" s="37" t="s">
        <v>28</v>
      </c>
      <c r="H10" s="37" t="s">
        <v>28</v>
      </c>
      <c r="I10" s="37" t="s">
        <v>29</v>
      </c>
      <c r="J10" s="8"/>
      <c r="K10" s="252" t="s">
        <v>612</v>
      </c>
      <c r="L10" s="5"/>
      <c r="M10" s="272"/>
      <c r="N10" s="5"/>
    </row>
    <row r="11" spans="1:31">
      <c r="A11" s="26" t="s">
        <v>30</v>
      </c>
      <c r="B11" s="26"/>
      <c r="C11" s="25"/>
      <c r="D11" s="253" t="s">
        <v>544</v>
      </c>
      <c r="E11" s="262"/>
      <c r="F11" s="30" t="s">
        <v>31</v>
      </c>
      <c r="G11" s="30" t="s">
        <v>32</v>
      </c>
      <c r="H11" s="30" t="s">
        <v>32</v>
      </c>
      <c r="I11" s="30" t="s">
        <v>31</v>
      </c>
      <c r="J11" s="37"/>
      <c r="K11" s="254" t="s">
        <v>33</v>
      </c>
      <c r="L11" s="5"/>
      <c r="M11" s="273"/>
      <c r="N11" s="5"/>
      <c r="O11" s="5"/>
      <c r="AE11" s="12">
        <v>40999</v>
      </c>
    </row>
    <row r="12" spans="1:31">
      <c r="A12" s="27" t="s">
        <v>34</v>
      </c>
      <c r="B12" s="27"/>
      <c r="C12" s="20"/>
      <c r="D12" s="255" t="s">
        <v>35</v>
      </c>
      <c r="E12" s="262"/>
      <c r="F12" s="37" t="s">
        <v>36</v>
      </c>
      <c r="G12" s="37" t="s">
        <v>37</v>
      </c>
      <c r="H12" s="37" t="s">
        <v>38</v>
      </c>
      <c r="I12" s="37" t="s">
        <v>39</v>
      </c>
      <c r="J12" s="37"/>
      <c r="K12" s="252" t="s">
        <v>40</v>
      </c>
      <c r="L12" s="5"/>
      <c r="M12" s="272"/>
      <c r="N12" s="5"/>
      <c r="O12" s="5"/>
    </row>
    <row r="13" spans="1:31">
      <c r="D13" s="251"/>
      <c r="E13" s="261"/>
      <c r="F13" s="37"/>
      <c r="G13" s="8"/>
      <c r="H13" s="8"/>
      <c r="I13" s="8"/>
      <c r="J13" s="8"/>
      <c r="K13" s="256"/>
      <c r="L13" s="5"/>
      <c r="M13" s="439"/>
      <c r="N13" s="5"/>
      <c r="O13" s="5"/>
    </row>
    <row r="14" spans="1:31" s="28" customFormat="1">
      <c r="A14" s="28">
        <f>ROW()</f>
        <v>14</v>
      </c>
      <c r="B14" s="28" t="s">
        <v>41</v>
      </c>
      <c r="D14" s="294">
        <f>'2017 GRC WC Det Format'!AE975</f>
        <v>13167504070.8375</v>
      </c>
      <c r="E14" s="263"/>
      <c r="F14" s="32">
        <f>'2017 GRC WC Det Format'!AH975</f>
        <v>74867610.68583335</v>
      </c>
      <c r="G14" s="32">
        <f>'2017 GRC WC Det Format'!AI975+'2017 GRC WC Det Format'!AJ975</f>
        <v>9694305190.2170868</v>
      </c>
      <c r="H14" s="32">
        <f>'2017 GRC WC Det Format'!AK975</f>
        <v>2464299252.5504179</v>
      </c>
      <c r="I14" s="32">
        <f>'2017 GRC WC Det Format'!AM975</f>
        <v>934032017.39374959</v>
      </c>
      <c r="J14" s="32"/>
      <c r="K14" s="299">
        <f>SUM(F14:J14)</f>
        <v>13167504070.847088</v>
      </c>
      <c r="L14" s="33"/>
      <c r="M14" s="440"/>
      <c r="N14" s="33"/>
      <c r="O14" s="33"/>
    </row>
    <row r="15" spans="1:31" s="28" customFormat="1">
      <c r="A15" s="28">
        <f>ROW()</f>
        <v>15</v>
      </c>
      <c r="D15" s="294"/>
      <c r="E15" s="263"/>
      <c r="F15" s="32"/>
      <c r="G15" s="32"/>
      <c r="H15" s="32"/>
      <c r="I15" s="32"/>
      <c r="J15" s="32"/>
      <c r="K15" s="299"/>
      <c r="L15" s="33"/>
      <c r="M15" s="440"/>
      <c r="N15" s="33"/>
      <c r="O15" s="33"/>
    </row>
    <row r="16" spans="1:31" s="28" customFormat="1">
      <c r="A16" s="28">
        <f>ROW()</f>
        <v>16</v>
      </c>
      <c r="B16" s="28" t="s">
        <v>42</v>
      </c>
      <c r="D16" s="294">
        <f>'2017 GRC WC Det Format'!AE1522</f>
        <v>-13167504070.827061</v>
      </c>
      <c r="E16" s="263"/>
      <c r="F16" s="32">
        <f>'2017 GRC WC Det Format'!AH1522</f>
        <v>-8427415192.7679186</v>
      </c>
      <c r="G16" s="32">
        <f>'2017 GRC WC Det Format'!AI1522+'2017 GRC WC Det Format'!AJ1522</f>
        <v>-2343754818.0254159</v>
      </c>
      <c r="H16" s="32">
        <f>'2017 GRC WC Det Format'!AK1522</f>
        <v>-1674906881.6204166</v>
      </c>
      <c r="I16" s="300">
        <f>'2017 GRC WC Det Format'!AN1522</f>
        <v>-721427178.41333294</v>
      </c>
      <c r="J16" s="32"/>
      <c r="K16" s="299">
        <f>SUM(F16:J16)</f>
        <v>-13167504070.827084</v>
      </c>
      <c r="L16" s="33"/>
      <c r="M16" s="440"/>
      <c r="N16" s="33"/>
      <c r="O16" s="33"/>
    </row>
    <row r="17" spans="1:15" s="28" customFormat="1">
      <c r="A17" s="28">
        <f>ROW()</f>
        <v>17</v>
      </c>
      <c r="D17" s="295"/>
      <c r="E17" s="263"/>
      <c r="F17" s="301"/>
      <c r="G17" s="301"/>
      <c r="H17" s="301"/>
      <c r="I17" s="301"/>
      <c r="J17" s="32"/>
      <c r="K17" s="302"/>
      <c r="L17" s="33"/>
      <c r="M17" s="440"/>
      <c r="N17" s="33"/>
      <c r="O17" s="33"/>
    </row>
    <row r="18" spans="1:15" s="28" customFormat="1">
      <c r="A18" s="28">
        <f>ROW()</f>
        <v>18</v>
      </c>
      <c r="B18" s="28" t="s">
        <v>43</v>
      </c>
      <c r="D18" s="294">
        <f>SUM(D14:D17)</f>
        <v>1.0438919067382813E-2</v>
      </c>
      <c r="E18" s="263"/>
      <c r="F18" s="32">
        <f>SUM(F14:F17)</f>
        <v>-8352547582.0820856</v>
      </c>
      <c r="G18" s="32">
        <f>SUM(G14:G17)</f>
        <v>7350550372.1916714</v>
      </c>
      <c r="H18" s="32">
        <f>SUM(H14:H17)</f>
        <v>789392370.93000126</v>
      </c>
      <c r="I18" s="32">
        <f>SUM(I14:I17)</f>
        <v>212604838.98041666</v>
      </c>
      <c r="J18" s="32"/>
      <c r="K18" s="299">
        <f>SUM(K14:K17)</f>
        <v>2.00042724609375E-2</v>
      </c>
      <c r="L18" s="33"/>
      <c r="M18" s="441"/>
      <c r="N18" s="33"/>
      <c r="O18" s="33"/>
    </row>
    <row r="19" spans="1:15" s="28" customFormat="1">
      <c r="A19" s="28">
        <f>ROW()</f>
        <v>19</v>
      </c>
      <c r="D19" s="294"/>
      <c r="E19" s="263"/>
      <c r="F19" s="32"/>
      <c r="G19" s="32"/>
      <c r="H19" s="32"/>
      <c r="I19" s="32"/>
      <c r="J19" s="32"/>
      <c r="K19" s="299"/>
      <c r="L19" s="33"/>
      <c r="M19" s="440"/>
      <c r="N19" s="33"/>
      <c r="O19" s="33"/>
    </row>
    <row r="20" spans="1:15" s="28" customFormat="1" ht="25.5">
      <c r="A20" s="28">
        <f>ROW()</f>
        <v>20</v>
      </c>
      <c r="B20" s="29" t="s">
        <v>44</v>
      </c>
      <c r="D20" s="296">
        <v>0</v>
      </c>
      <c r="E20" s="264"/>
      <c r="F20" s="35">
        <v>0</v>
      </c>
      <c r="G20" s="35"/>
      <c r="H20" s="35">
        <v>0</v>
      </c>
      <c r="I20" s="35">
        <v>0</v>
      </c>
      <c r="J20" s="35"/>
      <c r="K20" s="303">
        <f>SUM(F20:J20)</f>
        <v>0</v>
      </c>
      <c r="L20" s="33"/>
      <c r="M20" s="440"/>
      <c r="N20" s="33"/>
      <c r="O20" s="33"/>
    </row>
    <row r="21" spans="1:15">
      <c r="A21">
        <f>ROW()</f>
        <v>21</v>
      </c>
      <c r="D21" s="297"/>
      <c r="E21" s="265"/>
      <c r="F21" s="34"/>
      <c r="G21" s="34"/>
      <c r="H21" s="34"/>
      <c r="I21" s="34"/>
      <c r="J21" s="31"/>
      <c r="K21" s="304"/>
      <c r="L21" s="5"/>
      <c r="M21" s="439"/>
      <c r="N21" s="5"/>
      <c r="O21" s="5"/>
    </row>
    <row r="22" spans="1:15" ht="26.25" thickBot="1">
      <c r="A22" s="28">
        <f>ROW()</f>
        <v>22</v>
      </c>
      <c r="B22" s="29" t="s">
        <v>45</v>
      </c>
      <c r="D22" s="298">
        <f>SUM(D18:D21)</f>
        <v>1.0438919067382813E-2</v>
      </c>
      <c r="E22" s="265"/>
      <c r="F22" s="305">
        <f>SUM(F18:F21)</f>
        <v>-8352547582.0820856</v>
      </c>
      <c r="G22" s="305">
        <f>SUM(G18:G21)</f>
        <v>7350550372.1916714</v>
      </c>
      <c r="H22" s="305">
        <f>SUM(H18:H21)</f>
        <v>789392370.93000126</v>
      </c>
      <c r="I22" s="305">
        <f>SUM(I18:I21)</f>
        <v>212604838.98041666</v>
      </c>
      <c r="J22" s="31"/>
      <c r="K22" s="306">
        <f>SUM(K18:K21)</f>
        <v>2.00042724609375E-2</v>
      </c>
      <c r="L22" s="5"/>
      <c r="M22" s="439"/>
      <c r="N22" s="5"/>
      <c r="O22" s="5"/>
    </row>
    <row r="23" spans="1:15" ht="14.25" thickTop="1" thickBot="1">
      <c r="A23">
        <f>ROW()</f>
        <v>23</v>
      </c>
      <c r="D23" s="257"/>
      <c r="E23" s="266"/>
      <c r="F23" s="258"/>
      <c r="G23" s="258"/>
      <c r="H23" s="258"/>
      <c r="I23" s="258"/>
      <c r="J23" s="258"/>
      <c r="K23" s="259"/>
      <c r="L23" s="5"/>
      <c r="M23" s="272"/>
      <c r="N23" s="5"/>
      <c r="O23" s="5"/>
    </row>
    <row r="24" spans="1:15">
      <c r="A24" s="6"/>
      <c r="B24" s="6"/>
      <c r="C24" s="6"/>
      <c r="D24" s="446"/>
      <c r="E24" s="318"/>
      <c r="F24" s="318"/>
      <c r="G24" s="318"/>
      <c r="H24" s="318"/>
      <c r="I24" s="318"/>
      <c r="J24" s="318"/>
      <c r="K24" s="318"/>
      <c r="L24" s="5"/>
      <c r="M24" s="272"/>
      <c r="N24" s="5"/>
      <c r="O24" s="5"/>
    </row>
    <row r="25" spans="1:15">
      <c r="A25" s="6"/>
      <c r="B25" s="6"/>
      <c r="C25" s="6"/>
      <c r="D25" s="36"/>
      <c r="E25" s="31"/>
      <c r="F25" s="38"/>
      <c r="G25" s="38"/>
      <c r="H25" s="38"/>
      <c r="I25" s="38"/>
      <c r="J25" s="31"/>
      <c r="K25" s="38"/>
      <c r="L25" s="5"/>
      <c r="M25" s="272"/>
      <c r="N25" s="5"/>
      <c r="O25" s="5"/>
    </row>
    <row r="26" spans="1:15">
      <c r="A26" s="6"/>
      <c r="B26" s="6"/>
      <c r="C26" s="6"/>
      <c r="D26" s="36"/>
      <c r="E26" s="31"/>
      <c r="F26" s="36"/>
      <c r="G26" s="36"/>
      <c r="H26" s="36"/>
      <c r="I26" s="36"/>
      <c r="J26" s="31"/>
      <c r="K26" s="36"/>
      <c r="L26" s="5"/>
      <c r="M26" s="272"/>
      <c r="N26" s="5"/>
      <c r="O26" s="5"/>
    </row>
    <row r="27" spans="1:15">
      <c r="A27" s="6"/>
      <c r="B27" s="6"/>
      <c r="C27" s="6"/>
      <c r="D27" s="19"/>
      <c r="E27" s="19"/>
      <c r="F27" s="31"/>
      <c r="G27" s="31"/>
      <c r="H27" s="31"/>
      <c r="I27" s="31"/>
      <c r="J27" s="31"/>
      <c r="K27" s="31"/>
      <c r="L27" s="5"/>
      <c r="M27" s="272"/>
      <c r="N27" s="5"/>
      <c r="O27" s="5"/>
    </row>
    <row r="28" spans="1:15">
      <c r="A28" s="6"/>
      <c r="B28" s="6"/>
      <c r="C28" s="6"/>
      <c r="D28" s="19"/>
      <c r="E28" s="19"/>
      <c r="F28" s="31"/>
      <c r="G28" s="31"/>
      <c r="H28" s="31"/>
      <c r="I28" s="31"/>
      <c r="J28" s="31"/>
      <c r="K28" s="31"/>
      <c r="L28" s="5"/>
      <c r="M28" s="272"/>
      <c r="N28" s="5"/>
      <c r="O28" s="5"/>
    </row>
    <row r="29" spans="1:15">
      <c r="A29" s="6"/>
      <c r="B29" s="6"/>
      <c r="C29" s="6"/>
      <c r="D29" s="19"/>
      <c r="E29" s="19"/>
      <c r="F29" s="31"/>
      <c r="G29" s="31"/>
      <c r="H29" s="31"/>
      <c r="I29" s="31"/>
      <c r="J29" s="31"/>
      <c r="K29" s="31"/>
      <c r="L29" s="5"/>
      <c r="M29" s="272"/>
      <c r="N29" s="5"/>
      <c r="O29" s="5"/>
    </row>
    <row r="30" spans="1:15">
      <c r="D30" s="19"/>
      <c r="E30" s="19"/>
      <c r="F30" s="31"/>
      <c r="G30" s="31"/>
      <c r="H30" s="31"/>
      <c r="I30" s="31"/>
      <c r="J30" s="31"/>
      <c r="K30" s="31"/>
      <c r="L30" s="5"/>
      <c r="M30" s="62"/>
      <c r="N30" s="5"/>
      <c r="O30" s="5"/>
    </row>
    <row r="31" spans="1:15">
      <c r="D31" s="19"/>
      <c r="E31" s="19"/>
      <c r="F31" s="31"/>
      <c r="G31" s="31"/>
      <c r="H31" s="31"/>
      <c r="I31" s="31"/>
      <c r="J31" s="31"/>
      <c r="K31" s="31"/>
      <c r="L31" s="5"/>
      <c r="M31" s="5"/>
      <c r="N31" s="5"/>
      <c r="O31" s="5"/>
    </row>
    <row r="32" spans="1:15">
      <c r="D32" s="18"/>
      <c r="E32" s="18"/>
      <c r="F32" s="21"/>
      <c r="G32" s="21"/>
      <c r="H32" s="21"/>
      <c r="I32" s="21"/>
      <c r="J32" s="21"/>
      <c r="K32" s="21"/>
      <c r="L32" s="5"/>
      <c r="M32" s="5"/>
      <c r="N32" s="5"/>
      <c r="O32" s="5"/>
    </row>
    <row r="33" spans="4:15">
      <c r="D33" s="18"/>
      <c r="E33" s="18"/>
      <c r="F33" s="21"/>
      <c r="G33" s="21"/>
      <c r="H33" s="21"/>
      <c r="I33" s="21"/>
      <c r="J33" s="21"/>
      <c r="K33" s="21"/>
      <c r="L33" s="5"/>
      <c r="M33" s="5"/>
      <c r="N33" s="5"/>
      <c r="O33" s="5"/>
    </row>
    <row r="34" spans="4:15">
      <c r="D34" s="18"/>
      <c r="E34" s="18"/>
      <c r="F34" s="21"/>
      <c r="G34" s="21"/>
      <c r="H34" s="21"/>
      <c r="I34" s="21"/>
      <c r="J34" s="21"/>
      <c r="K34" s="21"/>
      <c r="L34" s="5"/>
      <c r="M34" s="5"/>
      <c r="N34" s="5"/>
      <c r="O34" s="5"/>
    </row>
    <row r="35" spans="4:15">
      <c r="D35" s="18"/>
      <c r="E35" s="18"/>
      <c r="F35" s="18"/>
      <c r="G35" s="18"/>
      <c r="H35" s="18"/>
      <c r="I35" s="18"/>
      <c r="J35" s="18"/>
      <c r="K35" s="18"/>
    </row>
    <row r="36" spans="4:15">
      <c r="D36" s="18"/>
      <c r="E36" s="18"/>
      <c r="F36" s="18"/>
      <c r="G36" s="18"/>
      <c r="H36" s="18"/>
      <c r="I36" s="18"/>
      <c r="J36" s="18"/>
      <c r="K36" s="18"/>
    </row>
    <row r="37" spans="4:15">
      <c r="D37" s="18"/>
      <c r="E37" s="18"/>
      <c r="F37" s="18"/>
      <c r="G37" s="18"/>
      <c r="H37" s="18"/>
      <c r="I37" s="18"/>
      <c r="J37" s="18"/>
      <c r="K37" s="18"/>
    </row>
    <row r="38" spans="4:15">
      <c r="D38" s="18"/>
      <c r="E38" s="18"/>
      <c r="F38" s="18"/>
      <c r="G38" s="18"/>
      <c r="H38" s="18"/>
      <c r="I38" s="18"/>
      <c r="J38" s="18"/>
      <c r="K38" s="18"/>
    </row>
    <row r="39" spans="4:15">
      <c r="D39" s="18"/>
      <c r="E39" s="18"/>
      <c r="F39" s="18"/>
      <c r="G39" s="18"/>
      <c r="H39" s="18"/>
      <c r="I39" s="18"/>
      <c r="J39" s="18"/>
      <c r="K39" s="18"/>
    </row>
    <row r="40" spans="4:15">
      <c r="D40" s="18"/>
      <c r="E40" s="18"/>
      <c r="F40" s="18"/>
      <c r="G40" s="18"/>
      <c r="H40" s="18"/>
      <c r="I40" s="18"/>
      <c r="J40" s="18"/>
      <c r="K40" s="18"/>
    </row>
    <row r="41" spans="4:15">
      <c r="D41" s="18"/>
      <c r="E41" s="18"/>
      <c r="F41" s="18"/>
      <c r="G41" s="18"/>
      <c r="H41" s="18"/>
      <c r="I41" s="18"/>
      <c r="J41" s="18"/>
      <c r="K41" s="18"/>
    </row>
    <row r="42" spans="4:15">
      <c r="D42" s="18"/>
      <c r="E42" s="18"/>
      <c r="F42" s="18"/>
      <c r="G42" s="18"/>
      <c r="H42" s="18"/>
      <c r="I42" s="18"/>
      <c r="J42" s="18"/>
      <c r="K42" s="18"/>
    </row>
    <row r="43" spans="4:15">
      <c r="D43" s="18"/>
      <c r="E43" s="18"/>
      <c r="F43" s="18"/>
      <c r="G43" s="18"/>
      <c r="H43" s="18"/>
      <c r="I43" s="18"/>
      <c r="J43" s="18"/>
      <c r="K43" s="18"/>
    </row>
    <row r="44" spans="4:15">
      <c r="D44" s="18"/>
      <c r="E44" s="18"/>
      <c r="F44" s="18"/>
      <c r="G44" s="18"/>
      <c r="H44" s="18"/>
      <c r="I44" s="18"/>
      <c r="J44" s="18"/>
      <c r="K44" s="18"/>
    </row>
    <row r="45" spans="4:15">
      <c r="D45" s="18"/>
      <c r="E45" s="18"/>
      <c r="F45" s="18"/>
      <c r="G45" s="18"/>
      <c r="H45" s="18"/>
      <c r="I45" s="18"/>
      <c r="J45" s="18"/>
      <c r="K45" s="18"/>
    </row>
    <row r="46" spans="4:15">
      <c r="D46" s="18"/>
      <c r="E46" s="18"/>
      <c r="F46" s="18"/>
      <c r="G46" s="18"/>
      <c r="H46" s="18"/>
      <c r="I46" s="18"/>
      <c r="J46" s="18"/>
      <c r="K46" s="18"/>
    </row>
    <row r="47" spans="4:15">
      <c r="D47" s="18"/>
      <c r="E47" s="18"/>
      <c r="F47" s="18"/>
      <c r="G47" s="18"/>
      <c r="H47" s="18"/>
      <c r="I47" s="18"/>
      <c r="J47" s="18"/>
      <c r="K47" s="18"/>
    </row>
  </sheetData>
  <mergeCells count="1">
    <mergeCell ref="F8:K8"/>
  </mergeCells>
  <phoneticPr fontId="59" type="noConversion"/>
  <printOptions horizontalCentered="1"/>
  <pageMargins left="0.25" right="0.25" top="0.5" bottom="0.5" header="0.5" footer="0.5"/>
  <pageSetup scale="90" orientation="landscape" r:id="rId1"/>
  <headerFooter alignWithMargins="0">
    <oddFooter xml:space="preserve">&amp;CPage 1 of 2&amp;RAttachment A 
</oddFooter>
  </headerFooter>
  <customProperties>
    <customPr name="_pios_id" r:id="rId2"/>
    <customPr name="EpmWorksheetKeyString_GUID" r:id="rId3"/>
  </customPropertie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E47"/>
  <sheetViews>
    <sheetView workbookViewId="0">
      <selection activeCell="G19" sqref="G19"/>
    </sheetView>
  </sheetViews>
  <sheetFormatPr defaultRowHeight="12.75"/>
  <cols>
    <col min="1" max="1" width="3.42578125" bestFit="1" customWidth="1"/>
    <col min="2" max="2" width="21.5703125" customWidth="1"/>
    <col min="3" max="3" width="2.7109375" customWidth="1"/>
    <col min="4" max="4" width="14.5703125" bestFit="1" customWidth="1"/>
    <col min="5" max="5" width="14" bestFit="1" customWidth="1"/>
    <col min="6" max="7" width="14.5703125" bestFit="1" customWidth="1"/>
    <col min="8" max="8" width="15" bestFit="1" customWidth="1"/>
  </cols>
  <sheetData>
    <row r="1" spans="1:31">
      <c r="A1" s="3" t="s">
        <v>173</v>
      </c>
    </row>
    <row r="2" spans="1:31">
      <c r="A2" s="3" t="s">
        <v>175</v>
      </c>
    </row>
    <row r="3" spans="1:31">
      <c r="A3" s="3" t="str">
        <f>'BS and CWC Recon, p1'!A3</f>
        <v xml:space="preserve">AMA as of </v>
      </c>
    </row>
    <row r="4" spans="1:31">
      <c r="A4" s="3"/>
      <c r="B4" s="399">
        <f>'BS and CWC Recon, p1'!B4</f>
        <v>43800</v>
      </c>
      <c r="C4" s="399"/>
      <c r="D4" s="399"/>
    </row>
    <row r="6" spans="1:31" ht="13.5" thickBot="1">
      <c r="D6" s="5"/>
      <c r="E6" s="5"/>
      <c r="F6" s="5"/>
      <c r="G6" s="5"/>
      <c r="H6" s="5"/>
      <c r="I6" s="5"/>
      <c r="J6" s="5"/>
      <c r="K6" s="5"/>
      <c r="L6" s="5"/>
    </row>
    <row r="7" spans="1:31">
      <c r="A7" s="249"/>
      <c r="B7" s="250"/>
      <c r="C7" s="250"/>
      <c r="D7" s="275"/>
      <c r="E7" s="275"/>
      <c r="F7" s="275"/>
      <c r="G7" s="275"/>
      <c r="H7" s="276"/>
      <c r="I7" s="5"/>
      <c r="J7" s="5"/>
      <c r="K7" s="5"/>
      <c r="L7" s="5"/>
    </row>
    <row r="8" spans="1:31">
      <c r="A8" s="277"/>
      <c r="B8" s="6"/>
      <c r="C8" s="6"/>
      <c r="D8" s="37" t="s">
        <v>306</v>
      </c>
      <c r="E8" s="37" t="s">
        <v>305</v>
      </c>
      <c r="F8" s="8"/>
      <c r="G8" s="37" t="s">
        <v>914</v>
      </c>
      <c r="H8" s="252" t="s">
        <v>28</v>
      </c>
      <c r="I8" s="5"/>
      <c r="J8" s="5"/>
      <c r="K8" s="5"/>
      <c r="L8" s="5"/>
    </row>
    <row r="9" spans="1:31">
      <c r="A9" s="278" t="s">
        <v>30</v>
      </c>
      <c r="B9" s="26"/>
      <c r="C9" s="25"/>
      <c r="D9" s="30" t="s">
        <v>72</v>
      </c>
      <c r="E9" s="30" t="s">
        <v>72</v>
      </c>
      <c r="F9" s="30" t="s">
        <v>72</v>
      </c>
      <c r="G9" s="30" t="s">
        <v>32</v>
      </c>
      <c r="H9" s="254" t="s">
        <v>32</v>
      </c>
      <c r="I9" s="5"/>
      <c r="J9" s="5"/>
      <c r="K9" s="5"/>
      <c r="L9" s="5"/>
    </row>
    <row r="10" spans="1:31">
      <c r="A10" s="279" t="s">
        <v>34</v>
      </c>
      <c r="B10" s="280"/>
      <c r="C10" s="25"/>
      <c r="D10" s="37" t="s">
        <v>35</v>
      </c>
      <c r="E10" s="37" t="s">
        <v>36</v>
      </c>
      <c r="F10" s="37" t="s">
        <v>46</v>
      </c>
      <c r="G10" s="37" t="s">
        <v>38</v>
      </c>
      <c r="H10" s="252" t="s">
        <v>47</v>
      </c>
      <c r="I10" s="5"/>
      <c r="J10" s="5"/>
      <c r="K10" s="5"/>
      <c r="L10" s="5"/>
    </row>
    <row r="11" spans="1:31">
      <c r="A11" s="277"/>
      <c r="B11" s="6"/>
      <c r="C11" s="6"/>
      <c r="D11" s="8"/>
      <c r="E11" s="8"/>
      <c r="F11" s="8"/>
      <c r="G11" s="8"/>
      <c r="H11" s="256"/>
      <c r="I11" s="5"/>
      <c r="J11" s="5"/>
      <c r="K11" s="5"/>
      <c r="L11" s="5"/>
    </row>
    <row r="12" spans="1:31" s="28" customFormat="1">
      <c r="A12" s="281">
        <f>ROW()</f>
        <v>12</v>
      </c>
      <c r="B12" s="282" t="s">
        <v>41</v>
      </c>
      <c r="C12" s="282"/>
      <c r="D12" s="32">
        <f>'2017 GRC WC Det Format'!AI975</f>
        <v>6935862315.4200029</v>
      </c>
      <c r="E12" s="32">
        <f>'2017 GRC WC Det Format'!AJ975</f>
        <v>2758442874.7970839</v>
      </c>
      <c r="F12" s="32">
        <f>SUM(D12:E12)</f>
        <v>9694305190.2170868</v>
      </c>
      <c r="G12" s="32">
        <f>'2017 GRC WC Det Format'!AK975</f>
        <v>2464299252.5504179</v>
      </c>
      <c r="H12" s="299">
        <f>SUM(F12:G12)</f>
        <v>12158604442.767506</v>
      </c>
      <c r="I12" s="33"/>
      <c r="J12" s="33"/>
      <c r="K12" s="33"/>
      <c r="L12" s="33"/>
    </row>
    <row r="13" spans="1:31" s="28" customFormat="1">
      <c r="A13" s="281">
        <f>ROW()</f>
        <v>13</v>
      </c>
      <c r="B13" s="282"/>
      <c r="C13" s="282"/>
      <c r="D13" s="32"/>
      <c r="E13" s="32"/>
      <c r="F13" s="32"/>
      <c r="G13" s="32"/>
      <c r="H13" s="299"/>
      <c r="I13" s="33"/>
      <c r="J13" s="33"/>
      <c r="K13" s="33"/>
      <c r="L13" s="33"/>
      <c r="AE13" s="67">
        <v>40999</v>
      </c>
    </row>
    <row r="14" spans="1:31" s="28" customFormat="1">
      <c r="A14" s="281">
        <f>ROW()</f>
        <v>14</v>
      </c>
      <c r="B14" s="282" t="s">
        <v>42</v>
      </c>
      <c r="C14" s="282"/>
      <c r="D14" s="300">
        <f>'2017 GRC WC Det Format'!AI1522</f>
        <v>-1703320180.2147071</v>
      </c>
      <c r="E14" s="300">
        <f>'2017 GRC WC Det Format'!AJ1522</f>
        <v>-640434637.81070876</v>
      </c>
      <c r="F14" s="32">
        <f>SUM(D14:E14)</f>
        <v>-2343754818.0254159</v>
      </c>
      <c r="G14" s="32">
        <f>'2017 GRC WC Det Format'!AK1522</f>
        <v>-1674906881.6204166</v>
      </c>
      <c r="H14" s="299">
        <f>SUM(F14:G14)</f>
        <v>-4018661699.6458325</v>
      </c>
      <c r="I14" s="33"/>
      <c r="J14" s="33"/>
      <c r="K14" s="33"/>
      <c r="L14" s="33"/>
    </row>
    <row r="15" spans="1:31" s="28" customFormat="1">
      <c r="A15" s="281">
        <f>ROW()</f>
        <v>15</v>
      </c>
      <c r="B15" s="282"/>
      <c r="C15" s="282"/>
      <c r="D15" s="301"/>
      <c r="E15" s="301"/>
      <c r="F15" s="301"/>
      <c r="G15" s="301"/>
      <c r="H15" s="302"/>
      <c r="I15" s="33"/>
      <c r="J15" s="33"/>
      <c r="K15" s="33"/>
      <c r="L15" s="33"/>
    </row>
    <row r="16" spans="1:31" s="28" customFormat="1">
      <c r="A16" s="281">
        <f>ROW()</f>
        <v>16</v>
      </c>
      <c r="B16" s="282" t="s">
        <v>43</v>
      </c>
      <c r="C16" s="282"/>
      <c r="D16" s="32">
        <f>SUM(D12:D15)</f>
        <v>5232542135.2052956</v>
      </c>
      <c r="E16" s="32">
        <f>SUM(E12:E15)</f>
        <v>2118008236.9863751</v>
      </c>
      <c r="F16" s="32">
        <f>SUM(F12:F15)</f>
        <v>7350550372.1916714</v>
      </c>
      <c r="G16" s="32">
        <f>SUM(G12:G15)</f>
        <v>789392370.93000126</v>
      </c>
      <c r="H16" s="299">
        <f>SUM(H12:H15)</f>
        <v>8139942743.1216736</v>
      </c>
      <c r="I16" s="33"/>
      <c r="J16" s="33"/>
      <c r="K16" s="33"/>
      <c r="L16" s="33"/>
    </row>
    <row r="17" spans="1:12" s="28" customFormat="1">
      <c r="A17" s="281">
        <f>ROW()</f>
        <v>17</v>
      </c>
      <c r="B17" s="282"/>
      <c r="C17" s="282"/>
      <c r="D17" s="32"/>
      <c r="E17" s="32"/>
      <c r="F17" s="32"/>
      <c r="G17" s="32"/>
      <c r="H17" s="299"/>
      <c r="I17" s="33"/>
      <c r="J17" s="33"/>
      <c r="K17" s="33"/>
      <c r="L17" s="33"/>
    </row>
    <row r="18" spans="1:12" s="28" customFormat="1" ht="25.5">
      <c r="A18" s="281">
        <f>ROW()</f>
        <v>18</v>
      </c>
      <c r="B18" s="73" t="s">
        <v>44</v>
      </c>
      <c r="C18" s="282"/>
      <c r="D18" s="35"/>
      <c r="E18" s="35"/>
      <c r="F18" s="35"/>
      <c r="G18" s="35"/>
      <c r="H18" s="303"/>
      <c r="I18" s="33"/>
      <c r="J18" s="33"/>
      <c r="K18" s="33"/>
      <c r="L18" s="33"/>
    </row>
    <row r="19" spans="1:12" s="28" customFormat="1" ht="38.25">
      <c r="A19" s="281">
        <f>ROW()</f>
        <v>19</v>
      </c>
      <c r="B19" s="73" t="s">
        <v>48</v>
      </c>
      <c r="C19" s="282"/>
      <c r="D19" s="35">
        <v>0</v>
      </c>
      <c r="E19" s="35">
        <v>0</v>
      </c>
      <c r="F19" s="35">
        <f>SUM(D19:E19)</f>
        <v>0</v>
      </c>
      <c r="G19" s="35">
        <f>-F19</f>
        <v>0</v>
      </c>
      <c r="H19" s="303">
        <f>SUM(F19:G19)</f>
        <v>0</v>
      </c>
      <c r="I19" s="33"/>
      <c r="J19" s="33"/>
      <c r="K19" s="33"/>
      <c r="L19" s="33"/>
    </row>
    <row r="20" spans="1:12">
      <c r="A20" s="277">
        <f>ROW()</f>
        <v>20</v>
      </c>
      <c r="B20" s="6"/>
      <c r="C20" s="6"/>
      <c r="D20" s="34"/>
      <c r="E20" s="34"/>
      <c r="F20" s="34"/>
      <c r="G20" s="34"/>
      <c r="H20" s="304"/>
      <c r="I20" s="5"/>
      <c r="J20" s="5"/>
      <c r="K20" s="5"/>
      <c r="L20" s="5"/>
    </row>
    <row r="21" spans="1:12" ht="26.25" thickBot="1">
      <c r="A21" s="281">
        <f>ROW()</f>
        <v>21</v>
      </c>
      <c r="B21" s="73" t="s">
        <v>45</v>
      </c>
      <c r="C21" s="8"/>
      <c r="D21" s="305">
        <f>SUM(D16:D20)</f>
        <v>5232542135.2052956</v>
      </c>
      <c r="E21" s="305">
        <f>SUM(E16:E20)</f>
        <v>2118008236.9863751</v>
      </c>
      <c r="F21" s="305">
        <f>SUM(F16:F20)</f>
        <v>7350550372.1916714</v>
      </c>
      <c r="G21" s="305">
        <f>SUM(G16:G20)</f>
        <v>789392370.93000126</v>
      </c>
      <c r="H21" s="306">
        <f>SUM(H16:H20)</f>
        <v>8139942743.1216736</v>
      </c>
      <c r="I21" s="5"/>
      <c r="J21" s="5"/>
      <c r="K21" s="5"/>
      <c r="L21" s="5"/>
    </row>
    <row r="22" spans="1:12" ht="13.5" thickTop="1">
      <c r="A22" s="281">
        <f>ROW()</f>
        <v>22</v>
      </c>
      <c r="B22" s="73"/>
      <c r="C22" s="8"/>
      <c r="D22" s="31"/>
      <c r="E22" s="31"/>
      <c r="F22" s="31"/>
      <c r="G22" s="31"/>
      <c r="H22" s="307"/>
      <c r="I22" s="5"/>
      <c r="J22" s="5"/>
      <c r="K22" s="5"/>
      <c r="L22" s="5"/>
    </row>
    <row r="23" spans="1:12" ht="39" thickBot="1">
      <c r="A23" s="283">
        <f>ROW()</f>
        <v>23</v>
      </c>
      <c r="B23" s="284" t="s">
        <v>1558</v>
      </c>
      <c r="C23" s="285"/>
      <c r="D23" s="308">
        <f>'ERB AMA'!D102-'ERB AMA'!D100</f>
        <v>5232542135.2052984</v>
      </c>
      <c r="E23" s="308">
        <f>'GRB AMA'!C32-'GRB AMA'!C31</f>
        <v>2118008236.9863753</v>
      </c>
      <c r="F23" s="309">
        <f>SUM(D23:E23)</f>
        <v>7350550372.1916733</v>
      </c>
      <c r="G23" s="309">
        <v>0</v>
      </c>
      <c r="H23" s="310">
        <v>0</v>
      </c>
      <c r="I23" s="5"/>
      <c r="J23" s="5"/>
      <c r="K23" s="5"/>
      <c r="L23" s="5"/>
    </row>
    <row r="24" spans="1:12">
      <c r="A24" s="28"/>
      <c r="B24" s="274"/>
      <c r="C24" s="270"/>
      <c r="D24" s="286"/>
      <c r="E24" s="286"/>
      <c r="F24" s="286"/>
      <c r="G24" s="286"/>
      <c r="H24" s="286"/>
      <c r="I24" s="5"/>
      <c r="J24" s="5"/>
      <c r="K24" s="5"/>
      <c r="L24" s="5"/>
    </row>
    <row r="25" spans="1:12">
      <c r="A25" s="28"/>
      <c r="I25" s="5"/>
      <c r="J25" s="5"/>
      <c r="K25" s="5"/>
      <c r="L25" s="5"/>
    </row>
    <row r="26" spans="1:12">
      <c r="A26" s="6"/>
      <c r="B26" s="267"/>
      <c r="C26" s="267"/>
      <c r="D26" s="268"/>
      <c r="E26" s="268"/>
      <c r="F26" s="269"/>
      <c r="G26" s="269"/>
      <c r="H26" s="269"/>
      <c r="I26" s="5"/>
      <c r="J26" s="5"/>
      <c r="K26" s="5"/>
      <c r="L26" s="5"/>
    </row>
    <row r="27" spans="1:12">
      <c r="A27" s="6"/>
      <c r="B27" s="6"/>
      <c r="C27" s="6"/>
      <c r="D27" s="36"/>
      <c r="E27" s="36"/>
      <c r="F27" s="31"/>
      <c r="G27" s="31"/>
      <c r="H27" s="31"/>
      <c r="I27" s="5"/>
      <c r="J27" s="5"/>
      <c r="K27" s="5"/>
      <c r="L27" s="5"/>
    </row>
    <row r="28" spans="1:12">
      <c r="A28" s="6"/>
      <c r="B28" s="6"/>
      <c r="C28" s="6"/>
      <c r="D28" s="31"/>
      <c r="E28" s="31"/>
      <c r="F28" s="31"/>
      <c r="G28" s="31"/>
      <c r="H28" s="31"/>
      <c r="I28" s="5"/>
      <c r="J28" s="5"/>
      <c r="K28" s="5"/>
      <c r="L28" s="5"/>
    </row>
    <row r="29" spans="1:12">
      <c r="A29" s="6"/>
      <c r="B29" s="6"/>
      <c r="C29" s="6"/>
      <c r="D29" s="31"/>
      <c r="E29" s="31"/>
      <c r="F29" s="31"/>
      <c r="G29" s="31"/>
      <c r="H29" s="31"/>
    </row>
    <row r="30" spans="1:12">
      <c r="A30" s="6"/>
      <c r="B30" s="6"/>
      <c r="C30" s="6"/>
      <c r="D30" s="19"/>
      <c r="E30" s="19"/>
      <c r="F30" s="19"/>
      <c r="G30" s="19"/>
      <c r="H30" s="19"/>
    </row>
    <row r="31" spans="1:12">
      <c r="A31" s="6"/>
      <c r="B31" s="6"/>
      <c r="C31" s="6"/>
      <c r="D31" s="19"/>
      <c r="E31" s="19"/>
      <c r="F31" s="19"/>
      <c r="G31" s="19"/>
      <c r="H31" s="19"/>
    </row>
    <row r="32" spans="1:12">
      <c r="A32" s="6"/>
      <c r="B32" s="6"/>
      <c r="C32" s="6"/>
      <c r="D32" s="19"/>
      <c r="E32" s="19"/>
      <c r="F32" s="19"/>
      <c r="G32" s="19"/>
      <c r="H32" s="19"/>
    </row>
    <row r="33" spans="1:8">
      <c r="A33" s="6"/>
      <c r="B33" s="6"/>
      <c r="C33" s="6"/>
      <c r="D33" s="19"/>
      <c r="E33" s="19"/>
      <c r="F33" s="19"/>
      <c r="G33" s="19"/>
      <c r="H33" s="19"/>
    </row>
    <row r="34" spans="1:8">
      <c r="A34" s="6"/>
      <c r="B34" s="6"/>
      <c r="C34" s="6"/>
      <c r="D34" s="19"/>
      <c r="E34" s="19"/>
      <c r="F34" s="19"/>
      <c r="G34" s="19"/>
      <c r="H34" s="19"/>
    </row>
    <row r="35" spans="1:8">
      <c r="A35" s="6"/>
      <c r="B35" s="6"/>
      <c r="C35" s="6"/>
      <c r="D35" s="19"/>
      <c r="E35" s="19"/>
      <c r="F35" s="19"/>
      <c r="G35" s="19"/>
      <c r="H35" s="19"/>
    </row>
    <row r="36" spans="1:8">
      <c r="A36" s="6"/>
      <c r="B36" s="6"/>
      <c r="C36" s="6"/>
      <c r="D36" s="19"/>
      <c r="E36" s="19"/>
      <c r="F36" s="19"/>
      <c r="G36" s="19"/>
      <c r="H36" s="19"/>
    </row>
    <row r="37" spans="1:8">
      <c r="D37" s="18"/>
      <c r="E37" s="18"/>
      <c r="F37" s="18"/>
      <c r="G37" s="18"/>
      <c r="H37" s="18"/>
    </row>
    <row r="38" spans="1:8">
      <c r="D38" s="18"/>
      <c r="E38" s="18"/>
      <c r="F38" s="18"/>
      <c r="G38" s="18"/>
      <c r="H38" s="18"/>
    </row>
    <row r="39" spans="1:8">
      <c r="D39" s="18"/>
      <c r="E39" s="18"/>
      <c r="F39" s="18"/>
      <c r="G39" s="18"/>
      <c r="H39" s="18"/>
    </row>
    <row r="40" spans="1:8">
      <c r="D40" s="18"/>
      <c r="E40" s="18"/>
      <c r="F40" s="18"/>
      <c r="G40" s="18"/>
      <c r="H40" s="18"/>
    </row>
    <row r="41" spans="1:8">
      <c r="D41" s="18"/>
      <c r="E41" s="18"/>
      <c r="F41" s="18"/>
      <c r="G41" s="18"/>
      <c r="H41" s="18"/>
    </row>
    <row r="42" spans="1:8">
      <c r="D42" s="18"/>
      <c r="E42" s="18"/>
      <c r="F42" s="18"/>
      <c r="G42" s="18"/>
      <c r="H42" s="18"/>
    </row>
    <row r="43" spans="1:8">
      <c r="D43" s="18"/>
      <c r="E43" s="18"/>
      <c r="F43" s="18"/>
      <c r="G43" s="18"/>
      <c r="H43" s="18"/>
    </row>
    <row r="44" spans="1:8">
      <c r="D44" s="18"/>
      <c r="E44" s="18"/>
      <c r="F44" s="18"/>
      <c r="G44" s="18"/>
      <c r="H44" s="18"/>
    </row>
    <row r="45" spans="1:8">
      <c r="D45" s="18"/>
      <c r="E45" s="18"/>
      <c r="F45" s="18"/>
      <c r="G45" s="18"/>
      <c r="H45" s="18"/>
    </row>
    <row r="46" spans="1:8">
      <c r="D46" s="18"/>
      <c r="E46" s="18"/>
      <c r="F46" s="18"/>
      <c r="G46" s="18"/>
      <c r="H46" s="18"/>
    </row>
    <row r="47" spans="1:8">
      <c r="D47" s="18"/>
      <c r="E47" s="18"/>
      <c r="F47" s="18"/>
      <c r="G47" s="18"/>
      <c r="H47" s="18"/>
    </row>
  </sheetData>
  <phoneticPr fontId="59" type="noConversion"/>
  <printOptions horizontalCentered="1"/>
  <pageMargins left="0.25" right="0.25" top="0.5" bottom="0.5" header="0.5" footer="0.5"/>
  <pageSetup orientation="landscape" r:id="rId1"/>
  <headerFooter alignWithMargins="0">
    <oddFooter>&amp;CPage 2 of 2&amp;RAttachment A</oddFooter>
  </headerFooter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E49"/>
  <sheetViews>
    <sheetView workbookViewId="0">
      <selection activeCell="O13" sqref="O13"/>
    </sheetView>
  </sheetViews>
  <sheetFormatPr defaultRowHeight="12.75"/>
  <cols>
    <col min="1" max="1" width="3.42578125" bestFit="1" customWidth="1"/>
    <col min="2" max="2" width="21.5703125" customWidth="1"/>
    <col min="3" max="3" width="2.7109375" customWidth="1"/>
    <col min="4" max="4" width="19.28515625" bestFit="1" customWidth="1"/>
    <col min="5" max="5" width="1.5703125" customWidth="1"/>
    <col min="6" max="6" width="14.7109375" bestFit="1" customWidth="1"/>
    <col min="7" max="8" width="14.5703125" bestFit="1" customWidth="1"/>
    <col min="9" max="9" width="14" bestFit="1" customWidth="1"/>
    <col min="10" max="10" width="2.7109375" customWidth="1"/>
    <col min="11" max="11" width="15.7109375" bestFit="1" customWidth="1"/>
    <col min="12" max="12" width="2.85546875" customWidth="1"/>
    <col min="13" max="13" width="4.7109375" bestFit="1" customWidth="1"/>
  </cols>
  <sheetData>
    <row r="1" spans="1:31">
      <c r="A1" s="3" t="s">
        <v>173</v>
      </c>
    </row>
    <row r="2" spans="1:31">
      <c r="A2" s="3" t="s">
        <v>174</v>
      </c>
      <c r="D2" s="6"/>
      <c r="E2" s="6"/>
      <c r="F2" s="6"/>
      <c r="G2" s="6"/>
      <c r="H2" s="6"/>
      <c r="I2" s="6"/>
      <c r="J2" s="6"/>
      <c r="K2" s="6"/>
    </row>
    <row r="3" spans="1:31">
      <c r="A3" s="42" t="s">
        <v>1277</v>
      </c>
      <c r="B3" s="7"/>
      <c r="D3" s="6"/>
      <c r="E3" s="6"/>
      <c r="F3" s="6"/>
      <c r="G3" s="6"/>
      <c r="H3" s="6"/>
      <c r="I3" s="6"/>
      <c r="J3" s="6"/>
      <c r="K3" s="6"/>
    </row>
    <row r="4" spans="1:31">
      <c r="A4" s="3"/>
      <c r="B4" s="87"/>
      <c r="D4" s="6"/>
      <c r="E4" s="6"/>
      <c r="F4" s="6"/>
      <c r="G4" s="6"/>
      <c r="H4" s="6"/>
      <c r="I4" s="6"/>
      <c r="J4" s="6"/>
      <c r="K4" s="6"/>
    </row>
    <row r="5" spans="1:31">
      <c r="B5" s="399">
        <v>43800</v>
      </c>
      <c r="C5" s="398"/>
      <c r="D5" s="398"/>
      <c r="E5" s="6"/>
      <c r="F5" s="6"/>
      <c r="G5" s="6"/>
      <c r="H5" s="6"/>
      <c r="I5" s="6"/>
      <c r="J5" s="6"/>
      <c r="K5" s="6"/>
    </row>
    <row r="6" spans="1:31">
      <c r="D6" s="6"/>
      <c r="E6" s="6"/>
      <c r="F6" s="6"/>
      <c r="G6" s="6"/>
      <c r="H6" s="6"/>
      <c r="I6" s="6"/>
      <c r="J6" s="6"/>
      <c r="K6" s="6"/>
    </row>
    <row r="7" spans="1:31">
      <c r="D7" s="6"/>
      <c r="E7" s="6"/>
      <c r="F7" s="6"/>
      <c r="G7" s="6"/>
      <c r="H7" s="6"/>
      <c r="I7" s="6"/>
      <c r="J7" s="6"/>
      <c r="K7" s="6"/>
    </row>
    <row r="8" spans="1:31" ht="13.5" thickBot="1">
      <c r="D8" s="6"/>
      <c r="E8" s="6"/>
      <c r="F8" s="6"/>
      <c r="G8" s="6"/>
      <c r="H8" s="6"/>
      <c r="I8" s="6"/>
      <c r="J8" s="6"/>
      <c r="K8" s="6"/>
    </row>
    <row r="9" spans="1:31">
      <c r="C9" s="249"/>
      <c r="D9" s="250"/>
      <c r="E9" s="260"/>
      <c r="F9" s="622" t="s">
        <v>1557</v>
      </c>
      <c r="G9" s="622"/>
      <c r="H9" s="622"/>
      <c r="I9" s="622"/>
      <c r="J9" s="622"/>
      <c r="K9" s="623"/>
    </row>
    <row r="10" spans="1:31">
      <c r="C10" s="277"/>
      <c r="D10" s="6"/>
      <c r="E10" s="261"/>
      <c r="F10" s="6"/>
      <c r="G10" s="6"/>
      <c r="H10" s="6"/>
      <c r="I10" s="6"/>
      <c r="J10" s="6"/>
      <c r="K10" s="287"/>
    </row>
    <row r="11" spans="1:31">
      <c r="C11" s="277"/>
      <c r="D11" s="8"/>
      <c r="E11" s="261"/>
      <c r="F11" s="37" t="s">
        <v>24</v>
      </c>
      <c r="G11" s="37"/>
      <c r="H11" s="37" t="s">
        <v>25</v>
      </c>
      <c r="I11" s="37"/>
      <c r="J11" s="8"/>
      <c r="K11" s="252" t="s">
        <v>26</v>
      </c>
      <c r="L11" s="5"/>
      <c r="M11" s="5"/>
    </row>
    <row r="12" spans="1:31">
      <c r="C12" s="277"/>
      <c r="D12" s="8"/>
      <c r="E12" s="261"/>
      <c r="F12" s="37" t="s">
        <v>27</v>
      </c>
      <c r="G12" s="37" t="s">
        <v>28</v>
      </c>
      <c r="H12" s="37" t="s">
        <v>28</v>
      </c>
      <c r="I12" s="37" t="s">
        <v>29</v>
      </c>
      <c r="J12" s="8"/>
      <c r="K12" s="252" t="s">
        <v>612</v>
      </c>
      <c r="L12" s="5"/>
      <c r="M12" s="5"/>
      <c r="N12" s="5"/>
    </row>
    <row r="13" spans="1:31">
      <c r="A13" s="26" t="s">
        <v>30</v>
      </c>
      <c r="B13" s="26"/>
      <c r="C13" s="288"/>
      <c r="D13" s="30" t="s">
        <v>544</v>
      </c>
      <c r="E13" s="262"/>
      <c r="F13" s="30" t="s">
        <v>31</v>
      </c>
      <c r="G13" s="30" t="s">
        <v>32</v>
      </c>
      <c r="H13" s="30" t="s">
        <v>32</v>
      </c>
      <c r="I13" s="30" t="s">
        <v>31</v>
      </c>
      <c r="J13" s="37"/>
      <c r="K13" s="254" t="s">
        <v>33</v>
      </c>
      <c r="L13" s="5"/>
      <c r="M13" s="273"/>
      <c r="N13" s="5"/>
      <c r="AE13" s="12"/>
    </row>
    <row r="14" spans="1:31">
      <c r="A14" s="27" t="s">
        <v>34</v>
      </c>
      <c r="B14" s="27"/>
      <c r="C14" s="288"/>
      <c r="D14" s="37" t="s">
        <v>35</v>
      </c>
      <c r="E14" s="262"/>
      <c r="F14" s="37" t="s">
        <v>36</v>
      </c>
      <c r="G14" s="37" t="s">
        <v>37</v>
      </c>
      <c r="H14" s="37" t="s">
        <v>38</v>
      </c>
      <c r="I14" s="37" t="s">
        <v>39</v>
      </c>
      <c r="J14" s="37"/>
      <c r="K14" s="252" t="s">
        <v>40</v>
      </c>
      <c r="L14" s="5"/>
      <c r="M14" s="5"/>
      <c r="N14" s="5"/>
    </row>
    <row r="15" spans="1:31">
      <c r="C15" s="277"/>
      <c r="D15" s="8"/>
      <c r="E15" s="261"/>
      <c r="F15" s="37"/>
      <c r="G15" s="8"/>
      <c r="H15" s="8"/>
      <c r="I15" s="8"/>
      <c r="J15" s="8"/>
      <c r="K15" s="256"/>
      <c r="L15" s="5"/>
      <c r="M15" s="272"/>
      <c r="N15" s="5"/>
    </row>
    <row r="16" spans="1:31" s="28" customFormat="1">
      <c r="A16" s="28">
        <f>ROW()</f>
        <v>16</v>
      </c>
      <c r="B16" s="28" t="s">
        <v>41</v>
      </c>
      <c r="C16" s="281"/>
      <c r="D16" s="32">
        <f>'2017 GRC WC Det Format'!AQ975</f>
        <v>13378099610.019997</v>
      </c>
      <c r="E16" s="263"/>
      <c r="F16" s="32">
        <f>'2017 GRC WC Det Format'!AR975</f>
        <v>73785729.409999996</v>
      </c>
      <c r="G16" s="32">
        <f>'2017 GRC WC Det Format'!AS975+'2017 GRC WC Det Format'!AT975</f>
        <v>9861703009.1000023</v>
      </c>
      <c r="H16" s="32">
        <f>'2017 GRC WC Det Format'!AU975</f>
        <v>2400009154.2999997</v>
      </c>
      <c r="I16" s="32">
        <f>'2017 GRC WC Det Format'!AY975</f>
        <v>1042601717.2099998</v>
      </c>
      <c r="J16" s="32"/>
      <c r="K16" s="299">
        <f>SUM(F16:J16)</f>
        <v>13378099610.02</v>
      </c>
      <c r="L16" s="33"/>
      <c r="M16" s="440"/>
      <c r="N16" s="33"/>
    </row>
    <row r="17" spans="1:14" s="28" customFormat="1">
      <c r="A17" s="28">
        <f>ROW()</f>
        <v>17</v>
      </c>
      <c r="C17" s="281"/>
      <c r="D17" s="32"/>
      <c r="E17" s="263"/>
      <c r="F17" s="32"/>
      <c r="G17" s="32"/>
      <c r="H17" s="32"/>
      <c r="I17" s="32"/>
      <c r="J17" s="32"/>
      <c r="K17" s="299"/>
      <c r="L17" s="33"/>
      <c r="M17" s="595"/>
      <c r="N17" s="33"/>
    </row>
    <row r="18" spans="1:14" s="28" customFormat="1">
      <c r="A18" s="28">
        <f>ROW()</f>
        <v>18</v>
      </c>
      <c r="B18" s="28" t="s">
        <v>42</v>
      </c>
      <c r="C18" s="281"/>
      <c r="D18" s="32">
        <f>'2017 GRC WC Det Format'!AQ1522</f>
        <v>-13378099609.770002</v>
      </c>
      <c r="E18" s="263"/>
      <c r="F18" s="32">
        <f>'2017 GRC WC Det Format'!AR1522</f>
        <v>-8756849070.1199989</v>
      </c>
      <c r="G18" s="32">
        <f>'2017 GRC WC Det Format'!AS1522+'2017 GRC WC Det Format'!AT1522</f>
        <v>-2323301311.4599996</v>
      </c>
      <c r="H18" s="32">
        <f>'2017 GRC WC Det Format'!AU1522</f>
        <v>-1589594732.3999996</v>
      </c>
      <c r="I18" s="300">
        <f>'2017 GRC WC Det Format'!AY1522</f>
        <v>-708354495.78999984</v>
      </c>
      <c r="J18" s="32"/>
      <c r="K18" s="299">
        <f>SUM(F18:J18)</f>
        <v>-13378099609.769997</v>
      </c>
      <c r="L18" s="33"/>
      <c r="M18" s="596"/>
      <c r="N18" s="33"/>
    </row>
    <row r="19" spans="1:14" s="28" customFormat="1">
      <c r="A19" s="28">
        <f>ROW()</f>
        <v>19</v>
      </c>
      <c r="C19" s="281"/>
      <c r="D19" s="301"/>
      <c r="E19" s="263"/>
      <c r="F19" s="301"/>
      <c r="G19" s="301"/>
      <c r="H19" s="301"/>
      <c r="I19" s="301"/>
      <c r="J19" s="32"/>
      <c r="K19" s="302"/>
      <c r="L19" s="33"/>
      <c r="M19" s="595"/>
      <c r="N19" s="33"/>
    </row>
    <row r="20" spans="1:14" s="28" customFormat="1">
      <c r="A20" s="28">
        <f>ROW()</f>
        <v>20</v>
      </c>
      <c r="B20" s="28" t="s">
        <v>43</v>
      </c>
      <c r="C20" s="281"/>
      <c r="D20" s="32">
        <f>SUM(D16:D19)</f>
        <v>0.24999427795410156</v>
      </c>
      <c r="E20" s="263"/>
      <c r="F20" s="32">
        <f>SUM(F16:F19)</f>
        <v>-8683063340.7099991</v>
      </c>
      <c r="G20" s="32">
        <f>SUM(G16:G19)</f>
        <v>7538401697.6400032</v>
      </c>
      <c r="H20" s="32">
        <f>SUM(H16:H19)</f>
        <v>810414421.9000001</v>
      </c>
      <c r="I20" s="32">
        <f>SUM(I16:I19)</f>
        <v>334247221.41999996</v>
      </c>
      <c r="J20" s="32"/>
      <c r="K20" s="299">
        <f>SUM(K16:K19)</f>
        <v>0.25000381469726563</v>
      </c>
      <c r="L20" s="33"/>
      <c r="M20" s="440"/>
      <c r="N20" s="33"/>
    </row>
    <row r="21" spans="1:14" s="28" customFormat="1">
      <c r="A21" s="28">
        <f>ROW()</f>
        <v>21</v>
      </c>
      <c r="C21" s="281"/>
      <c r="D21" s="32"/>
      <c r="E21" s="263"/>
      <c r="F21" s="32"/>
      <c r="G21" s="32"/>
      <c r="H21" s="32"/>
      <c r="I21" s="32"/>
      <c r="J21" s="32"/>
      <c r="K21" s="299"/>
      <c r="L21" s="33"/>
      <c r="M21" s="595"/>
      <c r="N21" s="33"/>
    </row>
    <row r="22" spans="1:14" s="28" customFormat="1" ht="25.5">
      <c r="A22" s="28">
        <f>ROW()</f>
        <v>22</v>
      </c>
      <c r="B22" s="29" t="s">
        <v>44</v>
      </c>
      <c r="C22" s="281"/>
      <c r="D22" s="35">
        <v>0</v>
      </c>
      <c r="E22" s="264"/>
      <c r="F22" s="35">
        <v>0</v>
      </c>
      <c r="G22" s="35"/>
      <c r="H22" s="35">
        <v>0</v>
      </c>
      <c r="I22" s="35">
        <v>0</v>
      </c>
      <c r="J22" s="35"/>
      <c r="K22" s="303">
        <f>SUM(F22:J22)</f>
        <v>0</v>
      </c>
      <c r="L22" s="33"/>
      <c r="M22" s="595"/>
      <c r="N22" s="33"/>
    </row>
    <row r="23" spans="1:14">
      <c r="A23">
        <f>ROW()</f>
        <v>23</v>
      </c>
      <c r="C23" s="277"/>
      <c r="D23" s="34"/>
      <c r="E23" s="265"/>
      <c r="F23" s="34"/>
      <c r="G23" s="34"/>
      <c r="H23" s="34"/>
      <c r="I23" s="34"/>
      <c r="J23" s="31"/>
      <c r="K23" s="304"/>
      <c r="L23" s="5"/>
      <c r="M23" s="272"/>
      <c r="N23" s="5"/>
    </row>
    <row r="24" spans="1:14" ht="26.25" thickBot="1">
      <c r="A24" s="28">
        <f>ROW()</f>
        <v>24</v>
      </c>
      <c r="B24" s="29" t="s">
        <v>45</v>
      </c>
      <c r="C24" s="277"/>
      <c r="D24" s="305">
        <f>SUM(D20:D23)</f>
        <v>0.24999427795410156</v>
      </c>
      <c r="E24" s="265"/>
      <c r="F24" s="305">
        <f>SUM(F20:F23)</f>
        <v>-8683063340.7099991</v>
      </c>
      <c r="G24" s="305">
        <f>SUM(G20:G23)</f>
        <v>7538401697.6400032</v>
      </c>
      <c r="H24" s="305">
        <f>SUM(H20:H23)</f>
        <v>810414421.9000001</v>
      </c>
      <c r="I24" s="305">
        <f>SUM(I20:I23)</f>
        <v>334247221.41999996</v>
      </c>
      <c r="J24" s="31"/>
      <c r="K24" s="306">
        <f>SUM(K20:K23)</f>
        <v>0.25000381469726563</v>
      </c>
      <c r="L24" s="5"/>
      <c r="M24" s="272"/>
      <c r="N24" s="5"/>
    </row>
    <row r="25" spans="1:14" ht="14.25" thickTop="1" thickBot="1">
      <c r="A25">
        <f>ROW()</f>
        <v>25</v>
      </c>
      <c r="C25" s="289"/>
      <c r="D25" s="258"/>
      <c r="E25" s="266"/>
      <c r="F25" s="258"/>
      <c r="G25" s="258"/>
      <c r="H25" s="258"/>
      <c r="I25" s="258"/>
      <c r="J25" s="258"/>
      <c r="K25" s="259"/>
      <c r="L25" s="5"/>
      <c r="M25" s="272"/>
    </row>
    <row r="26" spans="1:14">
      <c r="A26" s="6"/>
      <c r="B26" s="6"/>
      <c r="C26" s="6"/>
      <c r="D26" s="316"/>
      <c r="E26" s="31"/>
      <c r="F26" s="319"/>
      <c r="G26" s="319"/>
      <c r="H26" s="319"/>
      <c r="I26" s="319"/>
      <c r="J26" s="31"/>
      <c r="K26" s="38"/>
      <c r="L26" s="5"/>
      <c r="M26" s="214"/>
    </row>
    <row r="27" spans="1:14">
      <c r="A27" s="6"/>
      <c r="B27" s="6"/>
      <c r="C27" s="6"/>
      <c r="D27" s="36"/>
      <c r="E27" s="31"/>
      <c r="F27" s="36"/>
      <c r="G27" s="36"/>
      <c r="H27" s="36"/>
      <c r="I27" s="36"/>
      <c r="J27" s="31"/>
      <c r="K27" s="36"/>
      <c r="L27" s="5"/>
      <c r="M27" s="214"/>
    </row>
    <row r="28" spans="1:14">
      <c r="A28" s="6"/>
      <c r="B28" s="6"/>
      <c r="C28" s="6"/>
      <c r="M28" s="5"/>
    </row>
    <row r="29" spans="1:14">
      <c r="A29" s="6"/>
    </row>
    <row r="30" spans="1:14">
      <c r="A30" s="6"/>
    </row>
    <row r="31" spans="1:14">
      <c r="A31" s="6"/>
    </row>
    <row r="45" spans="4:11">
      <c r="D45" s="18"/>
      <c r="E45" s="18"/>
      <c r="F45" s="18"/>
      <c r="G45" s="18"/>
      <c r="H45" s="18"/>
      <c r="I45" s="18"/>
      <c r="J45" s="18"/>
      <c r="K45" s="18"/>
    </row>
    <row r="46" spans="4:11">
      <c r="D46" s="18"/>
      <c r="E46" s="18"/>
      <c r="F46" s="18"/>
      <c r="G46" s="18"/>
      <c r="H46" s="18"/>
      <c r="I46" s="18"/>
      <c r="J46" s="18"/>
      <c r="K46" s="18"/>
    </row>
    <row r="47" spans="4:11">
      <c r="D47" s="18"/>
      <c r="E47" s="18"/>
      <c r="F47" s="18"/>
      <c r="G47" s="18"/>
      <c r="H47" s="18"/>
      <c r="I47" s="18"/>
      <c r="J47" s="18"/>
      <c r="K47" s="18"/>
    </row>
    <row r="48" spans="4:11">
      <c r="D48" s="18"/>
      <c r="E48" s="18"/>
      <c r="F48" s="18"/>
      <c r="G48" s="18"/>
      <c r="H48" s="18"/>
      <c r="I48" s="18"/>
      <c r="J48" s="18"/>
      <c r="K48" s="18"/>
    </row>
    <row r="49" spans="4:11">
      <c r="D49" s="18"/>
      <c r="E49" s="18"/>
      <c r="F49" s="18"/>
      <c r="G49" s="18"/>
      <c r="H49" s="18"/>
      <c r="I49" s="18"/>
      <c r="J49" s="18"/>
      <c r="K49" s="18"/>
    </row>
  </sheetData>
  <mergeCells count="1">
    <mergeCell ref="F9:K9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E46"/>
  <sheetViews>
    <sheetView topLeftCell="A4" workbookViewId="0">
      <selection activeCell="H31" sqref="H31"/>
    </sheetView>
  </sheetViews>
  <sheetFormatPr defaultRowHeight="12.75"/>
  <cols>
    <col min="1" max="1" width="3.42578125" bestFit="1" customWidth="1"/>
    <col min="2" max="2" width="21.5703125" customWidth="1"/>
    <col min="3" max="3" width="2.28515625" customWidth="1"/>
    <col min="4" max="4" width="14.7109375" bestFit="1" customWidth="1"/>
    <col min="5" max="5" width="14.140625" bestFit="1" customWidth="1"/>
    <col min="6" max="7" width="14.7109375" bestFit="1" customWidth="1"/>
    <col min="8" max="8" width="15.140625" bestFit="1" customWidth="1"/>
  </cols>
  <sheetData>
    <row r="1" spans="1:31">
      <c r="A1" s="3" t="s">
        <v>173</v>
      </c>
    </row>
    <row r="2" spans="1:31">
      <c r="A2" s="3" t="s">
        <v>175</v>
      </c>
    </row>
    <row r="3" spans="1:31">
      <c r="A3" s="246" t="s">
        <v>1277</v>
      </c>
      <c r="B3" s="7"/>
    </row>
    <row r="4" spans="1:31">
      <c r="A4" s="3"/>
      <c r="B4" s="87"/>
    </row>
    <row r="5" spans="1:31">
      <c r="B5" s="399">
        <v>43800</v>
      </c>
    </row>
    <row r="6" spans="1:31" ht="13.5" thickBot="1">
      <c r="D6" s="5"/>
      <c r="E6" s="5"/>
      <c r="F6" s="5"/>
      <c r="G6" s="5"/>
      <c r="H6" s="5"/>
      <c r="I6" s="5"/>
      <c r="J6" s="5"/>
      <c r="K6" s="5"/>
      <c r="L6" s="5"/>
    </row>
    <row r="7" spans="1:31">
      <c r="A7" s="249"/>
      <c r="B7" s="250"/>
      <c r="C7" s="250"/>
      <c r="D7" s="275"/>
      <c r="E7" s="275"/>
      <c r="F7" s="275"/>
      <c r="G7" s="275"/>
      <c r="H7" s="276"/>
      <c r="I7" s="5"/>
      <c r="J7" s="5"/>
      <c r="K7" s="5"/>
      <c r="L7" s="5"/>
    </row>
    <row r="8" spans="1:31">
      <c r="A8" s="277"/>
      <c r="B8" s="6"/>
      <c r="C8" s="6"/>
      <c r="D8" s="37" t="s">
        <v>306</v>
      </c>
      <c r="E8" s="37" t="s">
        <v>305</v>
      </c>
      <c r="F8" s="8"/>
      <c r="G8" s="37" t="s">
        <v>914</v>
      </c>
      <c r="H8" s="252" t="s">
        <v>544</v>
      </c>
      <c r="I8" s="5"/>
      <c r="J8" s="5"/>
      <c r="K8" s="5"/>
      <c r="L8" s="5"/>
    </row>
    <row r="9" spans="1:31">
      <c r="A9" s="278" t="s">
        <v>30</v>
      </c>
      <c r="B9" s="311"/>
      <c r="C9" s="37"/>
      <c r="D9" s="30" t="s">
        <v>72</v>
      </c>
      <c r="E9" s="30" t="s">
        <v>72</v>
      </c>
      <c r="F9" s="30" t="s">
        <v>72</v>
      </c>
      <c r="G9" s="30" t="s">
        <v>32</v>
      </c>
      <c r="H9" s="254" t="s">
        <v>32</v>
      </c>
      <c r="I9" s="5"/>
      <c r="J9" s="5"/>
      <c r="K9" s="5"/>
      <c r="L9" s="5"/>
    </row>
    <row r="10" spans="1:31">
      <c r="A10" s="279" t="s">
        <v>34</v>
      </c>
      <c r="B10" s="312"/>
      <c r="C10" s="37"/>
      <c r="D10" s="37" t="s">
        <v>35</v>
      </c>
      <c r="E10" s="37" t="s">
        <v>36</v>
      </c>
      <c r="F10" s="37" t="s">
        <v>46</v>
      </c>
      <c r="G10" s="37" t="s">
        <v>38</v>
      </c>
      <c r="H10" s="252" t="s">
        <v>47</v>
      </c>
      <c r="I10" s="5"/>
      <c r="J10" s="5"/>
      <c r="K10" s="5"/>
      <c r="L10" s="5"/>
    </row>
    <row r="11" spans="1:31">
      <c r="A11" s="277"/>
      <c r="B11" s="8"/>
      <c r="C11" s="8"/>
      <c r="D11" s="8"/>
      <c r="E11" s="8"/>
      <c r="F11" s="8"/>
      <c r="G11" s="8"/>
      <c r="H11" s="256"/>
      <c r="I11" s="5"/>
      <c r="J11" s="5"/>
      <c r="K11" s="5"/>
      <c r="L11" s="5"/>
    </row>
    <row r="12" spans="1:31" s="28" customFormat="1">
      <c r="A12" s="281">
        <f>ROW()</f>
        <v>12</v>
      </c>
      <c r="B12" s="313" t="s">
        <v>41</v>
      </c>
      <c r="C12" s="313"/>
      <c r="D12" s="32">
        <f>'2017 GRC WC Det Format'!AS975</f>
        <v>6996677012.5929022</v>
      </c>
      <c r="E12" s="32">
        <f>'2017 GRC WC Det Format'!AT975</f>
        <v>2865025996.5071001</v>
      </c>
      <c r="F12" s="32">
        <f>SUM(D12:E12)</f>
        <v>9861703009.1000023</v>
      </c>
      <c r="G12" s="32">
        <f>'2017 GRC WC Det Format'!AU975</f>
        <v>2400009154.2999997</v>
      </c>
      <c r="H12" s="299">
        <f>SUM(F12:G12)</f>
        <v>12261712163.400002</v>
      </c>
      <c r="I12" s="33"/>
      <c r="J12" s="33"/>
      <c r="K12" s="33"/>
      <c r="L12" s="33"/>
    </row>
    <row r="13" spans="1:31" s="28" customFormat="1">
      <c r="A13" s="281">
        <f>ROW()</f>
        <v>13</v>
      </c>
      <c r="B13" s="313"/>
      <c r="C13" s="313"/>
      <c r="D13" s="32"/>
      <c r="E13" s="32"/>
      <c r="F13" s="32"/>
      <c r="G13" s="32"/>
      <c r="H13" s="299"/>
      <c r="I13" s="33"/>
      <c r="J13" s="33"/>
      <c r="K13" s="33"/>
      <c r="L13" s="33"/>
      <c r="AE13" s="67">
        <v>40999</v>
      </c>
    </row>
    <row r="14" spans="1:31" s="28" customFormat="1">
      <c r="A14" s="281">
        <f>ROW()</f>
        <v>14</v>
      </c>
      <c r="B14" s="313" t="s">
        <v>42</v>
      </c>
      <c r="C14" s="313"/>
      <c r="D14" s="300">
        <f>'2017 GRC WC Det Format'!AS1522</f>
        <v>-1688880115.8621495</v>
      </c>
      <c r="E14" s="300">
        <f>'2017 GRC WC Det Format'!AT1522</f>
        <v>-634421195.59784997</v>
      </c>
      <c r="F14" s="32">
        <f>SUM(D14:E14)</f>
        <v>-2323301311.4599996</v>
      </c>
      <c r="G14" s="32">
        <f>'2017 GRC WC Det Format'!AU1522</f>
        <v>-1589594732.3999996</v>
      </c>
      <c r="H14" s="299">
        <f>SUM(F14:G14)</f>
        <v>-3912896043.8599992</v>
      </c>
      <c r="I14" s="33"/>
      <c r="J14" s="33"/>
      <c r="K14" s="33"/>
      <c r="L14" s="33"/>
    </row>
    <row r="15" spans="1:31" s="28" customFormat="1">
      <c r="A15" s="281">
        <f>ROW()</f>
        <v>15</v>
      </c>
      <c r="B15" s="313"/>
      <c r="C15" s="313"/>
      <c r="D15" s="301"/>
      <c r="E15" s="301"/>
      <c r="F15" s="301"/>
      <c r="G15" s="301"/>
      <c r="H15" s="302"/>
      <c r="I15" s="33"/>
      <c r="J15" s="33"/>
      <c r="K15" s="33"/>
      <c r="L15" s="33"/>
    </row>
    <row r="16" spans="1:31" s="28" customFormat="1">
      <c r="A16" s="281">
        <f>ROW()</f>
        <v>16</v>
      </c>
      <c r="B16" s="313" t="s">
        <v>43</v>
      </c>
      <c r="C16" s="313"/>
      <c r="D16" s="32">
        <f>SUM(D12:D15)</f>
        <v>5307796896.7307529</v>
      </c>
      <c r="E16" s="32">
        <f>SUM(E12:E15)</f>
        <v>2230604800.9092503</v>
      </c>
      <c r="F16" s="32">
        <f>SUM(F12:F15)</f>
        <v>7538401697.6400032</v>
      </c>
      <c r="G16" s="32">
        <f>SUM(G12:G15)</f>
        <v>810414421.9000001</v>
      </c>
      <c r="H16" s="299">
        <f>SUM(H12:H15)</f>
        <v>8348816119.5400028</v>
      </c>
      <c r="I16" s="33"/>
      <c r="J16" s="33"/>
      <c r="K16" s="33"/>
      <c r="L16" s="33"/>
    </row>
    <row r="17" spans="1:12" s="28" customFormat="1">
      <c r="A17" s="281">
        <f>ROW()</f>
        <v>17</v>
      </c>
      <c r="B17" s="313"/>
      <c r="C17" s="313"/>
      <c r="D17" s="32"/>
      <c r="E17" s="32"/>
      <c r="F17" s="32"/>
      <c r="G17" s="32"/>
      <c r="H17" s="299"/>
      <c r="I17" s="33"/>
      <c r="J17" s="33"/>
      <c r="K17" s="33"/>
      <c r="L17" s="33"/>
    </row>
    <row r="18" spans="1:12" s="28" customFormat="1" ht="25.5">
      <c r="A18" s="281">
        <f>ROW()</f>
        <v>18</v>
      </c>
      <c r="B18" s="314" t="s">
        <v>44</v>
      </c>
      <c r="C18" s="313"/>
      <c r="D18" s="35"/>
      <c r="E18" s="35"/>
      <c r="F18" s="35"/>
      <c r="G18" s="35"/>
      <c r="H18" s="303"/>
      <c r="I18" s="33"/>
      <c r="J18" s="33"/>
      <c r="K18" s="33"/>
      <c r="L18" s="33"/>
    </row>
    <row r="19" spans="1:12" s="28" customFormat="1" ht="38.25">
      <c r="A19" s="281">
        <f>ROW()</f>
        <v>19</v>
      </c>
      <c r="B19" s="314" t="s">
        <v>48</v>
      </c>
      <c r="C19" s="313"/>
      <c r="D19" s="35">
        <v>0</v>
      </c>
      <c r="E19" s="35">
        <v>0</v>
      </c>
      <c r="F19" s="35">
        <f>SUM(D19:E19)</f>
        <v>0</v>
      </c>
      <c r="G19" s="35">
        <f>-F19</f>
        <v>0</v>
      </c>
      <c r="H19" s="303">
        <f>SUM(F19:G19)</f>
        <v>0</v>
      </c>
      <c r="I19" s="33"/>
      <c r="J19" s="33"/>
      <c r="K19" s="33"/>
      <c r="L19" s="33"/>
    </row>
    <row r="20" spans="1:12">
      <c r="A20" s="277">
        <f>ROW()</f>
        <v>20</v>
      </c>
      <c r="B20" s="8"/>
      <c r="C20" s="8"/>
      <c r="D20" s="34"/>
      <c r="E20" s="34"/>
      <c r="F20" s="34"/>
      <c r="G20" s="34"/>
      <c r="H20" s="304"/>
      <c r="I20" s="5"/>
      <c r="J20" s="5"/>
      <c r="K20" s="5"/>
      <c r="L20" s="5"/>
    </row>
    <row r="21" spans="1:12" ht="26.25" thickBot="1">
      <c r="A21" s="281">
        <f>ROW()</f>
        <v>21</v>
      </c>
      <c r="B21" s="314" t="s">
        <v>45</v>
      </c>
      <c r="C21" s="8"/>
      <c r="D21" s="305">
        <f>SUM(D16:D20)</f>
        <v>5307796896.7307529</v>
      </c>
      <c r="E21" s="305">
        <f>SUM(E16:E20)</f>
        <v>2230604800.9092503</v>
      </c>
      <c r="F21" s="305">
        <f>SUM(F16:F20)</f>
        <v>7538401697.6400032</v>
      </c>
      <c r="G21" s="305">
        <f>SUM(G16:G20)</f>
        <v>810414421.9000001</v>
      </c>
      <c r="H21" s="306">
        <f>SUM(H16:H20)</f>
        <v>8348816119.5400028</v>
      </c>
      <c r="I21" s="5"/>
      <c r="J21" s="5"/>
      <c r="K21" s="5"/>
      <c r="L21" s="5"/>
    </row>
    <row r="22" spans="1:12" ht="14.25" thickTop="1" thickBot="1">
      <c r="A22" s="289"/>
      <c r="B22" s="315"/>
      <c r="C22" s="315"/>
      <c r="D22" s="258"/>
      <c r="E22" s="258"/>
      <c r="F22" s="258"/>
      <c r="G22" s="258"/>
      <c r="H22" s="259"/>
      <c r="I22" s="5"/>
      <c r="J22" s="5"/>
      <c r="K22" s="5"/>
      <c r="L22" s="5"/>
    </row>
    <row r="23" spans="1:12">
      <c r="A23" s="6"/>
      <c r="B23" s="316"/>
      <c r="C23" s="317"/>
      <c r="D23" s="286"/>
      <c r="E23" s="286"/>
      <c r="F23" s="286"/>
      <c r="G23" s="286"/>
      <c r="H23" s="286"/>
      <c r="I23" s="5"/>
      <c r="J23" s="5"/>
      <c r="K23" s="5"/>
      <c r="L23" s="5"/>
    </row>
    <row r="24" spans="1:12">
      <c r="A24" s="6"/>
      <c r="I24" s="62"/>
      <c r="J24" s="62"/>
      <c r="K24" s="62"/>
      <c r="L24" s="62"/>
    </row>
    <row r="25" spans="1:12">
      <c r="A25" s="6"/>
      <c r="B25" s="8"/>
      <c r="C25" s="8"/>
      <c r="D25" s="36"/>
      <c r="E25" s="36"/>
      <c r="F25" s="31"/>
      <c r="G25" s="31"/>
      <c r="H25" s="31"/>
      <c r="I25" s="5"/>
      <c r="J25" s="5"/>
      <c r="K25" s="5"/>
      <c r="L25" s="5"/>
    </row>
    <row r="26" spans="1:12">
      <c r="A26" s="6"/>
      <c r="B26" s="8"/>
      <c r="C26" s="8"/>
      <c r="D26" s="36"/>
      <c r="E26" s="36"/>
      <c r="F26" s="31"/>
      <c r="G26" s="31"/>
      <c r="H26" s="31"/>
      <c r="I26" s="5"/>
      <c r="J26" s="5"/>
      <c r="K26" s="5"/>
      <c r="L26" s="5"/>
    </row>
    <row r="27" spans="1:12">
      <c r="A27" s="6"/>
      <c r="B27" s="8"/>
      <c r="C27" s="8"/>
      <c r="D27" s="31"/>
      <c r="E27" s="31"/>
      <c r="F27" s="31"/>
      <c r="G27" s="31"/>
      <c r="H27" s="31"/>
      <c r="I27" s="5"/>
      <c r="J27" s="5"/>
      <c r="K27" s="5"/>
      <c r="L27" s="5"/>
    </row>
    <row r="28" spans="1:12">
      <c r="A28" s="6"/>
      <c r="B28" s="6"/>
      <c r="C28" s="6"/>
      <c r="D28" s="19"/>
      <c r="E28" s="19"/>
      <c r="F28" s="19"/>
      <c r="G28" s="19"/>
      <c r="H28" s="19"/>
    </row>
    <row r="29" spans="1:12">
      <c r="A29" s="6"/>
      <c r="B29" s="6"/>
      <c r="C29" s="6"/>
      <c r="D29" s="19"/>
      <c r="E29" s="19"/>
      <c r="F29" s="19"/>
      <c r="G29" s="19"/>
      <c r="H29" s="19"/>
    </row>
    <row r="30" spans="1:12">
      <c r="A30" s="6"/>
      <c r="B30" s="6"/>
      <c r="C30" s="6"/>
      <c r="D30" s="19"/>
      <c r="E30" s="19"/>
      <c r="F30" s="19"/>
      <c r="G30" s="19"/>
      <c r="H30" s="19"/>
    </row>
    <row r="31" spans="1:12">
      <c r="A31" s="6"/>
      <c r="B31" s="6"/>
      <c r="C31" s="6"/>
      <c r="D31" s="19"/>
      <c r="E31" s="19"/>
      <c r="F31" s="19"/>
      <c r="G31" s="19"/>
      <c r="H31" s="19"/>
    </row>
    <row r="32" spans="1:12">
      <c r="A32" s="6"/>
      <c r="B32" s="6"/>
      <c r="C32" s="6"/>
      <c r="D32" s="19"/>
      <c r="E32" s="19"/>
      <c r="F32" s="19"/>
      <c r="G32" s="19"/>
      <c r="H32" s="19"/>
    </row>
    <row r="33" spans="1:8">
      <c r="A33" s="6"/>
      <c r="B33" s="6"/>
      <c r="C33" s="6"/>
      <c r="D33" s="19"/>
      <c r="E33" s="19"/>
      <c r="F33" s="19"/>
      <c r="G33" s="19"/>
      <c r="H33" s="19"/>
    </row>
    <row r="34" spans="1:8">
      <c r="A34" s="6"/>
      <c r="B34" s="6"/>
      <c r="C34" s="6"/>
      <c r="D34" s="19"/>
      <c r="E34" s="19"/>
      <c r="F34" s="19"/>
      <c r="G34" s="19"/>
      <c r="H34" s="19"/>
    </row>
    <row r="35" spans="1:8">
      <c r="A35" s="6"/>
      <c r="B35" s="6"/>
      <c r="C35" s="6"/>
      <c r="D35" s="19"/>
      <c r="E35" s="19"/>
      <c r="F35" s="19"/>
      <c r="G35" s="19"/>
      <c r="H35" s="19"/>
    </row>
    <row r="36" spans="1:8">
      <c r="D36" s="18"/>
      <c r="E36" s="18"/>
      <c r="F36" s="18"/>
      <c r="G36" s="18"/>
      <c r="H36" s="18"/>
    </row>
    <row r="37" spans="1:8">
      <c r="D37" s="18"/>
      <c r="E37" s="18"/>
      <c r="F37" s="18"/>
      <c r="G37" s="18"/>
      <c r="H37" s="18"/>
    </row>
    <row r="38" spans="1:8">
      <c r="D38" s="18"/>
      <c r="E38" s="18"/>
      <c r="F38" s="18"/>
      <c r="G38" s="18"/>
      <c r="H38" s="18"/>
    </row>
    <row r="39" spans="1:8">
      <c r="D39" s="18"/>
      <c r="E39" s="18"/>
      <c r="F39" s="18"/>
      <c r="G39" s="18"/>
      <c r="H39" s="18"/>
    </row>
    <row r="40" spans="1:8">
      <c r="D40" s="18"/>
      <c r="E40" s="18"/>
      <c r="F40" s="18"/>
      <c r="G40" s="18"/>
      <c r="H40" s="18"/>
    </row>
    <row r="41" spans="1:8">
      <c r="D41" s="18"/>
      <c r="E41" s="18"/>
      <c r="F41" s="18"/>
      <c r="G41" s="18"/>
      <c r="H41" s="18"/>
    </row>
    <row r="42" spans="1:8">
      <c r="D42" s="18"/>
      <c r="E42" s="18"/>
      <c r="F42" s="18"/>
      <c r="G42" s="18"/>
      <c r="H42" s="18"/>
    </row>
    <row r="43" spans="1:8">
      <c r="D43" s="18"/>
      <c r="E43" s="18"/>
      <c r="F43" s="18"/>
      <c r="G43" s="18"/>
      <c r="H43" s="18"/>
    </row>
    <row r="44" spans="1:8">
      <c r="D44" s="18"/>
      <c r="E44" s="18"/>
      <c r="F44" s="18"/>
      <c r="G44" s="18"/>
      <c r="H44" s="18"/>
    </row>
    <row r="45" spans="1:8">
      <c r="D45" s="18"/>
      <c r="E45" s="18"/>
      <c r="F45" s="18"/>
      <c r="G45" s="18"/>
      <c r="H45" s="18"/>
    </row>
    <row r="46" spans="1:8">
      <c r="D46" s="18"/>
      <c r="E46" s="18"/>
      <c r="F46" s="18"/>
      <c r="G46" s="18"/>
      <c r="H46" s="18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2BC56AE2A887B4284B2CA7506F74CC7" ma:contentTypeVersion="52" ma:contentTypeDescription="" ma:contentTypeScope="" ma:versionID="79950ce49d370728daf278a8314e010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2020-04-01T07:00:00+00:00</OpenedDate>
    <SignificantOrder xmlns="dc463f71-b30c-4ab2-9473-d307f9d35888">false</SignificantOrder>
    <Date1 xmlns="dc463f71-b30c-4ab2-9473-d307f9d35888">2020-03-31T07:00:00+00:00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200295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E667F80-4560-4E63-9AB8-BA6EE14556CE}"/>
</file>

<file path=customXml/itemProps2.xml><?xml version="1.0" encoding="utf-8"?>
<ds:datastoreItem xmlns:ds="http://schemas.openxmlformats.org/officeDocument/2006/customXml" ds:itemID="{950B808F-1F6F-46E4-9EAB-357A1F51BC4A}"/>
</file>

<file path=customXml/itemProps3.xml><?xml version="1.0" encoding="utf-8"?>
<ds:datastoreItem xmlns:ds="http://schemas.openxmlformats.org/officeDocument/2006/customXml" ds:itemID="{AE53890E-441E-44A1-8389-2934194229CE}"/>
</file>

<file path=customXml/itemProps4.xml><?xml version="1.0" encoding="utf-8"?>
<ds:datastoreItem xmlns:ds="http://schemas.openxmlformats.org/officeDocument/2006/customXml" ds:itemID="{436FF694-5006-4EAF-95CC-B6C7A35A09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2017 GRC WC Det Format</vt:lpstr>
      <vt:lpstr>ERB AMA</vt:lpstr>
      <vt:lpstr>GRB AMA</vt:lpstr>
      <vt:lpstr>WC </vt:lpstr>
      <vt:lpstr>Recon=&gt;</vt:lpstr>
      <vt:lpstr>BS and CWC Recon, p1</vt:lpstr>
      <vt:lpstr>BS and CWC Recon, p2</vt:lpstr>
      <vt:lpstr>EOP BS and CWC Recon, p1</vt:lpstr>
      <vt:lpstr>EOP BS and CWC Recon, p2</vt:lpstr>
      <vt:lpstr>'2017 GRC WC Det Format'!Print_Area</vt:lpstr>
      <vt:lpstr>'BS and CWC Recon, p1'!Print_Area</vt:lpstr>
      <vt:lpstr>'BS and CWC Recon, p2'!Print_Area</vt:lpstr>
      <vt:lpstr>'ERB AMA'!Print_Area</vt:lpstr>
      <vt:lpstr>'2017 GRC WC Det Format'!Print_Titles</vt:lpstr>
      <vt:lpstr>'ERB AMA'!Print_Titles</vt:lpstr>
      <vt:lpstr>'GRB AMA'!Print_Titles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tfette</dc:creator>
  <cp:lastModifiedBy>Puget Sound Energy</cp:lastModifiedBy>
  <cp:lastPrinted>2019-04-08T16:25:36Z</cp:lastPrinted>
  <dcterms:created xsi:type="dcterms:W3CDTF">1999-04-09T16:35:24Z</dcterms:created>
  <dcterms:modified xsi:type="dcterms:W3CDTF">2020-03-26T16:05:37Z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WC-RB August 19 CBR.xlsx</vt:lpwstr>
  </property>
  <property fmtid="{D5CDD505-2E9C-101B-9397-08002B2CF9AE}" pid="3" name="ContentTypeId">
    <vt:lpwstr>0x0101006E56B4D1795A2E4DB2F0B01679ED314A00D2BC56AE2A887B4284B2CA7506F74CC7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