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Regulatory_Affairs\PGA - WASHINGTON\2017\1- September Filing\Advice Filings\UG-_____- 17-09_WA Low Income\"/>
    </mc:Choice>
  </mc:AlternateContent>
  <bookViews>
    <workbookView xWindow="0" yWindow="0" windowWidth="28800" windowHeight="11385" activeTab="1"/>
  </bookViews>
  <sheets>
    <sheet name="Calc. of Increments" sheetId="1" r:id="rId1"/>
    <sheet name="Effcts on Avg. Bill" sheetId="2" r:id="rId2"/>
    <sheet name="Summary of Def. Accts." sheetId="3" r:id="rId3"/>
    <sheet name="186314" sheetId="4" r:id="rId4"/>
    <sheet name="186315" sheetId="5" r:id="rId5"/>
    <sheet name="186234" sheetId="6" r:id="rId6"/>
    <sheet name="186235" sheetId="7" r:id="rId7"/>
    <sheet name="Effcts on Revenue" sheetId="8" r:id="rId8"/>
  </sheets>
  <externalReferences>
    <externalReference r:id="rId9"/>
  </externalReferences>
  <definedNames>
    <definedName name="_xlnm.Print_Area" localSheetId="3">'186314'!$A$1:$W$155</definedName>
    <definedName name="_xlnm.Print_Area" localSheetId="0">'Calc. of Increments'!$A$1:$S$76</definedName>
    <definedName name="_xlnm.Print_Area" localSheetId="1">'Effcts on Avg. Bill'!$A$1:$L$87</definedName>
    <definedName name="_xlnm.Print_Area" localSheetId="7">'Effcts on Revenue'!$A$1:$L$24</definedName>
    <definedName name="_xlnm.Print_Area" localSheetId="2">'Summary of Def. Accts.'!$A$1:$K$20</definedName>
    <definedName name="revsens">[1]Inputs!$B$30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 i="3" l="1"/>
  <c r="A14" i="3" s="1"/>
  <c r="A15" i="3" s="1"/>
  <c r="A16" i="3" s="1"/>
  <c r="A17" i="3" s="1"/>
  <c r="A18" i="3" s="1"/>
  <c r="A19" i="3" s="1"/>
  <c r="A20" i="3" s="1"/>
  <c r="A85" i="2"/>
  <c r="A86" i="2" s="1"/>
  <c r="A87" i="2" s="1"/>
  <c r="I8" i="2"/>
  <c r="A8" i="2"/>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3" i="2"/>
  <c r="A2" i="2"/>
  <c r="A1" i="2"/>
  <c r="R10" i="1"/>
  <c r="O10" i="1"/>
  <c r="Q9" i="1"/>
  <c r="N9" i="1"/>
  <c r="R8" i="1"/>
  <c r="Q8" i="1"/>
  <c r="O8" i="1"/>
  <c r="N8" i="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Q7" i="1"/>
  <c r="N7" i="1"/>
  <c r="A3" i="1"/>
  <c r="A2" i="1"/>
  <c r="A1" i="1"/>
  <c r="N10" i="1" l="1"/>
  <c r="Q10" i="1"/>
  <c r="A75" i="1"/>
  <c r="A76" i="1" s="1"/>
  <c r="A73" i="1"/>
  <c r="A74" i="1" s="1"/>
  <c r="D69" i="1"/>
  <c r="Q69" i="1" l="1"/>
  <c r="I69" i="1"/>
  <c r="N69" i="1" l="1"/>
  <c r="L69" i="1"/>
  <c r="R69" i="1" l="1"/>
  <c r="O69" i="1" l="1"/>
</calcChain>
</file>

<file path=xl/sharedStrings.xml><?xml version="1.0" encoding="utf-8"?>
<sst xmlns="http://schemas.openxmlformats.org/spreadsheetml/2006/main" count="556" uniqueCount="212">
  <si>
    <t>Calculation of Increments Allocated on the EQUAL PERCENTAGE OF MARGIN BASIS</t>
  </si>
  <si>
    <t>Billing</t>
  </si>
  <si>
    <t>WACOG &amp;</t>
  </si>
  <si>
    <t>Temps from</t>
  </si>
  <si>
    <t>PGA</t>
  </si>
  <si>
    <t>Rate from</t>
  </si>
  <si>
    <t>Demand from</t>
  </si>
  <si>
    <t>Temporary</t>
  </si>
  <si>
    <t>Proposed Amount:</t>
  </si>
  <si>
    <t>Volumes page,</t>
  </si>
  <si>
    <t>Rates page,</t>
  </si>
  <si>
    <t>Increment  page,</t>
  </si>
  <si>
    <t>MARGIN</t>
  </si>
  <si>
    <t>Volumetric</t>
  </si>
  <si>
    <t>Customer</t>
  </si>
  <si>
    <t>Total</t>
  </si>
  <si>
    <t>Revenue Sensitive Multiplier:</t>
  </si>
  <si>
    <t>add revenue sensitive factor</t>
  </si>
  <si>
    <t>Column D</t>
  </si>
  <si>
    <t>Column A</t>
  </si>
  <si>
    <t>Column B+C+D</t>
  </si>
  <si>
    <t>Rate</t>
  </si>
  <si>
    <t>Margin</t>
  </si>
  <si>
    <t>Charge</t>
  </si>
  <si>
    <t>Customers</t>
  </si>
  <si>
    <t>Amount to Amortize:</t>
  </si>
  <si>
    <t>E=B-C-D</t>
  </si>
  <si>
    <t>I = (G*H*12)+F</t>
  </si>
  <si>
    <t>Multiplier</t>
  </si>
  <si>
    <t>Allocation to RS</t>
  </si>
  <si>
    <t>Increment</t>
  </si>
  <si>
    <t>Schedule</t>
  </si>
  <si>
    <t>Block</t>
  </si>
  <si>
    <t>A</t>
  </si>
  <si>
    <t>B</t>
  </si>
  <si>
    <t>C</t>
  </si>
  <si>
    <t>D</t>
  </si>
  <si>
    <t>E</t>
  </si>
  <si>
    <t>F = E * A</t>
  </si>
  <si>
    <t>G</t>
  </si>
  <si>
    <t>H</t>
  </si>
  <si>
    <t>J</t>
  </si>
  <si>
    <t>K</t>
  </si>
  <si>
    <t>L</t>
  </si>
  <si>
    <t>M</t>
  </si>
  <si>
    <t>N</t>
  </si>
  <si>
    <t>O</t>
  </si>
  <si>
    <t>P</t>
  </si>
  <si>
    <t>Q</t>
  </si>
  <si>
    <t>R</t>
  </si>
  <si>
    <t>1R</t>
  </si>
  <si>
    <t>1C</t>
  </si>
  <si>
    <t>2R</t>
  </si>
  <si>
    <t>3 CFS</t>
  </si>
  <si>
    <t>3 IFS</t>
  </si>
  <si>
    <t>41C Firm Sales</t>
  </si>
  <si>
    <t>Block 1</t>
  </si>
  <si>
    <t>Block 2</t>
  </si>
  <si>
    <t>41C Interr Sales</t>
  </si>
  <si>
    <t>41 Firm Trans</t>
  </si>
  <si>
    <t>41I Firm Sales</t>
  </si>
  <si>
    <t>41I Interr Sales</t>
  </si>
  <si>
    <t>42C Firm Sales</t>
  </si>
  <si>
    <t>Block 3</t>
  </si>
  <si>
    <t>Block 4</t>
  </si>
  <si>
    <t>Block 5</t>
  </si>
  <si>
    <t>Block 6</t>
  </si>
  <si>
    <t>42I Firm Sales</t>
  </si>
  <si>
    <t>42 Firm Trans</t>
  </si>
  <si>
    <t>42C Interr Sales</t>
  </si>
  <si>
    <t>42I Interr Sales</t>
  </si>
  <si>
    <t>42 Inter Trans</t>
  </si>
  <si>
    <t>43 Firm Trans</t>
  </si>
  <si>
    <t>43 Interr Trans</t>
  </si>
  <si>
    <t>Intentionally blank</t>
  </si>
  <si>
    <t>Totals</t>
  </si>
  <si>
    <t>Sources for line 2 above:</t>
  </si>
  <si>
    <t>Inputs page</t>
  </si>
  <si>
    <t>Column G</t>
  </si>
  <si>
    <t>Line 43</t>
  </si>
  <si>
    <t>Line 39</t>
  </si>
  <si>
    <t>Tariff Schedules:</t>
  </si>
  <si>
    <t>Schedule #</t>
  </si>
  <si>
    <t>Sched 230, Prg J</t>
  </si>
  <si>
    <t>Sched 230, Prg I</t>
  </si>
  <si>
    <t>Note: Allocation to rate schedules or blocks with zero volumes is calculated on an overall margin percentage change basis.</t>
  </si>
  <si>
    <t>PGA Effects on Average Bill by Rate Schedule</t>
  </si>
  <si>
    <t>Calculation of Effect on Customer Average Bill by Rate Schedule [1]</t>
  </si>
  <si>
    <t>Washington</t>
  </si>
  <si>
    <t>Normal</t>
  </si>
  <si>
    <t>Current</t>
  </si>
  <si>
    <t>Proposed</t>
  </si>
  <si>
    <t>PGA Normalized</t>
  </si>
  <si>
    <t>Therms</t>
  </si>
  <si>
    <t>Minimum</t>
  </si>
  <si>
    <t>Therms in</t>
  </si>
  <si>
    <t>Monthly</t>
  </si>
  <si>
    <t>GREAT &amp; LIEE</t>
  </si>
  <si>
    <t>Average use</t>
  </si>
  <si>
    <t>Rates</t>
  </si>
  <si>
    <t>Average Bill</t>
  </si>
  <si>
    <t>% Bill Change</t>
  </si>
  <si>
    <t>F=D+(C * E)</t>
  </si>
  <si>
    <t>K= D+(C*J)</t>
  </si>
  <si>
    <t>F</t>
  </si>
  <si>
    <t>I</t>
  </si>
  <si>
    <t>N/A</t>
  </si>
  <si>
    <t>all additional</t>
  </si>
  <si>
    <t>TOTAL</t>
  </si>
  <si>
    <t>[1] Rate Schedule 41 and 42 customers may choose demand charges at a volumetric rate or based on MDDV.  For convenience of presentation, demand charges are not included in the calculations for those schedules.</t>
  </si>
  <si>
    <t xml:space="preserve">[2] Proposed rates include the effect of removing the current Schedule 215 adjustment and applying the proposed Schedule 215 adjustment.  The rate shown is for illustrative purposes only and assumes no other changes to rates occur November 1.   </t>
  </si>
  <si>
    <t>Sources:</t>
  </si>
  <si>
    <t>Direct Inputs</t>
  </si>
  <si>
    <t>per Tariff</t>
  </si>
  <si>
    <t>Rates in summary</t>
  </si>
  <si>
    <t>NW Natural</t>
  </si>
  <si>
    <t>Rates &amp; Regulatory Affairs</t>
  </si>
  <si>
    <t>2017-2018 PGA Filing - Washington: September Filing</t>
  </si>
  <si>
    <t>Summary of Deferred Accounts</t>
  </si>
  <si>
    <t>Estimated</t>
  </si>
  <si>
    <t>Sep-Oct</t>
  </si>
  <si>
    <t>Interest</t>
  </si>
  <si>
    <t>Amount for</t>
  </si>
  <si>
    <t>Amounts</t>
  </si>
  <si>
    <t>Balance</t>
  </si>
  <si>
    <t>During</t>
  </si>
  <si>
    <t>(Refund) or</t>
  </si>
  <si>
    <t>Excluded from</t>
  </si>
  <si>
    <t>Included in</t>
  </si>
  <si>
    <t>Account</t>
  </si>
  <si>
    <t>Activity</t>
  </si>
  <si>
    <t>Amortization</t>
  </si>
  <si>
    <t>Collection</t>
  </si>
  <si>
    <t>PGA Filing</t>
  </si>
  <si>
    <t>E = sum B thru D</t>
  </si>
  <si>
    <t>G = E + F</t>
  </si>
  <si>
    <t>Excl. Rev Sens</t>
  </si>
  <si>
    <t>DSM &amp; LOW INCOME PROGRAMS</t>
  </si>
  <si>
    <t>186234  WA LOW INCOME BILL PAY ASSIST (GREAT)</t>
  </si>
  <si>
    <t>186235 WA GREAT AMORTIZATION</t>
  </si>
  <si>
    <t>186314 WA WA-LIEE PROGRAM (2016 calendar year only)</t>
  </si>
  <si>
    <t>186315 AMORT WA-LIEE PROGRAM</t>
  </si>
  <si>
    <t>Company:</t>
  </si>
  <si>
    <t>Northwest Natural Gas Company</t>
  </si>
  <si>
    <t>State:</t>
  </si>
  <si>
    <t>Description:</t>
  </si>
  <si>
    <t>Washington WA-LIEE</t>
  </si>
  <si>
    <t>Account Number:</t>
  </si>
  <si>
    <t>Program under Schedule I</t>
  </si>
  <si>
    <t>Temp Increment under Schedule 230</t>
  </si>
  <si>
    <t>Debit    (Credit)</t>
  </si>
  <si>
    <t>Calendar</t>
  </si>
  <si>
    <t xml:space="preserve">Month/Year </t>
  </si>
  <si>
    <t>Note</t>
  </si>
  <si>
    <t>Accumulation</t>
  </si>
  <si>
    <t>Transfers</t>
  </si>
  <si>
    <t>(a)</t>
  </si>
  <si>
    <t>(b)</t>
  </si>
  <si>
    <t>(c)</t>
  </si>
  <si>
    <t>(d)</t>
  </si>
  <si>
    <t>(e1)</t>
  </si>
  <si>
    <t>(e2)</t>
  </si>
  <si>
    <t>(e3)</t>
  </si>
  <si>
    <t>(e4)</t>
  </si>
  <si>
    <t>(e5)</t>
  </si>
  <si>
    <t>(f)</t>
  </si>
  <si>
    <t>(g1)</t>
  </si>
  <si>
    <t>(g2)</t>
  </si>
  <si>
    <t>(g3)</t>
  </si>
  <si>
    <t>(g4)</t>
  </si>
  <si>
    <t>Beginning Balance</t>
  </si>
  <si>
    <t>\a</t>
  </si>
  <si>
    <t>1</t>
  </si>
  <si>
    <t>2</t>
  </si>
  <si>
    <t>History truncated for ease of viewing</t>
  </si>
  <si>
    <t>Notes</t>
  </si>
  <si>
    <t xml:space="preserve">      Transferred Dec 2015 deferral balance plus 2016 interest on the balance to account 186315 for amortization.</t>
  </si>
  <si>
    <t>1 - Transferred Dec 2014 deferral balance plus 2015 interest on the balance to account 186315 for amortization.</t>
  </si>
  <si>
    <t>2 - Transfer amount is for true-up to GL.</t>
  </si>
  <si>
    <t>Washington WA-LIEE Amortization</t>
  </si>
  <si>
    <t>(g)</t>
  </si>
  <si>
    <t>old</t>
  </si>
  <si>
    <t>Forecasted</t>
  </si>
  <si>
    <t>new (1)</t>
  </si>
  <si>
    <t>1 - Transfer in amounts from account 186314 approved for amortization.</t>
  </si>
  <si>
    <t>Washington Low Income Bill Pay Assistance (GREAT)</t>
  </si>
  <si>
    <t>Program under Schedule J</t>
  </si>
  <si>
    <t>Deferral</t>
  </si>
  <si>
    <t>1 - Transferred authorized balance to account 186235 for amortization.</t>
  </si>
  <si>
    <t>2 - Added for rounding purposes.</t>
  </si>
  <si>
    <t>Amortize Washington Low Income Bill Pay Assistance (GREAT)</t>
  </si>
  <si>
    <t>Interest Rate</t>
  </si>
  <si>
    <t>hook up to amort tab</t>
  </si>
  <si>
    <t>new</t>
  </si>
  <si>
    <t>1 - Transfer in amounts from account 186234 approved for amortization.</t>
  </si>
  <si>
    <t>2017-18 Washington: September Filing Updating Energy Efficiency Schedule 230</t>
  </si>
  <si>
    <t>Tariff Advice 17-09: Schedule 230 Effects on Revenue</t>
  </si>
  <si>
    <t>Amount</t>
  </si>
  <si>
    <t>Reference</t>
  </si>
  <si>
    <t>Temporary Increments</t>
  </si>
  <si>
    <t>Removal of Current Temporary Increments</t>
  </si>
  <si>
    <t>Amortization of WA Low Income Programs</t>
  </si>
  <si>
    <t>NWN 2016-17 Washington PGA rate development file September.xlsx</t>
  </si>
  <si>
    <t>Addition of Proposed Temporary Increments</t>
  </si>
  <si>
    <t>NWN 2017-18 Washington PGA rate development file September.xlsx</t>
  </si>
  <si>
    <t>TOTAL OF ALL COMPONENTS OF RATE CHANGES</t>
  </si>
  <si>
    <t xml:space="preserve">Effect of this filing, as a percentage change </t>
  </si>
  <si>
    <t>2016 Washington CBR Normalized Total Revenues</t>
  </si>
  <si>
    <t>Exhibit A / Supporting Materials</t>
  </si>
  <si>
    <t>NWN's Advice 17-09/UG-____</t>
  </si>
  <si>
    <t>NWN's Advice 17-09 / UG-___</t>
  </si>
  <si>
    <t>Exhibit A /  Supporting Materials</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</si>
</sst>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7" formatCode="&quot;$&quot;#,##0.00_);\(&quot;$&quot;#,##0.00\)"/>
    <numFmt numFmtId="44" formatCode="_(&quot;$&quot;* #,##0.00_);_(&quot;$&quot;* \(#,##0.00\);_(&quot;$&quot;* &quot;-&quot;??_);_(@_)"/>
    <numFmt numFmtId="43" formatCode="_(* #,##0.00_);_(* \(#,##0.00\);_(* &quot;-&quot;??_);_(@_)"/>
    <numFmt numFmtId="164" formatCode="#,##0.00000_);\(#,##0.00000\)"/>
    <numFmt numFmtId="165" formatCode="0.000%"/>
    <numFmt numFmtId="166" formatCode="&quot;$&quot;#,##0.00000"/>
    <numFmt numFmtId="167" formatCode="&quot;$&quot;#,##0.00"/>
    <numFmt numFmtId="168" formatCode="#,##0.0_);\(#,##0.0\)"/>
    <numFmt numFmtId="169" formatCode="&quot;$&quot;#,##0.00000_);\(&quot;$&quot;#,##0.00000\)"/>
    <numFmt numFmtId="170" formatCode="0.00_);\(0.00\)"/>
    <numFmt numFmtId="171" formatCode="&quot;$&quot;#,##0"/>
    <numFmt numFmtId="172" formatCode="_(* #,##0_);_(* \(#,##0\);_(* &quot;-&quot;??_);_(@_)"/>
    <numFmt numFmtId="173" formatCode="0.0%"/>
    <numFmt numFmtId="174" formatCode="[$-409]mmm\-yy;@"/>
    <numFmt numFmtId="175" formatCode="0_);\(0\)"/>
  </numFmts>
  <fonts count="18" x14ac:knownFonts="1">
    <font>
      <sz val="11"/>
      <color theme="1"/>
      <name val="Calibri"/>
      <family val="2"/>
      <scheme val="minor"/>
    </font>
    <font>
      <sz val="11"/>
      <color theme="1"/>
      <name val="Calibri"/>
      <family val="2"/>
      <scheme val="minor"/>
    </font>
    <font>
      <b/>
      <sz val="11"/>
      <name val="Tahoma"/>
      <family val="2"/>
    </font>
    <font>
      <sz val="10"/>
      <name val="Tahoma"/>
      <family val="2"/>
    </font>
    <font>
      <b/>
      <sz val="10"/>
      <name val="Tahoma"/>
      <family val="2"/>
    </font>
    <font>
      <sz val="10"/>
      <name val="Times New Roman"/>
      <family val="1"/>
    </font>
    <font>
      <sz val="9"/>
      <name val="Tahoma"/>
      <family val="2"/>
    </font>
    <font>
      <sz val="8"/>
      <name val="Tahoma"/>
      <family val="2"/>
    </font>
    <font>
      <b/>
      <u/>
      <sz val="10"/>
      <name val="Tahoma"/>
      <family val="2"/>
    </font>
    <font>
      <sz val="11"/>
      <name val="Calibri"/>
      <family val="2"/>
      <scheme val="minor"/>
    </font>
    <font>
      <sz val="11"/>
      <name val="Tahoma"/>
      <family val="2"/>
    </font>
    <font>
      <b/>
      <sz val="9"/>
      <name val="Tahoma"/>
      <family val="2"/>
    </font>
    <font>
      <b/>
      <sz val="8"/>
      <name val="Tahoma"/>
      <family val="2"/>
    </font>
    <font>
      <sz val="8"/>
      <name val="Times New Roman"/>
      <family val="1"/>
    </font>
    <font>
      <sz val="10"/>
      <name val="Arial"/>
      <family val="2"/>
    </font>
    <font>
      <sz val="10"/>
      <name val="MS Sans Serif"/>
      <family val="2"/>
    </font>
    <font>
      <i/>
      <sz val="10"/>
      <name val="Tahoma"/>
      <family val="2"/>
    </font>
    <font>
      <u/>
      <sz val="10"/>
      <name val="Tahoma"/>
      <family val="2"/>
    </font>
  </fonts>
  <fills count="3">
    <fill>
      <patternFill patternType="none"/>
    </fill>
    <fill>
      <patternFill patternType="gray125"/>
    </fill>
    <fill>
      <patternFill patternType="solid">
        <fgColor indexed="22"/>
        <bgColor indexed="64"/>
      </patternFill>
    </fill>
  </fills>
  <borders count="28">
    <border>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double">
        <color indexed="64"/>
      </bottom>
      <diagonal/>
    </border>
  </borders>
  <cellStyleXfs count="15">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174" fontId="14" fillId="0" borderId="0"/>
    <xf numFmtId="174" fontId="14" fillId="0" borderId="0">
      <alignment vertical="top"/>
    </xf>
    <xf numFmtId="44" fontId="1" fillId="0" borderId="0" applyFont="0" applyFill="0" applyBorder="0" applyAlignment="0" applyProtection="0"/>
    <xf numFmtId="174" fontId="15" fillId="0" borderId="0"/>
    <xf numFmtId="0" fontId="15" fillId="0" borderId="0"/>
    <xf numFmtId="0" fontId="15" fillId="0" borderId="0"/>
    <xf numFmtId="43" fontId="14" fillId="0" borderId="0" applyFont="0" applyFill="0" applyBorder="0" applyAlignment="0" applyProtection="0"/>
    <xf numFmtId="174" fontId="14" fillId="0" borderId="0"/>
    <xf numFmtId="174" fontId="14" fillId="0" borderId="0"/>
    <xf numFmtId="0" fontId="14" fillId="0" borderId="0"/>
    <xf numFmtId="9" fontId="5" fillId="0" borderId="0" applyFont="0" applyFill="0" applyBorder="0" applyAlignment="0" applyProtection="0"/>
  </cellStyleXfs>
  <cellXfs count="291">
    <xf numFmtId="0" fontId="0" fillId="0" borderId="0" xfId="0"/>
    <xf numFmtId="0" fontId="2" fillId="0" borderId="0" xfId="0" applyFont="1" applyBorder="1"/>
    <xf numFmtId="0" fontId="3" fillId="0" borderId="0" xfId="0" applyFont="1"/>
    <xf numFmtId="164" fontId="3" fillId="0" borderId="0" xfId="0" applyNumberFormat="1" applyFont="1"/>
    <xf numFmtId="0" fontId="3" fillId="0" borderId="0" xfId="0" applyFont="1" applyBorder="1"/>
    <xf numFmtId="0" fontId="3" fillId="0" borderId="0" xfId="0" applyFont="1" applyFill="1"/>
    <xf numFmtId="0" fontId="4" fillId="0" borderId="0" xfId="0" quotePrefix="1" applyFont="1" applyAlignment="1">
      <alignment horizontal="center"/>
    </xf>
    <xf numFmtId="0" fontId="3" fillId="0" borderId="0" xfId="0" applyFont="1" applyBorder="1" applyAlignment="1">
      <alignment horizontal="center"/>
    </xf>
    <xf numFmtId="0" fontId="3" fillId="0" borderId="0" xfId="0" applyFont="1" applyAlignment="1">
      <alignment horizontal="center"/>
    </xf>
    <xf numFmtId="0" fontId="4" fillId="0" borderId="0" xfId="0" applyFont="1" applyAlignment="1">
      <alignment horizontal="center"/>
    </xf>
    <xf numFmtId="37" fontId="4" fillId="0" borderId="1" xfId="0" applyNumberFormat="1" applyFont="1" applyBorder="1" applyAlignment="1">
      <alignment horizontal="centerContinuous"/>
    </xf>
    <xf numFmtId="0" fontId="4" fillId="0" borderId="2" xfId="0" applyNumberFormat="1" applyFont="1" applyBorder="1" applyAlignment="1">
      <alignment horizontal="centerContinuous"/>
    </xf>
    <xf numFmtId="164" fontId="4" fillId="0" borderId="2" xfId="0" applyNumberFormat="1" applyFont="1" applyBorder="1" applyAlignment="1">
      <alignment horizontal="centerContinuous"/>
    </xf>
    <xf numFmtId="0" fontId="3" fillId="0" borderId="3" xfId="0" applyFont="1" applyBorder="1"/>
    <xf numFmtId="37" fontId="3" fillId="0" borderId="4" xfId="0" applyNumberFormat="1" applyFont="1" applyBorder="1"/>
    <xf numFmtId="0" fontId="3" fillId="0" borderId="5" xfId="0" applyFont="1" applyBorder="1"/>
    <xf numFmtId="164" fontId="3" fillId="0" borderId="5" xfId="0" applyNumberFormat="1" applyFont="1" applyBorder="1"/>
    <xf numFmtId="0" fontId="4" fillId="0" borderId="0" xfId="0" applyFont="1" applyBorder="1" applyAlignment="1">
      <alignment horizontal="center"/>
    </xf>
    <xf numFmtId="165" fontId="3" fillId="0" borderId="4" xfId="2" applyNumberFormat="1" applyFont="1" applyBorder="1" applyAlignment="1">
      <alignment horizontal="right"/>
    </xf>
    <xf numFmtId="0" fontId="3" fillId="0" borderId="5" xfId="0" applyFont="1" applyBorder="1" applyAlignment="1">
      <alignment horizontal="left"/>
    </xf>
    <xf numFmtId="164" fontId="3" fillId="0" borderId="5" xfId="0" applyNumberFormat="1" applyFont="1" applyBorder="1" applyAlignment="1">
      <alignment horizontal="left"/>
    </xf>
    <xf numFmtId="0" fontId="3" fillId="0" borderId="6" xfId="0" applyFont="1" applyBorder="1" applyAlignment="1">
      <alignment horizontal="center"/>
    </xf>
    <xf numFmtId="0" fontId="4" fillId="0" borderId="6" xfId="0" applyFont="1" applyBorder="1" applyAlignment="1">
      <alignment horizontal="center"/>
    </xf>
    <xf numFmtId="0" fontId="3" fillId="0" borderId="7" xfId="0" applyFont="1" applyBorder="1"/>
    <xf numFmtId="37" fontId="4" fillId="0" borderId="8" xfId="0" applyNumberFormat="1" applyFont="1" applyBorder="1"/>
    <xf numFmtId="164" fontId="3" fillId="0" borderId="9" xfId="0" applyNumberFormat="1" applyFont="1" applyBorder="1"/>
    <xf numFmtId="37" fontId="3" fillId="0" borderId="9" xfId="0" applyNumberFormat="1" applyFont="1" applyBorder="1"/>
    <xf numFmtId="0" fontId="4" fillId="0" borderId="0" xfId="0" applyFont="1" applyAlignment="1">
      <alignment horizontal="right"/>
    </xf>
    <xf numFmtId="0" fontId="4" fillId="2" borderId="11" xfId="0" applyFont="1" applyFill="1" applyBorder="1" applyAlignment="1">
      <alignment horizontal="right"/>
    </xf>
    <xf numFmtId="0" fontId="4" fillId="0" borderId="12" xfId="0" applyFont="1" applyBorder="1" applyAlignment="1">
      <alignment horizontal="center"/>
    </xf>
    <xf numFmtId="164" fontId="3" fillId="0" borderId="0" xfId="0" applyNumberFormat="1" applyFont="1" applyBorder="1" applyAlignment="1">
      <alignment horizontal="center"/>
    </xf>
    <xf numFmtId="0" fontId="3" fillId="0" borderId="13" xfId="0" applyFont="1" applyFill="1" applyBorder="1" applyAlignment="1">
      <alignment horizontal="center"/>
    </xf>
    <xf numFmtId="0" fontId="6" fillId="0" borderId="13" xfId="0" applyFont="1" applyFill="1" applyBorder="1" applyAlignment="1">
      <alignment horizontal="center"/>
    </xf>
    <xf numFmtId="0" fontId="4" fillId="0" borderId="14" xfId="0" applyFont="1" applyBorder="1" applyAlignment="1">
      <alignment horizontal="center"/>
    </xf>
    <xf numFmtId="0" fontId="4" fillId="0" borderId="14" xfId="0" applyFont="1" applyFill="1" applyBorder="1" applyAlignment="1">
      <alignment horizontal="center"/>
    </xf>
    <xf numFmtId="0" fontId="4" fillId="2" borderId="16" xfId="0" applyFont="1" applyFill="1" applyBorder="1" applyAlignment="1">
      <alignment horizontal="center"/>
    </xf>
    <xf numFmtId="0" fontId="4" fillId="0" borderId="17" xfId="0" applyFont="1" applyBorder="1" applyAlignment="1">
      <alignment horizontal="center"/>
    </xf>
    <xf numFmtId="164" fontId="4" fillId="0" borderId="14" xfId="0" applyNumberFormat="1" applyFont="1" applyBorder="1" applyAlignment="1">
      <alignment horizontal="center"/>
    </xf>
    <xf numFmtId="0" fontId="3" fillId="0" borderId="18" xfId="0" applyFont="1" applyFill="1" applyBorder="1" applyAlignment="1">
      <alignment horizontal="center"/>
    </xf>
    <xf numFmtId="0" fontId="6" fillId="0" borderId="18" xfId="0" applyFont="1" applyFill="1" applyBorder="1" applyAlignment="1">
      <alignment horizontal="center"/>
    </xf>
    <xf numFmtId="37" fontId="3" fillId="0" borderId="14" xfId="0" applyNumberFormat="1" applyFont="1" applyBorder="1"/>
    <xf numFmtId="166" fontId="3" fillId="0" borderId="14" xfId="0" applyNumberFormat="1" applyFont="1" applyFill="1" applyBorder="1"/>
    <xf numFmtId="167" fontId="3" fillId="0" borderId="14" xfId="0" applyNumberFormat="1" applyFont="1" applyFill="1" applyBorder="1"/>
    <xf numFmtId="7" fontId="3" fillId="0" borderId="14" xfId="0" applyNumberFormat="1" applyFont="1" applyFill="1" applyBorder="1"/>
    <xf numFmtId="167" fontId="3" fillId="0" borderId="14" xfId="0" applyNumberFormat="1" applyFont="1" applyBorder="1"/>
    <xf numFmtId="164" fontId="3" fillId="2" borderId="16" xfId="0" applyNumberFormat="1" applyFont="1" applyFill="1" applyBorder="1"/>
    <xf numFmtId="169" fontId="3" fillId="0" borderId="14" xfId="0" applyNumberFormat="1" applyFont="1" applyBorder="1"/>
    <xf numFmtId="166" fontId="3" fillId="0" borderId="14" xfId="0" applyNumberFormat="1" applyFont="1" applyBorder="1"/>
    <xf numFmtId="7" fontId="3" fillId="0" borderId="14" xfId="0" applyNumberFormat="1" applyFont="1" applyBorder="1"/>
    <xf numFmtId="0" fontId="3" fillId="0" borderId="14" xfId="0" applyFont="1" applyFill="1" applyBorder="1" applyAlignment="1">
      <alignment horizontal="center"/>
    </xf>
    <xf numFmtId="0" fontId="6" fillId="0" borderId="14" xfId="0" applyFont="1" applyFill="1" applyBorder="1" applyAlignment="1">
      <alignment horizontal="center"/>
    </xf>
    <xf numFmtId="0" fontId="3" fillId="0" borderId="0" xfId="0" applyFont="1" applyFill="1" applyBorder="1" applyAlignment="1">
      <alignment horizontal="center"/>
    </xf>
    <xf numFmtId="170" fontId="6" fillId="0" borderId="0" xfId="0" applyNumberFormat="1" applyFont="1" applyFill="1" applyBorder="1" applyAlignment="1">
      <alignment horizontal="center"/>
    </xf>
    <xf numFmtId="37" fontId="3" fillId="0" borderId="0" xfId="0" applyNumberFormat="1" applyFont="1" applyBorder="1"/>
    <xf numFmtId="166" fontId="3" fillId="0" borderId="0" xfId="0" applyNumberFormat="1" applyFont="1" applyBorder="1"/>
    <xf numFmtId="167" fontId="3" fillId="0" borderId="0" xfId="3" quotePrefix="1" applyNumberFormat="1" applyFont="1" applyBorder="1"/>
    <xf numFmtId="7" fontId="3" fillId="0" borderId="0" xfId="0" applyNumberFormat="1" applyFont="1" applyBorder="1"/>
    <xf numFmtId="164" fontId="3" fillId="2" borderId="19" xfId="0" applyNumberFormat="1" applyFont="1" applyFill="1" applyBorder="1"/>
    <xf numFmtId="37" fontId="3" fillId="0" borderId="0" xfId="3" applyNumberFormat="1" applyFont="1" applyBorder="1"/>
    <xf numFmtId="169" fontId="3" fillId="0" borderId="0" xfId="3" applyNumberFormat="1" applyFont="1" applyBorder="1"/>
    <xf numFmtId="170" fontId="6" fillId="0" borderId="14" xfId="0" applyNumberFormat="1" applyFont="1" applyFill="1" applyBorder="1" applyAlignment="1">
      <alignment horizontal="center"/>
    </xf>
    <xf numFmtId="167" fontId="3" fillId="0" borderId="0" xfId="3" applyNumberFormat="1" applyFont="1" applyBorder="1"/>
    <xf numFmtId="37" fontId="3" fillId="0" borderId="0" xfId="3" quotePrefix="1" applyNumberFormat="1" applyFont="1" applyBorder="1"/>
    <xf numFmtId="169" fontId="3" fillId="0" borderId="0" xfId="3" quotePrefix="1" applyNumberFormat="1" applyFont="1" applyBorder="1"/>
    <xf numFmtId="167" fontId="3" fillId="0" borderId="0" xfId="0" applyNumberFormat="1" applyFont="1" applyBorder="1"/>
    <xf numFmtId="169" fontId="3" fillId="0" borderId="0" xfId="0" applyNumberFormat="1" applyFont="1" applyBorder="1"/>
    <xf numFmtId="166" fontId="3" fillId="0" borderId="0" xfId="0" applyNumberFormat="1" applyFont="1" applyBorder="1" applyAlignment="1"/>
    <xf numFmtId="7" fontId="3" fillId="0" borderId="0" xfId="0" applyNumberFormat="1" applyFont="1" applyBorder="1" applyAlignment="1"/>
    <xf numFmtId="164" fontId="3" fillId="2" borderId="19" xfId="0" applyNumberFormat="1" applyFont="1" applyFill="1" applyBorder="1" applyAlignment="1"/>
    <xf numFmtId="166" fontId="3" fillId="0" borderId="0" xfId="0" applyNumberFormat="1" applyFont="1" applyFill="1" applyBorder="1" applyAlignment="1"/>
    <xf numFmtId="7" fontId="3" fillId="0" borderId="0" xfId="0" applyNumberFormat="1" applyFont="1" applyFill="1" applyBorder="1" applyAlignment="1"/>
    <xf numFmtId="166" fontId="3" fillId="0" borderId="14" xfId="0" applyNumberFormat="1" applyFont="1" applyFill="1" applyBorder="1" applyAlignment="1"/>
    <xf numFmtId="7" fontId="3" fillId="0" borderId="14" xfId="0" applyNumberFormat="1" applyFont="1" applyFill="1" applyBorder="1" applyAlignment="1"/>
    <xf numFmtId="164" fontId="3" fillId="2" borderId="16" xfId="0" applyNumberFormat="1" applyFont="1" applyFill="1" applyBorder="1" applyAlignment="1"/>
    <xf numFmtId="166" fontId="3" fillId="0" borderId="18" xfId="0" applyNumberFormat="1" applyFont="1" applyFill="1" applyBorder="1" applyAlignment="1"/>
    <xf numFmtId="7" fontId="3" fillId="0" borderId="18" xfId="0" applyNumberFormat="1" applyFont="1" applyFill="1" applyBorder="1" applyAlignment="1"/>
    <xf numFmtId="164" fontId="3" fillId="2" borderId="20" xfId="0" applyNumberFormat="1" applyFont="1" applyFill="1" applyBorder="1" applyAlignment="1"/>
    <xf numFmtId="0" fontId="7" fillId="0" borderId="18" xfId="0" applyFont="1" applyFill="1" applyBorder="1" applyAlignment="1">
      <alignment horizontal="center"/>
    </xf>
    <xf numFmtId="166" fontId="3" fillId="0" borderId="14" xfId="0" applyNumberFormat="1" applyFont="1" applyBorder="1" applyAlignment="1"/>
    <xf numFmtId="7" fontId="3" fillId="0" borderId="14" xfId="0" applyNumberFormat="1" applyFont="1" applyBorder="1" applyAlignment="1"/>
    <xf numFmtId="39" fontId="3" fillId="0" borderId="14" xfId="0" applyNumberFormat="1" applyFont="1" applyBorder="1"/>
    <xf numFmtId="37" fontId="3" fillId="0" borderId="0" xfId="0" applyNumberFormat="1" applyFont="1"/>
    <xf numFmtId="171" fontId="3" fillId="0" borderId="0" xfId="0" applyNumberFormat="1" applyFont="1"/>
    <xf numFmtId="5" fontId="3" fillId="0" borderId="0" xfId="0" applyNumberFormat="1" applyFont="1"/>
    <xf numFmtId="0" fontId="8" fillId="0" borderId="0" xfId="0" applyFont="1"/>
    <xf numFmtId="0" fontId="4" fillId="0" borderId="21" xfId="0" applyFont="1" applyBorder="1"/>
    <xf numFmtId="0" fontId="3" fillId="2" borderId="5" xfId="0" applyFont="1" applyFill="1" applyBorder="1"/>
    <xf numFmtId="0" fontId="3" fillId="0" borderId="5" xfId="0" applyFont="1" applyFill="1" applyBorder="1" applyAlignment="1">
      <alignment horizontal="center"/>
    </xf>
    <xf numFmtId="164" fontId="3" fillId="2" borderId="5" xfId="0" applyNumberFormat="1" applyFont="1" applyFill="1" applyBorder="1"/>
    <xf numFmtId="0" fontId="7" fillId="0" borderId="5" xfId="0" applyFont="1" applyFill="1" applyBorder="1" applyAlignment="1">
      <alignment horizontal="center"/>
    </xf>
    <xf numFmtId="0" fontId="7" fillId="0" borderId="0" xfId="0" applyFont="1"/>
    <xf numFmtId="0" fontId="9" fillId="0" borderId="0" xfId="0" applyFont="1"/>
    <xf numFmtId="0" fontId="4" fillId="0" borderId="0" xfId="0" applyFont="1" applyFill="1" applyBorder="1"/>
    <xf numFmtId="0" fontId="4" fillId="0" borderId="0" xfId="0" applyFont="1" applyFill="1"/>
    <xf numFmtId="168" fontId="3" fillId="0" borderId="17" xfId="0" applyNumberFormat="1" applyFont="1" applyBorder="1" applyAlignment="1">
      <alignment horizontal="center"/>
    </xf>
    <xf numFmtId="168" fontId="3" fillId="0" borderId="12" xfId="0" applyNumberFormat="1" applyFont="1" applyBorder="1" applyAlignment="1">
      <alignment horizontal="center"/>
    </xf>
    <xf numFmtId="166" fontId="3" fillId="0" borderId="0" xfId="0" applyNumberFormat="1" applyFont="1"/>
    <xf numFmtId="167" fontId="3" fillId="0" borderId="0" xfId="0" applyNumberFormat="1" applyFont="1"/>
    <xf numFmtId="168" fontId="3" fillId="0" borderId="0" xfId="0" applyNumberFormat="1" applyFont="1" applyAlignment="1">
      <alignment horizontal="center"/>
    </xf>
    <xf numFmtId="172" fontId="3" fillId="0" borderId="0" xfId="1" applyNumberFormat="1" applyFont="1" applyAlignment="1">
      <alignment horizontal="center"/>
    </xf>
    <xf numFmtId="10" fontId="3" fillId="0" borderId="0" xfId="2" applyNumberFormat="1" applyFont="1" applyAlignment="1">
      <alignment horizontal="center"/>
    </xf>
    <xf numFmtId="39" fontId="3" fillId="0" borderId="0" xfId="0" applyNumberFormat="1" applyFont="1"/>
    <xf numFmtId="39" fontId="3" fillId="0" borderId="0" xfId="0" applyNumberFormat="1" applyFont="1" applyFill="1"/>
    <xf numFmtId="7" fontId="3" fillId="0" borderId="0" xfId="0" applyNumberFormat="1" applyFont="1" applyFill="1"/>
    <xf numFmtId="0" fontId="2" fillId="0" borderId="0" xfId="0" applyFont="1" applyBorder="1" applyAlignment="1">
      <alignment horizontal="left"/>
    </xf>
    <xf numFmtId="0" fontId="2" fillId="0" borderId="0" xfId="0" applyFont="1" applyBorder="1" applyAlignment="1">
      <alignment horizontal="centerContinuous"/>
    </xf>
    <xf numFmtId="7" fontId="2" fillId="0" borderId="0" xfId="0" applyNumberFormat="1" applyFont="1" applyBorder="1" applyAlignment="1">
      <alignment horizontal="center"/>
    </xf>
    <xf numFmtId="0" fontId="10" fillId="0" borderId="0" xfId="0" applyFont="1" applyBorder="1"/>
    <xf numFmtId="0" fontId="10" fillId="0" borderId="0" xfId="0" applyFont="1"/>
    <xf numFmtId="14" fontId="3" fillId="0" borderId="0" xfId="0" applyNumberFormat="1" applyFont="1" applyAlignment="1">
      <alignment horizontal="center"/>
    </xf>
    <xf numFmtId="14" fontId="3" fillId="0" borderId="22" xfId="0" applyNumberFormat="1" applyFont="1" applyBorder="1" applyAlignment="1">
      <alignment horizontal="center"/>
    </xf>
    <xf numFmtId="14" fontId="3" fillId="0" borderId="23" xfId="0" applyNumberFormat="1" applyFont="1"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center"/>
    </xf>
    <xf numFmtId="0" fontId="4" fillId="0" borderId="0" xfId="0" applyFont="1" applyFill="1" applyAlignment="1">
      <alignment horizontal="center"/>
    </xf>
    <xf numFmtId="0" fontId="4" fillId="0" borderId="23" xfId="0" applyFont="1" applyFill="1" applyBorder="1" applyAlignment="1">
      <alignment horizontal="center"/>
    </xf>
    <xf numFmtId="0" fontId="4" fillId="0" borderId="25" xfId="0" applyFont="1" applyFill="1" applyBorder="1" applyAlignment="1">
      <alignment horizontal="center"/>
    </xf>
    <xf numFmtId="164" fontId="3" fillId="0" borderId="14" xfId="0" applyNumberFormat="1" applyFont="1" applyBorder="1" applyAlignment="1">
      <alignment horizontal="center"/>
    </xf>
    <xf numFmtId="168" fontId="3" fillId="0" borderId="14" xfId="0" applyNumberFormat="1" applyFont="1" applyBorder="1"/>
    <xf numFmtId="173" fontId="3" fillId="0" borderId="25" xfId="2" applyNumberFormat="1" applyFont="1" applyBorder="1"/>
    <xf numFmtId="37" fontId="3" fillId="0" borderId="0" xfId="0" applyNumberFormat="1" applyFont="1" applyBorder="1" applyAlignment="1">
      <alignment horizontal="center"/>
    </xf>
    <xf numFmtId="168" fontId="3" fillId="0" borderId="0" xfId="0" applyNumberFormat="1" applyFont="1" applyBorder="1"/>
    <xf numFmtId="173" fontId="3" fillId="0" borderId="23" xfId="2" applyNumberFormat="1" applyFont="1" applyBorder="1"/>
    <xf numFmtId="170" fontId="11" fillId="0" borderId="14" xfId="0" applyNumberFormat="1" applyFont="1" applyFill="1" applyBorder="1" applyAlignment="1">
      <alignment horizontal="center"/>
    </xf>
    <xf numFmtId="37" fontId="4" fillId="0" borderId="14" xfId="0" applyNumberFormat="1" applyFont="1" applyBorder="1"/>
    <xf numFmtId="37" fontId="4" fillId="0" borderId="14" xfId="0" applyNumberFormat="1" applyFont="1" applyBorder="1" applyAlignment="1">
      <alignment horizontal="center"/>
    </xf>
    <xf numFmtId="168" fontId="4" fillId="0" borderId="14" xfId="0" applyNumberFormat="1" applyFont="1" applyBorder="1"/>
    <xf numFmtId="169" fontId="4" fillId="0" borderId="14" xfId="0" applyNumberFormat="1" applyFont="1" applyBorder="1"/>
    <xf numFmtId="7" fontId="4" fillId="0" borderId="14" xfId="0" applyNumberFormat="1" applyFont="1" applyBorder="1"/>
    <xf numFmtId="173" fontId="4" fillId="0" borderId="25" xfId="2" applyNumberFormat="1" applyFont="1" applyBorder="1"/>
    <xf numFmtId="168" fontId="4" fillId="0" borderId="0" xfId="0" applyNumberFormat="1" applyFont="1" applyBorder="1"/>
    <xf numFmtId="37" fontId="3" fillId="0" borderId="0" xfId="0" applyNumberFormat="1" applyFont="1" applyBorder="1" applyAlignment="1"/>
    <xf numFmtId="168" fontId="3" fillId="0" borderId="0" xfId="0" applyNumberFormat="1" applyFont="1" applyBorder="1" applyAlignment="1"/>
    <xf numFmtId="169" fontId="3" fillId="0" borderId="0" xfId="0" applyNumberFormat="1" applyFont="1" applyBorder="1" applyAlignment="1"/>
    <xf numFmtId="37" fontId="3" fillId="0" borderId="0" xfId="0" applyNumberFormat="1" applyFont="1" applyFill="1" applyBorder="1" applyAlignment="1"/>
    <xf numFmtId="168" fontId="3" fillId="0" borderId="0" xfId="0" applyNumberFormat="1" applyFont="1" applyFill="1" applyBorder="1" applyAlignment="1"/>
    <xf numFmtId="169" fontId="3" fillId="0" borderId="0" xfId="0" applyNumberFormat="1" applyFont="1" applyFill="1" applyBorder="1" applyAlignment="1"/>
    <xf numFmtId="169" fontId="4" fillId="0" borderId="0" xfId="0" applyNumberFormat="1" applyFont="1" applyBorder="1"/>
    <xf numFmtId="173" fontId="4" fillId="0" borderId="23" xfId="2" applyNumberFormat="1" applyFont="1" applyBorder="1"/>
    <xf numFmtId="37" fontId="3" fillId="0" borderId="18" xfId="0" applyNumberFormat="1" applyFont="1" applyFill="1" applyBorder="1" applyAlignment="1"/>
    <xf numFmtId="164" fontId="3" fillId="0" borderId="18" xfId="0" applyNumberFormat="1" applyFont="1" applyFill="1" applyBorder="1" applyAlignment="1">
      <alignment horizontal="center"/>
    </xf>
    <xf numFmtId="168" fontId="3" fillId="0" borderId="18" xfId="0" applyNumberFormat="1" applyFont="1" applyFill="1" applyBorder="1" applyAlignment="1"/>
    <xf numFmtId="169" fontId="3" fillId="0" borderId="18" xfId="0" applyNumberFormat="1" applyFont="1" applyFill="1" applyBorder="1" applyAlignment="1"/>
    <xf numFmtId="169" fontId="3" fillId="0" borderId="18" xfId="0" applyNumberFormat="1" applyFont="1" applyBorder="1"/>
    <xf numFmtId="173" fontId="3" fillId="0" borderId="26" xfId="2" applyNumberFormat="1" applyFont="1" applyBorder="1"/>
    <xf numFmtId="37" fontId="3" fillId="0" borderId="14" xfId="0" applyNumberFormat="1" applyFont="1" applyFill="1" applyBorder="1" applyAlignment="1"/>
    <xf numFmtId="168" fontId="3" fillId="0" borderId="14" xfId="0" applyNumberFormat="1" applyFont="1" applyFill="1" applyBorder="1" applyAlignment="1"/>
    <xf numFmtId="169" fontId="3" fillId="0" borderId="14" xfId="0" applyNumberFormat="1" applyFont="1" applyFill="1" applyBorder="1" applyAlignment="1"/>
    <xf numFmtId="37" fontId="3" fillId="0" borderId="14" xfId="0" applyNumberFormat="1" applyFont="1" applyBorder="1" applyAlignment="1"/>
    <xf numFmtId="168" fontId="3" fillId="0" borderId="14" xfId="0" applyNumberFormat="1" applyFont="1" applyBorder="1" applyAlignment="1"/>
    <xf numFmtId="164" fontId="3" fillId="0" borderId="14" xfId="0" applyNumberFormat="1" applyFont="1" applyBorder="1" applyAlignment="1"/>
    <xf numFmtId="39" fontId="3" fillId="0" borderId="24" xfId="0" applyNumberFormat="1" applyFont="1" applyBorder="1"/>
    <xf numFmtId="0" fontId="3" fillId="0" borderId="21" xfId="0" applyFont="1" applyBorder="1"/>
    <xf numFmtId="0" fontId="3" fillId="2" borderId="5" xfId="0" applyFont="1" applyFill="1" applyBorder="1" applyAlignment="1">
      <alignment horizontal="center"/>
    </xf>
    <xf numFmtId="14" fontId="3" fillId="0" borderId="0" xfId="0" applyNumberFormat="1" applyFont="1" applyFill="1" applyAlignment="1">
      <alignment horizontal="center"/>
    </xf>
    <xf numFmtId="7" fontId="4" fillId="0" borderId="0" xfId="0" applyNumberFormat="1" applyFont="1" applyBorder="1"/>
    <xf numFmtId="39" fontId="3" fillId="0" borderId="14" xfId="0" applyNumberFormat="1" applyFont="1" applyBorder="1" applyAlignment="1"/>
    <xf numFmtId="0" fontId="7" fillId="2" borderId="5" xfId="0" applyFont="1" applyFill="1" applyBorder="1" applyAlignment="1">
      <alignment horizontal="center"/>
    </xf>
    <xf numFmtId="174" fontId="4" fillId="0" borderId="0" xfId="4" applyFont="1" applyFill="1"/>
    <xf numFmtId="174" fontId="3" fillId="0" borderId="0" xfId="4" applyFont="1" applyFill="1"/>
    <xf numFmtId="10" fontId="3" fillId="0" borderId="0" xfId="4" applyNumberFormat="1" applyFont="1" applyFill="1" applyAlignment="1">
      <alignment horizontal="center"/>
    </xf>
    <xf numFmtId="174" fontId="4" fillId="0" borderId="0" xfId="4" applyFont="1" applyFill="1" applyAlignment="1">
      <alignment horizontal="center"/>
    </xf>
    <xf numFmtId="174" fontId="4" fillId="0" borderId="0" xfId="4" applyFont="1" applyFill="1" applyBorder="1"/>
    <xf numFmtId="174" fontId="4" fillId="0" borderId="0" xfId="4" applyFont="1" applyFill="1" applyBorder="1" applyAlignment="1">
      <alignment horizontal="center"/>
    </xf>
    <xf numFmtId="174" fontId="4" fillId="0" borderId="0" xfId="4" quotePrefix="1" applyFont="1" applyFill="1" applyBorder="1" applyAlignment="1">
      <alignment horizontal="center"/>
    </xf>
    <xf numFmtId="174" fontId="4" fillId="0" borderId="0" xfId="4" applyNumberFormat="1" applyFont="1" applyFill="1" applyAlignment="1">
      <alignment horizontal="center"/>
    </xf>
    <xf numFmtId="14" fontId="4" fillId="0" borderId="14" xfId="4" quotePrefix="1" applyNumberFormat="1" applyFont="1" applyFill="1" applyBorder="1" applyAlignment="1">
      <alignment horizontal="center"/>
    </xf>
    <xf numFmtId="174" fontId="4" fillId="0" borderId="14" xfId="4" applyFont="1" applyFill="1" applyBorder="1" applyAlignment="1">
      <alignment horizontal="center"/>
    </xf>
    <xf numFmtId="14" fontId="4" fillId="0" borderId="14" xfId="4" applyNumberFormat="1" applyFont="1" applyFill="1" applyBorder="1" applyAlignment="1">
      <alignment horizontal="center"/>
    </xf>
    <xf numFmtId="174" fontId="4" fillId="0" borderId="14" xfId="4" applyNumberFormat="1" applyFont="1" applyFill="1" applyBorder="1" applyAlignment="1">
      <alignment horizontal="center"/>
    </xf>
    <xf numFmtId="14" fontId="4" fillId="0" borderId="0" xfId="4" applyNumberFormat="1" applyFont="1" applyFill="1" applyBorder="1" applyAlignment="1">
      <alignment horizontal="center"/>
    </xf>
    <xf numFmtId="174" fontId="3" fillId="0" borderId="0" xfId="4" applyFont="1" applyFill="1" applyBorder="1"/>
    <xf numFmtId="174" fontId="7" fillId="0" borderId="0" xfId="4" applyFont="1" applyFill="1" applyAlignment="1">
      <alignment horizontal="center"/>
    </xf>
    <xf numFmtId="37" fontId="3" fillId="0" borderId="0" xfId="4" applyNumberFormat="1" applyFont="1" applyFill="1" applyBorder="1"/>
    <xf numFmtId="37" fontId="3" fillId="0" borderId="14" xfId="4" applyNumberFormat="1" applyFont="1" applyFill="1" applyBorder="1"/>
    <xf numFmtId="37" fontId="3" fillId="0" borderId="0" xfId="4" quotePrefix="1" applyNumberFormat="1" applyFont="1" applyFill="1" applyBorder="1"/>
    <xf numFmtId="37" fontId="3" fillId="0" borderId="0" xfId="5" applyNumberFormat="1" applyFont="1" applyFill="1" applyBorder="1">
      <alignment vertical="top"/>
    </xf>
    <xf numFmtId="37" fontId="3" fillId="0" borderId="14" xfId="5" applyNumberFormat="1" applyFont="1" applyFill="1" applyBorder="1">
      <alignment vertical="top"/>
    </xf>
    <xf numFmtId="15" fontId="4" fillId="0" borderId="0" xfId="4" applyNumberFormat="1" applyFont="1" applyFill="1"/>
    <xf numFmtId="15" fontId="4" fillId="0" borderId="0" xfId="4" quotePrefix="1" applyNumberFormat="1" applyFont="1" applyFill="1"/>
    <xf numFmtId="15" fontId="4" fillId="0" borderId="0" xfId="4" quotePrefix="1" applyNumberFormat="1" applyFont="1" applyFill="1" applyBorder="1"/>
    <xf numFmtId="37" fontId="7" fillId="0" borderId="0" xfId="4" applyNumberFormat="1" applyFont="1" applyFill="1" applyBorder="1" applyAlignment="1">
      <alignment horizontal="center"/>
    </xf>
    <xf numFmtId="174" fontId="4" fillId="0" borderId="18" xfId="4" applyFont="1" applyFill="1" applyBorder="1" applyAlignment="1">
      <alignment horizontal="left" indent="1"/>
    </xf>
    <xf numFmtId="37" fontId="3" fillId="0" borderId="0" xfId="4" applyNumberFormat="1" applyFont="1" applyFill="1"/>
    <xf numFmtId="174" fontId="2" fillId="0" borderId="0" xfId="4" applyFont="1" applyFill="1" applyBorder="1"/>
    <xf numFmtId="0" fontId="9" fillId="0" borderId="0" xfId="0" applyFont="1" applyFill="1"/>
    <xf numFmtId="10" fontId="12" fillId="0" borderId="20" xfId="2" applyNumberFormat="1" applyFont="1" applyFill="1" applyBorder="1" applyAlignment="1">
      <alignment horizontal="center"/>
    </xf>
    <xf numFmtId="37" fontId="7" fillId="0" borderId="0" xfId="7" applyNumberFormat="1" applyFont="1"/>
    <xf numFmtId="174" fontId="3" fillId="0" borderId="0" xfId="7" applyFont="1"/>
    <xf numFmtId="174" fontId="3" fillId="0" borderId="0" xfId="7" applyFont="1" applyFill="1" applyAlignment="1">
      <alignment horizontal="left"/>
    </xf>
    <xf numFmtId="43" fontId="3" fillId="0" borderId="0" xfId="1" applyFont="1"/>
    <xf numFmtId="0" fontId="3" fillId="0" borderId="0" xfId="7" applyNumberFormat="1" applyFont="1" applyFill="1" applyAlignment="1">
      <alignment horizontal="left"/>
    </xf>
    <xf numFmtId="174" fontId="3" fillId="0" borderId="0" xfId="7" applyFont="1" applyFill="1"/>
    <xf numFmtId="37" fontId="7" fillId="0" borderId="0" xfId="7" applyNumberFormat="1" applyFont="1" applyAlignment="1">
      <alignment horizontal="center"/>
    </xf>
    <xf numFmtId="174" fontId="3" fillId="0" borderId="0" xfId="7" applyFont="1" applyAlignment="1">
      <alignment horizontal="center"/>
    </xf>
    <xf numFmtId="175" fontId="3" fillId="0" borderId="0" xfId="7" applyNumberFormat="1" applyFont="1" applyAlignment="1">
      <alignment horizontal="center"/>
    </xf>
    <xf numFmtId="39" fontId="3" fillId="0" borderId="0" xfId="7" applyNumberFormat="1" applyFont="1"/>
    <xf numFmtId="39" fontId="3" fillId="0" borderId="0" xfId="7" applyNumberFormat="1" applyFont="1" applyAlignment="1">
      <alignment horizontal="center"/>
    </xf>
    <xf numFmtId="174" fontId="3" fillId="0" borderId="14" xfId="7" applyFont="1" applyBorder="1" applyAlignment="1">
      <alignment horizontal="center"/>
    </xf>
    <xf numFmtId="39" fontId="3" fillId="0" borderId="14" xfId="7" applyNumberFormat="1" applyFont="1" applyBorder="1" applyAlignment="1">
      <alignment horizontal="center"/>
    </xf>
    <xf numFmtId="174" fontId="3" fillId="0" borderId="0" xfId="7" applyFont="1" applyAlignment="1">
      <alignment horizontal="left"/>
    </xf>
    <xf numFmtId="174" fontId="3" fillId="0" borderId="0" xfId="7" applyNumberFormat="1" applyFont="1"/>
    <xf numFmtId="39" fontId="3" fillId="0" borderId="0" xfId="1" applyNumberFormat="1" applyFont="1"/>
    <xf numFmtId="39" fontId="3" fillId="0" borderId="0" xfId="7" applyNumberFormat="1" applyFont="1" applyBorder="1"/>
    <xf numFmtId="39" fontId="3" fillId="0" borderId="0" xfId="1" applyNumberFormat="1" applyFont="1" applyBorder="1"/>
    <xf numFmtId="174" fontId="3" fillId="0" borderId="0" xfId="7" applyFont="1" applyBorder="1"/>
    <xf numFmtId="174" fontId="3" fillId="0" borderId="6" xfId="7" applyNumberFormat="1" applyFont="1" applyBorder="1"/>
    <xf numFmtId="174" fontId="3" fillId="0" borderId="6" xfId="7" applyFont="1" applyBorder="1"/>
    <xf numFmtId="39" fontId="3" fillId="0" borderId="6" xfId="7" applyNumberFormat="1" applyFont="1" applyBorder="1"/>
    <xf numFmtId="39" fontId="3" fillId="0" borderId="6" xfId="1" applyNumberFormat="1" applyFont="1" applyBorder="1"/>
    <xf numFmtId="3" fontId="4" fillId="0" borderId="0" xfId="7" applyNumberFormat="1" applyFont="1" applyAlignment="1">
      <alignment horizontal="center"/>
    </xf>
    <xf numFmtId="3" fontId="4" fillId="0" borderId="6" xfId="7" applyNumberFormat="1" applyFont="1" applyBorder="1" applyAlignment="1">
      <alignment horizontal="center"/>
    </xf>
    <xf numFmtId="39" fontId="3" fillId="0" borderId="0" xfId="1" applyNumberFormat="1" applyFont="1" applyFill="1"/>
    <xf numFmtId="37" fontId="7" fillId="0" borderId="6" xfId="7" applyNumberFormat="1" applyFont="1" applyBorder="1" applyAlignment="1">
      <alignment horizontal="center"/>
    </xf>
    <xf numFmtId="43" fontId="3" fillId="0" borderId="6" xfId="1" applyFont="1" applyBorder="1"/>
    <xf numFmtId="3" fontId="4" fillId="0" borderId="0" xfId="7" applyNumberFormat="1" applyFont="1" applyBorder="1" applyAlignment="1">
      <alignment horizontal="center"/>
    </xf>
    <xf numFmtId="39" fontId="3" fillId="0" borderId="6" xfId="1" applyNumberFormat="1" applyFont="1" applyFill="1" applyBorder="1"/>
    <xf numFmtId="174" fontId="3" fillId="0" borderId="0" xfId="7" applyFont="1" applyFill="1" applyBorder="1"/>
    <xf numFmtId="10" fontId="3" fillId="0" borderId="0" xfId="2" applyNumberFormat="1" applyFont="1" applyFill="1" applyBorder="1"/>
    <xf numFmtId="39" fontId="3" fillId="0" borderId="0" xfId="1" applyNumberFormat="1" applyFont="1" applyFill="1" applyBorder="1"/>
    <xf numFmtId="39" fontId="3" fillId="0" borderId="0" xfId="7" applyNumberFormat="1" applyFont="1" applyFill="1" applyBorder="1"/>
    <xf numFmtId="43" fontId="3" fillId="0" borderId="0" xfId="1" applyFont="1" applyFill="1"/>
    <xf numFmtId="10" fontId="3" fillId="0" borderId="0" xfId="2" applyNumberFormat="1" applyFont="1" applyBorder="1"/>
    <xf numFmtId="172" fontId="3" fillId="0" borderId="0" xfId="1" applyNumberFormat="1" applyFont="1" applyBorder="1"/>
    <xf numFmtId="0" fontId="16" fillId="0" borderId="0" xfId="9" applyFont="1"/>
    <xf numFmtId="174" fontId="4" fillId="0" borderId="0" xfId="7" quotePrefix="1" applyFont="1" applyAlignment="1">
      <alignment horizontal="center"/>
    </xf>
    <xf numFmtId="10" fontId="3" fillId="0" borderId="6" xfId="2" applyNumberFormat="1" applyFont="1" applyBorder="1"/>
    <xf numFmtId="37" fontId="7" fillId="0" borderId="0" xfId="7" applyNumberFormat="1" applyFont="1" applyFill="1" applyAlignment="1">
      <alignment horizontal="center"/>
    </xf>
    <xf numFmtId="43" fontId="3" fillId="0" borderId="0" xfId="10" applyFont="1" applyFill="1"/>
    <xf numFmtId="174" fontId="4" fillId="0" borderId="0" xfId="7" quotePrefix="1" applyFont="1" applyBorder="1" applyAlignment="1">
      <alignment horizontal="center"/>
    </xf>
    <xf numFmtId="43" fontId="3" fillId="0" borderId="0" xfId="1" applyFont="1" applyBorder="1"/>
    <xf numFmtId="174" fontId="4" fillId="0" borderId="0" xfId="7" applyNumberFormat="1" applyFont="1"/>
    <xf numFmtId="4" fontId="3" fillId="0" borderId="0" xfId="7" applyNumberFormat="1" applyFont="1"/>
    <xf numFmtId="174" fontId="8" fillId="0" borderId="0" xfId="7" applyFont="1"/>
    <xf numFmtId="174" fontId="3" fillId="0" borderId="0" xfId="7" quotePrefix="1" applyFont="1"/>
    <xf numFmtId="39" fontId="3" fillId="0" borderId="0" xfId="2" applyNumberFormat="1" applyFont="1" applyBorder="1"/>
    <xf numFmtId="39" fontId="3" fillId="0" borderId="6" xfId="2" applyNumberFormat="1" applyFont="1" applyBorder="1"/>
    <xf numFmtId="39" fontId="3" fillId="0" borderId="0" xfId="7" applyNumberFormat="1" applyFont="1" applyFill="1"/>
    <xf numFmtId="39" fontId="3" fillId="0" borderId="0" xfId="8" applyNumberFormat="1" applyFont="1" applyFill="1"/>
    <xf numFmtId="39" fontId="3" fillId="0" borderId="6" xfId="7" applyNumberFormat="1" applyFont="1" applyFill="1" applyBorder="1"/>
    <xf numFmtId="39" fontId="3" fillId="0" borderId="6" xfId="9" applyNumberFormat="1" applyFont="1" applyFill="1" applyBorder="1"/>
    <xf numFmtId="39" fontId="3" fillId="0" borderId="0" xfId="9" applyNumberFormat="1" applyFont="1" applyFill="1"/>
    <xf numFmtId="37" fontId="3" fillId="0" borderId="0" xfId="7" applyNumberFormat="1" applyFont="1"/>
    <xf numFmtId="10" fontId="3" fillId="0" borderId="0" xfId="2" applyNumberFormat="1" applyFont="1"/>
    <xf numFmtId="10" fontId="3" fillId="0" borderId="0" xfId="2" applyNumberFormat="1" applyFont="1" applyFill="1"/>
    <xf numFmtId="0" fontId="3" fillId="0" borderId="0" xfId="9" applyFont="1" applyFill="1"/>
    <xf numFmtId="174" fontId="3" fillId="0" borderId="0" xfId="9" applyNumberFormat="1" applyFont="1" applyFill="1"/>
    <xf numFmtId="43" fontId="3" fillId="0" borderId="0" xfId="9" applyNumberFormat="1" applyFont="1" applyFill="1"/>
    <xf numFmtId="39" fontId="3" fillId="0" borderId="0" xfId="9" applyNumberFormat="1" applyFont="1" applyFill="1" applyBorder="1"/>
    <xf numFmtId="39" fontId="3" fillId="0" borderId="0" xfId="10" applyNumberFormat="1" applyFont="1" applyFill="1"/>
    <xf numFmtId="0" fontId="16" fillId="0" borderId="0" xfId="9" applyFont="1" applyFill="1"/>
    <xf numFmtId="174" fontId="17" fillId="0" borderId="0" xfId="7" applyFont="1"/>
    <xf numFmtId="10" fontId="3" fillId="0" borderId="0" xfId="7" applyNumberFormat="1" applyFont="1"/>
    <xf numFmtId="39" fontId="3" fillId="0" borderId="0" xfId="7" applyNumberFormat="1" applyFont="1" applyAlignment="1">
      <alignment horizontal="left"/>
    </xf>
    <xf numFmtId="10" fontId="3" fillId="0" borderId="0" xfId="7" applyNumberFormat="1" applyFont="1" applyAlignment="1">
      <alignment horizontal="center"/>
    </xf>
    <xf numFmtId="10" fontId="3" fillId="0" borderId="14" xfId="7" applyNumberFormat="1" applyFont="1" applyBorder="1" applyAlignment="1">
      <alignment horizontal="center"/>
    </xf>
    <xf numFmtId="10" fontId="3" fillId="0" borderId="0" xfId="1" applyNumberFormat="1" applyFont="1"/>
    <xf numFmtId="10" fontId="3" fillId="0" borderId="0" xfId="1" applyNumberFormat="1" applyFont="1" applyBorder="1"/>
    <xf numFmtId="10" fontId="3" fillId="0" borderId="0" xfId="1" applyNumberFormat="1" applyFont="1" applyFill="1" applyBorder="1"/>
    <xf numFmtId="10" fontId="3" fillId="0" borderId="0" xfId="0" applyNumberFormat="1" applyFont="1"/>
    <xf numFmtId="39" fontId="3" fillId="0" borderId="0" xfId="11" applyNumberFormat="1" applyFont="1"/>
    <xf numFmtId="39" fontId="3" fillId="0" borderId="0" xfId="12" applyNumberFormat="1" applyFont="1"/>
    <xf numFmtId="39" fontId="3" fillId="0" borderId="0" xfId="8" applyNumberFormat="1" applyFont="1" applyFill="1" applyBorder="1"/>
    <xf numFmtId="37" fontId="3" fillId="0" borderId="0" xfId="7" applyNumberFormat="1" applyFont="1" applyAlignment="1">
      <alignment horizontal="center"/>
    </xf>
    <xf numFmtId="10" fontId="3" fillId="0" borderId="0" xfId="7" applyNumberFormat="1" applyFont="1" applyFill="1"/>
    <xf numFmtId="37" fontId="3" fillId="0" borderId="0" xfId="0" applyNumberFormat="1" applyFont="1" applyFill="1"/>
    <xf numFmtId="37" fontId="3" fillId="0" borderId="0" xfId="7" applyNumberFormat="1" applyFont="1" applyFill="1"/>
    <xf numFmtId="10" fontId="3" fillId="0" borderId="0" xfId="14" applyNumberFormat="1" applyFont="1" applyFill="1" applyBorder="1"/>
    <xf numFmtId="39" fontId="3" fillId="0" borderId="0" xfId="10" applyNumberFormat="1" applyFont="1" applyFill="1" applyBorder="1"/>
    <xf numFmtId="0" fontId="4" fillId="0" borderId="0" xfId="9" quotePrefix="1" applyFont="1" applyFill="1" applyAlignment="1">
      <alignment horizontal="center"/>
    </xf>
    <xf numFmtId="2" fontId="3" fillId="0" borderId="0" xfId="7" applyNumberFormat="1" applyFont="1"/>
    <xf numFmtId="39" fontId="3" fillId="0" borderId="0" xfId="12" applyNumberFormat="1" applyFont="1" applyAlignment="1">
      <alignment horizontal="right"/>
    </xf>
    <xf numFmtId="39" fontId="3" fillId="0" borderId="0" xfId="13" applyNumberFormat="1" applyFont="1" applyFill="1"/>
    <xf numFmtId="0" fontId="4" fillId="0" borderId="0" xfId="0" applyFont="1"/>
    <xf numFmtId="0" fontId="8" fillId="0" borderId="0" xfId="0" applyFont="1" applyAlignment="1">
      <alignment horizontal="center"/>
    </xf>
    <xf numFmtId="0" fontId="17" fillId="0" borderId="0" xfId="0" applyFont="1"/>
    <xf numFmtId="5" fontId="4" fillId="0" borderId="27" xfId="0" applyNumberFormat="1" applyFont="1" applyBorder="1"/>
    <xf numFmtId="0" fontId="4" fillId="0" borderId="0" xfId="0" quotePrefix="1" applyFont="1"/>
    <xf numFmtId="0" fontId="3" fillId="0" borderId="0" xfId="0" quotePrefix="1" applyFont="1"/>
    <xf numFmtId="5" fontId="4" fillId="0" borderId="0" xfId="6" applyNumberFormat="1" applyFont="1"/>
    <xf numFmtId="37" fontId="4" fillId="0" borderId="0" xfId="0" applyNumberFormat="1" applyFont="1"/>
    <xf numFmtId="10" fontId="4" fillId="0" borderId="0" xfId="14" applyNumberFormat="1" applyFont="1"/>
    <xf numFmtId="0" fontId="2" fillId="0" borderId="0" xfId="0" applyFont="1" applyFill="1" applyBorder="1"/>
    <xf numFmtId="0" fontId="7" fillId="0" borderId="0" xfId="0" applyFont="1" applyFill="1"/>
    <xf numFmtId="37" fontId="3" fillId="0" borderId="14" xfId="0" applyNumberFormat="1" applyFont="1" applyFill="1" applyBorder="1"/>
    <xf numFmtId="0" fontId="4" fillId="0" borderId="10" xfId="0" applyFont="1" applyBorder="1" applyAlignment="1">
      <alignment horizontal="center" wrapText="1"/>
    </xf>
    <xf numFmtId="0" fontId="9" fillId="0" borderId="15" xfId="0" applyFont="1" applyBorder="1" applyAlignment="1">
      <alignment horizontal="center" wrapText="1"/>
    </xf>
    <xf numFmtId="37" fontId="12" fillId="0" borderId="0" xfId="0" applyNumberFormat="1" applyFont="1" applyAlignment="1" applyProtection="1">
      <alignment horizontal="left" wrapText="1"/>
    </xf>
    <xf numFmtId="0" fontId="9" fillId="0" borderId="0" xfId="0" applyFont="1" applyAlignment="1">
      <alignment wrapText="1"/>
    </xf>
    <xf numFmtId="0" fontId="12" fillId="0" borderId="0" xfId="0" applyFont="1" applyBorder="1" applyAlignment="1">
      <alignment wrapText="1"/>
    </xf>
    <xf numFmtId="0" fontId="13" fillId="0" borderId="0" xfId="0" applyFont="1" applyAlignment="1">
      <alignment wrapText="1"/>
    </xf>
  </cellXfs>
  <cellStyles count="15">
    <cellStyle name="Comma" xfId="1" builtinId="3"/>
    <cellStyle name="Comma 10 2" xfId="10"/>
    <cellStyle name="Currency" xfId="6" builtinId="4"/>
    <cellStyle name="Normal" xfId="0" builtinId="0"/>
    <cellStyle name="Normal 48" xfId="13"/>
    <cellStyle name="Normal_186365" xfId="11"/>
    <cellStyle name="Normal_191432" xfId="12"/>
    <cellStyle name="Normal_4th quarter corrections with staff expanded" xfId="7"/>
    <cellStyle name="Normal_4th quarter corrections with staff expanded 2 3" xfId="9"/>
    <cellStyle name="Normal_4th quarter corrections with staff expanded 3" xfId="8"/>
    <cellStyle name="Normal_Book3" xfId="3"/>
    <cellStyle name="Normal_Deferred Accounts Summary 02qtr06" xfId="4"/>
    <cellStyle name="Normal_oregon technical incr for August 2002 filing" xfId="5"/>
    <cellStyle name="Percent" xfId="2" builtinId="5"/>
    <cellStyle name="Percent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ory_Affairs/PGA%20-%20WASHINGTON/2017/Rate%20Development/NWN%202017-18%20Washington%20PGA%20rate%20development%20file%20September%20fil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amp; Documentation"/>
      <sheetName val="Inputs"/>
      <sheetName val="Washington volumes"/>
      <sheetName val="Avg Bill by RS"/>
      <sheetName val="Rates in summary"/>
      <sheetName val="Rates in detail"/>
      <sheetName val="Temporaries"/>
      <sheetName val="Allocation equal ¢ per therm"/>
      <sheetName val="Allocation = % of margin"/>
      <sheetName val="Inputs for FCST MGN"/>
      <sheetName val="Amortization"/>
      <sheetName val="Rates for MAS GS"/>
      <sheetName val="Cover"/>
      <sheetName val="WA Index"/>
      <sheetName val="F Goldenrod"/>
      <sheetName val="Statement of Rates"/>
      <sheetName val="Summary of Sales Rates"/>
      <sheetName val="Summary of Transportation Rates"/>
      <sheetName val="Summary of Changes in Rate"/>
      <sheetName val="Adjs. to Residential Rates"/>
      <sheetName val="Rate Case History"/>
      <sheetName val="Annual WACOG History"/>
      <sheetName val="Winter WACOG History"/>
      <sheetName val="RS 1 BR History"/>
      <sheetName val="RS 2 BR History"/>
      <sheetName val="RS 3 BR History"/>
      <sheetName val="RS 19 BR History"/>
      <sheetName val="RS 27 BR History"/>
      <sheetName val="RS 41 Firm BR History"/>
      <sheetName val="RS 41 Intp BR History"/>
      <sheetName val="RS 42 FS BR History"/>
      <sheetName val="RS42 IS BR History"/>
      <sheetName val="RS 41T BR History"/>
      <sheetName val="RS 42T BR History"/>
      <sheetName val="RS 43T BR History"/>
      <sheetName val="BREAK"/>
      <sheetName val="RS 1 PR History"/>
      <sheetName val="RS 2 PR History"/>
      <sheetName val="RS 3 PR History"/>
      <sheetName val="RS 21 BR History"/>
      <sheetName val="RS 54 BR History"/>
      <sheetName val="wacog purch history 1988-2007"/>
      <sheetName val="Chgs in Rates by RS 1995-2004"/>
      <sheetName val="RS 3T BR History"/>
    </sheetNames>
    <sheetDataSet>
      <sheetData sheetId="0"/>
      <sheetData sheetId="1">
        <row r="30">
          <cell r="B30">
            <v>4.3720000000000002E-2</v>
          </cell>
        </row>
        <row r="34">
          <cell r="C34" t="str">
            <v>Temporary Increments</v>
          </cell>
        </row>
        <row r="44">
          <cell r="B44">
            <v>105383</v>
          </cell>
          <cell r="C44" t="str">
            <v>WA-LIEE</v>
          </cell>
          <cell r="F44" t="str">
            <v>All sales</v>
          </cell>
        </row>
        <row r="48">
          <cell r="B48">
            <v>274082</v>
          </cell>
          <cell r="C48" t="str">
            <v>Low Income Bill Pay Assistance (GREAT)</v>
          </cell>
          <cell r="F48" t="str">
            <v>All sales</v>
          </cell>
        </row>
      </sheetData>
      <sheetData sheetId="2">
        <row r="1">
          <cell r="A1" t="str">
            <v>NW Natural</v>
          </cell>
        </row>
        <row r="2">
          <cell r="A2" t="str">
            <v>Rates &amp; Regulatory Affairs</v>
          </cell>
        </row>
        <row r="3">
          <cell r="A3" t="str">
            <v>2017-2018 PGA Filing - Washington: September Filing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showGridLines="0" topLeftCell="K1" zoomScaleNormal="100" workbookViewId="0">
      <selection activeCell="R1" sqref="R1:S2"/>
    </sheetView>
  </sheetViews>
  <sheetFormatPr defaultColWidth="9.140625" defaultRowHeight="15" x14ac:dyDescent="0.25"/>
  <cols>
    <col min="1" max="1" width="9.140625" style="91"/>
    <col min="2" max="2" width="22.7109375" style="91" customWidth="1"/>
    <col min="3" max="3" width="9.140625" style="91"/>
    <col min="4" max="4" width="13.28515625" style="91" bestFit="1" customWidth="1"/>
    <col min="5" max="5" width="10.7109375" style="91" bestFit="1" customWidth="1"/>
    <col min="6" max="6" width="13.42578125" style="91" bestFit="1" customWidth="1"/>
    <col min="7" max="7" width="15.140625" style="91" bestFit="1" customWidth="1"/>
    <col min="8" max="8" width="8.85546875" style="91" bestFit="1" customWidth="1"/>
    <col min="9" max="9" width="13.85546875" style="91" bestFit="1" customWidth="1"/>
    <col min="10" max="10" width="10.85546875" style="91" bestFit="1" customWidth="1"/>
    <col min="11" max="11" width="9.7109375" style="91" bestFit="1" customWidth="1"/>
    <col min="12" max="12" width="15.7109375" style="91" bestFit="1" customWidth="1"/>
    <col min="13" max="13" width="25" style="91" bestFit="1" customWidth="1"/>
    <col min="14" max="14" width="12.5703125" style="91" bestFit="1" customWidth="1"/>
    <col min="15" max="15" width="24.42578125" style="91" bestFit="1" customWidth="1"/>
    <col min="16" max="16" width="9.28515625" style="91" bestFit="1" customWidth="1"/>
    <col min="17" max="17" width="12.42578125" style="91" bestFit="1" customWidth="1"/>
    <col min="18" max="18" width="24.42578125" style="91" bestFit="1" customWidth="1"/>
    <col min="19" max="19" width="9.28515625" style="91" bestFit="1" customWidth="1"/>
    <col min="20" max="16384" width="9.140625" style="91"/>
  </cols>
  <sheetData>
    <row r="1" spans="1:19" x14ac:dyDescent="0.25">
      <c r="A1" s="1" t="str">
        <f>+'[1]Washington volumes'!A1</f>
        <v>NW Natural</v>
      </c>
      <c r="B1" s="2"/>
      <c r="C1" s="2"/>
      <c r="D1" s="2"/>
      <c r="E1" s="2"/>
      <c r="F1" s="2"/>
      <c r="G1" s="2"/>
      <c r="H1" s="2"/>
      <c r="I1" s="2"/>
      <c r="J1" s="2"/>
      <c r="K1" s="2"/>
      <c r="L1" s="2"/>
      <c r="M1" s="2"/>
      <c r="N1" s="2"/>
      <c r="O1" s="2"/>
      <c r="P1" s="3"/>
      <c r="Q1" s="2"/>
      <c r="R1" s="2" t="s">
        <v>209</v>
      </c>
      <c r="S1" s="3"/>
    </row>
    <row r="2" spans="1:19" x14ac:dyDescent="0.25">
      <c r="A2" s="1" t="str">
        <f>+'[1]Washington volumes'!A2</f>
        <v>Rates &amp; Regulatory Affairs</v>
      </c>
      <c r="B2" s="2"/>
      <c r="C2" s="2"/>
      <c r="D2" s="2"/>
      <c r="E2" s="2"/>
      <c r="F2" s="2"/>
      <c r="G2" s="2"/>
      <c r="H2" s="2"/>
      <c r="I2" s="2"/>
      <c r="J2" s="2"/>
      <c r="K2" s="2"/>
      <c r="L2" s="2"/>
      <c r="M2" s="2"/>
      <c r="N2" s="2"/>
      <c r="O2" s="2"/>
      <c r="P2" s="3"/>
      <c r="Q2" s="2"/>
      <c r="R2" s="2" t="s">
        <v>208</v>
      </c>
      <c r="S2" s="3"/>
    </row>
    <row r="3" spans="1:19" x14ac:dyDescent="0.25">
      <c r="A3" s="1" t="str">
        <f>+'[1]Washington volumes'!A3</f>
        <v>2017-2018 PGA Filing - Washington: September Filing</v>
      </c>
      <c r="B3" s="2"/>
      <c r="C3" s="2"/>
      <c r="D3" s="2"/>
      <c r="E3" s="2"/>
      <c r="F3" s="2"/>
      <c r="G3" s="2"/>
      <c r="H3" s="2"/>
      <c r="I3" s="2"/>
      <c r="J3" s="2"/>
      <c r="K3" s="2"/>
      <c r="L3" s="2"/>
      <c r="M3" s="2"/>
      <c r="N3" s="2"/>
      <c r="O3" s="2"/>
      <c r="P3" s="3"/>
      <c r="Q3" s="2"/>
      <c r="R3" s="2"/>
      <c r="S3" s="3"/>
    </row>
    <row r="4" spans="1:19" x14ac:dyDescent="0.25">
      <c r="A4" s="1" t="s">
        <v>0</v>
      </c>
      <c r="B4" s="2"/>
      <c r="C4" s="2"/>
      <c r="D4" s="2"/>
      <c r="E4" s="2"/>
      <c r="F4" s="2"/>
      <c r="G4" s="2"/>
      <c r="H4" s="2"/>
      <c r="I4" s="2"/>
      <c r="J4" s="2"/>
      <c r="K4" s="2"/>
      <c r="L4" s="2"/>
      <c r="M4" s="2"/>
      <c r="N4" s="2"/>
      <c r="O4" s="2"/>
      <c r="P4" s="3"/>
      <c r="Q4" s="2"/>
      <c r="R4" s="2"/>
      <c r="S4" s="3"/>
    </row>
    <row r="5" spans="1:19" x14ac:dyDescent="0.25">
      <c r="A5" s="4"/>
      <c r="B5" s="2"/>
      <c r="C5" s="2"/>
      <c r="D5" s="2"/>
      <c r="E5" s="2"/>
      <c r="F5" s="2"/>
      <c r="G5" s="2"/>
      <c r="H5" s="2"/>
      <c r="I5" s="2"/>
      <c r="J5" s="2"/>
      <c r="K5" s="2"/>
      <c r="L5" s="2"/>
      <c r="M5" s="2"/>
      <c r="N5" s="2"/>
      <c r="O5" s="2"/>
      <c r="P5" s="3"/>
      <c r="Q5" s="2"/>
      <c r="R5" s="2"/>
      <c r="S5" s="3"/>
    </row>
    <row r="6" spans="1:19" x14ac:dyDescent="0.25">
      <c r="A6" s="92"/>
      <c r="B6" s="93"/>
      <c r="C6" s="93"/>
      <c r="D6" s="93"/>
      <c r="E6" s="5"/>
      <c r="F6" s="2"/>
      <c r="G6" s="2"/>
      <c r="H6" s="6"/>
      <c r="I6" s="2"/>
      <c r="J6" s="6"/>
      <c r="K6" s="2"/>
      <c r="L6" s="2"/>
      <c r="M6" s="2"/>
      <c r="N6" s="8"/>
      <c r="O6" s="2"/>
      <c r="P6" s="3"/>
      <c r="Q6" s="8"/>
      <c r="R6" s="2"/>
      <c r="S6" s="3"/>
    </row>
    <row r="7" spans="1:19" ht="15.75" thickBot="1" x14ac:dyDescent="0.3">
      <c r="A7" s="7">
        <v>1</v>
      </c>
      <c r="B7" s="2"/>
      <c r="C7" s="2"/>
      <c r="D7" s="8"/>
      <c r="E7" s="8" t="s">
        <v>1</v>
      </c>
      <c r="F7" s="8" t="s">
        <v>2</v>
      </c>
      <c r="G7" s="8" t="s">
        <v>3</v>
      </c>
      <c r="H7" s="9"/>
      <c r="I7" s="8"/>
      <c r="J7" s="9"/>
      <c r="K7" s="8"/>
      <c r="L7" s="8"/>
      <c r="M7" s="2"/>
      <c r="N7" s="10" t="str">
        <f>+[1]Inputs!C48</f>
        <v>Low Income Bill Pay Assistance (GREAT)</v>
      </c>
      <c r="O7" s="11"/>
      <c r="P7" s="12"/>
      <c r="Q7" s="10" t="str">
        <f>+[1]Inputs!C44</f>
        <v>WA-LIEE</v>
      </c>
      <c r="R7" s="11"/>
      <c r="S7" s="12"/>
    </row>
    <row r="8" spans="1:19" ht="15.75" thickBot="1" x14ac:dyDescent="0.3">
      <c r="A8" s="7">
        <f t="shared" ref="A8:A71" si="0">+A7+1</f>
        <v>2</v>
      </c>
      <c r="B8" s="2"/>
      <c r="C8" s="2"/>
      <c r="D8" s="8" t="s">
        <v>4</v>
      </c>
      <c r="E8" s="8" t="s">
        <v>5</v>
      </c>
      <c r="F8" s="8" t="s">
        <v>6</v>
      </c>
      <c r="G8" s="8" t="s">
        <v>7</v>
      </c>
      <c r="H8" s="9"/>
      <c r="I8" s="8"/>
      <c r="J8" s="9"/>
      <c r="K8" s="8"/>
      <c r="L8" s="8"/>
      <c r="M8" s="13" t="s">
        <v>8</v>
      </c>
      <c r="N8" s="14">
        <f>+[1]Inputs!B48</f>
        <v>274082</v>
      </c>
      <c r="O8" s="15" t="str">
        <f>+[1]Inputs!C34</f>
        <v>Temporary Increments</v>
      </c>
      <c r="P8" s="16"/>
      <c r="Q8" s="14">
        <f>+[1]Inputs!B44</f>
        <v>105383</v>
      </c>
      <c r="R8" s="15" t="str">
        <f>+[1]Inputs!C34</f>
        <v>Temporary Increments</v>
      </c>
      <c r="S8" s="16"/>
    </row>
    <row r="9" spans="1:19" ht="15.75" thickBot="1" x14ac:dyDescent="0.3">
      <c r="A9" s="7">
        <f t="shared" si="0"/>
        <v>3</v>
      </c>
      <c r="B9" s="2"/>
      <c r="C9" s="2"/>
      <c r="D9" s="8" t="s">
        <v>9</v>
      </c>
      <c r="E9" s="8" t="s">
        <v>10</v>
      </c>
      <c r="F9" s="8" t="s">
        <v>10</v>
      </c>
      <c r="G9" s="8" t="s">
        <v>11</v>
      </c>
      <c r="H9" s="9" t="s">
        <v>12</v>
      </c>
      <c r="I9" s="8" t="s">
        <v>13</v>
      </c>
      <c r="J9" s="17" t="s">
        <v>14</v>
      </c>
      <c r="K9" s="8"/>
      <c r="L9" s="9" t="s">
        <v>15</v>
      </c>
      <c r="M9" s="13" t="s">
        <v>16</v>
      </c>
      <c r="N9" s="18">
        <f>+revsens</f>
        <v>4.3720000000000002E-2</v>
      </c>
      <c r="O9" s="19" t="s">
        <v>17</v>
      </c>
      <c r="P9" s="20"/>
      <c r="Q9" s="18">
        <f>+revsens</f>
        <v>4.3720000000000002E-2</v>
      </c>
      <c r="R9" s="19" t="s">
        <v>17</v>
      </c>
      <c r="S9" s="20"/>
    </row>
    <row r="10" spans="1:19" ht="15.75" thickBot="1" x14ac:dyDescent="0.3">
      <c r="A10" s="7">
        <f t="shared" si="0"/>
        <v>4</v>
      </c>
      <c r="B10" s="2"/>
      <c r="C10" s="2"/>
      <c r="D10" s="21" t="s">
        <v>18</v>
      </c>
      <c r="E10" s="21" t="s">
        <v>19</v>
      </c>
      <c r="F10" s="21" t="s">
        <v>20</v>
      </c>
      <c r="G10" s="21" t="s">
        <v>19</v>
      </c>
      <c r="H10" s="22" t="s">
        <v>21</v>
      </c>
      <c r="I10" s="21" t="s">
        <v>22</v>
      </c>
      <c r="J10" s="22" t="s">
        <v>23</v>
      </c>
      <c r="K10" s="21" t="s">
        <v>24</v>
      </c>
      <c r="L10" s="22" t="s">
        <v>22</v>
      </c>
      <c r="M10" s="23" t="s">
        <v>25</v>
      </c>
      <c r="N10" s="24">
        <f>IF(N9&lt;&gt;"N/A",ROUND(+N8/(1-N9),0),N8)</f>
        <v>286613</v>
      </c>
      <c r="O10" s="26" t="str">
        <f>+[1]Inputs!F48</f>
        <v>All sales</v>
      </c>
      <c r="P10" s="25"/>
      <c r="Q10" s="24">
        <f>IF(Q9&lt;&gt;"N/A",ROUND(+Q8/(1-Q9),0),Q8)</f>
        <v>110201</v>
      </c>
      <c r="R10" s="26" t="str">
        <f>+[1]Inputs!F44</f>
        <v>All sales</v>
      </c>
      <c r="S10" s="25"/>
    </row>
    <row r="11" spans="1:19" x14ac:dyDescent="0.25">
      <c r="A11" s="7">
        <f t="shared" si="0"/>
        <v>5</v>
      </c>
      <c r="B11" s="2"/>
      <c r="C11" s="2"/>
      <c r="D11" s="27"/>
      <c r="E11" s="27"/>
      <c r="F11" s="27"/>
      <c r="G11" s="27"/>
      <c r="H11" s="9" t="s">
        <v>26</v>
      </c>
      <c r="I11" s="27"/>
      <c r="J11" s="9"/>
      <c r="K11" s="27"/>
      <c r="L11" s="285" t="s">
        <v>27</v>
      </c>
      <c r="M11" s="28"/>
      <c r="N11" s="29" t="s">
        <v>28</v>
      </c>
      <c r="O11" s="7" t="s">
        <v>29</v>
      </c>
      <c r="P11" s="30" t="s">
        <v>30</v>
      </c>
      <c r="Q11" s="29" t="s">
        <v>28</v>
      </c>
      <c r="R11" s="7" t="s">
        <v>29</v>
      </c>
      <c r="S11" s="30" t="s">
        <v>30</v>
      </c>
    </row>
    <row r="12" spans="1:19" x14ac:dyDescent="0.25">
      <c r="A12" s="7">
        <f t="shared" si="0"/>
        <v>6</v>
      </c>
      <c r="B12" s="31" t="s">
        <v>31</v>
      </c>
      <c r="C12" s="32" t="s">
        <v>32</v>
      </c>
      <c r="D12" s="33" t="s">
        <v>33</v>
      </c>
      <c r="E12" s="34" t="s">
        <v>34</v>
      </c>
      <c r="F12" s="34" t="s">
        <v>35</v>
      </c>
      <c r="G12" s="34" t="s">
        <v>36</v>
      </c>
      <c r="H12" s="34" t="s">
        <v>37</v>
      </c>
      <c r="I12" s="34" t="s">
        <v>38</v>
      </c>
      <c r="J12" s="34" t="s">
        <v>39</v>
      </c>
      <c r="K12" s="33" t="s">
        <v>40</v>
      </c>
      <c r="L12" s="286"/>
      <c r="M12" s="35"/>
      <c r="N12" s="36" t="s">
        <v>44</v>
      </c>
      <c r="O12" s="33" t="s">
        <v>45</v>
      </c>
      <c r="P12" s="37" t="s">
        <v>46</v>
      </c>
      <c r="Q12" s="36" t="s">
        <v>47</v>
      </c>
      <c r="R12" s="33" t="s">
        <v>48</v>
      </c>
      <c r="S12" s="37" t="s">
        <v>49</v>
      </c>
    </row>
    <row r="13" spans="1:19" x14ac:dyDescent="0.25">
      <c r="A13" s="7">
        <f t="shared" si="0"/>
        <v>7</v>
      </c>
      <c r="B13" s="38" t="s">
        <v>50</v>
      </c>
      <c r="C13" s="39"/>
      <c r="D13" s="40">
        <v>185450.6</v>
      </c>
      <c r="E13" s="41">
        <v>1.1234799999999998</v>
      </c>
      <c r="F13" s="41">
        <v>0.41759000000000002</v>
      </c>
      <c r="G13" s="41">
        <v>2.1409999999999998E-2</v>
      </c>
      <c r="H13" s="41">
        <v>0.68447999999999976</v>
      </c>
      <c r="I13" s="42">
        <v>126937</v>
      </c>
      <c r="J13" s="43">
        <v>3.47</v>
      </c>
      <c r="K13" s="40">
        <v>836</v>
      </c>
      <c r="L13" s="44">
        <v>161748</v>
      </c>
      <c r="M13" s="45"/>
      <c r="N13" s="94">
        <v>1</v>
      </c>
      <c r="O13" s="40">
        <v>1274</v>
      </c>
      <c r="P13" s="46">
        <v>6.8700000000000002E-3</v>
      </c>
      <c r="Q13" s="94">
        <v>1</v>
      </c>
      <c r="R13" s="40">
        <v>490</v>
      </c>
      <c r="S13" s="46">
        <v>2.64E-3</v>
      </c>
    </row>
    <row r="14" spans="1:19" x14ac:dyDescent="0.25">
      <c r="A14" s="7">
        <f t="shared" si="0"/>
        <v>8</v>
      </c>
      <c r="B14" s="38" t="s">
        <v>51</v>
      </c>
      <c r="C14" s="39"/>
      <c r="D14" s="40">
        <v>29900.799999999999</v>
      </c>
      <c r="E14" s="47">
        <v>1.1149199999999997</v>
      </c>
      <c r="F14" s="47">
        <v>0.41759000000000002</v>
      </c>
      <c r="G14" s="47">
        <v>1.3260000000000001E-2</v>
      </c>
      <c r="H14" s="47">
        <v>0.68406999999999962</v>
      </c>
      <c r="I14" s="44">
        <v>20454</v>
      </c>
      <c r="J14" s="48">
        <v>3.47</v>
      </c>
      <c r="K14" s="40">
        <v>38</v>
      </c>
      <c r="L14" s="44">
        <v>22036</v>
      </c>
      <c r="M14" s="45"/>
      <c r="N14" s="94">
        <v>1</v>
      </c>
      <c r="O14" s="40">
        <v>174</v>
      </c>
      <c r="P14" s="46">
        <v>5.8199999999999997E-3</v>
      </c>
      <c r="Q14" s="94">
        <v>1</v>
      </c>
      <c r="R14" s="40">
        <v>67</v>
      </c>
      <c r="S14" s="46">
        <v>2.2399999999999998E-3</v>
      </c>
    </row>
    <row r="15" spans="1:19" x14ac:dyDescent="0.25">
      <c r="A15" s="7">
        <f t="shared" si="0"/>
        <v>9</v>
      </c>
      <c r="B15" s="38" t="s">
        <v>52</v>
      </c>
      <c r="C15" s="39"/>
      <c r="D15" s="40">
        <v>46288430.200000003</v>
      </c>
      <c r="E15" s="47">
        <v>0.83246999999999971</v>
      </c>
      <c r="F15" s="47">
        <v>0.41759000000000002</v>
      </c>
      <c r="G15" s="47">
        <v>3.4000000000000002E-4</v>
      </c>
      <c r="H15" s="47">
        <v>0.41453999999999969</v>
      </c>
      <c r="I15" s="44">
        <v>19188406</v>
      </c>
      <c r="J15" s="48">
        <v>7</v>
      </c>
      <c r="K15" s="40">
        <v>72820</v>
      </c>
      <c r="L15" s="44">
        <v>25305286</v>
      </c>
      <c r="M15" s="45"/>
      <c r="N15" s="94">
        <v>1</v>
      </c>
      <c r="O15" s="40">
        <v>199385</v>
      </c>
      <c r="P15" s="46">
        <v>4.3099999999999996E-3</v>
      </c>
      <c r="Q15" s="94">
        <v>1</v>
      </c>
      <c r="R15" s="40">
        <v>76663</v>
      </c>
      <c r="S15" s="46">
        <v>1.66E-3</v>
      </c>
    </row>
    <row r="16" spans="1:19" x14ac:dyDescent="0.25">
      <c r="A16" s="7">
        <f t="shared" si="0"/>
        <v>10</v>
      </c>
      <c r="B16" s="38" t="s">
        <v>53</v>
      </c>
      <c r="C16" s="39"/>
      <c r="D16" s="40">
        <v>17409108</v>
      </c>
      <c r="E16" s="47">
        <v>0.83216000000000012</v>
      </c>
      <c r="F16" s="47">
        <v>0.41759000000000002</v>
      </c>
      <c r="G16" s="47">
        <v>-4.0099999999999997E-3</v>
      </c>
      <c r="H16" s="47">
        <v>0.41858000000000012</v>
      </c>
      <c r="I16" s="44">
        <v>7287104</v>
      </c>
      <c r="J16" s="48">
        <v>15</v>
      </c>
      <c r="K16" s="40">
        <v>5857</v>
      </c>
      <c r="L16" s="44">
        <v>8341364</v>
      </c>
      <c r="M16" s="45"/>
      <c r="N16" s="94">
        <v>1</v>
      </c>
      <c r="O16" s="40">
        <v>65723</v>
      </c>
      <c r="P16" s="46">
        <v>3.7799999999999999E-3</v>
      </c>
      <c r="Q16" s="94">
        <v>1</v>
      </c>
      <c r="R16" s="40">
        <v>25270</v>
      </c>
      <c r="S16" s="46">
        <v>1.4499999999999999E-3</v>
      </c>
    </row>
    <row r="17" spans="1:19" x14ac:dyDescent="0.25">
      <c r="A17" s="7">
        <f t="shared" si="0"/>
        <v>11</v>
      </c>
      <c r="B17" s="38" t="s">
        <v>54</v>
      </c>
      <c r="C17" s="39"/>
      <c r="D17" s="40">
        <v>441901</v>
      </c>
      <c r="E17" s="47">
        <v>0.80673999999999946</v>
      </c>
      <c r="F17" s="47">
        <v>0.41759000000000002</v>
      </c>
      <c r="G17" s="47">
        <v>-2.93E-2</v>
      </c>
      <c r="H17" s="47">
        <v>0.41844999999999943</v>
      </c>
      <c r="I17" s="44">
        <v>184913</v>
      </c>
      <c r="J17" s="48">
        <v>15</v>
      </c>
      <c r="K17" s="40">
        <v>26</v>
      </c>
      <c r="L17" s="44">
        <v>189593</v>
      </c>
      <c r="M17" s="45"/>
      <c r="N17" s="94">
        <v>1</v>
      </c>
      <c r="O17" s="40">
        <v>1494</v>
      </c>
      <c r="P17" s="46">
        <v>3.3800000000000002E-3</v>
      </c>
      <c r="Q17" s="94">
        <v>1</v>
      </c>
      <c r="R17" s="40">
        <v>574</v>
      </c>
      <c r="S17" s="46">
        <v>1.2999999999999999E-3</v>
      </c>
    </row>
    <row r="18" spans="1:19" x14ac:dyDescent="0.25">
      <c r="A18" s="7">
        <f t="shared" si="0"/>
        <v>12</v>
      </c>
      <c r="B18" s="49">
        <v>27</v>
      </c>
      <c r="C18" s="50"/>
      <c r="D18" s="40">
        <v>421152.2</v>
      </c>
      <c r="E18" s="47">
        <v>0.66168999999999978</v>
      </c>
      <c r="F18" s="47">
        <v>0.41759000000000002</v>
      </c>
      <c r="G18" s="47">
        <v>-1.0100000000000001E-2</v>
      </c>
      <c r="H18" s="47">
        <v>0.25419999999999976</v>
      </c>
      <c r="I18" s="44">
        <v>107057</v>
      </c>
      <c r="J18" s="48">
        <v>6</v>
      </c>
      <c r="K18" s="40">
        <v>717</v>
      </c>
      <c r="L18" s="44">
        <v>158681</v>
      </c>
      <c r="M18" s="45"/>
      <c r="N18" s="94">
        <v>1</v>
      </c>
      <c r="O18" s="40">
        <v>1250</v>
      </c>
      <c r="P18" s="46">
        <v>2.97E-3</v>
      </c>
      <c r="Q18" s="94">
        <v>1</v>
      </c>
      <c r="R18" s="40">
        <v>481</v>
      </c>
      <c r="S18" s="46">
        <v>1.14E-3</v>
      </c>
    </row>
    <row r="19" spans="1:19" x14ac:dyDescent="0.25">
      <c r="A19" s="7">
        <f t="shared" si="0"/>
        <v>13</v>
      </c>
      <c r="B19" s="51" t="s">
        <v>55</v>
      </c>
      <c r="C19" s="52" t="s">
        <v>56</v>
      </c>
      <c r="D19" s="53">
        <v>1686868.2</v>
      </c>
      <c r="E19" s="54">
        <v>0.58449000000000029</v>
      </c>
      <c r="F19" s="54">
        <v>0.29379</v>
      </c>
      <c r="G19" s="54">
        <v>-1.0939999999999998E-2</v>
      </c>
      <c r="H19" s="54">
        <v>0.3016400000000003</v>
      </c>
      <c r="I19" s="55">
        <v>960675</v>
      </c>
      <c r="J19" s="56">
        <v>250</v>
      </c>
      <c r="K19" s="53">
        <v>84</v>
      </c>
      <c r="L19" s="55">
        <v>1212675</v>
      </c>
      <c r="M19" s="57"/>
      <c r="N19" s="95">
        <v>1</v>
      </c>
      <c r="O19" s="58">
        <v>9555</v>
      </c>
      <c r="P19" s="59">
        <v>3.0000000000000001E-3</v>
      </c>
      <c r="Q19" s="95">
        <v>1</v>
      </c>
      <c r="R19" s="58">
        <v>3674</v>
      </c>
      <c r="S19" s="59">
        <v>1.15E-3</v>
      </c>
    </row>
    <row r="20" spans="1:19" x14ac:dyDescent="0.25">
      <c r="A20" s="7">
        <f t="shared" si="0"/>
        <v>14</v>
      </c>
      <c r="B20" s="49"/>
      <c r="C20" s="60" t="s">
        <v>57</v>
      </c>
      <c r="D20" s="40">
        <v>1700017.3</v>
      </c>
      <c r="E20" s="47">
        <v>0.54572999999999983</v>
      </c>
      <c r="F20" s="47">
        <v>0.29379</v>
      </c>
      <c r="G20" s="47">
        <v>-1.3849999999999998E-2</v>
      </c>
      <c r="H20" s="47">
        <v>0.2657899999999998</v>
      </c>
      <c r="I20" s="44"/>
      <c r="J20" s="48"/>
      <c r="K20" s="40"/>
      <c r="L20" s="44"/>
      <c r="M20" s="45"/>
      <c r="N20" s="94">
        <v>1</v>
      </c>
      <c r="O20" s="40"/>
      <c r="P20" s="46">
        <v>2.64E-3</v>
      </c>
      <c r="Q20" s="94">
        <v>1</v>
      </c>
      <c r="R20" s="40"/>
      <c r="S20" s="46">
        <v>1.0200000000000001E-3</v>
      </c>
    </row>
    <row r="21" spans="1:19" x14ac:dyDescent="0.25">
      <c r="A21" s="7">
        <f t="shared" si="0"/>
        <v>15</v>
      </c>
      <c r="B21" s="51" t="s">
        <v>58</v>
      </c>
      <c r="C21" s="52" t="s">
        <v>56</v>
      </c>
      <c r="D21" s="53">
        <v>0</v>
      </c>
      <c r="E21" s="54">
        <v>0.59213999999999989</v>
      </c>
      <c r="F21" s="54">
        <v>0.29379</v>
      </c>
      <c r="G21" s="54">
        <v>-3.0600000000000002E-3</v>
      </c>
      <c r="H21" s="54">
        <v>0.3014099999999999</v>
      </c>
      <c r="I21" s="55">
        <v>0</v>
      </c>
      <c r="J21" s="56">
        <v>250</v>
      </c>
      <c r="K21" s="53">
        <v>0</v>
      </c>
      <c r="L21" s="55">
        <v>0</v>
      </c>
      <c r="M21" s="57"/>
      <c r="N21" s="95">
        <v>1</v>
      </c>
      <c r="O21" s="58">
        <v>0</v>
      </c>
      <c r="P21" s="59">
        <v>2.8800000000000002E-3</v>
      </c>
      <c r="Q21" s="95">
        <v>1</v>
      </c>
      <c r="R21" s="58">
        <v>0</v>
      </c>
      <c r="S21" s="59">
        <v>1.1100000000000001E-3</v>
      </c>
    </row>
    <row r="22" spans="1:19" x14ac:dyDescent="0.25">
      <c r="A22" s="7">
        <f t="shared" si="0"/>
        <v>16</v>
      </c>
      <c r="B22" s="49"/>
      <c r="C22" s="60" t="s">
        <v>57</v>
      </c>
      <c r="D22" s="40">
        <v>0</v>
      </c>
      <c r="E22" s="47">
        <v>0.55348999999999982</v>
      </c>
      <c r="F22" s="47">
        <v>0.29379</v>
      </c>
      <c r="G22" s="47">
        <v>-5.8600000000000006E-3</v>
      </c>
      <c r="H22" s="47">
        <v>0.2655599999999998</v>
      </c>
      <c r="I22" s="44"/>
      <c r="J22" s="48"/>
      <c r="K22" s="40"/>
      <c r="L22" s="44"/>
      <c r="M22" s="45"/>
      <c r="N22" s="94">
        <v>1</v>
      </c>
      <c r="O22" s="40"/>
      <c r="P22" s="46">
        <v>2.5400000000000002E-3</v>
      </c>
      <c r="Q22" s="94">
        <v>1</v>
      </c>
      <c r="R22" s="40"/>
      <c r="S22" s="46">
        <v>9.7999999999999997E-4</v>
      </c>
    </row>
    <row r="23" spans="1:19" x14ac:dyDescent="0.25">
      <c r="A23" s="7">
        <f t="shared" si="0"/>
        <v>17</v>
      </c>
      <c r="B23" s="51" t="s">
        <v>59</v>
      </c>
      <c r="C23" s="52" t="s">
        <v>56</v>
      </c>
      <c r="D23" s="53">
        <v>374368</v>
      </c>
      <c r="E23" s="54">
        <v>0.30076999999999998</v>
      </c>
      <c r="F23" s="54">
        <v>0</v>
      </c>
      <c r="G23" s="54">
        <v>0</v>
      </c>
      <c r="H23" s="54">
        <v>0.30076999999999998</v>
      </c>
      <c r="I23" s="55">
        <v>271814</v>
      </c>
      <c r="J23" s="56">
        <v>500</v>
      </c>
      <c r="K23" s="53">
        <v>17</v>
      </c>
      <c r="L23" s="61">
        <v>373814</v>
      </c>
      <c r="M23" s="57"/>
      <c r="N23" s="95">
        <v>0</v>
      </c>
      <c r="O23" s="58">
        <v>0</v>
      </c>
      <c r="P23" s="59">
        <v>0</v>
      </c>
      <c r="Q23" s="95">
        <v>0</v>
      </c>
      <c r="R23" s="58">
        <v>0</v>
      </c>
      <c r="S23" s="59">
        <v>0</v>
      </c>
    </row>
    <row r="24" spans="1:19" x14ac:dyDescent="0.25">
      <c r="A24" s="7">
        <f t="shared" si="0"/>
        <v>18</v>
      </c>
      <c r="B24" s="49"/>
      <c r="C24" s="60" t="s">
        <v>57</v>
      </c>
      <c r="D24" s="40">
        <v>600813</v>
      </c>
      <c r="E24" s="47">
        <v>0.26500000000000001</v>
      </c>
      <c r="F24" s="47">
        <v>0</v>
      </c>
      <c r="G24" s="47">
        <v>0</v>
      </c>
      <c r="H24" s="47">
        <v>0.26500000000000001</v>
      </c>
      <c r="I24" s="44"/>
      <c r="J24" s="48"/>
      <c r="K24" s="40"/>
      <c r="L24" s="44"/>
      <c r="M24" s="45"/>
      <c r="N24" s="94">
        <v>0</v>
      </c>
      <c r="O24" s="40"/>
      <c r="P24" s="46">
        <v>0</v>
      </c>
      <c r="Q24" s="94">
        <v>0</v>
      </c>
      <c r="R24" s="40"/>
      <c r="S24" s="46">
        <v>0</v>
      </c>
    </row>
    <row r="25" spans="1:19" x14ac:dyDescent="0.25">
      <c r="A25" s="7">
        <f t="shared" si="0"/>
        <v>19</v>
      </c>
      <c r="B25" s="51" t="s">
        <v>60</v>
      </c>
      <c r="C25" s="52" t="s">
        <v>56</v>
      </c>
      <c r="D25" s="53">
        <v>251387</v>
      </c>
      <c r="E25" s="54">
        <v>0.56538000000000022</v>
      </c>
      <c r="F25" s="54">
        <v>0.29379</v>
      </c>
      <c r="G25" s="54">
        <v>-3.0089999999999999E-2</v>
      </c>
      <c r="H25" s="54">
        <v>0.30168000000000023</v>
      </c>
      <c r="I25" s="55">
        <v>153412</v>
      </c>
      <c r="J25" s="56">
        <v>250</v>
      </c>
      <c r="K25" s="53">
        <v>14</v>
      </c>
      <c r="L25" s="55">
        <v>195412</v>
      </c>
      <c r="M25" s="57"/>
      <c r="N25" s="95">
        <v>1</v>
      </c>
      <c r="O25" s="58">
        <v>1540</v>
      </c>
      <c r="P25" s="59">
        <v>3.0300000000000001E-3</v>
      </c>
      <c r="Q25" s="95">
        <v>1</v>
      </c>
      <c r="R25" s="58">
        <v>592</v>
      </c>
      <c r="S25" s="59">
        <v>1.16E-3</v>
      </c>
    </row>
    <row r="26" spans="1:19" x14ac:dyDescent="0.25">
      <c r="A26" s="7">
        <f t="shared" si="0"/>
        <v>20</v>
      </c>
      <c r="B26" s="49"/>
      <c r="C26" s="60" t="s">
        <v>57</v>
      </c>
      <c r="D26" s="40">
        <v>291828</v>
      </c>
      <c r="E26" s="47">
        <v>0.52887999999999991</v>
      </c>
      <c r="F26" s="47">
        <v>0.29379</v>
      </c>
      <c r="G26" s="47">
        <v>-3.073E-2</v>
      </c>
      <c r="H26" s="47">
        <v>0.26581999999999989</v>
      </c>
      <c r="I26" s="44"/>
      <c r="J26" s="48"/>
      <c r="K26" s="40"/>
      <c r="L26" s="44"/>
      <c r="M26" s="45"/>
      <c r="N26" s="94">
        <v>1</v>
      </c>
      <c r="O26" s="40"/>
      <c r="P26" s="46">
        <v>2.6700000000000001E-3</v>
      </c>
      <c r="Q26" s="94">
        <v>1</v>
      </c>
      <c r="R26" s="40"/>
      <c r="S26" s="46">
        <v>1.0300000000000001E-3</v>
      </c>
    </row>
    <row r="27" spans="1:19" x14ac:dyDescent="0.25">
      <c r="A27" s="7">
        <f t="shared" si="0"/>
        <v>21</v>
      </c>
      <c r="B27" s="51" t="s">
        <v>61</v>
      </c>
      <c r="C27" s="52" t="s">
        <v>56</v>
      </c>
      <c r="D27" s="53">
        <v>0</v>
      </c>
      <c r="E27" s="54">
        <v>0.57388000000000006</v>
      </c>
      <c r="F27" s="54">
        <v>0.29379</v>
      </c>
      <c r="G27" s="54">
        <v>-2.1319999999999999E-2</v>
      </c>
      <c r="H27" s="54">
        <v>0.30141000000000007</v>
      </c>
      <c r="I27" s="55">
        <v>0</v>
      </c>
      <c r="J27" s="56">
        <v>250</v>
      </c>
      <c r="K27" s="53">
        <v>0</v>
      </c>
      <c r="L27" s="61">
        <v>0</v>
      </c>
      <c r="M27" s="57"/>
      <c r="N27" s="95">
        <v>1</v>
      </c>
      <c r="O27" s="58">
        <v>0</v>
      </c>
      <c r="P27" s="59">
        <v>2.8800000000000002E-3</v>
      </c>
      <c r="Q27" s="95">
        <v>1</v>
      </c>
      <c r="R27" s="58">
        <v>0</v>
      </c>
      <c r="S27" s="59">
        <v>1.1100000000000001E-3</v>
      </c>
    </row>
    <row r="28" spans="1:19" x14ac:dyDescent="0.25">
      <c r="A28" s="7">
        <f t="shared" si="0"/>
        <v>22</v>
      </c>
      <c r="B28" s="49"/>
      <c r="C28" s="60" t="s">
        <v>57</v>
      </c>
      <c r="D28" s="40">
        <v>0</v>
      </c>
      <c r="E28" s="47">
        <v>0.53739999999999988</v>
      </c>
      <c r="F28" s="47">
        <v>0.29379</v>
      </c>
      <c r="G28" s="47">
        <v>-2.1949999999999997E-2</v>
      </c>
      <c r="H28" s="47">
        <v>0.26555999999999991</v>
      </c>
      <c r="I28" s="44"/>
      <c r="J28" s="48"/>
      <c r="K28" s="40"/>
      <c r="L28" s="44"/>
      <c r="M28" s="45"/>
      <c r="N28" s="94">
        <v>1</v>
      </c>
      <c r="O28" s="40"/>
      <c r="P28" s="46">
        <v>2.5400000000000002E-3</v>
      </c>
      <c r="Q28" s="94">
        <v>1</v>
      </c>
      <c r="R28" s="40"/>
      <c r="S28" s="46">
        <v>9.7999999999999997E-4</v>
      </c>
    </row>
    <row r="29" spans="1:19" x14ac:dyDescent="0.25">
      <c r="A29" s="7">
        <f t="shared" si="0"/>
        <v>23</v>
      </c>
      <c r="B29" s="51" t="s">
        <v>62</v>
      </c>
      <c r="C29" s="52" t="s">
        <v>56</v>
      </c>
      <c r="D29" s="53">
        <v>460277.8</v>
      </c>
      <c r="E29" s="54">
        <v>0.39053999999999994</v>
      </c>
      <c r="F29" s="54">
        <v>0.29379</v>
      </c>
      <c r="G29" s="54">
        <v>-2.2019999999999998E-2</v>
      </c>
      <c r="H29" s="54">
        <v>0.11876999999999995</v>
      </c>
      <c r="I29" s="55">
        <v>80277</v>
      </c>
      <c r="J29" s="56">
        <v>1300</v>
      </c>
      <c r="K29" s="53">
        <v>6</v>
      </c>
      <c r="L29" s="55">
        <v>173877</v>
      </c>
      <c r="M29" s="57"/>
      <c r="N29" s="95">
        <v>1</v>
      </c>
      <c r="O29" s="62">
        <v>1370</v>
      </c>
      <c r="P29" s="63">
        <v>2.0300000000000001E-3</v>
      </c>
      <c r="Q29" s="95">
        <v>1</v>
      </c>
      <c r="R29" s="62">
        <v>527</v>
      </c>
      <c r="S29" s="63">
        <v>7.7999999999999999E-4</v>
      </c>
    </row>
    <row r="30" spans="1:19" x14ac:dyDescent="0.25">
      <c r="A30" s="7">
        <f t="shared" si="0"/>
        <v>24</v>
      </c>
      <c r="B30" s="51"/>
      <c r="C30" s="52" t="s">
        <v>57</v>
      </c>
      <c r="D30" s="53">
        <v>215032.2</v>
      </c>
      <c r="E30" s="54">
        <v>0.3766899999999998</v>
      </c>
      <c r="F30" s="54">
        <v>0.29379</v>
      </c>
      <c r="G30" s="54">
        <v>-2.342E-2</v>
      </c>
      <c r="H30" s="54">
        <v>0.1063199999999998</v>
      </c>
      <c r="I30" s="64"/>
      <c r="J30" s="56"/>
      <c r="K30" s="53"/>
      <c r="L30" s="64"/>
      <c r="M30" s="57"/>
      <c r="N30" s="95">
        <v>1</v>
      </c>
      <c r="O30" s="53"/>
      <c r="P30" s="65">
        <v>1.81E-3</v>
      </c>
      <c r="Q30" s="95">
        <v>1</v>
      </c>
      <c r="R30" s="53"/>
      <c r="S30" s="65">
        <v>6.9999999999999999E-4</v>
      </c>
    </row>
    <row r="31" spans="1:19" x14ac:dyDescent="0.25">
      <c r="A31" s="7">
        <f t="shared" si="0"/>
        <v>25</v>
      </c>
      <c r="B31" s="51"/>
      <c r="C31" s="52" t="s">
        <v>63</v>
      </c>
      <c r="D31" s="53">
        <v>33691.800000000003</v>
      </c>
      <c r="E31" s="54">
        <v>0.34909999999999991</v>
      </c>
      <c r="F31" s="54">
        <v>0.29379</v>
      </c>
      <c r="G31" s="54">
        <v>-2.623E-2</v>
      </c>
      <c r="H31" s="54">
        <v>8.1539999999999918E-2</v>
      </c>
      <c r="I31" s="64"/>
      <c r="J31" s="56"/>
      <c r="K31" s="53"/>
      <c r="L31" s="64"/>
      <c r="M31" s="57"/>
      <c r="N31" s="95">
        <v>1</v>
      </c>
      <c r="O31" s="53"/>
      <c r="P31" s="65">
        <v>1.39E-3</v>
      </c>
      <c r="Q31" s="95">
        <v>1</v>
      </c>
      <c r="R31" s="53"/>
      <c r="S31" s="65">
        <v>5.4000000000000001E-4</v>
      </c>
    </row>
    <row r="32" spans="1:19" x14ac:dyDescent="0.25">
      <c r="A32" s="7">
        <f t="shared" si="0"/>
        <v>26</v>
      </c>
      <c r="B32" s="51"/>
      <c r="C32" s="52" t="s">
        <v>64</v>
      </c>
      <c r="D32" s="53">
        <v>0</v>
      </c>
      <c r="E32" s="54">
        <v>0.33095000000000019</v>
      </c>
      <c r="F32" s="54">
        <v>0.29379</v>
      </c>
      <c r="G32" s="54">
        <v>-2.8069999999999998E-2</v>
      </c>
      <c r="H32" s="54">
        <v>6.5230000000000191E-2</v>
      </c>
      <c r="I32" s="64"/>
      <c r="J32" s="56"/>
      <c r="K32" s="53"/>
      <c r="L32" s="64"/>
      <c r="M32" s="57"/>
      <c r="N32" s="95">
        <v>1</v>
      </c>
      <c r="O32" s="53"/>
      <c r="P32" s="65">
        <v>1.1100000000000001E-3</v>
      </c>
      <c r="Q32" s="95">
        <v>1</v>
      </c>
      <c r="R32" s="53"/>
      <c r="S32" s="65">
        <v>4.2999999999999999E-4</v>
      </c>
    </row>
    <row r="33" spans="1:19" x14ac:dyDescent="0.25">
      <c r="A33" s="7">
        <f t="shared" si="0"/>
        <v>27</v>
      </c>
      <c r="B33" s="51"/>
      <c r="C33" s="52" t="s">
        <v>65</v>
      </c>
      <c r="D33" s="53">
        <v>0</v>
      </c>
      <c r="E33" s="54">
        <v>0.30674999999999997</v>
      </c>
      <c r="F33" s="54">
        <v>0.29379</v>
      </c>
      <c r="G33" s="54">
        <v>-3.0519999999999999E-2</v>
      </c>
      <c r="H33" s="54">
        <v>4.347999999999997E-2</v>
      </c>
      <c r="I33" s="64"/>
      <c r="J33" s="56"/>
      <c r="K33" s="53"/>
      <c r="L33" s="64"/>
      <c r="M33" s="57"/>
      <c r="N33" s="95">
        <v>1</v>
      </c>
      <c r="O33" s="53"/>
      <c r="P33" s="65">
        <v>7.3999999999999999E-4</v>
      </c>
      <c r="Q33" s="95">
        <v>1</v>
      </c>
      <c r="R33" s="53"/>
      <c r="S33" s="65">
        <v>2.9E-4</v>
      </c>
    </row>
    <row r="34" spans="1:19" x14ac:dyDescent="0.25">
      <c r="A34" s="7">
        <f t="shared" si="0"/>
        <v>28</v>
      </c>
      <c r="B34" s="49"/>
      <c r="C34" s="60" t="s">
        <v>66</v>
      </c>
      <c r="D34" s="40">
        <v>0</v>
      </c>
      <c r="E34" s="47">
        <v>0.27649000000000001</v>
      </c>
      <c r="F34" s="47">
        <v>0.29379</v>
      </c>
      <c r="G34" s="47">
        <v>-3.3599999999999998E-2</v>
      </c>
      <c r="H34" s="47">
        <v>1.6300000000000016E-2</v>
      </c>
      <c r="I34" s="44"/>
      <c r="J34" s="48"/>
      <c r="K34" s="40"/>
      <c r="L34" s="44"/>
      <c r="M34" s="45"/>
      <c r="N34" s="94">
        <v>1</v>
      </c>
      <c r="O34" s="40"/>
      <c r="P34" s="46">
        <v>2.7999999999999998E-4</v>
      </c>
      <c r="Q34" s="94">
        <v>1</v>
      </c>
      <c r="R34" s="40"/>
      <c r="S34" s="46">
        <v>1.1E-4</v>
      </c>
    </row>
    <row r="35" spans="1:19" x14ac:dyDescent="0.25">
      <c r="A35" s="7">
        <f t="shared" si="0"/>
        <v>29</v>
      </c>
      <c r="B35" s="51" t="s">
        <v>67</v>
      </c>
      <c r="C35" s="52" t="s">
        <v>56</v>
      </c>
      <c r="D35" s="53">
        <v>988918</v>
      </c>
      <c r="E35" s="54">
        <v>0.37985999999999998</v>
      </c>
      <c r="F35" s="54">
        <v>0.29379</v>
      </c>
      <c r="G35" s="54">
        <v>-3.2640000000000002E-2</v>
      </c>
      <c r="H35" s="54">
        <v>0.11870999999999998</v>
      </c>
      <c r="I35" s="55">
        <v>199678</v>
      </c>
      <c r="J35" s="56">
        <v>1300</v>
      </c>
      <c r="K35" s="53">
        <v>12</v>
      </c>
      <c r="L35" s="55">
        <v>386878</v>
      </c>
      <c r="M35" s="57"/>
      <c r="N35" s="95">
        <v>1</v>
      </c>
      <c r="O35" s="62">
        <v>3048</v>
      </c>
      <c r="P35" s="63">
        <v>1.81E-3</v>
      </c>
      <c r="Q35" s="95">
        <v>1</v>
      </c>
      <c r="R35" s="62">
        <v>1172</v>
      </c>
      <c r="S35" s="63">
        <v>6.9999999999999999E-4</v>
      </c>
    </row>
    <row r="36" spans="1:19" x14ac:dyDescent="0.25">
      <c r="A36" s="7">
        <f t="shared" si="0"/>
        <v>30</v>
      </c>
      <c r="B36" s="51"/>
      <c r="C36" s="52" t="s">
        <v>57</v>
      </c>
      <c r="D36" s="53">
        <v>709684</v>
      </c>
      <c r="E36" s="54">
        <v>0.36712000000000006</v>
      </c>
      <c r="F36" s="54">
        <v>0.29379</v>
      </c>
      <c r="G36" s="54">
        <v>-3.2930000000000001E-2</v>
      </c>
      <c r="H36" s="54">
        <v>0.10626000000000006</v>
      </c>
      <c r="I36" s="64"/>
      <c r="J36" s="56"/>
      <c r="K36" s="53"/>
      <c r="L36" s="64"/>
      <c r="M36" s="57"/>
      <c r="N36" s="95">
        <v>1</v>
      </c>
      <c r="O36" s="53"/>
      <c r="P36" s="65">
        <v>1.6199999999999999E-3</v>
      </c>
      <c r="Q36" s="95">
        <v>1</v>
      </c>
      <c r="R36" s="53"/>
      <c r="S36" s="65">
        <v>6.2E-4</v>
      </c>
    </row>
    <row r="37" spans="1:19" x14ac:dyDescent="0.25">
      <c r="A37" s="7">
        <f t="shared" si="0"/>
        <v>31</v>
      </c>
      <c r="B37" s="51"/>
      <c r="C37" s="52" t="s">
        <v>63</v>
      </c>
      <c r="D37" s="53">
        <v>67540</v>
      </c>
      <c r="E37" s="54">
        <v>0.3417599999999999</v>
      </c>
      <c r="F37" s="54">
        <v>0.29379</v>
      </c>
      <c r="G37" s="54">
        <v>-3.3520000000000001E-2</v>
      </c>
      <c r="H37" s="54">
        <v>8.1489999999999896E-2</v>
      </c>
      <c r="I37" s="64"/>
      <c r="J37" s="56"/>
      <c r="K37" s="53"/>
      <c r="L37" s="64"/>
      <c r="M37" s="57"/>
      <c r="N37" s="95">
        <v>1</v>
      </c>
      <c r="O37" s="53"/>
      <c r="P37" s="65">
        <v>1.24E-3</v>
      </c>
      <c r="Q37" s="95">
        <v>1</v>
      </c>
      <c r="R37" s="53"/>
      <c r="S37" s="65">
        <v>4.8000000000000001E-4</v>
      </c>
    </row>
    <row r="38" spans="1:19" x14ac:dyDescent="0.25">
      <c r="A38" s="7">
        <f t="shared" si="0"/>
        <v>32</v>
      </c>
      <c r="B38" s="51"/>
      <c r="C38" s="52" t="s">
        <v>64</v>
      </c>
      <c r="D38" s="53">
        <v>21000</v>
      </c>
      <c r="E38" s="54">
        <v>0.32508000000000009</v>
      </c>
      <c r="F38" s="54">
        <v>0.29379</v>
      </c>
      <c r="G38" s="54">
        <v>-3.39E-2</v>
      </c>
      <c r="H38" s="54">
        <v>6.5190000000000095E-2</v>
      </c>
      <c r="I38" s="64"/>
      <c r="J38" s="56"/>
      <c r="K38" s="53"/>
      <c r="L38" s="64"/>
      <c r="M38" s="57"/>
      <c r="N38" s="95">
        <v>1</v>
      </c>
      <c r="O38" s="53"/>
      <c r="P38" s="65">
        <v>1E-3</v>
      </c>
      <c r="Q38" s="95">
        <v>1</v>
      </c>
      <c r="R38" s="53"/>
      <c r="S38" s="65">
        <v>3.8000000000000002E-4</v>
      </c>
    </row>
    <row r="39" spans="1:19" x14ac:dyDescent="0.25">
      <c r="A39" s="7">
        <f t="shared" si="0"/>
        <v>33</v>
      </c>
      <c r="B39" s="51"/>
      <c r="C39" s="52" t="s">
        <v>65</v>
      </c>
      <c r="D39" s="53">
        <v>0</v>
      </c>
      <c r="E39" s="54">
        <v>0.30284000000000016</v>
      </c>
      <c r="F39" s="54">
        <v>0.29379</v>
      </c>
      <c r="G39" s="54">
        <v>-3.4419999999999999E-2</v>
      </c>
      <c r="H39" s="54">
        <v>4.3470000000000168E-2</v>
      </c>
      <c r="I39" s="64"/>
      <c r="J39" s="56"/>
      <c r="K39" s="53"/>
      <c r="L39" s="64"/>
      <c r="M39" s="57"/>
      <c r="N39" s="95">
        <v>1</v>
      </c>
      <c r="O39" s="53"/>
      <c r="P39" s="65">
        <v>6.6E-4</v>
      </c>
      <c r="Q39" s="95">
        <v>1</v>
      </c>
      <c r="R39" s="53"/>
      <c r="S39" s="65">
        <v>2.5999999999999998E-4</v>
      </c>
    </row>
    <row r="40" spans="1:19" x14ac:dyDescent="0.25">
      <c r="A40" s="7">
        <f t="shared" si="0"/>
        <v>34</v>
      </c>
      <c r="B40" s="49"/>
      <c r="C40" s="60" t="s">
        <v>66</v>
      </c>
      <c r="D40" s="40">
        <v>0</v>
      </c>
      <c r="E40" s="47">
        <v>0.27501999999999993</v>
      </c>
      <c r="F40" s="47">
        <v>0.29379</v>
      </c>
      <c r="G40" s="47">
        <v>-3.5060000000000001E-2</v>
      </c>
      <c r="H40" s="47">
        <v>1.6289999999999936E-2</v>
      </c>
      <c r="I40" s="44"/>
      <c r="J40" s="48"/>
      <c r="K40" s="40"/>
      <c r="L40" s="44"/>
      <c r="M40" s="45"/>
      <c r="N40" s="94">
        <v>1</v>
      </c>
      <c r="O40" s="40"/>
      <c r="P40" s="46">
        <v>2.5000000000000001E-4</v>
      </c>
      <c r="Q40" s="94">
        <v>1</v>
      </c>
      <c r="R40" s="40"/>
      <c r="S40" s="46">
        <v>1E-4</v>
      </c>
    </row>
    <row r="41" spans="1:19" x14ac:dyDescent="0.25">
      <c r="A41" s="7">
        <f t="shared" si="0"/>
        <v>35</v>
      </c>
      <c r="B41" s="51" t="s">
        <v>68</v>
      </c>
      <c r="C41" s="52" t="s">
        <v>56</v>
      </c>
      <c r="D41" s="53">
        <v>1315288</v>
      </c>
      <c r="E41" s="54">
        <v>0.11817999999999999</v>
      </c>
      <c r="F41" s="54">
        <v>0</v>
      </c>
      <c r="G41" s="54">
        <v>0</v>
      </c>
      <c r="H41" s="54">
        <v>0.11817999999999999</v>
      </c>
      <c r="I41" s="55">
        <v>508752</v>
      </c>
      <c r="J41" s="56">
        <v>1550</v>
      </c>
      <c r="K41" s="53">
        <v>10</v>
      </c>
      <c r="L41" s="55">
        <v>694752</v>
      </c>
      <c r="M41" s="57"/>
      <c r="N41" s="95">
        <v>0</v>
      </c>
      <c r="O41" s="62">
        <v>0</v>
      </c>
      <c r="P41" s="63">
        <v>0</v>
      </c>
      <c r="Q41" s="95">
        <v>0</v>
      </c>
      <c r="R41" s="62">
        <v>0</v>
      </c>
      <c r="S41" s="63">
        <v>0</v>
      </c>
    </row>
    <row r="42" spans="1:19" x14ac:dyDescent="0.25">
      <c r="A42" s="7">
        <f t="shared" si="0"/>
        <v>36</v>
      </c>
      <c r="B42" s="51"/>
      <c r="C42" s="52" t="s">
        <v>57</v>
      </c>
      <c r="D42" s="53">
        <v>1569454</v>
      </c>
      <c r="E42" s="54">
        <v>0.10579</v>
      </c>
      <c r="F42" s="54">
        <v>0</v>
      </c>
      <c r="G42" s="54">
        <v>0</v>
      </c>
      <c r="H42" s="54">
        <v>0.10579</v>
      </c>
      <c r="I42" s="64"/>
      <c r="J42" s="56"/>
      <c r="K42" s="53"/>
      <c r="L42" s="64"/>
      <c r="M42" s="57"/>
      <c r="N42" s="95">
        <v>0</v>
      </c>
      <c r="O42" s="53"/>
      <c r="P42" s="65">
        <v>0</v>
      </c>
      <c r="Q42" s="95">
        <v>0</v>
      </c>
      <c r="R42" s="53"/>
      <c r="S42" s="65">
        <v>0</v>
      </c>
    </row>
    <row r="43" spans="1:19" x14ac:dyDescent="0.25">
      <c r="A43" s="7">
        <f t="shared" si="0"/>
        <v>37</v>
      </c>
      <c r="B43" s="51"/>
      <c r="C43" s="52" t="s">
        <v>63</v>
      </c>
      <c r="D43" s="53">
        <v>1035145</v>
      </c>
      <c r="E43" s="54">
        <v>8.1119999999999998E-2</v>
      </c>
      <c r="F43" s="54">
        <v>0</v>
      </c>
      <c r="G43" s="54">
        <v>0</v>
      </c>
      <c r="H43" s="54">
        <v>8.1119999999999998E-2</v>
      </c>
      <c r="I43" s="64"/>
      <c r="J43" s="56"/>
      <c r="K43" s="53"/>
      <c r="L43" s="64"/>
      <c r="M43" s="57"/>
      <c r="N43" s="95">
        <v>0</v>
      </c>
      <c r="O43" s="53"/>
      <c r="P43" s="65">
        <v>0</v>
      </c>
      <c r="Q43" s="95">
        <v>0</v>
      </c>
      <c r="R43" s="53"/>
      <c r="S43" s="65">
        <v>0</v>
      </c>
    </row>
    <row r="44" spans="1:19" x14ac:dyDescent="0.25">
      <c r="A44" s="7">
        <f t="shared" si="0"/>
        <v>38</v>
      </c>
      <c r="B44" s="51"/>
      <c r="C44" s="52" t="s">
        <v>64</v>
      </c>
      <c r="D44" s="53">
        <v>1393721</v>
      </c>
      <c r="E44" s="54">
        <v>6.4899999999999999E-2</v>
      </c>
      <c r="F44" s="54">
        <v>0</v>
      </c>
      <c r="G44" s="54">
        <v>0</v>
      </c>
      <c r="H44" s="54">
        <v>6.4899999999999999E-2</v>
      </c>
      <c r="I44" s="64"/>
      <c r="J44" s="56"/>
      <c r="K44" s="53"/>
      <c r="L44" s="64"/>
      <c r="M44" s="57"/>
      <c r="N44" s="95">
        <v>0</v>
      </c>
      <c r="O44" s="53"/>
      <c r="P44" s="65">
        <v>0</v>
      </c>
      <c r="Q44" s="95">
        <v>0</v>
      </c>
      <c r="R44" s="53"/>
      <c r="S44" s="65">
        <v>0</v>
      </c>
    </row>
    <row r="45" spans="1:19" x14ac:dyDescent="0.25">
      <c r="A45" s="7">
        <f t="shared" si="0"/>
        <v>39</v>
      </c>
      <c r="B45" s="51"/>
      <c r="C45" s="52" t="s">
        <v>65</v>
      </c>
      <c r="D45" s="53">
        <v>297087</v>
      </c>
      <c r="E45" s="54">
        <v>4.3270000000000003E-2</v>
      </c>
      <c r="F45" s="54">
        <v>0</v>
      </c>
      <c r="G45" s="54">
        <v>0</v>
      </c>
      <c r="H45" s="54">
        <v>4.3270000000000003E-2</v>
      </c>
      <c r="I45" s="64"/>
      <c r="J45" s="56"/>
      <c r="K45" s="53"/>
      <c r="L45" s="64"/>
      <c r="M45" s="57"/>
      <c r="N45" s="95">
        <v>0</v>
      </c>
      <c r="O45" s="53"/>
      <c r="P45" s="65">
        <v>0</v>
      </c>
      <c r="Q45" s="95">
        <v>0</v>
      </c>
      <c r="R45" s="53"/>
      <c r="S45" s="65">
        <v>0</v>
      </c>
    </row>
    <row r="46" spans="1:19" x14ac:dyDescent="0.25">
      <c r="A46" s="7">
        <f t="shared" si="0"/>
        <v>40</v>
      </c>
      <c r="B46" s="49"/>
      <c r="C46" s="60" t="s">
        <v>66</v>
      </c>
      <c r="D46" s="40">
        <v>0</v>
      </c>
      <c r="E46" s="47">
        <v>1.6219999999999998E-2</v>
      </c>
      <c r="F46" s="47">
        <v>0</v>
      </c>
      <c r="G46" s="47">
        <v>0</v>
      </c>
      <c r="H46" s="47">
        <v>1.6219999999999998E-2</v>
      </c>
      <c r="I46" s="44"/>
      <c r="J46" s="48"/>
      <c r="K46" s="40"/>
      <c r="L46" s="44"/>
      <c r="M46" s="45"/>
      <c r="N46" s="94">
        <v>0</v>
      </c>
      <c r="O46" s="40"/>
      <c r="P46" s="46">
        <v>0</v>
      </c>
      <c r="Q46" s="94">
        <v>0</v>
      </c>
      <c r="R46" s="40"/>
      <c r="S46" s="46">
        <v>0</v>
      </c>
    </row>
    <row r="47" spans="1:19" x14ac:dyDescent="0.25">
      <c r="A47" s="7">
        <f t="shared" si="0"/>
        <v>41</v>
      </c>
      <c r="B47" s="51" t="s">
        <v>69</v>
      </c>
      <c r="C47" s="52" t="s">
        <v>56</v>
      </c>
      <c r="D47" s="53">
        <v>231331</v>
      </c>
      <c r="E47" s="54">
        <v>0.39613999999999994</v>
      </c>
      <c r="F47" s="54">
        <v>0.29379</v>
      </c>
      <c r="G47" s="54">
        <v>-1.6209999999999999E-2</v>
      </c>
      <c r="H47" s="54">
        <v>0.11855999999999994</v>
      </c>
      <c r="I47" s="55">
        <v>99724</v>
      </c>
      <c r="J47" s="56">
        <v>1300</v>
      </c>
      <c r="K47" s="53">
        <v>1</v>
      </c>
      <c r="L47" s="55">
        <v>115324</v>
      </c>
      <c r="M47" s="57"/>
      <c r="N47" s="95">
        <v>1</v>
      </c>
      <c r="O47" s="62">
        <v>909</v>
      </c>
      <c r="P47" s="63">
        <v>1.08E-3</v>
      </c>
      <c r="Q47" s="95">
        <v>1</v>
      </c>
      <c r="R47" s="62">
        <v>349</v>
      </c>
      <c r="S47" s="63">
        <v>4.0999999999999999E-4</v>
      </c>
    </row>
    <row r="48" spans="1:19" x14ac:dyDescent="0.25">
      <c r="A48" s="7">
        <f t="shared" si="0"/>
        <v>42</v>
      </c>
      <c r="B48" s="51"/>
      <c r="C48" s="52" t="s">
        <v>57</v>
      </c>
      <c r="D48" s="53">
        <v>459142</v>
      </c>
      <c r="E48" s="54">
        <v>0.38260999999999989</v>
      </c>
      <c r="F48" s="54">
        <v>0.29379</v>
      </c>
      <c r="G48" s="54">
        <v>-1.7300000000000003E-2</v>
      </c>
      <c r="H48" s="54">
        <v>0.10611999999999991</v>
      </c>
      <c r="I48" s="64"/>
      <c r="J48" s="56"/>
      <c r="K48" s="53"/>
      <c r="L48" s="64"/>
      <c r="M48" s="57"/>
      <c r="N48" s="95">
        <v>1</v>
      </c>
      <c r="O48" s="53"/>
      <c r="P48" s="65">
        <v>9.7000000000000005E-4</v>
      </c>
      <c r="Q48" s="95">
        <v>1</v>
      </c>
      <c r="R48" s="53"/>
      <c r="S48" s="65">
        <v>3.6999999999999999E-4</v>
      </c>
    </row>
    <row r="49" spans="1:19" x14ac:dyDescent="0.25">
      <c r="A49" s="7">
        <f t="shared" si="0"/>
        <v>43</v>
      </c>
      <c r="B49" s="51"/>
      <c r="C49" s="52" t="s">
        <v>63</v>
      </c>
      <c r="D49" s="53">
        <v>223176</v>
      </c>
      <c r="E49" s="54">
        <v>0.35571000000000014</v>
      </c>
      <c r="F49" s="54">
        <v>0.29379</v>
      </c>
      <c r="G49" s="54">
        <v>-1.9459999999999998E-2</v>
      </c>
      <c r="H49" s="54">
        <v>8.1380000000000147E-2</v>
      </c>
      <c r="I49" s="64"/>
      <c r="J49" s="56"/>
      <c r="K49" s="53"/>
      <c r="L49" s="64"/>
      <c r="M49" s="57"/>
      <c r="N49" s="95">
        <v>1</v>
      </c>
      <c r="O49" s="53"/>
      <c r="P49" s="65">
        <v>7.3999999999999999E-4</v>
      </c>
      <c r="Q49" s="95">
        <v>1</v>
      </c>
      <c r="R49" s="53"/>
      <c r="S49" s="65">
        <v>2.7999999999999998E-4</v>
      </c>
    </row>
    <row r="50" spans="1:19" x14ac:dyDescent="0.25">
      <c r="A50" s="7">
        <f t="shared" si="0"/>
        <v>44</v>
      </c>
      <c r="B50" s="51"/>
      <c r="C50" s="52" t="s">
        <v>64</v>
      </c>
      <c r="D50" s="53">
        <v>83116</v>
      </c>
      <c r="E50" s="54">
        <v>0.33800999999999992</v>
      </c>
      <c r="F50" s="54">
        <v>0.29379</v>
      </c>
      <c r="G50" s="54">
        <v>-2.0879999999999999E-2</v>
      </c>
      <c r="H50" s="54">
        <v>6.5099999999999922E-2</v>
      </c>
      <c r="I50" s="64"/>
      <c r="J50" s="56"/>
      <c r="K50" s="53"/>
      <c r="L50" s="64"/>
      <c r="M50" s="57"/>
      <c r="N50" s="95">
        <v>1</v>
      </c>
      <c r="O50" s="53"/>
      <c r="P50" s="65">
        <v>5.9000000000000003E-4</v>
      </c>
      <c r="Q50" s="95">
        <v>1</v>
      </c>
      <c r="R50" s="53"/>
      <c r="S50" s="65">
        <v>2.3000000000000001E-4</v>
      </c>
    </row>
    <row r="51" spans="1:19" x14ac:dyDescent="0.25">
      <c r="A51" s="7">
        <f t="shared" si="0"/>
        <v>45</v>
      </c>
      <c r="B51" s="51"/>
      <c r="C51" s="52" t="s">
        <v>65</v>
      </c>
      <c r="D51" s="53">
        <v>0</v>
      </c>
      <c r="E51" s="54">
        <v>0.31441000000000002</v>
      </c>
      <c r="F51" s="54">
        <v>0.29379</v>
      </c>
      <c r="G51" s="54">
        <v>-2.2780000000000002E-2</v>
      </c>
      <c r="H51" s="54">
        <v>4.3400000000000029E-2</v>
      </c>
      <c r="I51" s="64"/>
      <c r="J51" s="56"/>
      <c r="K51" s="53"/>
      <c r="L51" s="64"/>
      <c r="M51" s="57"/>
      <c r="N51" s="95">
        <v>1</v>
      </c>
      <c r="O51" s="53"/>
      <c r="P51" s="65">
        <v>4.0000000000000002E-4</v>
      </c>
      <c r="Q51" s="95">
        <v>1</v>
      </c>
      <c r="R51" s="53"/>
      <c r="S51" s="65">
        <v>1.4999999999999999E-4</v>
      </c>
    </row>
    <row r="52" spans="1:19" x14ac:dyDescent="0.25">
      <c r="A52" s="7">
        <f t="shared" si="0"/>
        <v>46</v>
      </c>
      <c r="B52" s="49"/>
      <c r="C52" s="60" t="s">
        <v>66</v>
      </c>
      <c r="D52" s="40">
        <v>0</v>
      </c>
      <c r="E52" s="47">
        <v>0.2849199999999999</v>
      </c>
      <c r="F52" s="47">
        <v>0.29379</v>
      </c>
      <c r="G52" s="47">
        <v>-2.5149999999999999E-2</v>
      </c>
      <c r="H52" s="47">
        <v>1.6279999999999899E-2</v>
      </c>
      <c r="I52" s="44"/>
      <c r="J52" s="48"/>
      <c r="K52" s="40"/>
      <c r="L52" s="44"/>
      <c r="M52" s="45"/>
      <c r="N52" s="94">
        <v>1</v>
      </c>
      <c r="O52" s="40"/>
      <c r="P52" s="46">
        <v>1.4999999999999999E-4</v>
      </c>
      <c r="Q52" s="94">
        <v>1</v>
      </c>
      <c r="R52" s="40"/>
      <c r="S52" s="46">
        <v>6.0000000000000002E-5</v>
      </c>
    </row>
    <row r="53" spans="1:19" x14ac:dyDescent="0.25">
      <c r="A53" s="7">
        <f t="shared" si="0"/>
        <v>47</v>
      </c>
      <c r="B53" s="51" t="s">
        <v>70</v>
      </c>
      <c r="C53" s="52" t="s">
        <v>56</v>
      </c>
      <c r="D53" s="53">
        <v>165010</v>
      </c>
      <c r="E53" s="54">
        <v>0.39023999999999992</v>
      </c>
      <c r="F53" s="54">
        <v>0.29379</v>
      </c>
      <c r="G53" s="54">
        <v>-2.2249999999999999E-2</v>
      </c>
      <c r="H53" s="54">
        <v>0.11869999999999992</v>
      </c>
      <c r="I53" s="55">
        <v>35013</v>
      </c>
      <c r="J53" s="56">
        <v>1300</v>
      </c>
      <c r="K53" s="53">
        <v>5</v>
      </c>
      <c r="L53" s="55">
        <v>113013</v>
      </c>
      <c r="M53" s="57"/>
      <c r="N53" s="95">
        <v>1</v>
      </c>
      <c r="O53" s="62">
        <v>890</v>
      </c>
      <c r="P53" s="63">
        <v>3.0200000000000001E-3</v>
      </c>
      <c r="Q53" s="95">
        <v>1</v>
      </c>
      <c r="R53" s="62">
        <v>342</v>
      </c>
      <c r="S53" s="63">
        <v>1.16E-3</v>
      </c>
    </row>
    <row r="54" spans="1:19" x14ac:dyDescent="0.25">
      <c r="A54" s="7">
        <f t="shared" si="0"/>
        <v>48</v>
      </c>
      <c r="B54" s="51"/>
      <c r="C54" s="52" t="s">
        <v>57</v>
      </c>
      <c r="D54" s="53">
        <v>141192</v>
      </c>
      <c r="E54" s="54">
        <v>0.3773399999999999</v>
      </c>
      <c r="F54" s="54">
        <v>0.29379</v>
      </c>
      <c r="G54" s="54">
        <v>-2.2699999999999998E-2</v>
      </c>
      <c r="H54" s="54">
        <v>0.1062499999999999</v>
      </c>
      <c r="I54" s="64"/>
      <c r="J54" s="56"/>
      <c r="K54" s="53"/>
      <c r="L54" s="64"/>
      <c r="M54" s="57"/>
      <c r="N54" s="95">
        <v>1</v>
      </c>
      <c r="O54" s="53"/>
      <c r="P54" s="65">
        <v>2.7000000000000001E-3</v>
      </c>
      <c r="Q54" s="95">
        <v>1</v>
      </c>
      <c r="R54" s="53"/>
      <c r="S54" s="65">
        <v>1.0399999999999999E-3</v>
      </c>
    </row>
    <row r="55" spans="1:19" x14ac:dyDescent="0.25">
      <c r="A55" s="7">
        <f t="shared" si="0"/>
        <v>49</v>
      </c>
      <c r="B55" s="51"/>
      <c r="C55" s="52" t="s">
        <v>63</v>
      </c>
      <c r="D55" s="53">
        <v>5213</v>
      </c>
      <c r="E55" s="54">
        <v>0.35166000000000008</v>
      </c>
      <c r="F55" s="54">
        <v>0.29379</v>
      </c>
      <c r="G55" s="54">
        <v>-2.3609999999999999E-2</v>
      </c>
      <c r="H55" s="54">
        <v>8.148000000000008E-2</v>
      </c>
      <c r="I55" s="64"/>
      <c r="J55" s="56"/>
      <c r="K55" s="53"/>
      <c r="L55" s="64"/>
      <c r="M55" s="57"/>
      <c r="N55" s="95">
        <v>1</v>
      </c>
      <c r="O55" s="53"/>
      <c r="P55" s="65">
        <v>2.0699999999999998E-3</v>
      </c>
      <c r="Q55" s="95">
        <v>1</v>
      </c>
      <c r="R55" s="53"/>
      <c r="S55" s="65">
        <v>8.0000000000000004E-4</v>
      </c>
    </row>
    <row r="56" spans="1:19" x14ac:dyDescent="0.25">
      <c r="A56" s="7">
        <f t="shared" si="0"/>
        <v>50</v>
      </c>
      <c r="B56" s="51"/>
      <c r="C56" s="52" t="s">
        <v>64</v>
      </c>
      <c r="D56" s="53">
        <v>0</v>
      </c>
      <c r="E56" s="54">
        <v>0.33476999999999979</v>
      </c>
      <c r="F56" s="54">
        <v>0.29379</v>
      </c>
      <c r="G56" s="54">
        <v>-2.4199999999999999E-2</v>
      </c>
      <c r="H56" s="54">
        <v>6.5179999999999794E-2</v>
      </c>
      <c r="I56" s="64"/>
      <c r="J56" s="56"/>
      <c r="K56" s="53"/>
      <c r="L56" s="64"/>
      <c r="M56" s="57"/>
      <c r="N56" s="95">
        <v>1</v>
      </c>
      <c r="O56" s="53"/>
      <c r="P56" s="65">
        <v>1.66E-3</v>
      </c>
      <c r="Q56" s="95">
        <v>1</v>
      </c>
      <c r="R56" s="53"/>
      <c r="S56" s="65">
        <v>6.4000000000000005E-4</v>
      </c>
    </row>
    <row r="57" spans="1:19" x14ac:dyDescent="0.25">
      <c r="A57" s="7">
        <f t="shared" si="0"/>
        <v>51</v>
      </c>
      <c r="B57" s="51"/>
      <c r="C57" s="52" t="s">
        <v>65</v>
      </c>
      <c r="D57" s="53">
        <v>0</v>
      </c>
      <c r="E57" s="54">
        <v>0.31224999999999997</v>
      </c>
      <c r="F57" s="54">
        <v>0.29379</v>
      </c>
      <c r="G57" s="54">
        <v>-2.4989999999999998E-2</v>
      </c>
      <c r="H57" s="54">
        <v>4.3449999999999975E-2</v>
      </c>
      <c r="I57" s="64"/>
      <c r="J57" s="56"/>
      <c r="K57" s="53"/>
      <c r="L57" s="64"/>
      <c r="M57" s="57"/>
      <c r="N57" s="95">
        <v>1</v>
      </c>
      <c r="O57" s="53"/>
      <c r="P57" s="65">
        <v>1.1000000000000001E-3</v>
      </c>
      <c r="Q57" s="95">
        <v>1</v>
      </c>
      <c r="R57" s="53"/>
      <c r="S57" s="65">
        <v>4.2000000000000002E-4</v>
      </c>
    </row>
    <row r="58" spans="1:19" x14ac:dyDescent="0.25">
      <c r="A58" s="7">
        <f t="shared" si="0"/>
        <v>52</v>
      </c>
      <c r="B58" s="49"/>
      <c r="C58" s="60" t="s">
        <v>66</v>
      </c>
      <c r="D58" s="40">
        <v>0</v>
      </c>
      <c r="E58" s="47">
        <v>0.28410999999999992</v>
      </c>
      <c r="F58" s="47">
        <v>0.29379</v>
      </c>
      <c r="G58" s="47">
        <v>-2.598E-2</v>
      </c>
      <c r="H58" s="47">
        <v>1.6299999999999922E-2</v>
      </c>
      <c r="I58" s="44"/>
      <c r="J58" s="48"/>
      <c r="K58" s="40"/>
      <c r="L58" s="44"/>
      <c r="M58" s="45"/>
      <c r="N58" s="94">
        <v>1</v>
      </c>
      <c r="O58" s="40"/>
      <c r="P58" s="46">
        <v>4.0999999999999999E-4</v>
      </c>
      <c r="Q58" s="94">
        <v>1</v>
      </c>
      <c r="R58" s="40"/>
      <c r="S58" s="46">
        <v>1.6000000000000001E-4</v>
      </c>
    </row>
    <row r="59" spans="1:19" x14ac:dyDescent="0.25">
      <c r="A59" s="7">
        <f t="shared" si="0"/>
        <v>53</v>
      </c>
      <c r="B59" s="51" t="s">
        <v>71</v>
      </c>
      <c r="C59" s="52" t="s">
        <v>56</v>
      </c>
      <c r="D59" s="53">
        <v>829148</v>
      </c>
      <c r="E59" s="66">
        <v>0.11817999999999999</v>
      </c>
      <c r="F59" s="66">
        <v>0</v>
      </c>
      <c r="G59" s="66">
        <v>0</v>
      </c>
      <c r="H59" s="66">
        <v>0.11817999999999999</v>
      </c>
      <c r="I59" s="55">
        <v>765890</v>
      </c>
      <c r="J59" s="67">
        <v>1550</v>
      </c>
      <c r="K59" s="53">
        <v>11</v>
      </c>
      <c r="L59" s="55">
        <v>970490</v>
      </c>
      <c r="M59" s="68"/>
      <c r="N59" s="95">
        <v>0</v>
      </c>
      <c r="O59" s="62">
        <v>0</v>
      </c>
      <c r="P59" s="63">
        <v>0</v>
      </c>
      <c r="Q59" s="95">
        <v>0</v>
      </c>
      <c r="R59" s="62">
        <v>0</v>
      </c>
      <c r="S59" s="63">
        <v>0</v>
      </c>
    </row>
    <row r="60" spans="1:19" x14ac:dyDescent="0.25">
      <c r="A60" s="7">
        <f t="shared" si="0"/>
        <v>54</v>
      </c>
      <c r="B60" s="51"/>
      <c r="C60" s="52" t="s">
        <v>57</v>
      </c>
      <c r="D60" s="53">
        <v>1626861</v>
      </c>
      <c r="E60" s="69">
        <v>0.10579</v>
      </c>
      <c r="F60" s="69">
        <v>0</v>
      </c>
      <c r="G60" s="69">
        <v>0</v>
      </c>
      <c r="H60" s="69">
        <v>0.10579</v>
      </c>
      <c r="I60" s="64"/>
      <c r="J60" s="70"/>
      <c r="K60" s="53"/>
      <c r="L60" s="64"/>
      <c r="M60" s="68"/>
      <c r="N60" s="95">
        <v>0</v>
      </c>
      <c r="O60" s="53"/>
      <c r="P60" s="65">
        <v>0</v>
      </c>
      <c r="Q60" s="95">
        <v>0</v>
      </c>
      <c r="R60" s="53"/>
      <c r="S60" s="65">
        <v>0</v>
      </c>
    </row>
    <row r="61" spans="1:19" x14ac:dyDescent="0.25">
      <c r="A61" s="7">
        <f t="shared" si="0"/>
        <v>55</v>
      </c>
      <c r="B61" s="51"/>
      <c r="C61" s="52" t="s">
        <v>63</v>
      </c>
      <c r="D61" s="53">
        <v>1295797</v>
      </c>
      <c r="E61" s="69">
        <v>8.1119999999999998E-2</v>
      </c>
      <c r="F61" s="69">
        <v>0</v>
      </c>
      <c r="G61" s="69">
        <v>0</v>
      </c>
      <c r="H61" s="69">
        <v>8.1119999999999998E-2</v>
      </c>
      <c r="I61" s="64"/>
      <c r="J61" s="70"/>
      <c r="K61" s="53"/>
      <c r="L61" s="64"/>
      <c r="M61" s="68"/>
      <c r="N61" s="95">
        <v>0</v>
      </c>
      <c r="O61" s="53"/>
      <c r="P61" s="65">
        <v>0</v>
      </c>
      <c r="Q61" s="95">
        <v>0</v>
      </c>
      <c r="R61" s="53"/>
      <c r="S61" s="65">
        <v>0</v>
      </c>
    </row>
    <row r="62" spans="1:19" x14ac:dyDescent="0.25">
      <c r="A62" s="7">
        <f t="shared" si="0"/>
        <v>56</v>
      </c>
      <c r="B62" s="51"/>
      <c r="C62" s="52" t="s">
        <v>64</v>
      </c>
      <c r="D62" s="53">
        <v>4175476</v>
      </c>
      <c r="E62" s="69">
        <v>6.4899999999999999E-2</v>
      </c>
      <c r="F62" s="69">
        <v>0</v>
      </c>
      <c r="G62" s="69">
        <v>0</v>
      </c>
      <c r="H62" s="69">
        <v>6.4899999999999999E-2</v>
      </c>
      <c r="I62" s="64"/>
      <c r="J62" s="70"/>
      <c r="K62" s="53"/>
      <c r="L62" s="64"/>
      <c r="M62" s="68"/>
      <c r="N62" s="95">
        <v>0</v>
      </c>
      <c r="O62" s="53"/>
      <c r="P62" s="65">
        <v>0</v>
      </c>
      <c r="Q62" s="95">
        <v>0</v>
      </c>
      <c r="R62" s="53"/>
      <c r="S62" s="65">
        <v>0</v>
      </c>
    </row>
    <row r="63" spans="1:19" x14ac:dyDescent="0.25">
      <c r="A63" s="7">
        <f t="shared" si="0"/>
        <v>57</v>
      </c>
      <c r="B63" s="51"/>
      <c r="C63" s="52" t="s">
        <v>65</v>
      </c>
      <c r="D63" s="53">
        <v>2766172</v>
      </c>
      <c r="E63" s="69">
        <v>4.3270000000000003E-2</v>
      </c>
      <c r="F63" s="69">
        <v>0</v>
      </c>
      <c r="G63" s="69">
        <v>0</v>
      </c>
      <c r="H63" s="69">
        <v>4.3270000000000003E-2</v>
      </c>
      <c r="I63" s="64"/>
      <c r="J63" s="70"/>
      <c r="K63" s="53"/>
      <c r="L63" s="64"/>
      <c r="M63" s="68"/>
      <c r="N63" s="95">
        <v>0</v>
      </c>
      <c r="O63" s="53"/>
      <c r="P63" s="65">
        <v>0</v>
      </c>
      <c r="Q63" s="95">
        <v>0</v>
      </c>
      <c r="R63" s="53"/>
      <c r="S63" s="65">
        <v>0</v>
      </c>
    </row>
    <row r="64" spans="1:19" x14ac:dyDescent="0.25">
      <c r="A64" s="7">
        <f t="shared" si="0"/>
        <v>58</v>
      </c>
      <c r="B64" s="49"/>
      <c r="C64" s="60" t="s">
        <v>66</v>
      </c>
      <c r="D64" s="40">
        <v>0</v>
      </c>
      <c r="E64" s="71">
        <v>1.6219999999999998E-2</v>
      </c>
      <c r="F64" s="71">
        <v>0</v>
      </c>
      <c r="G64" s="71">
        <v>0</v>
      </c>
      <c r="H64" s="71">
        <v>1.6219999999999998E-2</v>
      </c>
      <c r="I64" s="44"/>
      <c r="J64" s="72"/>
      <c r="K64" s="40"/>
      <c r="L64" s="44"/>
      <c r="M64" s="73"/>
      <c r="N64" s="94">
        <v>0</v>
      </c>
      <c r="O64" s="40"/>
      <c r="P64" s="46">
        <v>0</v>
      </c>
      <c r="Q64" s="94">
        <v>0</v>
      </c>
      <c r="R64" s="40"/>
      <c r="S64" s="46">
        <v>0</v>
      </c>
    </row>
    <row r="65" spans="1:19" x14ac:dyDescent="0.25">
      <c r="A65" s="7">
        <f t="shared" si="0"/>
        <v>59</v>
      </c>
      <c r="B65" s="49" t="s">
        <v>72</v>
      </c>
      <c r="C65" s="50"/>
      <c r="D65" s="40">
        <v>0</v>
      </c>
      <c r="E65" s="74">
        <v>4.9899999999999996E-3</v>
      </c>
      <c r="F65" s="74">
        <v>0</v>
      </c>
      <c r="G65" s="74">
        <v>0</v>
      </c>
      <c r="H65" s="74">
        <v>4.9899999999999996E-3</v>
      </c>
      <c r="I65" s="44">
        <v>0</v>
      </c>
      <c r="J65" s="75">
        <v>38000</v>
      </c>
      <c r="K65" s="40">
        <v>0</v>
      </c>
      <c r="L65" s="44">
        <v>0</v>
      </c>
      <c r="M65" s="76"/>
      <c r="N65" s="94">
        <v>0</v>
      </c>
      <c r="O65" s="40">
        <v>0</v>
      </c>
      <c r="P65" s="46">
        <v>0</v>
      </c>
      <c r="Q65" s="94">
        <v>0</v>
      </c>
      <c r="R65" s="40">
        <v>0</v>
      </c>
      <c r="S65" s="46">
        <v>0</v>
      </c>
    </row>
    <row r="66" spans="1:19" x14ac:dyDescent="0.25">
      <c r="A66" s="7">
        <f t="shared" si="0"/>
        <v>60</v>
      </c>
      <c r="B66" s="38" t="s">
        <v>73</v>
      </c>
      <c r="C66" s="39"/>
      <c r="D66" s="40">
        <v>0</v>
      </c>
      <c r="E66" s="71">
        <v>4.9899999999999996E-3</v>
      </c>
      <c r="F66" s="71">
        <v>0</v>
      </c>
      <c r="G66" s="71">
        <v>0</v>
      </c>
      <c r="H66" s="71">
        <v>4.9899999999999996E-3</v>
      </c>
      <c r="I66" s="44">
        <v>0</v>
      </c>
      <c r="J66" s="72">
        <v>38000</v>
      </c>
      <c r="K66" s="40">
        <v>0</v>
      </c>
      <c r="L66" s="44">
        <v>0</v>
      </c>
      <c r="M66" s="73"/>
      <c r="N66" s="94">
        <v>0</v>
      </c>
      <c r="O66" s="40">
        <v>0</v>
      </c>
      <c r="P66" s="46">
        <v>0</v>
      </c>
      <c r="Q66" s="94">
        <v>0</v>
      </c>
      <c r="R66" s="40">
        <v>0</v>
      </c>
      <c r="S66" s="46">
        <v>0</v>
      </c>
    </row>
    <row r="67" spans="1:19" x14ac:dyDescent="0.25">
      <c r="A67" s="7">
        <f t="shared" si="0"/>
        <v>61</v>
      </c>
      <c r="B67" s="77" t="s">
        <v>74</v>
      </c>
      <c r="C67" s="39"/>
      <c r="D67" s="40"/>
      <c r="E67" s="78"/>
      <c r="F67" s="78"/>
      <c r="G67" s="78"/>
      <c r="H67" s="78"/>
      <c r="I67" s="44"/>
      <c r="J67" s="79"/>
      <c r="K67" s="40"/>
      <c r="L67" s="44"/>
      <c r="M67" s="73"/>
      <c r="N67" s="94"/>
      <c r="O67" s="40"/>
      <c r="P67" s="46"/>
      <c r="Q67" s="94"/>
      <c r="R67" s="40"/>
      <c r="S67" s="46"/>
    </row>
    <row r="68" spans="1:19" x14ac:dyDescent="0.25">
      <c r="A68" s="7">
        <f t="shared" si="0"/>
        <v>62</v>
      </c>
      <c r="B68" s="2"/>
      <c r="C68" s="2"/>
      <c r="D68" s="2"/>
      <c r="E68" s="96"/>
      <c r="F68" s="96"/>
      <c r="G68" s="96"/>
      <c r="H68" s="96"/>
      <c r="I68" s="97"/>
      <c r="J68" s="2"/>
      <c r="K68" s="2"/>
      <c r="L68" s="97"/>
      <c r="M68" s="2"/>
      <c r="N68" s="98"/>
      <c r="O68" s="2"/>
      <c r="P68" s="3"/>
      <c r="Q68" s="98"/>
      <c r="R68" s="2"/>
      <c r="S68" s="3"/>
    </row>
    <row r="69" spans="1:19" x14ac:dyDescent="0.25">
      <c r="A69" s="7">
        <f t="shared" si="0"/>
        <v>63</v>
      </c>
      <c r="B69" s="2" t="s">
        <v>75</v>
      </c>
      <c r="C69" s="2"/>
      <c r="D69" s="81">
        <f>SUM(D13:D68)</f>
        <v>89789697.100000009</v>
      </c>
      <c r="E69" s="96"/>
      <c r="F69" s="96"/>
      <c r="G69" s="96"/>
      <c r="H69" s="96"/>
      <c r="I69" s="82">
        <f>SUM(I13:I67)</f>
        <v>29990106</v>
      </c>
      <c r="J69" s="81"/>
      <c r="K69" s="81"/>
      <c r="L69" s="82">
        <f>SUM(L13:L67)</f>
        <v>38414943</v>
      </c>
      <c r="M69" s="2"/>
      <c r="N69" s="99">
        <f>ROUND(($L13*N13)+($L14*N14)+($L15*N15)+($L16*N16)+($L17*N17)+($L18*N18)+($L19*N19)+($L$21*N21)+($L23*N23)+($L$25*N25)+($L27*N27)+($L29*N29)+($L35*N35)+($L41*N41)+($L$47*N47)+($L53*N53)+($L59*N59)+($L65*N65)+($L66*N66)+($L67*N67),0)</f>
        <v>36375887</v>
      </c>
      <c r="O69" s="83">
        <f>SUM(O13:O68)</f>
        <v>286612</v>
      </c>
      <c r="P69" s="3"/>
      <c r="Q69" s="99">
        <f>ROUND(($L13*Q13)+($L14*Q14)+($L15*Q15)+($L16*Q16)+($L17*Q17)+($L18*Q18)+($L19*Q19)+($L$21*Q21)+($L23*Q23)+($L$25*Q25)+($L27*Q27)+($L29*Q29)+($L35*Q35)+($L41*Q41)+($L$47*Q47)+($L53*Q53)+($L59*Q59)+($L65*Q65)+($L66*Q66)+($L67*Q67),0)</f>
        <v>36375887</v>
      </c>
      <c r="R69" s="83">
        <f>SUM(R13:R68)</f>
        <v>110201</v>
      </c>
      <c r="S69" s="3"/>
    </row>
    <row r="70" spans="1:19" x14ac:dyDescent="0.25">
      <c r="A70" s="7">
        <f t="shared" si="0"/>
        <v>64</v>
      </c>
      <c r="B70" s="2"/>
      <c r="C70" s="2"/>
      <c r="D70" s="2"/>
      <c r="E70" s="2"/>
      <c r="F70" s="2"/>
      <c r="G70" s="2"/>
      <c r="H70" s="2"/>
      <c r="I70" s="2"/>
      <c r="J70" s="2"/>
      <c r="K70" s="2"/>
      <c r="L70" s="2"/>
      <c r="M70" s="81"/>
      <c r="N70" s="100"/>
      <c r="O70" s="2"/>
      <c r="P70" s="3"/>
      <c r="Q70" s="100"/>
      <c r="R70" s="2"/>
      <c r="S70" s="3"/>
    </row>
    <row r="71" spans="1:19" ht="15.75" thickBot="1" x14ac:dyDescent="0.3">
      <c r="A71" s="7">
        <f t="shared" si="0"/>
        <v>65</v>
      </c>
      <c r="B71" s="84" t="s">
        <v>76</v>
      </c>
      <c r="C71" s="2"/>
      <c r="D71" s="2"/>
      <c r="E71" s="2"/>
      <c r="F71" s="2"/>
      <c r="G71" s="2"/>
      <c r="H71" s="2"/>
      <c r="I71" s="2"/>
      <c r="J71" s="2"/>
      <c r="K71" s="2"/>
      <c r="L71" s="2"/>
      <c r="M71" s="2"/>
      <c r="N71" s="2"/>
      <c r="O71" s="2"/>
      <c r="P71" s="3"/>
      <c r="Q71" s="2"/>
      <c r="R71" s="2"/>
      <c r="S71" s="3"/>
    </row>
    <row r="72" spans="1:19" ht="15.75" thickBot="1" x14ac:dyDescent="0.3">
      <c r="A72" s="7">
        <f>+A71+1</f>
        <v>66</v>
      </c>
      <c r="B72" s="85" t="s">
        <v>77</v>
      </c>
      <c r="C72" s="86"/>
      <c r="D72" s="86"/>
      <c r="E72" s="86"/>
      <c r="F72" s="86"/>
      <c r="G72" s="86"/>
      <c r="H72" s="86"/>
      <c r="I72" s="86"/>
      <c r="J72" s="86"/>
      <c r="K72" s="87" t="s">
        <v>78</v>
      </c>
      <c r="L72" s="86"/>
      <c r="M72" s="86"/>
      <c r="N72" s="87" t="s">
        <v>79</v>
      </c>
      <c r="O72" s="86"/>
      <c r="P72" s="88"/>
      <c r="Q72" s="87" t="s">
        <v>80</v>
      </c>
      <c r="R72" s="86"/>
      <c r="S72" s="88"/>
    </row>
    <row r="73" spans="1:19" ht="15.75" thickBot="1" x14ac:dyDescent="0.3">
      <c r="A73" s="7">
        <f t="shared" ref="A73" si="1">+A72+1</f>
        <v>67</v>
      </c>
      <c r="B73" s="84" t="s">
        <v>81</v>
      </c>
      <c r="C73" s="2"/>
      <c r="D73" s="2"/>
      <c r="E73" s="2"/>
      <c r="F73" s="2"/>
      <c r="G73" s="2"/>
      <c r="H73" s="2"/>
      <c r="I73" s="2"/>
      <c r="J73" s="2"/>
      <c r="K73" s="2"/>
      <c r="L73" s="2"/>
      <c r="M73" s="2"/>
      <c r="N73" s="2"/>
      <c r="O73" s="2"/>
      <c r="P73" s="3"/>
      <c r="Q73" s="2"/>
      <c r="R73" s="2"/>
      <c r="S73" s="3"/>
    </row>
    <row r="74" spans="1:19" ht="15.75" thickBot="1" x14ac:dyDescent="0.3">
      <c r="A74" s="7">
        <f>+A73+1</f>
        <v>68</v>
      </c>
      <c r="B74" s="85" t="s">
        <v>82</v>
      </c>
      <c r="C74" s="86"/>
      <c r="D74" s="86"/>
      <c r="E74" s="86"/>
      <c r="F74" s="86"/>
      <c r="G74" s="86"/>
      <c r="H74" s="86"/>
      <c r="I74" s="86"/>
      <c r="J74" s="86"/>
      <c r="K74" s="86"/>
      <c r="L74" s="86"/>
      <c r="M74" s="86"/>
      <c r="N74" s="89" t="s">
        <v>83</v>
      </c>
      <c r="O74" s="86"/>
      <c r="P74" s="88"/>
      <c r="Q74" s="89" t="s">
        <v>84</v>
      </c>
      <c r="R74" s="86"/>
      <c r="S74" s="88"/>
    </row>
    <row r="75" spans="1:19" x14ac:dyDescent="0.25">
      <c r="A75" s="7">
        <f>+A72+1</f>
        <v>67</v>
      </c>
      <c r="B75" s="2"/>
      <c r="C75" s="2"/>
      <c r="D75" s="2"/>
      <c r="E75" s="2"/>
      <c r="F75" s="2"/>
      <c r="G75" s="2"/>
      <c r="H75" s="2"/>
      <c r="I75" s="2"/>
      <c r="J75" s="2"/>
      <c r="K75" s="2"/>
      <c r="L75" s="2"/>
      <c r="M75" s="2"/>
      <c r="N75" s="98"/>
      <c r="O75" s="2"/>
      <c r="P75" s="3"/>
      <c r="Q75" s="98"/>
      <c r="R75" s="2"/>
      <c r="S75" s="3"/>
    </row>
    <row r="76" spans="1:19" x14ac:dyDescent="0.25">
      <c r="A76" s="7">
        <f>+A75+1</f>
        <v>68</v>
      </c>
      <c r="B76" s="90" t="s">
        <v>85</v>
      </c>
      <c r="C76" s="2"/>
      <c r="D76" s="2"/>
      <c r="E76" s="2"/>
      <c r="F76" s="2"/>
      <c r="G76" s="2"/>
      <c r="H76" s="2"/>
      <c r="I76" s="2"/>
      <c r="J76" s="2"/>
      <c r="K76" s="2"/>
      <c r="L76" s="2"/>
      <c r="M76" s="2"/>
      <c r="N76" s="98"/>
      <c r="O76" s="2"/>
      <c r="P76" s="3"/>
      <c r="Q76" s="98"/>
      <c r="R76" s="2"/>
      <c r="S76" s="3"/>
    </row>
  </sheetData>
  <mergeCells count="1">
    <mergeCell ref="L11:L12"/>
  </mergeCells>
  <pageMargins left="0.7" right="0.7" top="0.75" bottom="0.75" header="0.3" footer="0.3"/>
  <pageSetup scale="45"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7"/>
  <sheetViews>
    <sheetView showGridLines="0" tabSelected="1" topLeftCell="B1" zoomScaleNormal="100" workbookViewId="0">
      <selection activeCell="P28" sqref="P28"/>
    </sheetView>
  </sheetViews>
  <sheetFormatPr defaultColWidth="9.140625" defaultRowHeight="15" x14ac:dyDescent="0.25"/>
  <cols>
    <col min="1" max="3" width="9.140625" style="91"/>
    <col min="4" max="4" width="14.140625" style="91" bestFit="1" customWidth="1"/>
    <col min="5" max="5" width="11.28515625" style="91" bestFit="1" customWidth="1"/>
    <col min="6" max="6" width="11.140625" style="91" bestFit="1" customWidth="1"/>
    <col min="7" max="7" width="10.85546875" style="91" bestFit="1" customWidth="1"/>
    <col min="8" max="8" width="9.42578125" style="91" bestFit="1" customWidth="1"/>
    <col min="9" max="11" width="12.42578125" style="91" bestFit="1" customWidth="1"/>
    <col min="12" max="12" width="13.5703125" style="91" bestFit="1" customWidth="1"/>
    <col min="13" max="16384" width="9.140625" style="91"/>
  </cols>
  <sheetData>
    <row r="1" spans="1:12" x14ac:dyDescent="0.25">
      <c r="A1" s="1" t="str">
        <f>+'[1]Washington volumes'!A1</f>
        <v>NW Natural</v>
      </c>
      <c r="B1" s="2"/>
      <c r="C1" s="2"/>
      <c r="D1" s="2"/>
      <c r="E1" s="2"/>
      <c r="F1" s="2"/>
      <c r="G1" s="2"/>
      <c r="H1" s="2"/>
      <c r="I1" s="2"/>
      <c r="J1" s="2"/>
      <c r="K1" s="2" t="s">
        <v>209</v>
      </c>
      <c r="L1" s="3"/>
    </row>
    <row r="2" spans="1:12" x14ac:dyDescent="0.25">
      <c r="A2" s="1" t="str">
        <f>+'[1]Washington volumes'!A2</f>
        <v>Rates &amp; Regulatory Affairs</v>
      </c>
      <c r="B2" s="2"/>
      <c r="C2" s="2"/>
      <c r="D2" s="2"/>
      <c r="E2" s="2"/>
      <c r="F2" s="2"/>
      <c r="G2" s="2"/>
      <c r="H2" s="2"/>
      <c r="I2" s="2"/>
      <c r="J2" s="2"/>
      <c r="K2" s="2" t="s">
        <v>208</v>
      </c>
      <c r="L2" s="3"/>
    </row>
    <row r="3" spans="1:12" x14ac:dyDescent="0.25">
      <c r="A3" s="1" t="str">
        <f>+'[1]Washington volumes'!A3</f>
        <v>2017-2018 PGA Filing - Washington: September Filing</v>
      </c>
      <c r="B3" s="2"/>
      <c r="C3" s="2"/>
      <c r="D3" s="2"/>
      <c r="E3" s="2"/>
      <c r="F3" s="2"/>
      <c r="G3" s="2"/>
      <c r="H3" s="2"/>
      <c r="I3" s="101"/>
      <c r="J3" s="103"/>
      <c r="K3" s="103"/>
      <c r="L3" s="103"/>
    </row>
    <row r="4" spans="1:12" x14ac:dyDescent="0.25">
      <c r="A4" s="1" t="s">
        <v>86</v>
      </c>
      <c r="B4" s="2"/>
      <c r="C4" s="2"/>
      <c r="D4" s="2"/>
      <c r="E4" s="2"/>
      <c r="F4" s="2"/>
      <c r="G4" s="2"/>
      <c r="H4" s="2"/>
      <c r="I4" s="2"/>
      <c r="J4" s="5"/>
      <c r="K4" s="103"/>
      <c r="L4" s="5"/>
    </row>
    <row r="5" spans="1:12" x14ac:dyDescent="0.25">
      <c r="A5" s="104" t="s">
        <v>87</v>
      </c>
      <c r="B5" s="2"/>
      <c r="C5" s="2"/>
      <c r="D5" s="2"/>
      <c r="E5" s="2"/>
      <c r="F5" s="2"/>
      <c r="G5" s="105"/>
      <c r="H5" s="105"/>
      <c r="I5" s="105"/>
      <c r="J5" s="106"/>
      <c r="K5" s="106"/>
      <c r="L5" s="106"/>
    </row>
    <row r="6" spans="1:12" ht="15.75" thickBot="1" x14ac:dyDescent="0.3">
      <c r="A6" s="107"/>
      <c r="B6" s="108"/>
      <c r="C6" s="108"/>
      <c r="D6" s="108"/>
      <c r="E6" s="108"/>
      <c r="F6" s="108"/>
      <c r="G6" s="108"/>
      <c r="H6" s="108"/>
      <c r="I6" s="107"/>
      <c r="J6" s="106"/>
      <c r="K6" s="106"/>
      <c r="L6" s="106"/>
    </row>
    <row r="7" spans="1:12" x14ac:dyDescent="0.25">
      <c r="A7" s="7">
        <v>1</v>
      </c>
      <c r="B7" s="2"/>
      <c r="C7" s="2"/>
      <c r="D7" s="8" t="s">
        <v>88</v>
      </c>
      <c r="E7" s="2"/>
      <c r="F7" s="109" t="s">
        <v>89</v>
      </c>
      <c r="G7" s="2"/>
      <c r="H7" s="8" t="s">
        <v>90</v>
      </c>
      <c r="I7" s="109"/>
      <c r="J7" s="109" t="s">
        <v>91</v>
      </c>
      <c r="K7" s="109" t="s">
        <v>91</v>
      </c>
      <c r="L7" s="110" t="s">
        <v>91</v>
      </c>
    </row>
    <row r="8" spans="1:12" x14ac:dyDescent="0.25">
      <c r="A8" s="7">
        <f t="shared" ref="A8:A71" si="0">+A7+1</f>
        <v>2</v>
      </c>
      <c r="B8" s="2"/>
      <c r="C8" s="2"/>
      <c r="D8" s="8" t="s">
        <v>92</v>
      </c>
      <c r="E8" s="109"/>
      <c r="F8" s="109" t="s">
        <v>93</v>
      </c>
      <c r="G8" s="8" t="s">
        <v>94</v>
      </c>
      <c r="H8" s="154">
        <v>42675</v>
      </c>
      <c r="I8" s="109">
        <f>+H8</f>
        <v>42675</v>
      </c>
      <c r="J8" s="109">
        <v>43040</v>
      </c>
      <c r="K8" s="109">
        <v>43040</v>
      </c>
      <c r="L8" s="111">
        <v>43040</v>
      </c>
    </row>
    <row r="9" spans="1:12" x14ac:dyDescent="0.25">
      <c r="A9" s="7">
        <f t="shared" si="0"/>
        <v>3</v>
      </c>
      <c r="B9" s="2"/>
      <c r="C9" s="2"/>
      <c r="D9" s="8" t="s">
        <v>9</v>
      </c>
      <c r="E9" s="8" t="s">
        <v>95</v>
      </c>
      <c r="F9" s="8" t="s">
        <v>96</v>
      </c>
      <c r="G9" s="8" t="s">
        <v>96</v>
      </c>
      <c r="H9" s="8" t="s">
        <v>1</v>
      </c>
      <c r="I9" s="8" t="s">
        <v>90</v>
      </c>
      <c r="J9" s="8" t="s">
        <v>97</v>
      </c>
      <c r="K9" s="8" t="s">
        <v>97</v>
      </c>
      <c r="L9" s="112" t="s">
        <v>97</v>
      </c>
    </row>
    <row r="10" spans="1:12" ht="15.75" thickBot="1" x14ac:dyDescent="0.3">
      <c r="A10" s="7">
        <f t="shared" si="0"/>
        <v>4</v>
      </c>
      <c r="B10" s="2"/>
      <c r="C10" s="2"/>
      <c r="D10" s="21" t="s">
        <v>18</v>
      </c>
      <c r="E10" s="21" t="s">
        <v>32</v>
      </c>
      <c r="F10" s="21" t="s">
        <v>98</v>
      </c>
      <c r="G10" s="21" t="s">
        <v>23</v>
      </c>
      <c r="H10" s="21" t="s">
        <v>99</v>
      </c>
      <c r="I10" s="21" t="s">
        <v>100</v>
      </c>
      <c r="J10" s="22" t="s">
        <v>99</v>
      </c>
      <c r="K10" s="21" t="s">
        <v>100</v>
      </c>
      <c r="L10" s="113" t="s">
        <v>101</v>
      </c>
    </row>
    <row r="11" spans="1:12" x14ac:dyDescent="0.25">
      <c r="A11" s="7">
        <f t="shared" si="0"/>
        <v>5</v>
      </c>
      <c r="B11" s="2"/>
      <c r="C11" s="2"/>
      <c r="D11" s="27"/>
      <c r="E11" s="27"/>
      <c r="F11" s="27"/>
      <c r="G11" s="27"/>
      <c r="H11" s="27"/>
      <c r="I11" s="9" t="s">
        <v>102</v>
      </c>
      <c r="J11" s="114"/>
      <c r="K11" s="114" t="s">
        <v>103</v>
      </c>
      <c r="L11" s="115"/>
    </row>
    <row r="12" spans="1:12" x14ac:dyDescent="0.25">
      <c r="A12" s="7">
        <f t="shared" si="0"/>
        <v>6</v>
      </c>
      <c r="B12" s="31" t="s">
        <v>31</v>
      </c>
      <c r="C12" s="32" t="s">
        <v>32</v>
      </c>
      <c r="D12" s="33" t="s">
        <v>33</v>
      </c>
      <c r="E12" s="33" t="s">
        <v>34</v>
      </c>
      <c r="F12" s="33" t="s">
        <v>35</v>
      </c>
      <c r="G12" s="33" t="s">
        <v>36</v>
      </c>
      <c r="H12" s="33" t="s">
        <v>37</v>
      </c>
      <c r="I12" s="33" t="s">
        <v>104</v>
      </c>
      <c r="J12" s="34" t="s">
        <v>41</v>
      </c>
      <c r="K12" s="34" t="s">
        <v>42</v>
      </c>
      <c r="L12" s="116" t="s">
        <v>43</v>
      </c>
    </row>
    <row r="13" spans="1:12" x14ac:dyDescent="0.25">
      <c r="A13" s="7">
        <f t="shared" si="0"/>
        <v>7</v>
      </c>
      <c r="B13" s="38" t="s">
        <v>50</v>
      </c>
      <c r="C13" s="39"/>
      <c r="D13" s="40">
        <v>185450.6</v>
      </c>
      <c r="E13" s="117" t="s">
        <v>106</v>
      </c>
      <c r="F13" s="118">
        <v>18</v>
      </c>
      <c r="G13" s="48">
        <v>3.47</v>
      </c>
      <c r="H13" s="46">
        <v>1.1234799999999998</v>
      </c>
      <c r="I13" s="48">
        <v>23.69</v>
      </c>
      <c r="J13" s="46">
        <v>1.1205299999999998</v>
      </c>
      <c r="K13" s="48">
        <v>23.64</v>
      </c>
      <c r="L13" s="119">
        <v>-2E-3</v>
      </c>
    </row>
    <row r="14" spans="1:12" x14ac:dyDescent="0.25">
      <c r="A14" s="7">
        <f t="shared" si="0"/>
        <v>8</v>
      </c>
      <c r="B14" s="38" t="s">
        <v>51</v>
      </c>
      <c r="C14" s="39"/>
      <c r="D14" s="40">
        <v>29900.799999999999</v>
      </c>
      <c r="E14" s="117" t="s">
        <v>106</v>
      </c>
      <c r="F14" s="118">
        <v>66</v>
      </c>
      <c r="G14" s="48">
        <v>3.47</v>
      </c>
      <c r="H14" s="46">
        <v>1.1149199999999997</v>
      </c>
      <c r="I14" s="48">
        <v>77.05</v>
      </c>
      <c r="J14" s="46">
        <v>1.1123199999999998</v>
      </c>
      <c r="K14" s="48">
        <v>76.88</v>
      </c>
      <c r="L14" s="119">
        <v>-2E-3</v>
      </c>
    </row>
    <row r="15" spans="1:12" x14ac:dyDescent="0.25">
      <c r="A15" s="7">
        <f t="shared" si="0"/>
        <v>9</v>
      </c>
      <c r="B15" s="38" t="s">
        <v>52</v>
      </c>
      <c r="C15" s="39"/>
      <c r="D15" s="40">
        <v>46288430.200000003</v>
      </c>
      <c r="E15" s="117" t="s">
        <v>106</v>
      </c>
      <c r="F15" s="118">
        <v>53</v>
      </c>
      <c r="G15" s="48">
        <v>7</v>
      </c>
      <c r="H15" s="46">
        <v>0.83246999999999971</v>
      </c>
      <c r="I15" s="48">
        <v>51.12</v>
      </c>
      <c r="J15" s="46">
        <v>0.83059999999999978</v>
      </c>
      <c r="K15" s="48">
        <v>51.02</v>
      </c>
      <c r="L15" s="119">
        <v>-2E-3</v>
      </c>
    </row>
    <row r="16" spans="1:12" x14ac:dyDescent="0.25">
      <c r="A16" s="7">
        <f t="shared" si="0"/>
        <v>10</v>
      </c>
      <c r="B16" s="38" t="s">
        <v>53</v>
      </c>
      <c r="C16" s="39"/>
      <c r="D16" s="40">
        <v>17409108</v>
      </c>
      <c r="E16" s="117" t="s">
        <v>106</v>
      </c>
      <c r="F16" s="118">
        <v>248</v>
      </c>
      <c r="G16" s="48">
        <v>15</v>
      </c>
      <c r="H16" s="46">
        <v>0.83216000000000012</v>
      </c>
      <c r="I16" s="48">
        <v>221.38</v>
      </c>
      <c r="J16" s="46">
        <v>0.83050000000000013</v>
      </c>
      <c r="K16" s="48">
        <v>220.96</v>
      </c>
      <c r="L16" s="119">
        <v>-2E-3</v>
      </c>
    </row>
    <row r="17" spans="1:12" x14ac:dyDescent="0.25">
      <c r="A17" s="7">
        <f t="shared" si="0"/>
        <v>11</v>
      </c>
      <c r="B17" s="38" t="s">
        <v>54</v>
      </c>
      <c r="C17" s="39"/>
      <c r="D17" s="40">
        <v>441901</v>
      </c>
      <c r="E17" s="117" t="s">
        <v>106</v>
      </c>
      <c r="F17" s="118">
        <v>1416</v>
      </c>
      <c r="G17" s="48">
        <v>15</v>
      </c>
      <c r="H17" s="46">
        <v>0.80673999999999946</v>
      </c>
      <c r="I17" s="48">
        <v>1157.3399999999999</v>
      </c>
      <c r="J17" s="46">
        <v>0.80527999999999944</v>
      </c>
      <c r="K17" s="48">
        <v>1155.28</v>
      </c>
      <c r="L17" s="119">
        <v>-2E-3</v>
      </c>
    </row>
    <row r="18" spans="1:12" x14ac:dyDescent="0.25">
      <c r="A18" s="7">
        <f t="shared" si="0"/>
        <v>12</v>
      </c>
      <c r="B18" s="49">
        <v>27</v>
      </c>
      <c r="C18" s="50"/>
      <c r="D18" s="40">
        <v>421152.2</v>
      </c>
      <c r="E18" s="117" t="s">
        <v>106</v>
      </c>
      <c r="F18" s="118">
        <v>49</v>
      </c>
      <c r="G18" s="48">
        <v>6</v>
      </c>
      <c r="H18" s="46">
        <v>0.66168999999999978</v>
      </c>
      <c r="I18" s="48">
        <v>38.42</v>
      </c>
      <c r="J18" s="46">
        <v>0.66024999999999978</v>
      </c>
      <c r="K18" s="48">
        <v>38.35</v>
      </c>
      <c r="L18" s="119">
        <v>-2E-3</v>
      </c>
    </row>
    <row r="19" spans="1:12" x14ac:dyDescent="0.25">
      <c r="A19" s="7">
        <f t="shared" si="0"/>
        <v>13</v>
      </c>
      <c r="B19" s="51" t="s">
        <v>55</v>
      </c>
      <c r="C19" s="52" t="s">
        <v>56</v>
      </c>
      <c r="D19" s="53">
        <v>1686868.2</v>
      </c>
      <c r="E19" s="120">
        <v>2000</v>
      </c>
      <c r="F19" s="121">
        <v>3360</v>
      </c>
      <c r="G19" s="56">
        <v>250</v>
      </c>
      <c r="H19" s="65">
        <v>0.58449000000000029</v>
      </c>
      <c r="I19" s="56"/>
      <c r="J19" s="65">
        <v>0.58327000000000029</v>
      </c>
      <c r="K19" s="56"/>
      <c r="L19" s="122"/>
    </row>
    <row r="20" spans="1:12" x14ac:dyDescent="0.25">
      <c r="A20" s="7">
        <f t="shared" si="0"/>
        <v>14</v>
      </c>
      <c r="B20" s="51"/>
      <c r="C20" s="52" t="s">
        <v>57</v>
      </c>
      <c r="D20" s="53">
        <v>1700017.3</v>
      </c>
      <c r="E20" s="120" t="s">
        <v>107</v>
      </c>
      <c r="F20" s="121"/>
      <c r="G20" s="56"/>
      <c r="H20" s="65">
        <v>0.54572999999999983</v>
      </c>
      <c r="I20" s="56"/>
      <c r="J20" s="65">
        <v>0.54465999999999981</v>
      </c>
      <c r="K20" s="56"/>
      <c r="L20" s="122"/>
    </row>
    <row r="21" spans="1:12" x14ac:dyDescent="0.25">
      <c r="A21" s="7">
        <f t="shared" si="0"/>
        <v>15</v>
      </c>
      <c r="B21" s="49"/>
      <c r="C21" s="123" t="s">
        <v>108</v>
      </c>
      <c r="D21" s="124"/>
      <c r="E21" s="125"/>
      <c r="F21" s="126"/>
      <c r="G21" s="128"/>
      <c r="H21" s="127"/>
      <c r="I21" s="128">
        <v>2161.17</v>
      </c>
      <c r="J21" s="127"/>
      <c r="K21" s="128">
        <v>2157.2799999999997</v>
      </c>
      <c r="L21" s="129">
        <v>-2E-3</v>
      </c>
    </row>
    <row r="22" spans="1:12" x14ac:dyDescent="0.25">
      <c r="A22" s="7">
        <f t="shared" si="0"/>
        <v>16</v>
      </c>
      <c r="B22" s="51" t="s">
        <v>58</v>
      </c>
      <c r="C22" s="52" t="s">
        <v>56</v>
      </c>
      <c r="D22" s="53">
        <v>0</v>
      </c>
      <c r="E22" s="120">
        <v>2000</v>
      </c>
      <c r="F22" s="121">
        <v>0</v>
      </c>
      <c r="G22" s="56">
        <v>250</v>
      </c>
      <c r="H22" s="65">
        <v>0.59213999999999989</v>
      </c>
      <c r="I22" s="56"/>
      <c r="J22" s="65">
        <v>0.59087999999999996</v>
      </c>
      <c r="K22" s="56"/>
      <c r="L22" s="122"/>
    </row>
    <row r="23" spans="1:12" x14ac:dyDescent="0.25">
      <c r="A23" s="7">
        <f t="shared" si="0"/>
        <v>17</v>
      </c>
      <c r="B23" s="51"/>
      <c r="C23" s="52" t="s">
        <v>57</v>
      </c>
      <c r="D23" s="53">
        <v>0</v>
      </c>
      <c r="E23" s="120" t="s">
        <v>107</v>
      </c>
      <c r="F23" s="130"/>
      <c r="G23" s="155"/>
      <c r="H23" s="65">
        <v>0.55348999999999982</v>
      </c>
      <c r="I23" s="56"/>
      <c r="J23" s="65">
        <v>0.55238999999999983</v>
      </c>
      <c r="K23" s="56"/>
      <c r="L23" s="122"/>
    </row>
    <row r="24" spans="1:12" x14ac:dyDescent="0.25">
      <c r="A24" s="7">
        <f t="shared" si="0"/>
        <v>18</v>
      </c>
      <c r="B24" s="49"/>
      <c r="C24" s="123" t="s">
        <v>108</v>
      </c>
      <c r="D24" s="124"/>
      <c r="E24" s="125"/>
      <c r="F24" s="126"/>
      <c r="G24" s="128"/>
      <c r="H24" s="127"/>
      <c r="I24" s="128">
        <v>250</v>
      </c>
      <c r="J24" s="127"/>
      <c r="K24" s="128">
        <v>250</v>
      </c>
      <c r="L24" s="129">
        <v>0</v>
      </c>
    </row>
    <row r="25" spans="1:12" x14ac:dyDescent="0.25">
      <c r="A25" s="7">
        <f t="shared" si="0"/>
        <v>19</v>
      </c>
      <c r="B25" s="51" t="s">
        <v>59</v>
      </c>
      <c r="C25" s="52" t="s">
        <v>56</v>
      </c>
      <c r="D25" s="53">
        <v>374368</v>
      </c>
      <c r="E25" s="120">
        <v>2000</v>
      </c>
      <c r="F25" s="121">
        <v>4780</v>
      </c>
      <c r="G25" s="56">
        <v>500</v>
      </c>
      <c r="H25" s="65">
        <v>0.30076999999999998</v>
      </c>
      <c r="I25" s="56"/>
      <c r="J25" s="65">
        <v>0.30076999999999998</v>
      </c>
      <c r="K25" s="56"/>
      <c r="L25" s="122"/>
    </row>
    <row r="26" spans="1:12" x14ac:dyDescent="0.25">
      <c r="A26" s="7">
        <f t="shared" si="0"/>
        <v>20</v>
      </c>
      <c r="B26" s="51"/>
      <c r="C26" s="52" t="s">
        <v>57</v>
      </c>
      <c r="D26" s="53">
        <v>600813</v>
      </c>
      <c r="E26" s="120" t="s">
        <v>107</v>
      </c>
      <c r="F26" s="121"/>
      <c r="G26" s="56"/>
      <c r="H26" s="65">
        <v>0.26500000000000001</v>
      </c>
      <c r="I26" s="56"/>
      <c r="J26" s="65">
        <v>0.26500000000000001</v>
      </c>
      <c r="K26" s="56"/>
      <c r="L26" s="122"/>
    </row>
    <row r="27" spans="1:12" x14ac:dyDescent="0.25">
      <c r="A27" s="7">
        <f t="shared" si="0"/>
        <v>21</v>
      </c>
      <c r="B27" s="49"/>
      <c r="C27" s="123" t="s">
        <v>108</v>
      </c>
      <c r="D27" s="124"/>
      <c r="E27" s="125"/>
      <c r="F27" s="126"/>
      <c r="G27" s="128"/>
      <c r="H27" s="127"/>
      <c r="I27" s="128">
        <v>1838.24</v>
      </c>
      <c r="J27" s="127"/>
      <c r="K27" s="128">
        <v>1838.24</v>
      </c>
      <c r="L27" s="129">
        <v>0</v>
      </c>
    </row>
    <row r="28" spans="1:12" x14ac:dyDescent="0.25">
      <c r="A28" s="7">
        <f t="shared" si="0"/>
        <v>22</v>
      </c>
      <c r="B28" s="51" t="s">
        <v>60</v>
      </c>
      <c r="C28" s="52" t="s">
        <v>56</v>
      </c>
      <c r="D28" s="53">
        <v>251387</v>
      </c>
      <c r="E28" s="120">
        <v>2000</v>
      </c>
      <c r="F28" s="121">
        <v>3233</v>
      </c>
      <c r="G28" s="56">
        <v>250</v>
      </c>
      <c r="H28" s="65">
        <v>0.56538000000000022</v>
      </c>
      <c r="I28" s="56"/>
      <c r="J28" s="65">
        <v>0.56422000000000028</v>
      </c>
      <c r="K28" s="56"/>
      <c r="L28" s="122"/>
    </row>
    <row r="29" spans="1:12" x14ac:dyDescent="0.25">
      <c r="A29" s="7">
        <f t="shared" si="0"/>
        <v>23</v>
      </c>
      <c r="B29" s="51"/>
      <c r="C29" s="52" t="s">
        <v>57</v>
      </c>
      <c r="D29" s="53">
        <v>291828</v>
      </c>
      <c r="E29" s="120" t="s">
        <v>107</v>
      </c>
      <c r="F29" s="130"/>
      <c r="G29" s="155"/>
      <c r="H29" s="65">
        <v>0.52887999999999991</v>
      </c>
      <c r="I29" s="56"/>
      <c r="J29" s="65">
        <v>0.52786999999999984</v>
      </c>
      <c r="K29" s="56"/>
      <c r="L29" s="122"/>
    </row>
    <row r="30" spans="1:12" x14ac:dyDescent="0.25">
      <c r="A30" s="7">
        <f t="shared" si="0"/>
        <v>24</v>
      </c>
      <c r="B30" s="49"/>
      <c r="C30" s="123" t="s">
        <v>108</v>
      </c>
      <c r="D30" s="124"/>
      <c r="E30" s="125"/>
      <c r="F30" s="126"/>
      <c r="G30" s="128"/>
      <c r="H30" s="127"/>
      <c r="I30" s="128">
        <v>2032.87</v>
      </c>
      <c r="J30" s="127"/>
      <c r="K30" s="128">
        <v>2029.3</v>
      </c>
      <c r="L30" s="129">
        <v>-2E-3</v>
      </c>
    </row>
    <row r="31" spans="1:12" x14ac:dyDescent="0.25">
      <c r="A31" s="7">
        <f t="shared" si="0"/>
        <v>25</v>
      </c>
      <c r="B31" s="51" t="s">
        <v>61</v>
      </c>
      <c r="C31" s="52" t="s">
        <v>56</v>
      </c>
      <c r="D31" s="53">
        <v>0</v>
      </c>
      <c r="E31" s="120">
        <v>2000</v>
      </c>
      <c r="F31" s="121">
        <v>0</v>
      </c>
      <c r="G31" s="56">
        <v>250</v>
      </c>
      <c r="H31" s="65">
        <v>0.57388000000000006</v>
      </c>
      <c r="I31" s="56"/>
      <c r="J31" s="65">
        <v>0.57262000000000013</v>
      </c>
      <c r="K31" s="56"/>
      <c r="L31" s="122"/>
    </row>
    <row r="32" spans="1:12" x14ac:dyDescent="0.25">
      <c r="A32" s="7">
        <f t="shared" si="0"/>
        <v>26</v>
      </c>
      <c r="B32" s="51"/>
      <c r="C32" s="52" t="s">
        <v>57</v>
      </c>
      <c r="D32" s="53">
        <v>0</v>
      </c>
      <c r="E32" s="120" t="s">
        <v>107</v>
      </c>
      <c r="F32" s="121"/>
      <c r="G32" s="56"/>
      <c r="H32" s="65">
        <v>0.53739999999999988</v>
      </c>
      <c r="I32" s="56"/>
      <c r="J32" s="65">
        <v>0.53629999999999989</v>
      </c>
      <c r="K32" s="56"/>
      <c r="L32" s="122"/>
    </row>
    <row r="33" spans="1:12" x14ac:dyDescent="0.25">
      <c r="A33" s="7">
        <f t="shared" si="0"/>
        <v>27</v>
      </c>
      <c r="B33" s="49"/>
      <c r="C33" s="123" t="s">
        <v>108</v>
      </c>
      <c r="D33" s="124"/>
      <c r="E33" s="125"/>
      <c r="F33" s="126"/>
      <c r="G33" s="128"/>
      <c r="H33" s="127"/>
      <c r="I33" s="128">
        <v>250</v>
      </c>
      <c r="J33" s="127"/>
      <c r="K33" s="128">
        <v>250</v>
      </c>
      <c r="L33" s="129">
        <v>0</v>
      </c>
    </row>
    <row r="34" spans="1:12" x14ac:dyDescent="0.25">
      <c r="A34" s="7">
        <f t="shared" si="0"/>
        <v>28</v>
      </c>
      <c r="B34" s="51" t="s">
        <v>62</v>
      </c>
      <c r="C34" s="52" t="s">
        <v>56</v>
      </c>
      <c r="D34" s="53">
        <v>460277.8</v>
      </c>
      <c r="E34" s="53">
        <v>10000</v>
      </c>
      <c r="F34" s="121">
        <v>9847</v>
      </c>
      <c r="G34" s="56">
        <v>1300</v>
      </c>
      <c r="H34" s="65">
        <v>0.39053999999999994</v>
      </c>
      <c r="I34" s="56"/>
      <c r="J34" s="65">
        <v>0.39040999999999992</v>
      </c>
      <c r="K34" s="56"/>
      <c r="L34" s="122"/>
    </row>
    <row r="35" spans="1:12" x14ac:dyDescent="0.25">
      <c r="A35" s="7">
        <f t="shared" si="0"/>
        <v>29</v>
      </c>
      <c r="B35" s="51"/>
      <c r="C35" s="52" t="s">
        <v>57</v>
      </c>
      <c r="D35" s="53">
        <v>215032.2</v>
      </c>
      <c r="E35" s="53">
        <v>20000</v>
      </c>
      <c r="F35" s="121"/>
      <c r="G35" s="56"/>
      <c r="H35" s="65">
        <v>0.3766899999999998</v>
      </c>
      <c r="I35" s="56"/>
      <c r="J35" s="65">
        <v>0.37655999999999978</v>
      </c>
      <c r="K35" s="56"/>
      <c r="L35" s="122"/>
    </row>
    <row r="36" spans="1:12" x14ac:dyDescent="0.25">
      <c r="A36" s="7">
        <f t="shared" si="0"/>
        <v>30</v>
      </c>
      <c r="B36" s="51"/>
      <c r="C36" s="52" t="s">
        <v>63</v>
      </c>
      <c r="D36" s="53">
        <v>33691.800000000003</v>
      </c>
      <c r="E36" s="53">
        <v>20000</v>
      </c>
      <c r="F36" s="121"/>
      <c r="G36" s="56"/>
      <c r="H36" s="65">
        <v>0.34909999999999991</v>
      </c>
      <c r="I36" s="56"/>
      <c r="J36" s="65">
        <v>0.34900999999999988</v>
      </c>
      <c r="K36" s="56"/>
      <c r="L36" s="122"/>
    </row>
    <row r="37" spans="1:12" x14ac:dyDescent="0.25">
      <c r="A37" s="7">
        <f t="shared" si="0"/>
        <v>31</v>
      </c>
      <c r="B37" s="51"/>
      <c r="C37" s="52" t="s">
        <v>64</v>
      </c>
      <c r="D37" s="53">
        <v>0</v>
      </c>
      <c r="E37" s="53">
        <v>100000</v>
      </c>
      <c r="F37" s="121"/>
      <c r="G37" s="56"/>
      <c r="H37" s="65">
        <v>0.33095000000000019</v>
      </c>
      <c r="I37" s="56"/>
      <c r="J37" s="65">
        <v>0.33087000000000016</v>
      </c>
      <c r="K37" s="56"/>
      <c r="L37" s="122"/>
    </row>
    <row r="38" spans="1:12" x14ac:dyDescent="0.25">
      <c r="A38" s="7">
        <f t="shared" si="0"/>
        <v>32</v>
      </c>
      <c r="B38" s="51"/>
      <c r="C38" s="52" t="s">
        <v>65</v>
      </c>
      <c r="D38" s="53">
        <v>0</v>
      </c>
      <c r="E38" s="53">
        <v>600000</v>
      </c>
      <c r="F38" s="121"/>
      <c r="G38" s="56"/>
      <c r="H38" s="65">
        <v>0.30674999999999997</v>
      </c>
      <c r="I38" s="56"/>
      <c r="J38" s="65">
        <v>0.30669999999999997</v>
      </c>
      <c r="K38" s="56"/>
      <c r="L38" s="122"/>
    </row>
    <row r="39" spans="1:12" x14ac:dyDescent="0.25">
      <c r="A39" s="7">
        <f t="shared" si="0"/>
        <v>33</v>
      </c>
      <c r="B39" s="51"/>
      <c r="C39" s="52" t="s">
        <v>66</v>
      </c>
      <c r="D39" s="53">
        <v>0</v>
      </c>
      <c r="E39" s="120" t="s">
        <v>107</v>
      </c>
      <c r="F39" s="121"/>
      <c r="G39" s="56"/>
      <c r="H39" s="65">
        <v>0.27649000000000001</v>
      </c>
      <c r="I39" s="56"/>
      <c r="J39" s="65">
        <v>0.27648</v>
      </c>
      <c r="K39" s="56"/>
      <c r="L39" s="122"/>
    </row>
    <row r="40" spans="1:12" x14ac:dyDescent="0.25">
      <c r="A40" s="7">
        <f t="shared" si="0"/>
        <v>34</v>
      </c>
      <c r="B40" s="49"/>
      <c r="C40" s="123" t="s">
        <v>108</v>
      </c>
      <c r="D40" s="124"/>
      <c r="E40" s="125"/>
      <c r="F40" s="126"/>
      <c r="G40" s="128"/>
      <c r="H40" s="127"/>
      <c r="I40" s="128">
        <v>5145.6499999999996</v>
      </c>
      <c r="J40" s="127"/>
      <c r="K40" s="128">
        <v>5144.37</v>
      </c>
      <c r="L40" s="129">
        <v>0</v>
      </c>
    </row>
    <row r="41" spans="1:12" x14ac:dyDescent="0.25">
      <c r="A41" s="7">
        <f t="shared" si="0"/>
        <v>35</v>
      </c>
      <c r="B41" s="51" t="s">
        <v>67</v>
      </c>
      <c r="C41" s="52" t="s">
        <v>56</v>
      </c>
      <c r="D41" s="53">
        <v>988918</v>
      </c>
      <c r="E41" s="53">
        <v>10000</v>
      </c>
      <c r="F41" s="121">
        <v>12411</v>
      </c>
      <c r="G41" s="56">
        <v>1300</v>
      </c>
      <c r="H41" s="65">
        <v>0.37985999999999998</v>
      </c>
      <c r="I41" s="56"/>
      <c r="J41" s="65">
        <v>0.37956999999999991</v>
      </c>
      <c r="K41" s="56"/>
      <c r="L41" s="122"/>
    </row>
    <row r="42" spans="1:12" x14ac:dyDescent="0.25">
      <c r="A42" s="7">
        <f t="shared" si="0"/>
        <v>36</v>
      </c>
      <c r="B42" s="51"/>
      <c r="C42" s="52" t="s">
        <v>57</v>
      </c>
      <c r="D42" s="53">
        <v>709684</v>
      </c>
      <c r="E42" s="53">
        <v>20000</v>
      </c>
      <c r="F42" s="121"/>
      <c r="G42" s="56"/>
      <c r="H42" s="65">
        <v>0.36712000000000006</v>
      </c>
      <c r="I42" s="56"/>
      <c r="J42" s="65">
        <v>0.36685000000000006</v>
      </c>
      <c r="K42" s="56"/>
      <c r="L42" s="122"/>
    </row>
    <row r="43" spans="1:12" x14ac:dyDescent="0.25">
      <c r="A43" s="7">
        <f t="shared" si="0"/>
        <v>37</v>
      </c>
      <c r="B43" s="51"/>
      <c r="C43" s="52" t="s">
        <v>63</v>
      </c>
      <c r="D43" s="53">
        <v>67540</v>
      </c>
      <c r="E43" s="53">
        <v>20000</v>
      </c>
      <c r="F43" s="121"/>
      <c r="G43" s="56"/>
      <c r="H43" s="65">
        <v>0.3417599999999999</v>
      </c>
      <c r="I43" s="56"/>
      <c r="J43" s="65">
        <v>0.34155999999999992</v>
      </c>
      <c r="K43" s="56"/>
      <c r="L43" s="122"/>
    </row>
    <row r="44" spans="1:12" x14ac:dyDescent="0.25">
      <c r="A44" s="7">
        <f t="shared" si="0"/>
        <v>38</v>
      </c>
      <c r="B44" s="51"/>
      <c r="C44" s="52" t="s">
        <v>64</v>
      </c>
      <c r="D44" s="53">
        <v>21000</v>
      </c>
      <c r="E44" s="53">
        <v>100000</v>
      </c>
      <c r="F44" s="121"/>
      <c r="G44" s="56"/>
      <c r="H44" s="65">
        <v>0.32508000000000009</v>
      </c>
      <c r="I44" s="56"/>
      <c r="J44" s="65">
        <v>0.3249200000000001</v>
      </c>
      <c r="K44" s="56"/>
      <c r="L44" s="122"/>
    </row>
    <row r="45" spans="1:12" x14ac:dyDescent="0.25">
      <c r="A45" s="7">
        <f t="shared" si="0"/>
        <v>39</v>
      </c>
      <c r="B45" s="51"/>
      <c r="C45" s="52" t="s">
        <v>65</v>
      </c>
      <c r="D45" s="53">
        <v>0</v>
      </c>
      <c r="E45" s="53">
        <v>600000</v>
      </c>
      <c r="F45" s="121"/>
      <c r="G45" s="56"/>
      <c r="H45" s="65">
        <v>0.30284000000000016</v>
      </c>
      <c r="I45" s="56"/>
      <c r="J45" s="65">
        <v>0.30274000000000012</v>
      </c>
      <c r="K45" s="56"/>
      <c r="L45" s="122"/>
    </row>
    <row r="46" spans="1:12" x14ac:dyDescent="0.25">
      <c r="A46" s="7">
        <f t="shared" si="0"/>
        <v>40</v>
      </c>
      <c r="B46" s="51"/>
      <c r="C46" s="52" t="s">
        <v>66</v>
      </c>
      <c r="D46" s="53">
        <v>0</v>
      </c>
      <c r="E46" s="120" t="s">
        <v>107</v>
      </c>
      <c r="F46" s="121"/>
      <c r="G46" s="56"/>
      <c r="H46" s="65">
        <v>0.27501999999999993</v>
      </c>
      <c r="I46" s="56"/>
      <c r="J46" s="65">
        <v>0.2749899999999999</v>
      </c>
      <c r="K46" s="56"/>
      <c r="L46" s="122"/>
    </row>
    <row r="47" spans="1:12" x14ac:dyDescent="0.25">
      <c r="A47" s="7">
        <f t="shared" si="0"/>
        <v>41</v>
      </c>
      <c r="B47" s="49"/>
      <c r="C47" s="123" t="s">
        <v>108</v>
      </c>
      <c r="D47" s="124"/>
      <c r="E47" s="125"/>
      <c r="F47" s="126"/>
      <c r="G47" s="128"/>
      <c r="H47" s="127"/>
      <c r="I47" s="128">
        <v>5983.73</v>
      </c>
      <c r="J47" s="127"/>
      <c r="K47" s="128">
        <v>5980.18</v>
      </c>
      <c r="L47" s="129">
        <v>-1E-3</v>
      </c>
    </row>
    <row r="48" spans="1:12" x14ac:dyDescent="0.25">
      <c r="A48" s="7">
        <f t="shared" si="0"/>
        <v>42</v>
      </c>
      <c r="B48" s="51" t="s">
        <v>68</v>
      </c>
      <c r="C48" s="52" t="s">
        <v>56</v>
      </c>
      <c r="D48" s="53">
        <v>1315288</v>
      </c>
      <c r="E48" s="53">
        <v>10000</v>
      </c>
      <c r="F48" s="121">
        <v>46756</v>
      </c>
      <c r="G48" s="56">
        <v>1550</v>
      </c>
      <c r="H48" s="65">
        <v>0.11817999999999999</v>
      </c>
      <c r="I48" s="56"/>
      <c r="J48" s="65">
        <v>0.11817999999999999</v>
      </c>
      <c r="K48" s="56"/>
      <c r="L48" s="122"/>
    </row>
    <row r="49" spans="1:12" x14ac:dyDescent="0.25">
      <c r="A49" s="7">
        <f t="shared" si="0"/>
        <v>43</v>
      </c>
      <c r="B49" s="51"/>
      <c r="C49" s="52" t="s">
        <v>57</v>
      </c>
      <c r="D49" s="53">
        <v>1569454</v>
      </c>
      <c r="E49" s="53">
        <v>20000</v>
      </c>
      <c r="F49" s="121"/>
      <c r="G49" s="56"/>
      <c r="H49" s="65">
        <v>0.10579</v>
      </c>
      <c r="I49" s="56"/>
      <c r="J49" s="65">
        <v>0.10579</v>
      </c>
      <c r="K49" s="56"/>
      <c r="L49" s="122"/>
    </row>
    <row r="50" spans="1:12" x14ac:dyDescent="0.25">
      <c r="A50" s="7">
        <f t="shared" si="0"/>
        <v>44</v>
      </c>
      <c r="B50" s="51"/>
      <c r="C50" s="52" t="s">
        <v>63</v>
      </c>
      <c r="D50" s="53">
        <v>1035145</v>
      </c>
      <c r="E50" s="53">
        <v>20000</v>
      </c>
      <c r="F50" s="121"/>
      <c r="G50" s="56"/>
      <c r="H50" s="65">
        <v>8.1119999999999998E-2</v>
      </c>
      <c r="I50" s="56"/>
      <c r="J50" s="65">
        <v>8.1119999999999998E-2</v>
      </c>
      <c r="K50" s="56"/>
      <c r="L50" s="122"/>
    </row>
    <row r="51" spans="1:12" x14ac:dyDescent="0.25">
      <c r="A51" s="7">
        <f t="shared" si="0"/>
        <v>45</v>
      </c>
      <c r="B51" s="51"/>
      <c r="C51" s="52" t="s">
        <v>64</v>
      </c>
      <c r="D51" s="53">
        <v>1393721</v>
      </c>
      <c r="E51" s="53">
        <v>100000</v>
      </c>
      <c r="F51" s="121"/>
      <c r="G51" s="56"/>
      <c r="H51" s="65">
        <v>6.4899999999999999E-2</v>
      </c>
      <c r="I51" s="56"/>
      <c r="J51" s="65">
        <v>6.4899999999999999E-2</v>
      </c>
      <c r="K51" s="56"/>
      <c r="L51" s="122"/>
    </row>
    <row r="52" spans="1:12" x14ac:dyDescent="0.25">
      <c r="A52" s="7">
        <f t="shared" si="0"/>
        <v>46</v>
      </c>
      <c r="B52" s="51"/>
      <c r="C52" s="52" t="s">
        <v>65</v>
      </c>
      <c r="D52" s="53">
        <v>297087</v>
      </c>
      <c r="E52" s="53">
        <v>600000</v>
      </c>
      <c r="F52" s="121"/>
      <c r="G52" s="56"/>
      <c r="H52" s="65">
        <v>4.3270000000000003E-2</v>
      </c>
      <c r="I52" s="56"/>
      <c r="J52" s="65">
        <v>4.3270000000000003E-2</v>
      </c>
      <c r="K52" s="56"/>
      <c r="L52" s="122"/>
    </row>
    <row r="53" spans="1:12" x14ac:dyDescent="0.25">
      <c r="A53" s="7">
        <f t="shared" si="0"/>
        <v>47</v>
      </c>
      <c r="B53" s="51"/>
      <c r="C53" s="52" t="s">
        <v>66</v>
      </c>
      <c r="D53" s="53">
        <v>0</v>
      </c>
      <c r="E53" s="120" t="s">
        <v>107</v>
      </c>
      <c r="F53" s="121"/>
      <c r="G53" s="56"/>
      <c r="H53" s="65">
        <v>1.6219999999999998E-2</v>
      </c>
      <c r="I53" s="56"/>
      <c r="J53" s="65">
        <v>1.6219999999999998E-2</v>
      </c>
      <c r="K53" s="56"/>
      <c r="L53" s="122"/>
    </row>
    <row r="54" spans="1:12" x14ac:dyDescent="0.25">
      <c r="A54" s="7">
        <f t="shared" si="0"/>
        <v>48</v>
      </c>
      <c r="B54" s="49"/>
      <c r="C54" s="123" t="s">
        <v>108</v>
      </c>
      <c r="D54" s="124"/>
      <c r="E54" s="125"/>
      <c r="F54" s="126"/>
      <c r="G54" s="128"/>
      <c r="H54" s="127"/>
      <c r="I54" s="128">
        <v>6206.85</v>
      </c>
      <c r="J54" s="127"/>
      <c r="K54" s="128">
        <v>6206.85</v>
      </c>
      <c r="L54" s="129">
        <v>0</v>
      </c>
    </row>
    <row r="55" spans="1:12" x14ac:dyDescent="0.25">
      <c r="A55" s="7">
        <f t="shared" si="0"/>
        <v>49</v>
      </c>
      <c r="B55" s="51" t="s">
        <v>69</v>
      </c>
      <c r="C55" s="52" t="s">
        <v>56</v>
      </c>
      <c r="D55" s="53">
        <v>231331</v>
      </c>
      <c r="E55" s="53">
        <v>10000</v>
      </c>
      <c r="F55" s="121">
        <v>83064</v>
      </c>
      <c r="G55" s="56">
        <v>1300</v>
      </c>
      <c r="H55" s="65">
        <v>0.39613999999999994</v>
      </c>
      <c r="I55" s="56"/>
      <c r="J55" s="65">
        <v>0.39535999999999999</v>
      </c>
      <c r="K55" s="56"/>
      <c r="L55" s="122"/>
    </row>
    <row r="56" spans="1:12" x14ac:dyDescent="0.25">
      <c r="A56" s="7">
        <f t="shared" si="0"/>
        <v>50</v>
      </c>
      <c r="B56" s="51"/>
      <c r="C56" s="52" t="s">
        <v>57</v>
      </c>
      <c r="D56" s="53">
        <v>459142</v>
      </c>
      <c r="E56" s="53">
        <v>20000</v>
      </c>
      <c r="F56" s="130"/>
      <c r="G56" s="155"/>
      <c r="H56" s="65">
        <v>0.38260999999999989</v>
      </c>
      <c r="I56" s="56"/>
      <c r="J56" s="65">
        <v>0.38191999999999993</v>
      </c>
      <c r="K56" s="56"/>
      <c r="L56" s="122"/>
    </row>
    <row r="57" spans="1:12" x14ac:dyDescent="0.25">
      <c r="A57" s="7">
        <f t="shared" si="0"/>
        <v>51</v>
      </c>
      <c r="B57" s="51"/>
      <c r="C57" s="52" t="s">
        <v>63</v>
      </c>
      <c r="D57" s="53">
        <v>223176</v>
      </c>
      <c r="E57" s="53">
        <v>20000</v>
      </c>
      <c r="F57" s="130"/>
      <c r="G57" s="155"/>
      <c r="H57" s="65">
        <v>0.35571000000000014</v>
      </c>
      <c r="I57" s="56"/>
      <c r="J57" s="65">
        <v>0.35517000000000015</v>
      </c>
      <c r="K57" s="56"/>
      <c r="L57" s="122"/>
    </row>
    <row r="58" spans="1:12" x14ac:dyDescent="0.25">
      <c r="A58" s="7">
        <f t="shared" si="0"/>
        <v>52</v>
      </c>
      <c r="B58" s="51"/>
      <c r="C58" s="52" t="s">
        <v>64</v>
      </c>
      <c r="D58" s="53">
        <v>83116</v>
      </c>
      <c r="E58" s="53">
        <v>100000</v>
      </c>
      <c r="F58" s="130"/>
      <c r="G58" s="155"/>
      <c r="H58" s="65">
        <v>0.33800999999999992</v>
      </c>
      <c r="I58" s="56"/>
      <c r="J58" s="65">
        <v>0.33757999999999994</v>
      </c>
      <c r="K58" s="56"/>
      <c r="L58" s="122"/>
    </row>
    <row r="59" spans="1:12" x14ac:dyDescent="0.25">
      <c r="A59" s="7">
        <f t="shared" si="0"/>
        <v>53</v>
      </c>
      <c r="B59" s="51"/>
      <c r="C59" s="52" t="s">
        <v>65</v>
      </c>
      <c r="D59" s="53">
        <v>0</v>
      </c>
      <c r="E59" s="53">
        <v>600000</v>
      </c>
      <c r="F59" s="130"/>
      <c r="G59" s="155"/>
      <c r="H59" s="65">
        <v>0.31441000000000002</v>
      </c>
      <c r="I59" s="56"/>
      <c r="J59" s="65">
        <v>0.31413000000000002</v>
      </c>
      <c r="K59" s="56"/>
      <c r="L59" s="122"/>
    </row>
    <row r="60" spans="1:12" x14ac:dyDescent="0.25">
      <c r="A60" s="7">
        <f t="shared" si="0"/>
        <v>54</v>
      </c>
      <c r="B60" s="51"/>
      <c r="C60" s="52" t="s">
        <v>66</v>
      </c>
      <c r="D60" s="53">
        <v>0</v>
      </c>
      <c r="E60" s="120" t="s">
        <v>107</v>
      </c>
      <c r="F60" s="130"/>
      <c r="G60" s="155"/>
      <c r="H60" s="65">
        <v>0.2849199999999999</v>
      </c>
      <c r="I60" s="56"/>
      <c r="J60" s="65">
        <v>0.28481999999999991</v>
      </c>
      <c r="K60" s="56"/>
      <c r="L60" s="122"/>
    </row>
    <row r="61" spans="1:12" x14ac:dyDescent="0.25">
      <c r="A61" s="7">
        <f t="shared" si="0"/>
        <v>55</v>
      </c>
      <c r="B61" s="49"/>
      <c r="C61" s="123" t="s">
        <v>108</v>
      </c>
      <c r="D61" s="124"/>
      <c r="E61" s="125"/>
      <c r="F61" s="126"/>
      <c r="G61" s="128"/>
      <c r="H61" s="127"/>
      <c r="I61" s="128">
        <v>31203.759999999998</v>
      </c>
      <c r="J61" s="127"/>
      <c r="K61" s="128">
        <v>31157.15</v>
      </c>
      <c r="L61" s="129">
        <v>-1E-3</v>
      </c>
    </row>
    <row r="62" spans="1:12" x14ac:dyDescent="0.25">
      <c r="A62" s="7">
        <f t="shared" si="0"/>
        <v>56</v>
      </c>
      <c r="B62" s="51" t="s">
        <v>70</v>
      </c>
      <c r="C62" s="52" t="s">
        <v>56</v>
      </c>
      <c r="D62" s="53">
        <v>165010</v>
      </c>
      <c r="E62" s="53">
        <v>10000</v>
      </c>
      <c r="F62" s="121">
        <v>5190</v>
      </c>
      <c r="G62" s="56">
        <v>1300</v>
      </c>
      <c r="H62" s="65">
        <v>0.39023999999999992</v>
      </c>
      <c r="I62" s="56"/>
      <c r="J62" s="65">
        <v>0.39009999999999995</v>
      </c>
      <c r="K62" s="56"/>
      <c r="L62" s="122"/>
    </row>
    <row r="63" spans="1:12" x14ac:dyDescent="0.25">
      <c r="A63" s="7">
        <f t="shared" si="0"/>
        <v>57</v>
      </c>
      <c r="B63" s="51"/>
      <c r="C63" s="52" t="s">
        <v>57</v>
      </c>
      <c r="D63" s="53">
        <v>141192</v>
      </c>
      <c r="E63" s="53">
        <v>20000</v>
      </c>
      <c r="F63" s="121"/>
      <c r="G63" s="56"/>
      <c r="H63" s="65">
        <v>0.3773399999999999</v>
      </c>
      <c r="I63" s="56"/>
      <c r="J63" s="65">
        <v>0.37720999999999988</v>
      </c>
      <c r="K63" s="56"/>
      <c r="L63" s="122"/>
    </row>
    <row r="64" spans="1:12" x14ac:dyDescent="0.25">
      <c r="A64" s="7">
        <f t="shared" si="0"/>
        <v>58</v>
      </c>
      <c r="B64" s="51"/>
      <c r="C64" s="52" t="s">
        <v>63</v>
      </c>
      <c r="D64" s="53">
        <v>5213</v>
      </c>
      <c r="E64" s="53">
        <v>20000</v>
      </c>
      <c r="F64" s="121"/>
      <c r="G64" s="56"/>
      <c r="H64" s="65">
        <v>0.35166000000000008</v>
      </c>
      <c r="I64" s="56"/>
      <c r="J64" s="65">
        <v>0.3515700000000001</v>
      </c>
      <c r="K64" s="56"/>
      <c r="L64" s="122"/>
    </row>
    <row r="65" spans="1:12" x14ac:dyDescent="0.25">
      <c r="A65" s="7">
        <f t="shared" si="0"/>
        <v>59</v>
      </c>
      <c r="B65" s="51"/>
      <c r="C65" s="52" t="s">
        <v>64</v>
      </c>
      <c r="D65" s="53">
        <v>0</v>
      </c>
      <c r="E65" s="53">
        <v>100000</v>
      </c>
      <c r="F65" s="121"/>
      <c r="G65" s="56"/>
      <c r="H65" s="65">
        <v>0.33476999999999979</v>
      </c>
      <c r="I65" s="56"/>
      <c r="J65" s="65">
        <v>0.33469999999999978</v>
      </c>
      <c r="K65" s="56"/>
      <c r="L65" s="122"/>
    </row>
    <row r="66" spans="1:12" x14ac:dyDescent="0.25">
      <c r="A66" s="7">
        <f t="shared" si="0"/>
        <v>60</v>
      </c>
      <c r="B66" s="51"/>
      <c r="C66" s="52" t="s">
        <v>65</v>
      </c>
      <c r="D66" s="53">
        <v>0</v>
      </c>
      <c r="E66" s="53">
        <v>600000</v>
      </c>
      <c r="F66" s="121"/>
      <c r="G66" s="56"/>
      <c r="H66" s="65">
        <v>0.31224999999999997</v>
      </c>
      <c r="I66" s="56"/>
      <c r="J66" s="65">
        <v>0.31218999999999991</v>
      </c>
      <c r="K66" s="56"/>
      <c r="L66" s="122"/>
    </row>
    <row r="67" spans="1:12" x14ac:dyDescent="0.25">
      <c r="A67" s="7">
        <f t="shared" si="0"/>
        <v>61</v>
      </c>
      <c r="B67" s="51"/>
      <c r="C67" s="52" t="s">
        <v>66</v>
      </c>
      <c r="D67" s="53">
        <v>0</v>
      </c>
      <c r="E67" s="120" t="s">
        <v>107</v>
      </c>
      <c r="F67" s="121"/>
      <c r="G67" s="56"/>
      <c r="H67" s="65">
        <v>0.28410999999999992</v>
      </c>
      <c r="I67" s="56"/>
      <c r="J67" s="65">
        <v>0.28408999999999995</v>
      </c>
      <c r="K67" s="56"/>
      <c r="L67" s="122"/>
    </row>
    <row r="68" spans="1:12" x14ac:dyDescent="0.25">
      <c r="A68" s="7">
        <f t="shared" si="0"/>
        <v>62</v>
      </c>
      <c r="B68" s="49"/>
      <c r="C68" s="123" t="s">
        <v>108</v>
      </c>
      <c r="D68" s="124"/>
      <c r="E68" s="125"/>
      <c r="F68" s="126"/>
      <c r="G68" s="128"/>
      <c r="H68" s="127"/>
      <c r="I68" s="128">
        <v>3325.35</v>
      </c>
      <c r="J68" s="127"/>
      <c r="K68" s="128">
        <v>3324.62</v>
      </c>
      <c r="L68" s="129">
        <v>0</v>
      </c>
    </row>
    <row r="69" spans="1:12" x14ac:dyDescent="0.25">
      <c r="A69" s="7">
        <f t="shared" si="0"/>
        <v>63</v>
      </c>
      <c r="B69" s="51" t="s">
        <v>71</v>
      </c>
      <c r="C69" s="52" t="s">
        <v>56</v>
      </c>
      <c r="D69" s="131">
        <v>829148</v>
      </c>
      <c r="E69" s="53">
        <v>10000</v>
      </c>
      <c r="F69" s="132">
        <v>81011</v>
      </c>
      <c r="G69" s="56">
        <v>1550</v>
      </c>
      <c r="H69" s="133">
        <v>0.11817999999999999</v>
      </c>
      <c r="I69" s="56"/>
      <c r="J69" s="65">
        <v>0.11817999999999999</v>
      </c>
      <c r="K69" s="56"/>
      <c r="L69" s="122"/>
    </row>
    <row r="70" spans="1:12" x14ac:dyDescent="0.25">
      <c r="A70" s="7">
        <f t="shared" si="0"/>
        <v>64</v>
      </c>
      <c r="B70" s="51"/>
      <c r="C70" s="52" t="s">
        <v>57</v>
      </c>
      <c r="D70" s="134">
        <v>1626861</v>
      </c>
      <c r="E70" s="53">
        <v>20000</v>
      </c>
      <c r="F70" s="135"/>
      <c r="G70" s="70"/>
      <c r="H70" s="136">
        <v>0.10579</v>
      </c>
      <c r="I70" s="56"/>
      <c r="J70" s="65">
        <v>0.10579</v>
      </c>
      <c r="K70" s="56"/>
      <c r="L70" s="122"/>
    </row>
    <row r="71" spans="1:12" x14ac:dyDescent="0.25">
      <c r="A71" s="7">
        <f t="shared" si="0"/>
        <v>65</v>
      </c>
      <c r="B71" s="51"/>
      <c r="C71" s="52" t="s">
        <v>63</v>
      </c>
      <c r="D71" s="134">
        <v>1295797</v>
      </c>
      <c r="E71" s="53">
        <v>20000</v>
      </c>
      <c r="F71" s="135"/>
      <c r="G71" s="70"/>
      <c r="H71" s="136">
        <v>8.1119999999999998E-2</v>
      </c>
      <c r="I71" s="56"/>
      <c r="J71" s="65">
        <v>8.1119999999999998E-2</v>
      </c>
      <c r="K71" s="56"/>
      <c r="L71" s="122"/>
    </row>
    <row r="72" spans="1:12" x14ac:dyDescent="0.25">
      <c r="A72" s="7">
        <f t="shared" ref="A72:A87" si="1">+A71+1</f>
        <v>66</v>
      </c>
      <c r="B72" s="51"/>
      <c r="C72" s="52" t="s">
        <v>64</v>
      </c>
      <c r="D72" s="134">
        <v>4175476</v>
      </c>
      <c r="E72" s="53">
        <v>100000</v>
      </c>
      <c r="F72" s="135"/>
      <c r="G72" s="70"/>
      <c r="H72" s="136">
        <v>6.4899999999999999E-2</v>
      </c>
      <c r="I72" s="56"/>
      <c r="J72" s="65">
        <v>6.4899999999999999E-2</v>
      </c>
      <c r="K72" s="56"/>
      <c r="L72" s="122"/>
    </row>
    <row r="73" spans="1:12" x14ac:dyDescent="0.25">
      <c r="A73" s="7">
        <f t="shared" si="1"/>
        <v>67</v>
      </c>
      <c r="B73" s="51"/>
      <c r="C73" s="52" t="s">
        <v>65</v>
      </c>
      <c r="D73" s="134">
        <v>2766172</v>
      </c>
      <c r="E73" s="53">
        <v>600000</v>
      </c>
      <c r="F73" s="135"/>
      <c r="G73" s="70"/>
      <c r="H73" s="136">
        <v>4.3270000000000003E-2</v>
      </c>
      <c r="I73" s="56"/>
      <c r="J73" s="65">
        <v>4.3270000000000003E-2</v>
      </c>
      <c r="K73" s="56"/>
      <c r="L73" s="122"/>
    </row>
    <row r="74" spans="1:12" x14ac:dyDescent="0.25">
      <c r="A74" s="7">
        <f t="shared" si="1"/>
        <v>68</v>
      </c>
      <c r="B74" s="51"/>
      <c r="C74" s="52" t="s">
        <v>66</v>
      </c>
      <c r="D74" s="134">
        <v>0</v>
      </c>
      <c r="E74" s="120" t="s">
        <v>107</v>
      </c>
      <c r="F74" s="135"/>
      <c r="G74" s="70"/>
      <c r="H74" s="136">
        <v>1.6219999999999998E-2</v>
      </c>
      <c r="I74" s="56"/>
      <c r="J74" s="65">
        <v>1.6219999999999998E-2</v>
      </c>
      <c r="K74" s="56"/>
      <c r="L74" s="122"/>
    </row>
    <row r="75" spans="1:12" x14ac:dyDescent="0.25">
      <c r="A75" s="7">
        <f t="shared" si="1"/>
        <v>69</v>
      </c>
      <c r="B75" s="49"/>
      <c r="C75" s="123" t="s">
        <v>108</v>
      </c>
      <c r="D75" s="124"/>
      <c r="E75" s="125"/>
      <c r="F75" s="126"/>
      <c r="G75" s="128"/>
      <c r="H75" s="127"/>
      <c r="I75" s="128">
        <v>8482.61</v>
      </c>
      <c r="J75" s="137"/>
      <c r="K75" s="128">
        <v>8482.61</v>
      </c>
      <c r="L75" s="138">
        <v>0</v>
      </c>
    </row>
    <row r="76" spans="1:12" x14ac:dyDescent="0.25">
      <c r="A76" s="7">
        <f t="shared" si="1"/>
        <v>70</v>
      </c>
      <c r="B76" s="49" t="s">
        <v>72</v>
      </c>
      <c r="C76" s="50"/>
      <c r="D76" s="139">
        <v>0</v>
      </c>
      <c r="E76" s="140" t="s">
        <v>106</v>
      </c>
      <c r="F76" s="141">
        <v>0</v>
      </c>
      <c r="G76" s="75">
        <v>38000</v>
      </c>
      <c r="H76" s="142">
        <v>4.9899999999999996E-3</v>
      </c>
      <c r="I76" s="48">
        <v>38000</v>
      </c>
      <c r="J76" s="143">
        <v>4.9899999999999996E-3</v>
      </c>
      <c r="K76" s="48">
        <v>38000</v>
      </c>
      <c r="L76" s="144">
        <v>0</v>
      </c>
    </row>
    <row r="77" spans="1:12" x14ac:dyDescent="0.25">
      <c r="A77" s="7">
        <f t="shared" si="1"/>
        <v>71</v>
      </c>
      <c r="B77" s="38" t="s">
        <v>73</v>
      </c>
      <c r="C77" s="39"/>
      <c r="D77" s="145">
        <v>0</v>
      </c>
      <c r="E77" s="140" t="s">
        <v>106</v>
      </c>
      <c r="F77" s="146">
        <v>0</v>
      </c>
      <c r="G77" s="75">
        <v>38000</v>
      </c>
      <c r="H77" s="147">
        <v>4.9899999999999996E-3</v>
      </c>
      <c r="I77" s="48">
        <v>38000</v>
      </c>
      <c r="J77" s="46">
        <v>4.9899999999999996E-3</v>
      </c>
      <c r="K77" s="48">
        <v>38000</v>
      </c>
      <c r="L77" s="119">
        <v>0</v>
      </c>
    </row>
    <row r="78" spans="1:12" ht="15.75" thickBot="1" x14ac:dyDescent="0.3">
      <c r="A78" s="7">
        <f t="shared" si="1"/>
        <v>72</v>
      </c>
      <c r="B78" s="77" t="s">
        <v>74</v>
      </c>
      <c r="C78" s="39"/>
      <c r="D78" s="148"/>
      <c r="E78" s="140"/>
      <c r="F78" s="149"/>
      <c r="G78" s="156"/>
      <c r="H78" s="150"/>
      <c r="I78" s="80"/>
      <c r="J78" s="80"/>
      <c r="K78" s="80"/>
      <c r="L78" s="151"/>
    </row>
    <row r="79" spans="1:12" x14ac:dyDescent="0.25">
      <c r="A79" s="7">
        <f t="shared" si="1"/>
        <v>73</v>
      </c>
      <c r="B79" s="287" t="s">
        <v>109</v>
      </c>
      <c r="C79" s="288"/>
      <c r="D79" s="288"/>
      <c r="E79" s="288"/>
      <c r="F79" s="288"/>
      <c r="G79" s="288"/>
      <c r="H79" s="288"/>
      <c r="I79" s="288"/>
      <c r="J79" s="2"/>
      <c r="K79" s="2"/>
      <c r="L79" s="2"/>
    </row>
    <row r="80" spans="1:12" x14ac:dyDescent="0.25">
      <c r="A80" s="7">
        <f t="shared" si="1"/>
        <v>74</v>
      </c>
      <c r="B80" s="288"/>
      <c r="C80" s="288"/>
      <c r="D80" s="288"/>
      <c r="E80" s="288"/>
      <c r="F80" s="288"/>
      <c r="G80" s="288"/>
      <c r="H80" s="288"/>
      <c r="I80" s="288"/>
      <c r="J80" s="2"/>
      <c r="K80" s="2"/>
      <c r="L80" s="2"/>
    </row>
    <row r="81" spans="1:12" x14ac:dyDescent="0.25">
      <c r="A81" s="7">
        <f t="shared" si="1"/>
        <v>75</v>
      </c>
      <c r="B81" s="289" t="s">
        <v>110</v>
      </c>
      <c r="C81" s="290"/>
      <c r="D81" s="290"/>
      <c r="E81" s="290"/>
      <c r="F81" s="290"/>
      <c r="G81" s="290"/>
      <c r="H81" s="290"/>
      <c r="I81" s="290"/>
      <c r="J81" s="101"/>
      <c r="K81" s="101"/>
      <c r="L81" s="101"/>
    </row>
    <row r="82" spans="1:12" x14ac:dyDescent="0.25">
      <c r="A82" s="7">
        <f t="shared" si="1"/>
        <v>76</v>
      </c>
      <c r="B82" s="290"/>
      <c r="C82" s="290"/>
      <c r="D82" s="290"/>
      <c r="E82" s="290"/>
      <c r="F82" s="290"/>
      <c r="G82" s="290"/>
      <c r="H82" s="290"/>
      <c r="I82" s="290"/>
      <c r="J82" s="2"/>
      <c r="K82" s="2"/>
      <c r="L82" s="2"/>
    </row>
    <row r="83" spans="1:12" x14ac:dyDescent="0.25">
      <c r="A83" s="7">
        <f t="shared" si="1"/>
        <v>77</v>
      </c>
      <c r="B83" s="288"/>
      <c r="C83" s="288"/>
      <c r="D83" s="288"/>
      <c r="E83" s="288"/>
      <c r="F83" s="288"/>
      <c r="G83" s="288"/>
      <c r="H83" s="288"/>
      <c r="I83" s="288"/>
      <c r="J83" s="2"/>
      <c r="K83" s="2"/>
      <c r="L83" s="2"/>
    </row>
    <row r="84" spans="1:12" ht="15.75" thickBot="1" x14ac:dyDescent="0.3">
      <c r="A84" s="7">
        <v>78</v>
      </c>
      <c r="B84" s="84" t="s">
        <v>111</v>
      </c>
      <c r="C84" s="2"/>
      <c r="D84" s="2"/>
      <c r="E84" s="2"/>
      <c r="F84" s="2"/>
      <c r="G84" s="2"/>
      <c r="H84" s="2"/>
      <c r="I84" s="2"/>
      <c r="J84" s="2"/>
      <c r="K84" s="2"/>
      <c r="L84" s="2"/>
    </row>
    <row r="85" spans="1:12" ht="15.75" thickBot="1" x14ac:dyDescent="0.3">
      <c r="A85" s="7">
        <f t="shared" si="1"/>
        <v>79</v>
      </c>
      <c r="B85" s="152" t="s">
        <v>112</v>
      </c>
      <c r="C85" s="15"/>
      <c r="D85" s="157"/>
      <c r="E85" s="87" t="s">
        <v>113</v>
      </c>
      <c r="F85" s="157"/>
      <c r="G85" s="87" t="s">
        <v>113</v>
      </c>
      <c r="H85" s="157"/>
      <c r="I85" s="153"/>
      <c r="J85" s="153"/>
      <c r="K85" s="153"/>
      <c r="L85" s="153"/>
    </row>
    <row r="86" spans="1:12" ht="15.75" thickBot="1" x14ac:dyDescent="0.3">
      <c r="A86" s="7">
        <f t="shared" si="1"/>
        <v>80</v>
      </c>
      <c r="B86" s="2"/>
      <c r="C86" s="2"/>
      <c r="D86" s="2"/>
      <c r="E86" s="2"/>
      <c r="F86" s="2"/>
      <c r="G86" s="2"/>
      <c r="H86" s="2"/>
      <c r="I86" s="2"/>
      <c r="J86" s="2"/>
      <c r="K86" s="2"/>
      <c r="L86" s="2"/>
    </row>
    <row r="87" spans="1:12" ht="15.75" thickBot="1" x14ac:dyDescent="0.3">
      <c r="A87" s="7">
        <f t="shared" si="1"/>
        <v>81</v>
      </c>
      <c r="B87" s="152" t="s">
        <v>114</v>
      </c>
      <c r="C87" s="15"/>
      <c r="D87" s="86"/>
      <c r="E87" s="153"/>
      <c r="F87" s="153"/>
      <c r="G87" s="86"/>
      <c r="H87" s="87" t="s">
        <v>19</v>
      </c>
      <c r="I87" s="86"/>
      <c r="J87" s="86"/>
      <c r="K87" s="86"/>
      <c r="L87" s="86"/>
    </row>
  </sheetData>
  <mergeCells count="2">
    <mergeCell ref="B79:I80"/>
    <mergeCell ref="B81:I83"/>
  </mergeCells>
  <pageMargins left="0.7" right="0.7" top="0.75" bottom="0.75" header="0.3" footer="0.3"/>
  <pageSetup scale="54"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showGridLines="0" zoomScaleNormal="100" workbookViewId="0">
      <selection activeCell="M32" sqref="L32:M32"/>
    </sheetView>
  </sheetViews>
  <sheetFormatPr defaultColWidth="9.140625" defaultRowHeight="15" x14ac:dyDescent="0.25"/>
  <cols>
    <col min="1" max="1" width="9.28515625" style="185" bestFit="1" customWidth="1"/>
    <col min="2" max="2" width="49.7109375" style="185" bestFit="1" customWidth="1"/>
    <col min="3" max="3" width="11.7109375" style="185" bestFit="1" customWidth="1"/>
    <col min="4" max="4" width="10.28515625" style="185" bestFit="1" customWidth="1"/>
    <col min="5" max="5" width="8.7109375" style="185" bestFit="1" customWidth="1"/>
    <col min="6" max="6" width="13.140625" style="185" bestFit="1" customWidth="1"/>
    <col min="7" max="7" width="13.28515625" style="185" bestFit="1" customWidth="1"/>
    <col min="8" max="8" width="12" style="185" bestFit="1" customWidth="1"/>
    <col min="9" max="9" width="14" style="185" bestFit="1" customWidth="1"/>
    <col min="10" max="10" width="11.140625" style="185" bestFit="1" customWidth="1"/>
    <col min="11" max="16384" width="9.140625" style="185"/>
  </cols>
  <sheetData>
    <row r="1" spans="1:10" x14ac:dyDescent="0.25">
      <c r="A1" s="184" t="s">
        <v>115</v>
      </c>
      <c r="B1" s="158"/>
      <c r="C1" s="158"/>
      <c r="D1" s="159"/>
      <c r="E1" s="159"/>
      <c r="F1" s="159"/>
      <c r="G1" s="159"/>
      <c r="H1" s="159"/>
      <c r="I1" s="2" t="s">
        <v>209</v>
      </c>
      <c r="J1" s="3"/>
    </row>
    <row r="2" spans="1:10" x14ac:dyDescent="0.25">
      <c r="A2" s="184" t="s">
        <v>116</v>
      </c>
      <c r="B2" s="158"/>
      <c r="C2" s="158"/>
      <c r="D2" s="159"/>
      <c r="E2" s="159"/>
      <c r="F2" s="159"/>
      <c r="G2" s="159"/>
      <c r="H2" s="159"/>
      <c r="I2" s="2" t="s">
        <v>208</v>
      </c>
      <c r="J2" s="3"/>
    </row>
    <row r="3" spans="1:10" x14ac:dyDescent="0.25">
      <c r="A3" s="184" t="s">
        <v>117</v>
      </c>
      <c r="B3" s="158"/>
      <c r="C3" s="158"/>
      <c r="D3" s="159"/>
      <c r="E3" s="159"/>
      <c r="F3" s="159"/>
      <c r="G3" s="159"/>
      <c r="H3" s="159"/>
      <c r="I3" s="159"/>
      <c r="J3" s="159"/>
    </row>
    <row r="4" spans="1:10" x14ac:dyDescent="0.25">
      <c r="A4" s="184" t="s">
        <v>118</v>
      </c>
      <c r="B4" s="158"/>
      <c r="C4" s="158"/>
      <c r="D4" s="159"/>
      <c r="E4" s="159"/>
      <c r="F4" s="159"/>
      <c r="G4" s="159"/>
      <c r="H4" s="159"/>
      <c r="I4" s="159"/>
      <c r="J4" s="159"/>
    </row>
    <row r="5" spans="1:10" x14ac:dyDescent="0.25">
      <c r="A5" s="171"/>
      <c r="B5" s="178"/>
      <c r="C5" s="158"/>
      <c r="D5" s="159"/>
      <c r="E5" s="159"/>
      <c r="F5" s="159"/>
      <c r="G5" s="160"/>
      <c r="H5" s="161" t="s">
        <v>15</v>
      </c>
      <c r="I5" s="161"/>
      <c r="J5" s="161"/>
    </row>
    <row r="6" spans="1:10" x14ac:dyDescent="0.25">
      <c r="A6" s="171"/>
      <c r="B6" s="179"/>
      <c r="C6" s="162"/>
      <c r="D6" s="163"/>
      <c r="E6" s="159"/>
      <c r="F6" s="159"/>
      <c r="G6" s="163" t="s">
        <v>119</v>
      </c>
      <c r="H6" s="163" t="s">
        <v>119</v>
      </c>
      <c r="I6" s="163"/>
      <c r="J6" s="163"/>
    </row>
    <row r="7" spans="1:10" x14ac:dyDescent="0.25">
      <c r="A7" s="171"/>
      <c r="B7" s="180"/>
      <c r="C7" s="162"/>
      <c r="D7" s="164" t="s">
        <v>120</v>
      </c>
      <c r="E7" s="164"/>
      <c r="F7" s="163" t="s">
        <v>119</v>
      </c>
      <c r="G7" s="161" t="s">
        <v>121</v>
      </c>
      <c r="H7" s="161" t="s">
        <v>122</v>
      </c>
      <c r="I7" s="165" t="s">
        <v>123</v>
      </c>
      <c r="J7" s="165" t="s">
        <v>123</v>
      </c>
    </row>
    <row r="8" spans="1:10" x14ac:dyDescent="0.25">
      <c r="A8" s="171"/>
      <c r="B8" s="162"/>
      <c r="C8" s="163" t="s">
        <v>124</v>
      </c>
      <c r="D8" s="163" t="s">
        <v>119</v>
      </c>
      <c r="E8" s="164" t="s">
        <v>120</v>
      </c>
      <c r="F8" s="161" t="s">
        <v>124</v>
      </c>
      <c r="G8" s="161" t="s">
        <v>125</v>
      </c>
      <c r="H8" s="161" t="s">
        <v>126</v>
      </c>
      <c r="I8" s="165" t="s">
        <v>127</v>
      </c>
      <c r="J8" s="165" t="s">
        <v>128</v>
      </c>
    </row>
    <row r="9" spans="1:10" x14ac:dyDescent="0.25">
      <c r="A9" s="171"/>
      <c r="B9" s="167" t="s">
        <v>129</v>
      </c>
      <c r="C9" s="166">
        <v>42978</v>
      </c>
      <c r="D9" s="167" t="s">
        <v>130</v>
      </c>
      <c r="E9" s="167" t="s">
        <v>121</v>
      </c>
      <c r="F9" s="168">
        <v>43039</v>
      </c>
      <c r="G9" s="167" t="s">
        <v>131</v>
      </c>
      <c r="H9" s="167" t="s">
        <v>132</v>
      </c>
      <c r="I9" s="169" t="s">
        <v>133</v>
      </c>
      <c r="J9" s="169" t="s">
        <v>133</v>
      </c>
    </row>
    <row r="10" spans="1:10" x14ac:dyDescent="0.25">
      <c r="A10" s="173"/>
      <c r="B10" s="163" t="s">
        <v>33</v>
      </c>
      <c r="C10" s="170" t="s">
        <v>34</v>
      </c>
      <c r="D10" s="170" t="s">
        <v>35</v>
      </c>
      <c r="E10" s="170" t="s">
        <v>36</v>
      </c>
      <c r="F10" s="170" t="s">
        <v>37</v>
      </c>
      <c r="G10" s="170" t="s">
        <v>104</v>
      </c>
      <c r="H10" s="170" t="s">
        <v>39</v>
      </c>
      <c r="I10" s="170" t="s">
        <v>40</v>
      </c>
      <c r="J10" s="170" t="s">
        <v>105</v>
      </c>
    </row>
    <row r="11" spans="1:10" x14ac:dyDescent="0.25">
      <c r="A11" s="173"/>
      <c r="B11" s="163"/>
      <c r="C11" s="170"/>
      <c r="D11" s="171"/>
      <c r="E11" s="159"/>
      <c r="F11" s="172" t="s">
        <v>134</v>
      </c>
      <c r="G11" s="186">
        <v>3.9600000000000003E-2</v>
      </c>
      <c r="H11" s="172" t="s">
        <v>135</v>
      </c>
      <c r="I11" s="172"/>
      <c r="J11" s="172"/>
    </row>
    <row r="12" spans="1:10" x14ac:dyDescent="0.25">
      <c r="A12" s="181">
        <v>1</v>
      </c>
      <c r="B12" s="163"/>
      <c r="C12" s="173"/>
      <c r="D12" s="173"/>
      <c r="E12" s="173"/>
      <c r="F12" s="173"/>
      <c r="G12" s="173"/>
      <c r="H12" s="172" t="s">
        <v>136</v>
      </c>
      <c r="I12" s="172"/>
      <c r="J12" s="172"/>
    </row>
    <row r="13" spans="1:10" x14ac:dyDescent="0.25">
      <c r="A13" s="181">
        <f>+A12+1</f>
        <v>2</v>
      </c>
      <c r="B13" s="182" t="s">
        <v>137</v>
      </c>
      <c r="C13" s="173"/>
      <c r="D13" s="173"/>
      <c r="E13" s="173"/>
      <c r="F13" s="173"/>
      <c r="G13" s="173"/>
      <c r="H13" s="183"/>
      <c r="I13" s="183"/>
      <c r="J13" s="183"/>
    </row>
    <row r="14" spans="1:10" x14ac:dyDescent="0.25">
      <c r="A14" s="181">
        <f t="shared" ref="A14:A20" si="0">+A13+1</f>
        <v>3</v>
      </c>
      <c r="B14" s="159" t="s">
        <v>138</v>
      </c>
      <c r="C14" s="173">
        <v>329883.79643603583</v>
      </c>
      <c r="D14" s="175">
        <v>0</v>
      </c>
      <c r="E14" s="173">
        <v>2180.83</v>
      </c>
      <c r="F14" s="173">
        <v>332064.62643603585</v>
      </c>
      <c r="G14" s="176"/>
      <c r="H14" s="173"/>
      <c r="I14" s="173"/>
      <c r="J14" s="173"/>
    </row>
    <row r="15" spans="1:10" x14ac:dyDescent="0.25">
      <c r="A15" s="181">
        <f t="shared" si="0"/>
        <v>4</v>
      </c>
      <c r="B15" s="159" t="s">
        <v>139</v>
      </c>
      <c r="C15" s="174">
        <v>-17432.490000000289</v>
      </c>
      <c r="D15" s="174">
        <v>-46101.380000000005</v>
      </c>
      <c r="E15" s="174">
        <v>-238.36</v>
      </c>
      <c r="F15" s="174">
        <v>-63772.230000000294</v>
      </c>
      <c r="G15" s="174"/>
      <c r="H15" s="174"/>
      <c r="I15" s="183"/>
      <c r="J15" s="183"/>
    </row>
    <row r="16" spans="1:10" x14ac:dyDescent="0.25">
      <c r="A16" s="181">
        <f t="shared" si="0"/>
        <v>5</v>
      </c>
      <c r="B16" s="159"/>
      <c r="C16" s="173">
        <v>312451.30643603555</v>
      </c>
      <c r="D16" s="173">
        <v>-46101.380000000005</v>
      </c>
      <c r="E16" s="173">
        <v>1942.4699999999998</v>
      </c>
      <c r="F16" s="173">
        <v>268292.39643603557</v>
      </c>
      <c r="G16" s="176">
        <v>5790</v>
      </c>
      <c r="H16" s="173">
        <v>274082</v>
      </c>
      <c r="I16" s="183"/>
      <c r="J16" s="183">
        <v>274082</v>
      </c>
    </row>
    <row r="17" spans="1:10" x14ac:dyDescent="0.25">
      <c r="A17" s="181">
        <f t="shared" si="0"/>
        <v>6</v>
      </c>
      <c r="B17" s="159"/>
      <c r="C17" s="173"/>
      <c r="D17" s="173"/>
      <c r="E17" s="173"/>
      <c r="F17" s="173"/>
      <c r="G17" s="173"/>
      <c r="H17" s="183"/>
      <c r="I17" s="183"/>
      <c r="J17" s="183"/>
    </row>
    <row r="18" spans="1:10" x14ac:dyDescent="0.25">
      <c r="A18" s="181">
        <f t="shared" si="0"/>
        <v>7</v>
      </c>
      <c r="B18" s="159" t="s">
        <v>140</v>
      </c>
      <c r="C18" s="175">
        <v>110392.0013</v>
      </c>
      <c r="D18" s="175">
        <v>0</v>
      </c>
      <c r="E18" s="173">
        <v>729.79</v>
      </c>
      <c r="F18" s="173">
        <v>111121.7913</v>
      </c>
      <c r="G18" s="176"/>
      <c r="H18" s="173"/>
      <c r="I18" s="173"/>
      <c r="J18" s="159"/>
    </row>
    <row r="19" spans="1:10" x14ac:dyDescent="0.25">
      <c r="A19" s="181">
        <f t="shared" si="0"/>
        <v>8</v>
      </c>
      <c r="B19" s="159" t="s">
        <v>141</v>
      </c>
      <c r="C19" s="174">
        <v>-2328.5611999999592</v>
      </c>
      <c r="D19" s="174">
        <v>-5605.95</v>
      </c>
      <c r="E19" s="174">
        <v>-30.36</v>
      </c>
      <c r="F19" s="174">
        <v>-7964.8711999999587</v>
      </c>
      <c r="G19" s="177"/>
      <c r="H19" s="174"/>
      <c r="I19" s="173"/>
      <c r="J19" s="173"/>
    </row>
    <row r="20" spans="1:10" x14ac:dyDescent="0.25">
      <c r="A20" s="181">
        <f t="shared" si="0"/>
        <v>9</v>
      </c>
      <c r="B20" s="159"/>
      <c r="C20" s="173">
        <v>108063.44010000005</v>
      </c>
      <c r="D20" s="173">
        <v>-5605.95</v>
      </c>
      <c r="E20" s="173">
        <v>699.43</v>
      </c>
      <c r="F20" s="173">
        <v>103156.92010000003</v>
      </c>
      <c r="G20" s="176">
        <v>2226</v>
      </c>
      <c r="H20" s="173">
        <v>105383</v>
      </c>
      <c r="I20" s="173"/>
      <c r="J20" s="183">
        <v>105383</v>
      </c>
    </row>
    <row r="21" spans="1:10" x14ac:dyDescent="0.25">
      <c r="A21" s="181"/>
      <c r="B21" s="159"/>
      <c r="C21" s="173"/>
      <c r="D21" s="173"/>
      <c r="E21" s="173"/>
      <c r="F21" s="173"/>
      <c r="G21" s="176"/>
      <c r="H21" s="173"/>
      <c r="I21" s="173"/>
      <c r="J21" s="173"/>
    </row>
  </sheetData>
  <pageMargins left="0.7" right="0.7" top="0.75" bottom="0.75" header="0.3" footer="0.3"/>
  <pageSetup scale="76"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55"/>
  <sheetViews>
    <sheetView showGridLines="0" topLeftCell="C1" zoomScaleNormal="100" workbookViewId="0">
      <selection activeCell="V1" sqref="V1:W2"/>
    </sheetView>
  </sheetViews>
  <sheetFormatPr defaultColWidth="7.85546875" defaultRowHeight="12.75" outlineLevelCol="1" x14ac:dyDescent="0.2"/>
  <cols>
    <col min="1" max="1" width="4" style="187" customWidth="1"/>
    <col min="2" max="2" width="13.42578125" style="188" customWidth="1"/>
    <col min="3" max="3" width="9" style="188" customWidth="1"/>
    <col min="4" max="7" width="13.42578125" style="188" customWidth="1"/>
    <col min="8" max="10" width="13.42578125" style="188" hidden="1" customWidth="1" outlineLevel="1"/>
    <col min="11" max="11" width="13.42578125" style="188" hidden="1" customWidth="1" outlineLevel="1" collapsed="1"/>
    <col min="12" max="12" width="13.42578125" style="188" customWidth="1" collapsed="1"/>
    <col min="13" max="14" width="13.42578125" style="188" customWidth="1"/>
    <col min="15" max="15" width="10.5703125" style="188" bestFit="1" customWidth="1"/>
    <col min="16" max="16" width="13.42578125" style="188" customWidth="1"/>
    <col min="17" max="19" width="13.42578125" style="188" hidden="1" customWidth="1" outlineLevel="1"/>
    <col min="20" max="20" width="13.42578125" style="188" hidden="1" customWidth="1" outlineLevel="1" collapsed="1"/>
    <col min="21" max="21" width="13.42578125" style="188" customWidth="1" collapsed="1"/>
    <col min="22" max="27" width="13.42578125" style="188" customWidth="1"/>
    <col min="28" max="16384" width="7.85546875" style="188"/>
  </cols>
  <sheetData>
    <row r="1" spans="1:23" x14ac:dyDescent="0.2">
      <c r="B1" s="188" t="s">
        <v>142</v>
      </c>
      <c r="D1" s="188" t="s">
        <v>143</v>
      </c>
      <c r="V1" s="2" t="s">
        <v>209</v>
      </c>
      <c r="W1" s="3"/>
    </row>
    <row r="2" spans="1:23" x14ac:dyDescent="0.2">
      <c r="B2" s="188" t="s">
        <v>144</v>
      </c>
      <c r="D2" s="188" t="s">
        <v>88</v>
      </c>
      <c r="V2" s="2" t="s">
        <v>208</v>
      </c>
      <c r="W2" s="3"/>
    </row>
    <row r="3" spans="1:23" x14ac:dyDescent="0.2">
      <c r="B3" s="188" t="s">
        <v>145</v>
      </c>
      <c r="D3" s="189" t="s">
        <v>146</v>
      </c>
      <c r="O3" s="190"/>
    </row>
    <row r="4" spans="1:23" x14ac:dyDescent="0.2">
      <c r="B4" s="188" t="s">
        <v>147</v>
      </c>
      <c r="D4" s="191">
        <v>186314</v>
      </c>
    </row>
    <row r="5" spans="1:23" x14ac:dyDescent="0.2">
      <c r="D5" s="192" t="s">
        <v>148</v>
      </c>
    </row>
    <row r="6" spans="1:23" x14ac:dyDescent="0.2">
      <c r="D6" s="192" t="s">
        <v>149</v>
      </c>
    </row>
    <row r="7" spans="1:23" x14ac:dyDescent="0.2">
      <c r="D7" s="192"/>
    </row>
    <row r="8" spans="1:23" x14ac:dyDescent="0.2">
      <c r="A8" s="193">
        <v>1</v>
      </c>
      <c r="B8" s="188" t="s">
        <v>150</v>
      </c>
      <c r="D8" s="192"/>
      <c r="F8" s="194"/>
      <c r="G8" s="194"/>
      <c r="H8" s="194"/>
      <c r="I8" s="194"/>
      <c r="J8" s="194"/>
      <c r="K8" s="194"/>
      <c r="L8" s="194"/>
      <c r="M8" s="194"/>
      <c r="N8" s="194"/>
    </row>
    <row r="9" spans="1:23" x14ac:dyDescent="0.2">
      <c r="A9" s="193">
        <v>2</v>
      </c>
      <c r="F9" s="194"/>
      <c r="G9" s="194"/>
      <c r="H9" s="195">
        <v>2011</v>
      </c>
      <c r="I9" s="195">
        <v>2012</v>
      </c>
      <c r="J9" s="195">
        <v>2013</v>
      </c>
      <c r="K9" s="195">
        <v>2014</v>
      </c>
      <c r="L9" s="195">
        <v>2015</v>
      </c>
      <c r="M9" s="195">
        <v>2016</v>
      </c>
      <c r="N9" s="195">
        <v>2017</v>
      </c>
      <c r="O9" s="196"/>
      <c r="P9" s="196"/>
      <c r="Q9" s="195">
        <v>2011</v>
      </c>
      <c r="R9" s="195">
        <v>2012</v>
      </c>
      <c r="S9" s="195">
        <v>2013</v>
      </c>
      <c r="T9" s="195">
        <v>2014</v>
      </c>
      <c r="U9" s="195">
        <v>2015</v>
      </c>
      <c r="V9" s="195">
        <v>2016</v>
      </c>
      <c r="W9" s="195">
        <v>2017</v>
      </c>
    </row>
    <row r="10" spans="1:23" x14ac:dyDescent="0.2">
      <c r="A10" s="193">
        <v>3</v>
      </c>
      <c r="B10" s="194"/>
      <c r="C10" s="194"/>
      <c r="D10" s="194"/>
      <c r="E10" s="194"/>
      <c r="F10" s="194" t="s">
        <v>121</v>
      </c>
      <c r="G10" s="194"/>
      <c r="H10" s="197" t="s">
        <v>151</v>
      </c>
      <c r="I10" s="197" t="s">
        <v>151</v>
      </c>
      <c r="J10" s="197" t="s">
        <v>151</v>
      </c>
      <c r="K10" s="197" t="s">
        <v>151</v>
      </c>
      <c r="L10" s="197" t="s">
        <v>151</v>
      </c>
      <c r="M10" s="197" t="s">
        <v>151</v>
      </c>
      <c r="N10" s="197" t="s">
        <v>151</v>
      </c>
      <c r="O10" s="197" t="s">
        <v>15</v>
      </c>
      <c r="P10" s="197"/>
      <c r="Q10" s="197" t="s">
        <v>151</v>
      </c>
      <c r="R10" s="197" t="s">
        <v>151</v>
      </c>
      <c r="S10" s="197" t="s">
        <v>151</v>
      </c>
      <c r="T10" s="197" t="s">
        <v>151</v>
      </c>
      <c r="U10" s="197" t="s">
        <v>151</v>
      </c>
      <c r="V10" s="197" t="s">
        <v>151</v>
      </c>
      <c r="W10" s="197" t="s">
        <v>151</v>
      </c>
    </row>
    <row r="11" spans="1:23" x14ac:dyDescent="0.2">
      <c r="A11" s="193">
        <v>4</v>
      </c>
      <c r="B11" s="198" t="s">
        <v>152</v>
      </c>
      <c r="C11" s="198" t="s">
        <v>153</v>
      </c>
      <c r="D11" s="198" t="s">
        <v>154</v>
      </c>
      <c r="E11" s="198" t="s">
        <v>155</v>
      </c>
      <c r="F11" s="198" t="s">
        <v>21</v>
      </c>
      <c r="G11" s="198" t="s">
        <v>121</v>
      </c>
      <c r="H11" s="199" t="s">
        <v>121</v>
      </c>
      <c r="I11" s="199" t="s">
        <v>121</v>
      </c>
      <c r="J11" s="199" t="s">
        <v>121</v>
      </c>
      <c r="K11" s="199" t="s">
        <v>121</v>
      </c>
      <c r="L11" s="199" t="s">
        <v>121</v>
      </c>
      <c r="M11" s="199" t="s">
        <v>121</v>
      </c>
      <c r="N11" s="199" t="s">
        <v>121</v>
      </c>
      <c r="O11" s="199" t="s">
        <v>130</v>
      </c>
      <c r="P11" s="199" t="s">
        <v>124</v>
      </c>
      <c r="Q11" s="199" t="s">
        <v>124</v>
      </c>
      <c r="R11" s="199" t="s">
        <v>124</v>
      </c>
      <c r="S11" s="199" t="s">
        <v>124</v>
      </c>
      <c r="T11" s="199" t="s">
        <v>124</v>
      </c>
      <c r="U11" s="199" t="s">
        <v>124</v>
      </c>
      <c r="V11" s="199" t="s">
        <v>124</v>
      </c>
      <c r="W11" s="199" t="s">
        <v>124</v>
      </c>
    </row>
    <row r="12" spans="1:23" x14ac:dyDescent="0.2">
      <c r="A12" s="193">
        <v>5</v>
      </c>
      <c r="B12" s="194" t="s">
        <v>156</v>
      </c>
      <c r="C12" s="194" t="s">
        <v>157</v>
      </c>
      <c r="D12" s="194" t="s">
        <v>158</v>
      </c>
      <c r="E12" s="194" t="s">
        <v>159</v>
      </c>
      <c r="F12" s="194" t="s">
        <v>160</v>
      </c>
      <c r="G12" s="194" t="s">
        <v>161</v>
      </c>
      <c r="H12" s="194" t="s">
        <v>161</v>
      </c>
      <c r="I12" s="194" t="s">
        <v>162</v>
      </c>
      <c r="J12" s="194" t="s">
        <v>163</v>
      </c>
      <c r="K12" s="194"/>
      <c r="L12" s="194" t="s">
        <v>162</v>
      </c>
      <c r="M12" s="194" t="s">
        <v>163</v>
      </c>
      <c r="N12" s="194" t="s">
        <v>164</v>
      </c>
      <c r="O12" s="197" t="s">
        <v>165</v>
      </c>
      <c r="P12" s="197" t="s">
        <v>166</v>
      </c>
      <c r="Q12" s="197" t="s">
        <v>166</v>
      </c>
      <c r="R12" s="197" t="s">
        <v>167</v>
      </c>
      <c r="S12" s="197" t="s">
        <v>168</v>
      </c>
      <c r="U12" s="197" t="s">
        <v>167</v>
      </c>
      <c r="V12" s="197" t="s">
        <v>168</v>
      </c>
      <c r="W12" s="197" t="s">
        <v>169</v>
      </c>
    </row>
    <row r="13" spans="1:23" x14ac:dyDescent="0.2">
      <c r="A13" s="193">
        <v>6</v>
      </c>
      <c r="F13" s="194"/>
      <c r="G13" s="194"/>
      <c r="H13" s="194"/>
      <c r="I13" s="194"/>
      <c r="J13" s="194"/>
      <c r="K13" s="194"/>
      <c r="L13" s="194"/>
      <c r="M13" s="194"/>
      <c r="N13" s="194"/>
    </row>
    <row r="14" spans="1:23" x14ac:dyDescent="0.2">
      <c r="A14" s="193">
        <v>7</v>
      </c>
      <c r="B14" s="200" t="s">
        <v>170</v>
      </c>
      <c r="D14" s="196"/>
      <c r="E14" s="196"/>
      <c r="F14" s="196"/>
      <c r="G14" s="196"/>
      <c r="H14" s="196"/>
      <c r="I14" s="196"/>
      <c r="J14" s="196"/>
      <c r="K14" s="196"/>
      <c r="L14" s="196"/>
      <c r="M14" s="196"/>
      <c r="N14" s="196"/>
      <c r="O14" s="196"/>
      <c r="P14" s="196"/>
    </row>
    <row r="15" spans="1:23" hidden="1" x14ac:dyDescent="0.2">
      <c r="A15" s="193">
        <v>8</v>
      </c>
      <c r="B15" s="201">
        <v>39021</v>
      </c>
      <c r="D15" s="196"/>
      <c r="E15" s="196"/>
      <c r="F15" s="202"/>
      <c r="G15" s="202"/>
      <c r="H15" s="202"/>
      <c r="I15" s="202"/>
      <c r="J15" s="202"/>
      <c r="K15" s="202"/>
      <c r="L15" s="202"/>
      <c r="M15" s="202"/>
      <c r="N15" s="202"/>
      <c r="O15" s="196"/>
      <c r="P15" s="196">
        <v>62622.13</v>
      </c>
    </row>
    <row r="16" spans="1:23" hidden="1" x14ac:dyDescent="0.2">
      <c r="A16" s="193">
        <v>9</v>
      </c>
      <c r="B16" s="201">
        <v>39051</v>
      </c>
      <c r="D16" s="196">
        <v>0</v>
      </c>
      <c r="E16" s="196"/>
      <c r="F16" s="202"/>
      <c r="G16" s="202">
        <v>403.91</v>
      </c>
      <c r="H16" s="202"/>
      <c r="I16" s="202"/>
      <c r="J16" s="202"/>
      <c r="K16" s="202"/>
      <c r="L16" s="202"/>
      <c r="M16" s="202"/>
      <c r="N16" s="202"/>
      <c r="O16" s="196">
        <v>403.91</v>
      </c>
      <c r="P16" s="202">
        <v>63026.04</v>
      </c>
    </row>
    <row r="17" spans="1:16" hidden="1" x14ac:dyDescent="0.2">
      <c r="A17" s="193">
        <v>10</v>
      </c>
      <c r="B17" s="201">
        <v>39082</v>
      </c>
      <c r="D17" s="196">
        <v>0</v>
      </c>
      <c r="E17" s="196"/>
      <c r="F17" s="202"/>
      <c r="G17" s="202">
        <v>406.52</v>
      </c>
      <c r="H17" s="202"/>
      <c r="I17" s="202"/>
      <c r="J17" s="202"/>
      <c r="K17" s="202"/>
      <c r="L17" s="202"/>
      <c r="M17" s="202"/>
      <c r="N17" s="202"/>
      <c r="O17" s="196">
        <v>406.52</v>
      </c>
      <c r="P17" s="202">
        <v>63432.56</v>
      </c>
    </row>
    <row r="18" spans="1:16" hidden="1" x14ac:dyDescent="0.2">
      <c r="A18" s="193">
        <v>11</v>
      </c>
      <c r="B18" s="201">
        <v>39113</v>
      </c>
      <c r="D18" s="196">
        <v>0</v>
      </c>
      <c r="E18" s="196"/>
      <c r="F18" s="202"/>
      <c r="G18" s="202">
        <v>409.14</v>
      </c>
      <c r="H18" s="202"/>
      <c r="I18" s="202"/>
      <c r="J18" s="202"/>
      <c r="K18" s="202"/>
      <c r="L18" s="202"/>
      <c r="M18" s="202"/>
      <c r="N18" s="202"/>
      <c r="O18" s="196">
        <v>409.14</v>
      </c>
      <c r="P18" s="202">
        <v>63841.7</v>
      </c>
    </row>
    <row r="19" spans="1:16" hidden="1" x14ac:dyDescent="0.2">
      <c r="A19" s="193">
        <v>12</v>
      </c>
      <c r="B19" s="201">
        <v>39141</v>
      </c>
      <c r="D19" s="196">
        <v>0</v>
      </c>
      <c r="E19" s="196"/>
      <c r="F19" s="202"/>
      <c r="G19" s="202">
        <v>434.66</v>
      </c>
      <c r="H19" s="202"/>
      <c r="I19" s="202"/>
      <c r="J19" s="202"/>
      <c r="K19" s="202"/>
      <c r="L19" s="202"/>
      <c r="M19" s="202"/>
      <c r="N19" s="202"/>
      <c r="O19" s="196">
        <v>434.66</v>
      </c>
      <c r="P19" s="202">
        <v>64276.36</v>
      </c>
    </row>
    <row r="20" spans="1:16" hidden="1" x14ac:dyDescent="0.2">
      <c r="A20" s="193">
        <v>13</v>
      </c>
      <c r="B20" s="201">
        <v>39172</v>
      </c>
      <c r="D20" s="196">
        <v>0</v>
      </c>
      <c r="E20" s="196"/>
      <c r="F20" s="202"/>
      <c r="G20" s="202">
        <v>437.61</v>
      </c>
      <c r="H20" s="202"/>
      <c r="I20" s="202"/>
      <c r="J20" s="202"/>
      <c r="K20" s="202"/>
      <c r="L20" s="202"/>
      <c r="M20" s="202"/>
      <c r="N20" s="202"/>
      <c r="O20" s="196">
        <v>437.61</v>
      </c>
      <c r="P20" s="202">
        <v>64713.97</v>
      </c>
    </row>
    <row r="21" spans="1:16" hidden="1" x14ac:dyDescent="0.2">
      <c r="A21" s="193">
        <v>14</v>
      </c>
      <c r="B21" s="201">
        <v>39202</v>
      </c>
      <c r="D21" s="196">
        <v>0</v>
      </c>
      <c r="E21" s="196"/>
      <c r="F21" s="202"/>
      <c r="G21" s="202">
        <v>440.59</v>
      </c>
      <c r="H21" s="202"/>
      <c r="I21" s="202"/>
      <c r="J21" s="202"/>
      <c r="K21" s="202"/>
      <c r="L21" s="202"/>
      <c r="M21" s="202"/>
      <c r="N21" s="202"/>
      <c r="O21" s="196">
        <v>440.59</v>
      </c>
      <c r="P21" s="202">
        <v>65154.559999999998</v>
      </c>
    </row>
    <row r="22" spans="1:16" hidden="1" x14ac:dyDescent="0.2">
      <c r="A22" s="193">
        <v>15</v>
      </c>
      <c r="B22" s="201">
        <v>39233</v>
      </c>
      <c r="D22" s="196">
        <v>0</v>
      </c>
      <c r="E22" s="196"/>
      <c r="F22" s="202"/>
      <c r="G22" s="202">
        <v>443.59</v>
      </c>
      <c r="H22" s="202"/>
      <c r="I22" s="202"/>
      <c r="J22" s="202"/>
      <c r="K22" s="202"/>
      <c r="L22" s="202"/>
      <c r="M22" s="202"/>
      <c r="N22" s="202"/>
      <c r="O22" s="196">
        <v>443.59</v>
      </c>
      <c r="P22" s="202">
        <v>65598.149999999994</v>
      </c>
    </row>
    <row r="23" spans="1:16" hidden="1" x14ac:dyDescent="0.2">
      <c r="A23" s="193">
        <v>16</v>
      </c>
      <c r="B23" s="201">
        <v>39263</v>
      </c>
      <c r="D23" s="196">
        <v>0</v>
      </c>
      <c r="E23" s="196"/>
      <c r="F23" s="202"/>
      <c r="G23" s="202">
        <v>459.65</v>
      </c>
      <c r="H23" s="202"/>
      <c r="I23" s="202"/>
      <c r="J23" s="202"/>
      <c r="K23" s="202"/>
      <c r="L23" s="202"/>
      <c r="M23" s="202"/>
      <c r="N23" s="202"/>
      <c r="O23" s="196">
        <v>459.65</v>
      </c>
      <c r="P23" s="202">
        <v>66057.799999999988</v>
      </c>
    </row>
    <row r="24" spans="1:16" hidden="1" x14ac:dyDescent="0.2">
      <c r="A24" s="193">
        <v>17</v>
      </c>
      <c r="B24" s="201">
        <v>39294</v>
      </c>
      <c r="D24" s="196">
        <v>0</v>
      </c>
      <c r="E24" s="196"/>
      <c r="F24" s="202"/>
      <c r="G24" s="202">
        <v>454.15</v>
      </c>
      <c r="H24" s="202"/>
      <c r="I24" s="202"/>
      <c r="J24" s="202"/>
      <c r="K24" s="202"/>
      <c r="L24" s="202"/>
      <c r="M24" s="202"/>
      <c r="N24" s="202"/>
      <c r="O24" s="196">
        <v>454.15</v>
      </c>
      <c r="P24" s="202">
        <v>66511.949999999983</v>
      </c>
    </row>
    <row r="25" spans="1:16" hidden="1" x14ac:dyDescent="0.2">
      <c r="A25" s="193">
        <v>18</v>
      </c>
      <c r="B25" s="201">
        <v>39324</v>
      </c>
      <c r="D25" s="196">
        <v>0</v>
      </c>
      <c r="E25" s="196"/>
      <c r="F25" s="202"/>
      <c r="G25" s="202">
        <v>457.27</v>
      </c>
      <c r="H25" s="202"/>
      <c r="I25" s="202"/>
      <c r="J25" s="202"/>
      <c r="K25" s="202"/>
      <c r="L25" s="202"/>
      <c r="M25" s="202"/>
      <c r="N25" s="202"/>
      <c r="O25" s="196">
        <v>457.27</v>
      </c>
      <c r="P25" s="202">
        <v>66969.219999999987</v>
      </c>
    </row>
    <row r="26" spans="1:16" hidden="1" x14ac:dyDescent="0.2">
      <c r="A26" s="193">
        <v>19</v>
      </c>
      <c r="B26" s="201">
        <v>39354</v>
      </c>
      <c r="D26" s="196">
        <v>0</v>
      </c>
      <c r="E26" s="196"/>
      <c r="F26" s="202"/>
      <c r="G26" s="202">
        <v>460.41</v>
      </c>
      <c r="H26" s="202"/>
      <c r="I26" s="202"/>
      <c r="J26" s="202"/>
      <c r="K26" s="202"/>
      <c r="L26" s="202"/>
      <c r="M26" s="202"/>
      <c r="N26" s="202"/>
      <c r="O26" s="196">
        <v>460.41</v>
      </c>
      <c r="P26" s="202">
        <v>67429.62999999999</v>
      </c>
    </row>
    <row r="27" spans="1:16" hidden="1" x14ac:dyDescent="0.2">
      <c r="A27" s="193">
        <v>20</v>
      </c>
      <c r="B27" s="201">
        <v>39385</v>
      </c>
      <c r="D27" s="203">
        <v>0</v>
      </c>
      <c r="E27" s="203"/>
      <c r="F27" s="204"/>
      <c r="G27" s="204">
        <v>463.58</v>
      </c>
      <c r="H27" s="204"/>
      <c r="I27" s="204"/>
      <c r="J27" s="204"/>
      <c r="K27" s="204"/>
      <c r="L27" s="204"/>
      <c r="M27" s="204"/>
      <c r="N27" s="204"/>
      <c r="O27" s="203">
        <v>463.58</v>
      </c>
      <c r="P27" s="202">
        <v>67893.209999999992</v>
      </c>
    </row>
    <row r="28" spans="1:16" hidden="1" x14ac:dyDescent="0.2">
      <c r="A28" s="193">
        <v>21</v>
      </c>
      <c r="B28" s="201">
        <v>39415</v>
      </c>
      <c r="C28" s="188" t="s">
        <v>171</v>
      </c>
      <c r="D28" s="203">
        <v>0</v>
      </c>
      <c r="E28" s="203">
        <v>-67893.209999999992</v>
      </c>
      <c r="F28" s="204"/>
      <c r="G28" s="204">
        <v>0</v>
      </c>
      <c r="H28" s="204"/>
      <c r="I28" s="204"/>
      <c r="J28" s="204"/>
      <c r="K28" s="204"/>
      <c r="L28" s="204"/>
      <c r="M28" s="204"/>
      <c r="N28" s="204"/>
      <c r="O28" s="203">
        <v>-67893.209999999992</v>
      </c>
      <c r="P28" s="202">
        <v>0</v>
      </c>
    </row>
    <row r="29" spans="1:16" hidden="1" x14ac:dyDescent="0.2">
      <c r="A29" s="193">
        <v>22</v>
      </c>
      <c r="B29" s="201">
        <v>39446</v>
      </c>
      <c r="D29" s="203">
        <v>0</v>
      </c>
      <c r="E29" s="203"/>
      <c r="F29" s="204"/>
      <c r="G29" s="204">
        <v>0</v>
      </c>
      <c r="H29" s="204"/>
      <c r="I29" s="204"/>
      <c r="J29" s="204"/>
      <c r="K29" s="204"/>
      <c r="L29" s="204"/>
      <c r="M29" s="204"/>
      <c r="N29" s="204"/>
      <c r="O29" s="203">
        <v>0</v>
      </c>
      <c r="P29" s="202">
        <v>0</v>
      </c>
    </row>
    <row r="30" spans="1:16" hidden="1" x14ac:dyDescent="0.2">
      <c r="A30" s="193">
        <v>23</v>
      </c>
      <c r="B30" s="201">
        <v>39477</v>
      </c>
      <c r="D30" s="203">
        <v>0</v>
      </c>
      <c r="E30" s="205"/>
      <c r="F30" s="204"/>
      <c r="G30" s="204">
        <v>0</v>
      </c>
      <c r="H30" s="204"/>
      <c r="I30" s="204"/>
      <c r="J30" s="204"/>
      <c r="K30" s="204"/>
      <c r="L30" s="204"/>
      <c r="M30" s="204"/>
      <c r="N30" s="204"/>
      <c r="O30" s="203">
        <v>0</v>
      </c>
      <c r="P30" s="202">
        <v>0</v>
      </c>
    </row>
    <row r="31" spans="1:16" hidden="1" x14ac:dyDescent="0.2">
      <c r="A31" s="193">
        <v>24</v>
      </c>
      <c r="B31" s="201">
        <v>39506</v>
      </c>
      <c r="D31" s="203">
        <v>0</v>
      </c>
      <c r="F31" s="204"/>
      <c r="G31" s="204">
        <v>0</v>
      </c>
      <c r="H31" s="204"/>
      <c r="I31" s="204"/>
      <c r="J31" s="204"/>
      <c r="K31" s="204"/>
      <c r="L31" s="204"/>
      <c r="M31" s="204"/>
      <c r="N31" s="204"/>
      <c r="O31" s="203">
        <v>0</v>
      </c>
      <c r="P31" s="202">
        <v>0</v>
      </c>
    </row>
    <row r="32" spans="1:16" hidden="1" x14ac:dyDescent="0.2">
      <c r="A32" s="193">
        <v>25</v>
      </c>
      <c r="B32" s="201">
        <v>39537</v>
      </c>
      <c r="D32" s="203">
        <v>0</v>
      </c>
      <c r="F32" s="204"/>
      <c r="G32" s="204">
        <v>0</v>
      </c>
      <c r="H32" s="204"/>
      <c r="I32" s="204"/>
      <c r="J32" s="204"/>
      <c r="K32" s="204"/>
      <c r="L32" s="204"/>
      <c r="M32" s="204"/>
      <c r="N32" s="204"/>
      <c r="O32" s="203">
        <v>0</v>
      </c>
      <c r="P32" s="202">
        <v>0</v>
      </c>
    </row>
    <row r="33" spans="1:16" hidden="1" x14ac:dyDescent="0.2">
      <c r="A33" s="193">
        <v>26</v>
      </c>
      <c r="B33" s="201">
        <v>39567</v>
      </c>
      <c r="D33" s="203">
        <v>0</v>
      </c>
      <c r="F33" s="204"/>
      <c r="G33" s="204">
        <v>0</v>
      </c>
      <c r="H33" s="204"/>
      <c r="I33" s="204"/>
      <c r="J33" s="204"/>
      <c r="K33" s="204"/>
      <c r="L33" s="204"/>
      <c r="M33" s="204"/>
      <c r="N33" s="204"/>
      <c r="O33" s="203">
        <v>0</v>
      </c>
      <c r="P33" s="202">
        <v>0</v>
      </c>
    </row>
    <row r="34" spans="1:16" hidden="1" x14ac:dyDescent="0.2">
      <c r="A34" s="193">
        <v>27</v>
      </c>
      <c r="B34" s="201">
        <v>39598</v>
      </c>
      <c r="D34" s="203">
        <v>0</v>
      </c>
      <c r="F34" s="204"/>
      <c r="G34" s="204">
        <v>0</v>
      </c>
      <c r="H34" s="204"/>
      <c r="I34" s="204"/>
      <c r="J34" s="204"/>
      <c r="K34" s="204"/>
      <c r="L34" s="204"/>
      <c r="M34" s="204"/>
      <c r="N34" s="204"/>
      <c r="O34" s="203">
        <v>0</v>
      </c>
      <c r="P34" s="202">
        <v>0</v>
      </c>
    </row>
    <row r="35" spans="1:16" hidden="1" x14ac:dyDescent="0.2">
      <c r="A35" s="193">
        <v>28</v>
      </c>
      <c r="B35" s="201">
        <v>39628</v>
      </c>
      <c r="D35" s="203">
        <v>0</v>
      </c>
      <c r="F35" s="204"/>
      <c r="G35" s="204">
        <v>0</v>
      </c>
      <c r="H35" s="204"/>
      <c r="I35" s="204"/>
      <c r="J35" s="204"/>
      <c r="K35" s="204"/>
      <c r="L35" s="204"/>
      <c r="M35" s="204"/>
      <c r="N35" s="204"/>
      <c r="O35" s="203">
        <v>0</v>
      </c>
      <c r="P35" s="202">
        <v>0</v>
      </c>
    </row>
    <row r="36" spans="1:16" hidden="1" x14ac:dyDescent="0.2">
      <c r="A36" s="193">
        <v>29</v>
      </c>
      <c r="B36" s="201">
        <v>39659</v>
      </c>
      <c r="D36" s="203">
        <v>0</v>
      </c>
      <c r="F36" s="204"/>
      <c r="G36" s="204">
        <v>0</v>
      </c>
      <c r="H36" s="204"/>
      <c r="I36" s="204"/>
      <c r="J36" s="204"/>
      <c r="K36" s="204"/>
      <c r="L36" s="204"/>
      <c r="M36" s="204"/>
      <c r="N36" s="204"/>
      <c r="O36" s="203">
        <v>0</v>
      </c>
      <c r="P36" s="202">
        <v>0</v>
      </c>
    </row>
    <row r="37" spans="1:16" hidden="1" x14ac:dyDescent="0.2">
      <c r="A37" s="193">
        <v>30</v>
      </c>
      <c r="B37" s="201">
        <v>39689</v>
      </c>
      <c r="D37" s="203">
        <v>0</v>
      </c>
      <c r="F37" s="204"/>
      <c r="G37" s="204">
        <v>0</v>
      </c>
      <c r="H37" s="204"/>
      <c r="I37" s="204"/>
      <c r="J37" s="204"/>
      <c r="K37" s="204"/>
      <c r="L37" s="204"/>
      <c r="M37" s="204"/>
      <c r="N37" s="204"/>
      <c r="O37" s="203">
        <v>0</v>
      </c>
      <c r="P37" s="202">
        <v>0</v>
      </c>
    </row>
    <row r="38" spans="1:16" hidden="1" x14ac:dyDescent="0.2">
      <c r="A38" s="193">
        <v>31</v>
      </c>
      <c r="B38" s="201">
        <v>39719</v>
      </c>
      <c r="D38" s="203">
        <v>0</v>
      </c>
      <c r="F38" s="204"/>
      <c r="G38" s="204">
        <v>0</v>
      </c>
      <c r="H38" s="204"/>
      <c r="I38" s="204"/>
      <c r="J38" s="204"/>
      <c r="K38" s="204"/>
      <c r="L38" s="204"/>
      <c r="M38" s="204"/>
      <c r="N38" s="204"/>
      <c r="O38" s="203">
        <v>0</v>
      </c>
      <c r="P38" s="202">
        <v>0</v>
      </c>
    </row>
    <row r="39" spans="1:16" hidden="1" x14ac:dyDescent="0.2">
      <c r="A39" s="193">
        <v>32</v>
      </c>
      <c r="B39" s="201">
        <v>39750</v>
      </c>
      <c r="D39" s="203">
        <v>0</v>
      </c>
      <c r="F39" s="204"/>
      <c r="G39" s="204">
        <v>0</v>
      </c>
      <c r="H39" s="204"/>
      <c r="I39" s="204"/>
      <c r="J39" s="204"/>
      <c r="K39" s="204"/>
      <c r="L39" s="204"/>
      <c r="M39" s="204"/>
      <c r="N39" s="204"/>
      <c r="O39" s="203">
        <v>0</v>
      </c>
      <c r="P39" s="202">
        <v>0</v>
      </c>
    </row>
    <row r="40" spans="1:16" hidden="1" x14ac:dyDescent="0.2">
      <c r="A40" s="193">
        <v>33</v>
      </c>
      <c r="B40" s="201">
        <v>39780</v>
      </c>
      <c r="D40" s="203">
        <v>0</v>
      </c>
      <c r="F40" s="204"/>
      <c r="G40" s="204">
        <v>0</v>
      </c>
      <c r="H40" s="204"/>
      <c r="I40" s="204"/>
      <c r="J40" s="204"/>
      <c r="K40" s="204"/>
      <c r="L40" s="204"/>
      <c r="M40" s="204"/>
      <c r="N40" s="204"/>
      <c r="O40" s="203">
        <v>0</v>
      </c>
      <c r="P40" s="202">
        <v>0</v>
      </c>
    </row>
    <row r="41" spans="1:16" hidden="1" x14ac:dyDescent="0.2">
      <c r="A41" s="193">
        <v>34</v>
      </c>
      <c r="B41" s="201">
        <v>39811</v>
      </c>
      <c r="D41" s="203">
        <v>0</v>
      </c>
      <c r="F41" s="204"/>
      <c r="G41" s="204">
        <v>0</v>
      </c>
      <c r="H41" s="204"/>
      <c r="I41" s="204"/>
      <c r="J41" s="204"/>
      <c r="K41" s="204"/>
      <c r="L41" s="204"/>
      <c r="M41" s="204"/>
      <c r="N41" s="204"/>
      <c r="O41" s="203">
        <v>0</v>
      </c>
      <c r="P41" s="202">
        <v>0</v>
      </c>
    </row>
    <row r="42" spans="1:16" hidden="1" x14ac:dyDescent="0.2">
      <c r="A42" s="193">
        <v>35</v>
      </c>
      <c r="B42" s="201">
        <v>39842</v>
      </c>
      <c r="D42" s="203">
        <v>0</v>
      </c>
      <c r="F42" s="204"/>
      <c r="G42" s="204">
        <v>0</v>
      </c>
      <c r="H42" s="204"/>
      <c r="I42" s="204"/>
      <c r="J42" s="204"/>
      <c r="K42" s="204"/>
      <c r="L42" s="204"/>
      <c r="M42" s="204"/>
      <c r="N42" s="204"/>
      <c r="O42" s="203">
        <v>0</v>
      </c>
      <c r="P42" s="202">
        <v>0</v>
      </c>
    </row>
    <row r="43" spans="1:16" hidden="1" x14ac:dyDescent="0.2">
      <c r="A43" s="193">
        <v>36</v>
      </c>
      <c r="B43" s="201">
        <v>39870</v>
      </c>
      <c r="D43" s="203">
        <v>0</v>
      </c>
      <c r="F43" s="204"/>
      <c r="G43" s="204">
        <v>0</v>
      </c>
      <c r="H43" s="204"/>
      <c r="I43" s="204"/>
      <c r="J43" s="204"/>
      <c r="K43" s="204"/>
      <c r="L43" s="204"/>
      <c r="M43" s="204"/>
      <c r="N43" s="204"/>
      <c r="O43" s="203">
        <v>0</v>
      </c>
      <c r="P43" s="202">
        <v>0</v>
      </c>
    </row>
    <row r="44" spans="1:16" hidden="1" x14ac:dyDescent="0.2">
      <c r="A44" s="193">
        <v>37</v>
      </c>
      <c r="B44" s="201">
        <v>39901</v>
      </c>
      <c r="D44" s="203">
        <v>0</v>
      </c>
      <c r="F44" s="204"/>
      <c r="G44" s="204">
        <v>0</v>
      </c>
      <c r="H44" s="204"/>
      <c r="I44" s="204"/>
      <c r="J44" s="204"/>
      <c r="K44" s="204"/>
      <c r="L44" s="204"/>
      <c r="M44" s="204"/>
      <c r="N44" s="204"/>
      <c r="O44" s="203">
        <v>0</v>
      </c>
      <c r="P44" s="202">
        <v>0</v>
      </c>
    </row>
    <row r="45" spans="1:16" hidden="1" x14ac:dyDescent="0.2">
      <c r="A45" s="193">
        <v>38</v>
      </c>
      <c r="B45" s="201">
        <v>39931</v>
      </c>
      <c r="D45" s="203">
        <v>0</v>
      </c>
      <c r="F45" s="204"/>
      <c r="G45" s="204">
        <v>0</v>
      </c>
      <c r="H45" s="204"/>
      <c r="I45" s="204"/>
      <c r="J45" s="204"/>
      <c r="K45" s="204"/>
      <c r="L45" s="204"/>
      <c r="M45" s="204"/>
      <c r="N45" s="204"/>
      <c r="O45" s="203">
        <v>0</v>
      </c>
      <c r="P45" s="202">
        <v>0</v>
      </c>
    </row>
    <row r="46" spans="1:16" hidden="1" x14ac:dyDescent="0.2">
      <c r="A46" s="193">
        <v>39</v>
      </c>
      <c r="B46" s="201">
        <v>39962</v>
      </c>
      <c r="D46" s="203">
        <v>0</v>
      </c>
      <c r="F46" s="204"/>
      <c r="G46" s="204">
        <v>0</v>
      </c>
      <c r="H46" s="204"/>
      <c r="I46" s="204"/>
      <c r="J46" s="204"/>
      <c r="K46" s="204"/>
      <c r="L46" s="204"/>
      <c r="M46" s="204"/>
      <c r="N46" s="204"/>
      <c r="O46" s="203">
        <v>0</v>
      </c>
      <c r="P46" s="202">
        <v>0</v>
      </c>
    </row>
    <row r="47" spans="1:16" hidden="1" x14ac:dyDescent="0.2">
      <c r="A47" s="193">
        <v>8</v>
      </c>
      <c r="B47" s="201">
        <v>39992</v>
      </c>
      <c r="D47" s="203">
        <v>0</v>
      </c>
      <c r="F47" s="204"/>
      <c r="G47" s="204"/>
      <c r="H47" s="204"/>
      <c r="I47" s="204"/>
      <c r="J47" s="204"/>
      <c r="K47" s="204"/>
      <c r="L47" s="204"/>
      <c r="M47" s="204"/>
      <c r="N47" s="204"/>
      <c r="O47" s="203"/>
      <c r="P47" s="203">
        <v>0</v>
      </c>
    </row>
    <row r="48" spans="1:16" hidden="1" x14ac:dyDescent="0.2">
      <c r="A48" s="193">
        <v>9</v>
      </c>
      <c r="B48" s="201">
        <v>40023</v>
      </c>
      <c r="D48" s="203">
        <v>0</v>
      </c>
      <c r="F48" s="204"/>
      <c r="G48" s="204">
        <v>0</v>
      </c>
      <c r="H48" s="204"/>
      <c r="I48" s="204"/>
      <c r="J48" s="204"/>
      <c r="K48" s="204"/>
      <c r="L48" s="204"/>
      <c r="M48" s="204"/>
      <c r="N48" s="204"/>
      <c r="O48" s="203">
        <v>0</v>
      </c>
      <c r="P48" s="202">
        <v>0</v>
      </c>
    </row>
    <row r="49" spans="1:18" hidden="1" x14ac:dyDescent="0.2">
      <c r="A49" s="193">
        <v>10</v>
      </c>
      <c r="B49" s="201">
        <v>40053</v>
      </c>
      <c r="D49" s="203">
        <v>0</v>
      </c>
      <c r="F49" s="204"/>
      <c r="G49" s="204">
        <v>0</v>
      </c>
      <c r="H49" s="204"/>
      <c r="I49" s="204"/>
      <c r="J49" s="204"/>
      <c r="K49" s="204"/>
      <c r="L49" s="204"/>
      <c r="M49" s="204"/>
      <c r="N49" s="204"/>
      <c r="O49" s="203">
        <v>0</v>
      </c>
      <c r="P49" s="202">
        <v>0</v>
      </c>
    </row>
    <row r="50" spans="1:18" hidden="1" x14ac:dyDescent="0.2">
      <c r="A50" s="193">
        <v>11</v>
      </c>
      <c r="B50" s="201">
        <v>40083</v>
      </c>
      <c r="D50" s="203">
        <v>0</v>
      </c>
      <c r="F50" s="204"/>
      <c r="G50" s="204">
        <v>0</v>
      </c>
      <c r="H50" s="204"/>
      <c r="I50" s="204"/>
      <c r="J50" s="204"/>
      <c r="K50" s="204"/>
      <c r="L50" s="204"/>
      <c r="M50" s="204"/>
      <c r="N50" s="204"/>
      <c r="O50" s="203">
        <v>0</v>
      </c>
      <c r="P50" s="202">
        <v>0</v>
      </c>
    </row>
    <row r="51" spans="1:18" hidden="1" x14ac:dyDescent="0.2">
      <c r="A51" s="193">
        <v>12</v>
      </c>
      <c r="B51" s="201">
        <v>40114</v>
      </c>
      <c r="D51" s="203">
        <v>0</v>
      </c>
      <c r="F51" s="204"/>
      <c r="G51" s="204">
        <v>0</v>
      </c>
      <c r="H51" s="204"/>
      <c r="I51" s="204"/>
      <c r="J51" s="204"/>
      <c r="K51" s="204"/>
      <c r="L51" s="204"/>
      <c r="M51" s="204"/>
      <c r="N51" s="204"/>
      <c r="O51" s="203">
        <v>0</v>
      </c>
      <c r="P51" s="202">
        <v>0</v>
      </c>
    </row>
    <row r="52" spans="1:18" hidden="1" x14ac:dyDescent="0.2">
      <c r="A52" s="193">
        <v>13</v>
      </c>
      <c r="B52" s="201">
        <v>40144</v>
      </c>
      <c r="D52" s="203">
        <v>0</v>
      </c>
      <c r="F52" s="204"/>
      <c r="G52" s="204">
        <v>0</v>
      </c>
      <c r="H52" s="204"/>
      <c r="I52" s="204"/>
      <c r="J52" s="204"/>
      <c r="K52" s="204"/>
      <c r="L52" s="204"/>
      <c r="M52" s="204"/>
      <c r="N52" s="204"/>
      <c r="O52" s="203">
        <v>0</v>
      </c>
      <c r="P52" s="202">
        <v>0</v>
      </c>
    </row>
    <row r="53" spans="1:18" hidden="1" x14ac:dyDescent="0.2">
      <c r="A53" s="193">
        <v>14</v>
      </c>
      <c r="B53" s="201">
        <v>40175</v>
      </c>
      <c r="D53" s="203">
        <v>0</v>
      </c>
      <c r="F53" s="204"/>
      <c r="G53" s="204">
        <v>0</v>
      </c>
      <c r="H53" s="204"/>
      <c r="I53" s="204"/>
      <c r="J53" s="204"/>
      <c r="K53" s="204"/>
      <c r="L53" s="204"/>
      <c r="M53" s="204"/>
      <c r="N53" s="204"/>
      <c r="O53" s="203">
        <v>0</v>
      </c>
      <c r="P53" s="202">
        <v>0</v>
      </c>
    </row>
    <row r="54" spans="1:18" hidden="1" x14ac:dyDescent="0.2">
      <c r="A54" s="193">
        <v>15</v>
      </c>
      <c r="B54" s="201">
        <v>40206</v>
      </c>
      <c r="D54" s="203"/>
      <c r="F54" s="204"/>
      <c r="G54" s="204"/>
      <c r="H54" s="204"/>
      <c r="I54" s="204"/>
      <c r="J54" s="204"/>
      <c r="K54" s="204"/>
      <c r="L54" s="204"/>
      <c r="M54" s="204"/>
      <c r="N54" s="204"/>
      <c r="O54" s="203"/>
      <c r="P54" s="202"/>
    </row>
    <row r="55" spans="1:18" hidden="1" x14ac:dyDescent="0.2">
      <c r="A55" s="193">
        <v>16</v>
      </c>
      <c r="B55" s="201">
        <v>40206</v>
      </c>
      <c r="D55" s="203">
        <v>0</v>
      </c>
      <c r="F55" s="222">
        <v>3.2500000000000001E-2</v>
      </c>
      <c r="G55" s="204">
        <v>0</v>
      </c>
      <c r="H55" s="235"/>
      <c r="I55" s="222"/>
      <c r="J55" s="222"/>
      <c r="K55" s="222"/>
      <c r="L55" s="222"/>
      <c r="M55" s="222"/>
      <c r="N55" s="222"/>
      <c r="O55" s="203">
        <v>3.2500000000000001E-2</v>
      </c>
      <c r="P55" s="202">
        <v>3.2500000000000001E-2</v>
      </c>
      <c r="Q55" s="202">
        <v>3.2500000000000001E-2</v>
      </c>
      <c r="R55" s="202"/>
    </row>
    <row r="56" spans="1:18" hidden="1" x14ac:dyDescent="0.2">
      <c r="A56" s="193">
        <v>17</v>
      </c>
      <c r="B56" s="201">
        <v>40234</v>
      </c>
      <c r="D56" s="203">
        <v>25084.31</v>
      </c>
      <c r="F56" s="222">
        <v>3.2500000000000001E-2</v>
      </c>
      <c r="G56" s="204">
        <v>33.97</v>
      </c>
      <c r="H56" s="235"/>
      <c r="I56" s="222"/>
      <c r="J56" s="222"/>
      <c r="K56" s="222"/>
      <c r="L56" s="222"/>
      <c r="M56" s="222"/>
      <c r="N56" s="222"/>
      <c r="O56" s="203">
        <v>25118.312500000004</v>
      </c>
      <c r="P56" s="202">
        <v>25118.345000000005</v>
      </c>
      <c r="Q56" s="202">
        <v>25118.345000000005</v>
      </c>
      <c r="R56" s="202"/>
    </row>
    <row r="57" spans="1:18" hidden="1" x14ac:dyDescent="0.2">
      <c r="A57" s="193">
        <v>18</v>
      </c>
      <c r="B57" s="201">
        <v>40265</v>
      </c>
      <c r="D57" s="203">
        <v>0</v>
      </c>
      <c r="F57" s="222">
        <v>3.2500000000000001E-2</v>
      </c>
      <c r="G57" s="204">
        <v>68.03</v>
      </c>
      <c r="H57" s="235"/>
      <c r="I57" s="222"/>
      <c r="J57" s="222"/>
      <c r="K57" s="222"/>
      <c r="L57" s="222"/>
      <c r="M57" s="222"/>
      <c r="N57" s="222"/>
      <c r="O57" s="203">
        <v>68.0625</v>
      </c>
      <c r="P57" s="202">
        <v>25186.407500000005</v>
      </c>
      <c r="Q57" s="202">
        <v>25186.407500000005</v>
      </c>
      <c r="R57" s="202"/>
    </row>
    <row r="58" spans="1:18" hidden="1" x14ac:dyDescent="0.2">
      <c r="A58" s="193">
        <v>19</v>
      </c>
      <c r="B58" s="201">
        <v>40295</v>
      </c>
      <c r="D58" s="203">
        <v>0</v>
      </c>
      <c r="F58" s="222">
        <v>3.2500000000000001E-2</v>
      </c>
      <c r="G58" s="204">
        <v>68.209999999999994</v>
      </c>
      <c r="H58" s="235"/>
      <c r="I58" s="222"/>
      <c r="J58" s="222"/>
      <c r="K58" s="222"/>
      <c r="L58" s="222"/>
      <c r="M58" s="222"/>
      <c r="N58" s="222"/>
      <c r="O58" s="203">
        <v>68.242499999999993</v>
      </c>
      <c r="P58" s="202">
        <v>25254.650000000005</v>
      </c>
      <c r="Q58" s="202">
        <v>25254.650000000005</v>
      </c>
      <c r="R58" s="202"/>
    </row>
    <row r="59" spans="1:18" hidden="1" x14ac:dyDescent="0.2">
      <c r="A59" s="193">
        <v>20</v>
      </c>
      <c r="B59" s="201">
        <v>40326</v>
      </c>
      <c r="D59" s="203">
        <v>0</v>
      </c>
      <c r="F59" s="222">
        <v>3.2500000000000001E-2</v>
      </c>
      <c r="G59" s="204">
        <v>68.400000000000006</v>
      </c>
      <c r="H59" s="235"/>
      <c r="I59" s="222"/>
      <c r="J59" s="222"/>
      <c r="K59" s="222"/>
      <c r="L59" s="222"/>
      <c r="M59" s="222"/>
      <c r="N59" s="222"/>
      <c r="O59" s="203">
        <v>68.432500000000005</v>
      </c>
      <c r="P59" s="202">
        <v>25323.082500000004</v>
      </c>
      <c r="Q59" s="202">
        <v>25323.082500000004</v>
      </c>
      <c r="R59" s="202"/>
    </row>
    <row r="60" spans="1:18" hidden="1" x14ac:dyDescent="0.2">
      <c r="A60" s="193">
        <v>21</v>
      </c>
      <c r="B60" s="201">
        <v>40356</v>
      </c>
      <c r="D60" s="203">
        <v>0</v>
      </c>
      <c r="F60" s="222">
        <v>3.2500000000000001E-2</v>
      </c>
      <c r="G60" s="204">
        <v>68.58</v>
      </c>
      <c r="H60" s="235"/>
      <c r="I60" s="222"/>
      <c r="J60" s="222"/>
      <c r="K60" s="222"/>
      <c r="L60" s="222"/>
      <c r="M60" s="222"/>
      <c r="N60" s="222"/>
      <c r="O60" s="203">
        <v>68.612499999999997</v>
      </c>
      <c r="P60" s="202">
        <v>25391.695000000003</v>
      </c>
      <c r="Q60" s="202"/>
      <c r="R60" s="202"/>
    </row>
    <row r="61" spans="1:18" hidden="1" x14ac:dyDescent="0.2">
      <c r="A61" s="193">
        <v>22</v>
      </c>
      <c r="B61" s="201">
        <v>40387</v>
      </c>
      <c r="D61" s="203">
        <v>0</v>
      </c>
      <c r="F61" s="222">
        <v>3.2500000000000001E-2</v>
      </c>
      <c r="G61" s="204">
        <v>68.77</v>
      </c>
      <c r="H61" s="235"/>
      <c r="I61" s="222"/>
      <c r="J61" s="222"/>
      <c r="K61" s="222"/>
      <c r="L61" s="222"/>
      <c r="M61" s="222"/>
      <c r="N61" s="222"/>
      <c r="O61" s="203">
        <v>68.802499999999995</v>
      </c>
      <c r="P61" s="202">
        <v>25460.497500000005</v>
      </c>
      <c r="Q61" s="202"/>
      <c r="R61" s="202"/>
    </row>
    <row r="62" spans="1:18" hidden="1" x14ac:dyDescent="0.2">
      <c r="A62" s="193">
        <v>23</v>
      </c>
      <c r="B62" s="201">
        <v>40417</v>
      </c>
      <c r="D62" s="203">
        <v>0</v>
      </c>
      <c r="F62" s="222">
        <v>3.2500000000000001E-2</v>
      </c>
      <c r="G62" s="204">
        <v>68.959999999999994</v>
      </c>
      <c r="H62" s="235"/>
      <c r="I62" s="222"/>
      <c r="J62" s="222"/>
      <c r="K62" s="222"/>
      <c r="L62" s="222"/>
      <c r="M62" s="222"/>
      <c r="N62" s="222"/>
      <c r="O62" s="203">
        <v>68.992499999999993</v>
      </c>
      <c r="P62" s="202">
        <v>25529.490000000005</v>
      </c>
      <c r="Q62" s="202"/>
      <c r="R62" s="202"/>
    </row>
    <row r="63" spans="1:18" hidden="1" x14ac:dyDescent="0.2">
      <c r="A63" s="193">
        <v>24</v>
      </c>
      <c r="B63" s="201">
        <v>40447</v>
      </c>
      <c r="D63" s="203">
        <v>35217.14</v>
      </c>
      <c r="F63" s="222">
        <v>3.2500000000000001E-2</v>
      </c>
      <c r="G63" s="204">
        <v>116.83</v>
      </c>
      <c r="H63" s="235"/>
      <c r="I63" s="222"/>
      <c r="J63" s="222"/>
      <c r="K63" s="222"/>
      <c r="L63" s="222"/>
      <c r="M63" s="222"/>
      <c r="N63" s="222"/>
      <c r="O63" s="203">
        <v>35334.002500000002</v>
      </c>
      <c r="P63" s="202">
        <v>60863.492500000008</v>
      </c>
      <c r="Q63" s="202"/>
      <c r="R63" s="202"/>
    </row>
    <row r="64" spans="1:18" hidden="1" x14ac:dyDescent="0.2">
      <c r="A64" s="193">
        <v>25</v>
      </c>
      <c r="B64" s="201">
        <v>40478</v>
      </c>
      <c r="D64" s="203">
        <v>323.02</v>
      </c>
      <c r="F64" s="222">
        <v>3.2500000000000001E-2</v>
      </c>
      <c r="G64" s="204">
        <v>165.28</v>
      </c>
      <c r="H64" s="235"/>
      <c r="I64" s="222"/>
      <c r="J64" s="222"/>
      <c r="K64" s="222"/>
      <c r="L64" s="222"/>
      <c r="M64" s="222"/>
      <c r="N64" s="222"/>
      <c r="O64" s="203">
        <v>488.33249999999998</v>
      </c>
      <c r="P64" s="202">
        <v>61351.825000000004</v>
      </c>
      <c r="Q64" s="202"/>
      <c r="R64" s="202"/>
    </row>
    <row r="65" spans="1:18" hidden="1" x14ac:dyDescent="0.2">
      <c r="A65" s="193">
        <v>26</v>
      </c>
      <c r="B65" s="201">
        <v>40508</v>
      </c>
      <c r="D65" s="203">
        <v>166.16</v>
      </c>
      <c r="E65" s="196">
        <v>-61351.825000000004</v>
      </c>
      <c r="F65" s="222">
        <v>3.2500000000000001E-2</v>
      </c>
      <c r="G65" s="204">
        <v>0.23</v>
      </c>
      <c r="H65" s="235"/>
      <c r="I65" s="222"/>
      <c r="J65" s="222"/>
      <c r="K65" s="222"/>
      <c r="L65" s="222"/>
      <c r="M65" s="222"/>
      <c r="N65" s="222"/>
      <c r="O65" s="203">
        <v>-61185.402499999997</v>
      </c>
      <c r="P65" s="202">
        <v>166.42250000000786</v>
      </c>
      <c r="Q65" s="202"/>
      <c r="R65" s="202"/>
    </row>
    <row r="66" spans="1:18" ht="13.5" hidden="1" thickBot="1" x14ac:dyDescent="0.25">
      <c r="A66" s="193">
        <v>27</v>
      </c>
      <c r="B66" s="206">
        <v>40539</v>
      </c>
      <c r="C66" s="207"/>
      <c r="D66" s="208">
        <v>0</v>
      </c>
      <c r="E66" s="208">
        <v>-166.16</v>
      </c>
      <c r="F66" s="226">
        <v>3.2500000000000001E-2</v>
      </c>
      <c r="G66" s="209">
        <v>0.45</v>
      </c>
      <c r="H66" s="236"/>
      <c r="I66" s="226"/>
      <c r="J66" s="226"/>
      <c r="K66" s="226"/>
      <c r="L66" s="226"/>
      <c r="M66" s="226"/>
      <c r="N66" s="226"/>
      <c r="O66" s="208">
        <v>-165.67750000000001</v>
      </c>
      <c r="P66" s="209">
        <v>0.74500000000784894</v>
      </c>
      <c r="Q66" s="209"/>
      <c r="R66" s="209"/>
    </row>
    <row r="67" spans="1:18" hidden="1" x14ac:dyDescent="0.2">
      <c r="A67" s="193">
        <v>28</v>
      </c>
      <c r="B67" s="201">
        <v>40570</v>
      </c>
      <c r="D67" s="203">
        <v>29811.17</v>
      </c>
      <c r="F67" s="222">
        <v>3.2500000000000001E-2</v>
      </c>
      <c r="G67" s="204">
        <v>40.369999999999997</v>
      </c>
      <c r="H67" s="202">
        <v>40.369999999999997</v>
      </c>
      <c r="I67" s="235"/>
      <c r="J67" s="235"/>
      <c r="K67" s="235"/>
      <c r="L67" s="235"/>
      <c r="M67" s="235"/>
      <c r="N67" s="235"/>
      <c r="O67" s="203">
        <v>29851.572499999998</v>
      </c>
      <c r="P67" s="202">
        <v>29852.317500000005</v>
      </c>
      <c r="Q67" s="202">
        <v>29852.317500000005</v>
      </c>
      <c r="R67" s="202"/>
    </row>
    <row r="68" spans="1:18" hidden="1" x14ac:dyDescent="0.2">
      <c r="A68" s="193">
        <v>29</v>
      </c>
      <c r="B68" s="201">
        <v>40598</v>
      </c>
      <c r="D68" s="203">
        <v>1241.0999999999999</v>
      </c>
      <c r="F68" s="222">
        <v>3.2500000000000001E-2</v>
      </c>
      <c r="G68" s="204">
        <v>82.53</v>
      </c>
      <c r="H68" s="202">
        <v>82.53</v>
      </c>
      <c r="I68" s="235"/>
      <c r="J68" s="235"/>
      <c r="K68" s="235"/>
      <c r="L68" s="235"/>
      <c r="M68" s="235"/>
      <c r="N68" s="235"/>
      <c r="O68" s="203">
        <v>1323.6624999999999</v>
      </c>
      <c r="P68" s="202">
        <v>31175.980000000003</v>
      </c>
      <c r="Q68" s="204">
        <v>31175.980000000003</v>
      </c>
      <c r="R68" s="202"/>
    </row>
    <row r="69" spans="1:18" hidden="1" x14ac:dyDescent="0.2">
      <c r="A69" s="193">
        <v>30</v>
      </c>
      <c r="B69" s="201">
        <v>40629</v>
      </c>
      <c r="D69" s="203">
        <v>413.7</v>
      </c>
      <c r="F69" s="222">
        <v>3.2500000000000001E-2</v>
      </c>
      <c r="G69" s="204">
        <v>85</v>
      </c>
      <c r="H69" s="202">
        <v>85</v>
      </c>
      <c r="I69" s="235"/>
      <c r="J69" s="235"/>
      <c r="K69" s="235"/>
      <c r="L69" s="235"/>
      <c r="M69" s="235"/>
      <c r="N69" s="235"/>
      <c r="O69" s="203">
        <v>498.73250000000002</v>
      </c>
      <c r="P69" s="202">
        <v>31674.712500000001</v>
      </c>
      <c r="Q69" s="204">
        <v>31674.712500000001</v>
      </c>
      <c r="R69" s="202"/>
    </row>
    <row r="70" spans="1:18" hidden="1" x14ac:dyDescent="0.2">
      <c r="A70" s="193">
        <v>31</v>
      </c>
      <c r="B70" s="201">
        <v>40659</v>
      </c>
      <c r="D70" s="203">
        <v>553.44000000000005</v>
      </c>
      <c r="F70" s="222">
        <v>3.2500000000000001E-2</v>
      </c>
      <c r="G70" s="204">
        <v>86.54</v>
      </c>
      <c r="H70" s="202">
        <v>86.54</v>
      </c>
      <c r="I70" s="235"/>
      <c r="J70" s="235"/>
      <c r="K70" s="235"/>
      <c r="L70" s="235"/>
      <c r="M70" s="235"/>
      <c r="N70" s="235"/>
      <c r="O70" s="203">
        <v>640.01250000000005</v>
      </c>
      <c r="P70" s="202">
        <v>32314.725000000002</v>
      </c>
      <c r="Q70" s="204">
        <v>32314.725000000002</v>
      </c>
      <c r="R70" s="202"/>
    </row>
    <row r="71" spans="1:18" hidden="1" x14ac:dyDescent="0.2">
      <c r="A71" s="193">
        <v>32</v>
      </c>
      <c r="B71" s="201">
        <v>40690</v>
      </c>
      <c r="D71" s="203">
        <v>138.82</v>
      </c>
      <c r="F71" s="222">
        <v>3.2500000000000001E-2</v>
      </c>
      <c r="G71" s="204">
        <v>87.71</v>
      </c>
      <c r="H71" s="202">
        <v>87.71</v>
      </c>
      <c r="I71" s="235"/>
      <c r="J71" s="235"/>
      <c r="K71" s="235"/>
      <c r="L71" s="235"/>
      <c r="M71" s="235"/>
      <c r="N71" s="235"/>
      <c r="O71" s="203">
        <v>226.5625</v>
      </c>
      <c r="P71" s="202">
        <v>32541.287500000002</v>
      </c>
      <c r="Q71" s="204">
        <v>32541.287500000002</v>
      </c>
      <c r="R71" s="202"/>
    </row>
    <row r="72" spans="1:18" hidden="1" x14ac:dyDescent="0.2">
      <c r="A72" s="193">
        <v>33</v>
      </c>
      <c r="B72" s="201">
        <v>40720</v>
      </c>
      <c r="D72" s="203">
        <v>138.82</v>
      </c>
      <c r="F72" s="222">
        <v>3.2500000000000001E-2</v>
      </c>
      <c r="G72" s="204">
        <v>88.32</v>
      </c>
      <c r="H72" s="202">
        <v>88.32</v>
      </c>
      <c r="I72" s="235"/>
      <c r="J72" s="235"/>
      <c r="K72" s="235"/>
      <c r="L72" s="235"/>
      <c r="M72" s="235"/>
      <c r="N72" s="235"/>
      <c r="O72" s="203">
        <v>227.17249999999999</v>
      </c>
      <c r="P72" s="202">
        <v>32768.46</v>
      </c>
      <c r="Q72" s="204">
        <v>32768.46</v>
      </c>
      <c r="R72" s="202"/>
    </row>
    <row r="73" spans="1:18" hidden="1" x14ac:dyDescent="0.2">
      <c r="A73" s="193">
        <v>34</v>
      </c>
      <c r="B73" s="201">
        <v>40751</v>
      </c>
      <c r="D73" s="203">
        <v>21287.91</v>
      </c>
      <c r="F73" s="222">
        <v>3.2500000000000001E-2</v>
      </c>
      <c r="G73" s="204">
        <v>117.58</v>
      </c>
      <c r="H73" s="202">
        <v>117.58</v>
      </c>
      <c r="I73" s="235"/>
      <c r="J73" s="235"/>
      <c r="K73" s="235"/>
      <c r="L73" s="235"/>
      <c r="M73" s="235"/>
      <c r="N73" s="235"/>
      <c r="O73" s="203">
        <v>21405.522500000003</v>
      </c>
      <c r="P73" s="202">
        <v>54173.982499999998</v>
      </c>
      <c r="Q73" s="204">
        <v>54173.982499999998</v>
      </c>
      <c r="R73" s="202"/>
    </row>
    <row r="74" spans="1:18" hidden="1" x14ac:dyDescent="0.2">
      <c r="A74" s="193">
        <v>35</v>
      </c>
      <c r="B74" s="201">
        <v>40781</v>
      </c>
      <c r="D74" s="203">
        <v>208.23</v>
      </c>
      <c r="F74" s="222">
        <v>3.2500000000000001E-2</v>
      </c>
      <c r="G74" s="204">
        <v>147</v>
      </c>
      <c r="H74" s="202">
        <v>147</v>
      </c>
      <c r="I74" s="235"/>
      <c r="J74" s="235"/>
      <c r="K74" s="235"/>
      <c r="L74" s="235"/>
      <c r="M74" s="235"/>
      <c r="N74" s="235"/>
      <c r="O74" s="203">
        <v>355.26249999999999</v>
      </c>
      <c r="P74" s="202">
        <v>54529.244999999995</v>
      </c>
      <c r="Q74" s="204">
        <v>54529.244999999995</v>
      </c>
      <c r="R74" s="202"/>
    </row>
    <row r="75" spans="1:18" hidden="1" x14ac:dyDescent="0.2">
      <c r="A75" s="193">
        <v>36</v>
      </c>
      <c r="B75" s="201">
        <v>40811</v>
      </c>
      <c r="D75" s="203">
        <v>0</v>
      </c>
      <c r="F75" s="222">
        <v>3.2500000000000001E-2</v>
      </c>
      <c r="G75" s="204">
        <v>147.68</v>
      </c>
      <c r="H75" s="202">
        <v>147.68</v>
      </c>
      <c r="I75" s="235"/>
      <c r="J75" s="235"/>
      <c r="K75" s="235"/>
      <c r="L75" s="235"/>
      <c r="M75" s="235"/>
      <c r="N75" s="235"/>
      <c r="O75" s="203">
        <v>147.71250000000001</v>
      </c>
      <c r="P75" s="202">
        <v>54676.957499999997</v>
      </c>
      <c r="Q75" s="204">
        <v>54676.957499999997</v>
      </c>
      <c r="R75" s="202"/>
    </row>
    <row r="76" spans="1:18" hidden="1" x14ac:dyDescent="0.2">
      <c r="A76" s="193">
        <v>37</v>
      </c>
      <c r="B76" s="201">
        <v>40842</v>
      </c>
      <c r="D76" s="203">
        <v>16431.45</v>
      </c>
      <c r="F76" s="222">
        <v>3.2500000000000001E-2</v>
      </c>
      <c r="G76" s="204">
        <v>170.33</v>
      </c>
      <c r="H76" s="202">
        <v>170.33</v>
      </c>
      <c r="I76" s="235"/>
      <c r="J76" s="235"/>
      <c r="K76" s="235"/>
      <c r="L76" s="235"/>
      <c r="M76" s="235"/>
      <c r="N76" s="235"/>
      <c r="O76" s="203">
        <v>16601.812500000004</v>
      </c>
      <c r="P76" s="202">
        <v>71278.77</v>
      </c>
      <c r="Q76" s="204">
        <v>71278.77</v>
      </c>
      <c r="R76" s="202"/>
    </row>
    <row r="77" spans="1:18" hidden="1" x14ac:dyDescent="0.2">
      <c r="A77" s="193">
        <v>38</v>
      </c>
      <c r="B77" s="201">
        <v>40872</v>
      </c>
      <c r="D77" s="203">
        <v>8827.65</v>
      </c>
      <c r="F77" s="222">
        <v>3.2500000000000001E-2</v>
      </c>
      <c r="G77" s="204">
        <v>205</v>
      </c>
      <c r="H77" s="202">
        <v>205</v>
      </c>
      <c r="I77" s="235"/>
      <c r="J77" s="235"/>
      <c r="K77" s="235"/>
      <c r="L77" s="235"/>
      <c r="M77" s="235"/>
      <c r="N77" s="235"/>
      <c r="O77" s="203">
        <v>9032.682499999999</v>
      </c>
      <c r="P77" s="202">
        <v>80311.452499999999</v>
      </c>
      <c r="Q77" s="204">
        <v>80311.452499999999</v>
      </c>
      <c r="R77" s="202"/>
    </row>
    <row r="78" spans="1:18" ht="13.5" hidden="1" thickBot="1" x14ac:dyDescent="0.25">
      <c r="A78" s="193">
        <v>39</v>
      </c>
      <c r="B78" s="206">
        <v>40903</v>
      </c>
      <c r="C78" s="207"/>
      <c r="D78" s="208">
        <v>0</v>
      </c>
      <c r="E78" s="207"/>
      <c r="F78" s="226">
        <v>3.2500000000000001E-2</v>
      </c>
      <c r="G78" s="209">
        <v>217.51</v>
      </c>
      <c r="H78" s="209">
        <v>217.51</v>
      </c>
      <c r="I78" s="236"/>
      <c r="J78" s="236"/>
      <c r="K78" s="236"/>
      <c r="L78" s="236"/>
      <c r="M78" s="236"/>
      <c r="N78" s="236"/>
      <c r="O78" s="208">
        <v>217.54249999999999</v>
      </c>
      <c r="P78" s="209">
        <v>80528.994999999995</v>
      </c>
      <c r="Q78" s="209">
        <v>80528.994999999995</v>
      </c>
      <c r="R78" s="207"/>
    </row>
    <row r="79" spans="1:18" hidden="1" x14ac:dyDescent="0.2">
      <c r="A79" s="193">
        <v>40</v>
      </c>
      <c r="B79" s="188">
        <v>40934</v>
      </c>
      <c r="C79" s="205"/>
      <c r="D79" s="196">
        <v>0</v>
      </c>
      <c r="E79" s="205"/>
      <c r="F79" s="222">
        <v>3.2500000000000001E-2</v>
      </c>
      <c r="G79" s="204">
        <v>218.1</v>
      </c>
      <c r="H79" s="202">
        <v>218.1</v>
      </c>
      <c r="I79" s="202">
        <v>0</v>
      </c>
      <c r="J79" s="202"/>
      <c r="K79" s="202"/>
      <c r="L79" s="202"/>
      <c r="M79" s="202"/>
      <c r="N79" s="202"/>
      <c r="O79" s="203">
        <v>218.13249999999999</v>
      </c>
      <c r="P79" s="202">
        <v>80747.127500000002</v>
      </c>
      <c r="Q79" s="202">
        <v>80747.095000000001</v>
      </c>
      <c r="R79" s="202">
        <v>3.2500000001164153E-2</v>
      </c>
    </row>
    <row r="80" spans="1:18" hidden="1" x14ac:dyDescent="0.2">
      <c r="A80" s="193">
        <v>41</v>
      </c>
      <c r="B80" s="188">
        <v>40963</v>
      </c>
      <c r="C80" s="205"/>
      <c r="D80" s="196">
        <v>0</v>
      </c>
      <c r="E80" s="205"/>
      <c r="F80" s="222">
        <v>3.2500000000000001E-2</v>
      </c>
      <c r="G80" s="204">
        <v>218.69</v>
      </c>
      <c r="H80" s="202">
        <v>218.69</v>
      </c>
      <c r="I80" s="202">
        <v>0</v>
      </c>
      <c r="J80" s="202"/>
      <c r="K80" s="202"/>
      <c r="L80" s="202"/>
      <c r="M80" s="202"/>
      <c r="N80" s="202"/>
      <c r="O80" s="203">
        <v>218.7225</v>
      </c>
      <c r="P80" s="202">
        <v>80965.850000000006</v>
      </c>
      <c r="Q80" s="202">
        <v>80965.785000000003</v>
      </c>
      <c r="R80" s="202">
        <v>6.5000000002328306E-2</v>
      </c>
    </row>
    <row r="81" spans="1:20" hidden="1" x14ac:dyDescent="0.2">
      <c r="A81" s="193">
        <v>42</v>
      </c>
      <c r="B81" s="188">
        <v>40994</v>
      </c>
      <c r="C81" s="205"/>
      <c r="D81" s="196">
        <v>0</v>
      </c>
      <c r="E81" s="205"/>
      <c r="F81" s="222">
        <v>3.2500000000000001E-2</v>
      </c>
      <c r="G81" s="204">
        <v>219.28</v>
      </c>
      <c r="H81" s="202">
        <v>219.28</v>
      </c>
      <c r="I81" s="202">
        <v>0</v>
      </c>
      <c r="J81" s="202"/>
      <c r="K81" s="202"/>
      <c r="L81" s="202"/>
      <c r="M81" s="202"/>
      <c r="N81" s="202"/>
      <c r="O81" s="203">
        <v>219.3125</v>
      </c>
      <c r="P81" s="202">
        <v>81185.162500000006</v>
      </c>
      <c r="Q81" s="202">
        <v>81185.065000000002</v>
      </c>
      <c r="R81" s="202">
        <v>9.750000000349246E-2</v>
      </c>
    </row>
    <row r="82" spans="1:20" hidden="1" x14ac:dyDescent="0.2">
      <c r="A82" s="193">
        <v>43</v>
      </c>
      <c r="B82" s="188">
        <v>41024</v>
      </c>
      <c r="C82" s="205"/>
      <c r="D82" s="196">
        <v>8727.65</v>
      </c>
      <c r="E82" s="205"/>
      <c r="F82" s="222">
        <v>3.2500000000000001E-2</v>
      </c>
      <c r="G82" s="204">
        <v>231.7</v>
      </c>
      <c r="H82" s="202">
        <v>219.88</v>
      </c>
      <c r="I82" s="202">
        <v>11.819999999999993</v>
      </c>
      <c r="J82" s="202"/>
      <c r="K82" s="202"/>
      <c r="L82" s="202"/>
      <c r="M82" s="202"/>
      <c r="N82" s="202"/>
      <c r="O82" s="203">
        <v>8959.3824999999997</v>
      </c>
      <c r="P82" s="202">
        <v>90144.545000000013</v>
      </c>
      <c r="Q82" s="202">
        <v>81404.945000000007</v>
      </c>
      <c r="R82" s="202">
        <v>8739.6000000000058</v>
      </c>
    </row>
    <row r="83" spans="1:20" hidden="1" x14ac:dyDescent="0.2">
      <c r="A83" s="193">
        <v>44</v>
      </c>
      <c r="B83" s="188">
        <v>41055</v>
      </c>
      <c r="C83" s="205"/>
      <c r="D83" s="196">
        <v>170.56</v>
      </c>
      <c r="E83" s="205"/>
      <c r="F83" s="222">
        <v>3.2500000000000001E-2</v>
      </c>
      <c r="G83" s="204">
        <v>244.37</v>
      </c>
      <c r="H83" s="202">
        <v>220.47</v>
      </c>
      <c r="I83" s="202">
        <v>23.900000000000006</v>
      </c>
      <c r="J83" s="202"/>
      <c r="K83" s="202"/>
      <c r="L83" s="202"/>
      <c r="M83" s="202"/>
      <c r="N83" s="202"/>
      <c r="O83" s="203">
        <v>414.96249999999998</v>
      </c>
      <c r="P83" s="202">
        <v>90559.507500000007</v>
      </c>
      <c r="Q83" s="202">
        <v>81625.415000000008</v>
      </c>
      <c r="R83" s="202">
        <v>8934.0924999999988</v>
      </c>
    </row>
    <row r="84" spans="1:20" hidden="1" x14ac:dyDescent="0.2">
      <c r="A84" s="193">
        <v>45</v>
      </c>
      <c r="B84" s="188">
        <v>41085</v>
      </c>
      <c r="C84" s="205"/>
      <c r="D84" s="196">
        <v>718.62</v>
      </c>
      <c r="E84" s="205"/>
      <c r="F84" s="222">
        <v>3.2500000000000001E-2</v>
      </c>
      <c r="G84" s="204">
        <v>246.24</v>
      </c>
      <c r="H84" s="202">
        <v>221.07</v>
      </c>
      <c r="I84" s="202">
        <v>25.170000000000016</v>
      </c>
      <c r="J84" s="202"/>
      <c r="K84" s="202"/>
      <c r="L84" s="202"/>
      <c r="M84" s="202"/>
      <c r="N84" s="202"/>
      <c r="O84" s="203">
        <v>964.89250000000004</v>
      </c>
      <c r="P84" s="202">
        <v>91524.400000000009</v>
      </c>
      <c r="Q84" s="202">
        <v>81846.485000000015</v>
      </c>
      <c r="R84" s="202">
        <v>9677.9149999999936</v>
      </c>
    </row>
    <row r="85" spans="1:20" hidden="1" x14ac:dyDescent="0.2">
      <c r="A85" s="193">
        <v>46</v>
      </c>
      <c r="B85" s="188">
        <v>41116</v>
      </c>
      <c r="C85" s="205"/>
      <c r="D85" s="196">
        <v>0</v>
      </c>
      <c r="E85" s="205"/>
      <c r="F85" s="222">
        <v>3.2500000000000001E-2</v>
      </c>
      <c r="G85" s="204">
        <v>247.88</v>
      </c>
      <c r="H85" s="202">
        <v>221.67</v>
      </c>
      <c r="I85" s="202">
        <v>26.210000000000008</v>
      </c>
      <c r="J85" s="202"/>
      <c r="K85" s="202"/>
      <c r="L85" s="202"/>
      <c r="M85" s="202"/>
      <c r="N85" s="202"/>
      <c r="O85" s="203">
        <v>247.91249999999999</v>
      </c>
      <c r="P85" s="202">
        <v>91772.312500000015</v>
      </c>
      <c r="Q85" s="202">
        <v>82068.155000000013</v>
      </c>
      <c r="R85" s="202">
        <v>9704.1575000000012</v>
      </c>
    </row>
    <row r="86" spans="1:20" hidden="1" x14ac:dyDescent="0.2">
      <c r="A86" s="193">
        <v>47</v>
      </c>
      <c r="B86" s="188">
        <v>41147</v>
      </c>
      <c r="C86" s="205"/>
      <c r="D86" s="196">
        <v>0</v>
      </c>
      <c r="E86" s="205"/>
      <c r="F86" s="222">
        <v>3.2500000000000001E-2</v>
      </c>
      <c r="G86" s="204">
        <v>248.55</v>
      </c>
      <c r="H86" s="202">
        <v>222.27</v>
      </c>
      <c r="I86" s="202">
        <v>26.28</v>
      </c>
      <c r="J86" s="202"/>
      <c r="K86" s="202"/>
      <c r="L86" s="202"/>
      <c r="M86" s="202"/>
      <c r="N86" s="202"/>
      <c r="O86" s="203">
        <v>248.58250000000001</v>
      </c>
      <c r="P86" s="202">
        <v>92020.895000000019</v>
      </c>
      <c r="Q86" s="202">
        <v>82290.425000000017</v>
      </c>
      <c r="R86" s="202">
        <v>9730.4700000000012</v>
      </c>
    </row>
    <row r="87" spans="1:20" hidden="1" x14ac:dyDescent="0.2">
      <c r="A87" s="193">
        <v>48</v>
      </c>
      <c r="B87" s="188">
        <v>41177</v>
      </c>
      <c r="C87" s="205"/>
      <c r="D87" s="196">
        <v>0</v>
      </c>
      <c r="E87" s="205"/>
      <c r="F87" s="222">
        <v>3.2500000000000001E-2</v>
      </c>
      <c r="G87" s="204">
        <v>249.22</v>
      </c>
      <c r="H87" s="202">
        <v>222.87</v>
      </c>
      <c r="I87" s="202">
        <v>26.349999999999994</v>
      </c>
      <c r="J87" s="202"/>
      <c r="K87" s="202"/>
      <c r="L87" s="202"/>
      <c r="M87" s="202"/>
      <c r="N87" s="202"/>
      <c r="O87" s="203">
        <v>249.2525</v>
      </c>
      <c r="P87" s="202">
        <v>92270.147500000021</v>
      </c>
      <c r="Q87" s="202">
        <v>82513.295000000013</v>
      </c>
      <c r="R87" s="202">
        <v>9756.8525000000081</v>
      </c>
    </row>
    <row r="88" spans="1:20" hidden="1" x14ac:dyDescent="0.2">
      <c r="A88" s="193">
        <v>49</v>
      </c>
      <c r="B88" s="188">
        <v>41208</v>
      </c>
      <c r="C88" s="205"/>
      <c r="D88" s="196">
        <v>0</v>
      </c>
      <c r="E88" s="205"/>
      <c r="F88" s="222">
        <v>3.2500000000000001E-2</v>
      </c>
      <c r="G88" s="204">
        <v>249.9</v>
      </c>
      <c r="H88" s="202">
        <v>223.47</v>
      </c>
      <c r="I88" s="202">
        <v>26.430000000000007</v>
      </c>
      <c r="J88" s="202"/>
      <c r="K88" s="202"/>
      <c r="L88" s="202"/>
      <c r="M88" s="202"/>
      <c r="N88" s="202"/>
      <c r="O88" s="203">
        <v>249.9325</v>
      </c>
      <c r="P88" s="202">
        <v>92520.080000000016</v>
      </c>
      <c r="Q88" s="202">
        <v>82736.765000000014</v>
      </c>
      <c r="R88" s="202">
        <v>9783.3150000000023</v>
      </c>
    </row>
    <row r="89" spans="1:20" hidden="1" x14ac:dyDescent="0.2">
      <c r="A89" s="193">
        <v>50</v>
      </c>
      <c r="B89" s="188">
        <v>41238</v>
      </c>
      <c r="C89" s="210">
        <v>1</v>
      </c>
      <c r="D89" s="196">
        <v>511.68</v>
      </c>
      <c r="E89" s="196">
        <v>-82736.765000000014</v>
      </c>
      <c r="F89" s="222">
        <v>3.2500000000000001E-2</v>
      </c>
      <c r="G89" s="204">
        <v>27.19</v>
      </c>
      <c r="H89" s="202"/>
      <c r="I89" s="202">
        <v>27.19</v>
      </c>
      <c r="J89" s="202"/>
      <c r="K89" s="202"/>
      <c r="L89" s="202"/>
      <c r="M89" s="202"/>
      <c r="N89" s="202"/>
      <c r="O89" s="203">
        <v>-82197.862500000017</v>
      </c>
      <c r="P89" s="202">
        <v>10322.217499999999</v>
      </c>
      <c r="Q89" s="202"/>
      <c r="R89" s="202">
        <v>10322.217499999999</v>
      </c>
    </row>
    <row r="90" spans="1:20" ht="13.5" hidden="1" thickBot="1" x14ac:dyDescent="0.25">
      <c r="A90" s="193">
        <v>51</v>
      </c>
      <c r="B90" s="207">
        <v>41269</v>
      </c>
      <c r="C90" s="211">
        <v>2</v>
      </c>
      <c r="D90" s="208">
        <v>511.68</v>
      </c>
      <c r="E90" s="208">
        <v>-0.69</v>
      </c>
      <c r="F90" s="226">
        <v>3.2500000000000001E-2</v>
      </c>
      <c r="G90" s="209">
        <v>28.65</v>
      </c>
      <c r="H90" s="209"/>
      <c r="I90" s="209">
        <v>28.65</v>
      </c>
      <c r="J90" s="209"/>
      <c r="K90" s="209"/>
      <c r="L90" s="209"/>
      <c r="M90" s="209"/>
      <c r="N90" s="209"/>
      <c r="O90" s="208">
        <v>539.67250000000001</v>
      </c>
      <c r="P90" s="209">
        <v>10861.89</v>
      </c>
      <c r="Q90" s="209"/>
      <c r="R90" s="209">
        <v>10861.89</v>
      </c>
      <c r="S90" s="207"/>
    </row>
    <row r="91" spans="1:20" hidden="1" x14ac:dyDescent="0.2">
      <c r="A91" s="193">
        <v>52</v>
      </c>
      <c r="B91" s="205">
        <v>41300</v>
      </c>
      <c r="C91" s="205"/>
      <c r="D91" s="237">
        <v>2814.6</v>
      </c>
      <c r="E91" s="205"/>
      <c r="F91" s="222">
        <v>3.2500000000000001E-2</v>
      </c>
      <c r="G91" s="204">
        <v>33.229999999999997</v>
      </c>
      <c r="H91" s="202"/>
      <c r="I91" s="202">
        <v>29.42</v>
      </c>
      <c r="J91" s="202">
        <v>3.8099999999999952</v>
      </c>
      <c r="K91" s="202"/>
      <c r="L91" s="202"/>
      <c r="M91" s="202"/>
      <c r="N91" s="202"/>
      <c r="O91" s="203">
        <v>2847.8624999999997</v>
      </c>
      <c r="P91" s="202">
        <v>13709.752499999999</v>
      </c>
      <c r="Q91" s="202"/>
      <c r="R91" s="202">
        <v>10891.31</v>
      </c>
      <c r="S91" s="190">
        <v>2818.4424999999992</v>
      </c>
      <c r="T91" s="196"/>
    </row>
    <row r="92" spans="1:20" hidden="1" x14ac:dyDescent="0.2">
      <c r="A92" s="193">
        <v>53</v>
      </c>
      <c r="B92" s="201">
        <v>41328</v>
      </c>
      <c r="C92" s="205"/>
      <c r="D92" s="237">
        <v>84.46</v>
      </c>
      <c r="E92" s="205"/>
      <c r="F92" s="222">
        <v>3.2500000000000001E-2</v>
      </c>
      <c r="G92" s="204">
        <v>37.24</v>
      </c>
      <c r="H92" s="202"/>
      <c r="I92" s="202">
        <v>29.5</v>
      </c>
      <c r="J92" s="202">
        <v>7.740000000000002</v>
      </c>
      <c r="K92" s="202"/>
      <c r="L92" s="202"/>
      <c r="M92" s="202"/>
      <c r="N92" s="202"/>
      <c r="O92" s="203">
        <v>121.73249999999999</v>
      </c>
      <c r="P92" s="202">
        <v>13831.484999999999</v>
      </c>
      <c r="Q92" s="202"/>
      <c r="R92" s="202">
        <v>10920.81</v>
      </c>
      <c r="S92" s="190">
        <v>2910.6749999999993</v>
      </c>
      <c r="T92" s="196"/>
    </row>
    <row r="93" spans="1:20" hidden="1" x14ac:dyDescent="0.2">
      <c r="A93" s="193">
        <v>54</v>
      </c>
      <c r="B93" s="201">
        <v>41359</v>
      </c>
      <c r="C93" s="205"/>
      <c r="D93" s="238">
        <v>591.22</v>
      </c>
      <c r="E93" s="205"/>
      <c r="F93" s="222">
        <v>3.2500000000000001E-2</v>
      </c>
      <c r="G93" s="204">
        <v>38.26</v>
      </c>
      <c r="H93" s="202"/>
      <c r="I93" s="202">
        <v>29.58</v>
      </c>
      <c r="J93" s="202">
        <v>8.68</v>
      </c>
      <c r="K93" s="202"/>
      <c r="L93" s="202"/>
      <c r="M93" s="202"/>
      <c r="N93" s="202"/>
      <c r="O93" s="203">
        <v>629.51250000000005</v>
      </c>
      <c r="P93" s="202">
        <v>14460.997499999999</v>
      </c>
      <c r="Q93" s="202"/>
      <c r="R93" s="202">
        <v>10950.39</v>
      </c>
      <c r="S93" s="190">
        <v>3510.6075000000001</v>
      </c>
      <c r="T93" s="196"/>
    </row>
    <row r="94" spans="1:20" hidden="1" x14ac:dyDescent="0.2">
      <c r="A94" s="193">
        <v>55</v>
      </c>
      <c r="B94" s="188">
        <v>41389</v>
      </c>
      <c r="C94" s="205"/>
      <c r="D94" s="238">
        <v>5923.35</v>
      </c>
      <c r="E94" s="205"/>
      <c r="F94" s="222">
        <v>3.2500000000000001E-2</v>
      </c>
      <c r="G94" s="204">
        <v>47.19</v>
      </c>
      <c r="H94" s="202"/>
      <c r="I94" s="202">
        <v>29.66</v>
      </c>
      <c r="J94" s="202">
        <v>17.529999999999998</v>
      </c>
      <c r="K94" s="202"/>
      <c r="L94" s="202"/>
      <c r="M94" s="202"/>
      <c r="N94" s="202"/>
      <c r="O94" s="203">
        <v>5970.5725000000002</v>
      </c>
      <c r="P94" s="202">
        <v>20431.57</v>
      </c>
      <c r="Q94" s="202"/>
      <c r="R94" s="202">
        <v>10980.05</v>
      </c>
      <c r="S94" s="190">
        <v>9451.52</v>
      </c>
      <c r="T94" s="196"/>
    </row>
    <row r="95" spans="1:20" hidden="1" x14ac:dyDescent="0.2">
      <c r="A95" s="193">
        <v>56</v>
      </c>
      <c r="B95" s="188">
        <v>41420</v>
      </c>
      <c r="C95" s="205"/>
      <c r="D95" s="238">
        <v>85.99</v>
      </c>
      <c r="E95" s="205"/>
      <c r="F95" s="222">
        <v>3.2500000000000001E-2</v>
      </c>
      <c r="G95" s="204">
        <v>55.45</v>
      </c>
      <c r="H95" s="202"/>
      <c r="I95" s="202">
        <v>29.74</v>
      </c>
      <c r="J95" s="202">
        <v>25.710000000000004</v>
      </c>
      <c r="K95" s="202"/>
      <c r="L95" s="202"/>
      <c r="M95" s="202"/>
      <c r="N95" s="202"/>
      <c r="O95" s="203">
        <v>141.4725</v>
      </c>
      <c r="P95" s="202">
        <v>20573.0425</v>
      </c>
      <c r="Q95" s="202"/>
      <c r="R95" s="202">
        <v>11009.789999999999</v>
      </c>
      <c r="S95" s="190">
        <v>9563.2525000000005</v>
      </c>
      <c r="T95" s="196"/>
    </row>
    <row r="96" spans="1:20" hidden="1" x14ac:dyDescent="0.2">
      <c r="A96" s="193">
        <v>57</v>
      </c>
      <c r="B96" s="188">
        <v>41450</v>
      </c>
      <c r="C96" s="205"/>
      <c r="D96" s="237">
        <v>85.99</v>
      </c>
      <c r="E96" s="205"/>
      <c r="F96" s="222">
        <v>3.2500000000000001E-2</v>
      </c>
      <c r="G96" s="204">
        <v>55.84</v>
      </c>
      <c r="H96" s="202"/>
      <c r="I96" s="202">
        <v>29.82</v>
      </c>
      <c r="J96" s="202">
        <v>26.020000000000003</v>
      </c>
      <c r="K96" s="202"/>
      <c r="L96" s="202"/>
      <c r="M96" s="202"/>
      <c r="N96" s="202"/>
      <c r="O96" s="203">
        <v>141.86250000000001</v>
      </c>
      <c r="P96" s="202">
        <v>20714.904999999999</v>
      </c>
      <c r="Q96" s="202"/>
      <c r="R96" s="202">
        <v>11039.609999999999</v>
      </c>
      <c r="S96" s="190">
        <v>9675.2950000000001</v>
      </c>
    </row>
    <row r="97" spans="1:20" hidden="1" x14ac:dyDescent="0.2">
      <c r="A97" s="193">
        <v>58</v>
      </c>
      <c r="B97" s="188">
        <v>41481</v>
      </c>
      <c r="C97" s="205"/>
      <c r="D97" s="237">
        <v>27391.93</v>
      </c>
      <c r="E97" s="205"/>
      <c r="F97" s="222">
        <v>3.2500000000000001E-2</v>
      </c>
      <c r="G97" s="204">
        <v>93.2</v>
      </c>
      <c r="H97" s="202"/>
      <c r="I97" s="202">
        <v>29.9</v>
      </c>
      <c r="J97" s="202">
        <v>63.300000000000004</v>
      </c>
      <c r="K97" s="202"/>
      <c r="L97" s="202"/>
      <c r="M97" s="202"/>
      <c r="N97" s="202"/>
      <c r="O97" s="203">
        <v>27485.162500000002</v>
      </c>
      <c r="P97" s="202">
        <v>48200.067500000005</v>
      </c>
      <c r="Q97" s="202"/>
      <c r="R97" s="202">
        <v>11069.509999999998</v>
      </c>
      <c r="S97" s="190">
        <v>37130.55750000001</v>
      </c>
    </row>
    <row r="98" spans="1:20" hidden="1" x14ac:dyDescent="0.2">
      <c r="A98" s="193">
        <v>59</v>
      </c>
      <c r="B98" s="188">
        <v>41512</v>
      </c>
      <c r="C98" s="205"/>
      <c r="D98" s="237">
        <v>4808.96</v>
      </c>
      <c r="E98" s="205"/>
      <c r="F98" s="222">
        <v>3.2500000000000001E-2</v>
      </c>
      <c r="G98" s="204">
        <v>137.05000000000001</v>
      </c>
      <c r="H98" s="202"/>
      <c r="I98" s="202">
        <v>29.98</v>
      </c>
      <c r="J98" s="202">
        <v>107.07000000000001</v>
      </c>
      <c r="K98" s="202"/>
      <c r="L98" s="202"/>
      <c r="M98" s="202"/>
      <c r="N98" s="202"/>
      <c r="O98" s="203">
        <v>4946.0425000000005</v>
      </c>
      <c r="P98" s="202">
        <v>53146.110000000008</v>
      </c>
      <c r="Q98" s="202"/>
      <c r="R98" s="202">
        <v>11099.489999999998</v>
      </c>
      <c r="S98" s="190">
        <v>42046.62000000001</v>
      </c>
    </row>
    <row r="99" spans="1:20" hidden="1" x14ac:dyDescent="0.2">
      <c r="A99" s="193">
        <v>60</v>
      </c>
      <c r="B99" s="188">
        <v>41542</v>
      </c>
      <c r="C99" s="205"/>
      <c r="D99" s="237">
        <v>368.82</v>
      </c>
      <c r="E99" s="205"/>
      <c r="F99" s="222">
        <v>3.2500000000000001E-2</v>
      </c>
      <c r="G99" s="204">
        <v>144.44</v>
      </c>
      <c r="H99" s="202"/>
      <c r="I99" s="202">
        <v>30.06</v>
      </c>
      <c r="J99" s="202">
        <v>114.38</v>
      </c>
      <c r="K99" s="202"/>
      <c r="L99" s="202"/>
      <c r="M99" s="202"/>
      <c r="N99" s="202"/>
      <c r="O99" s="203">
        <v>513.29250000000002</v>
      </c>
      <c r="P99" s="202">
        <v>53659.402500000011</v>
      </c>
      <c r="Q99" s="202"/>
      <c r="R99" s="202">
        <v>11129.549999999997</v>
      </c>
      <c r="S99" s="190">
        <v>42529.852500000015</v>
      </c>
    </row>
    <row r="100" spans="1:20" hidden="1" x14ac:dyDescent="0.2">
      <c r="A100" s="193">
        <v>61</v>
      </c>
      <c r="B100" s="188">
        <v>41573</v>
      </c>
      <c r="C100" s="205"/>
      <c r="D100" s="237">
        <v>171.98</v>
      </c>
      <c r="E100" s="205"/>
      <c r="F100" s="222">
        <v>3.2500000000000001E-2</v>
      </c>
      <c r="G100" s="204">
        <v>145.56</v>
      </c>
      <c r="H100" s="202"/>
      <c r="I100" s="202">
        <v>30.14</v>
      </c>
      <c r="J100" s="202">
        <v>115.42</v>
      </c>
      <c r="K100" s="202"/>
      <c r="L100" s="202"/>
      <c r="M100" s="202"/>
      <c r="N100" s="202"/>
      <c r="O100" s="203">
        <v>317.57249999999999</v>
      </c>
      <c r="P100" s="202">
        <v>53976.975000000013</v>
      </c>
      <c r="Q100" s="202"/>
      <c r="R100" s="212">
        <v>11159.689999999997</v>
      </c>
      <c r="S100" s="190">
        <v>42817.285000000018</v>
      </c>
    </row>
    <row r="101" spans="1:20" hidden="1" x14ac:dyDescent="0.2">
      <c r="A101" s="193">
        <v>62</v>
      </c>
      <c r="B101" s="188">
        <v>41603</v>
      </c>
      <c r="C101" s="210">
        <v>1</v>
      </c>
      <c r="D101" s="237">
        <v>515.94000000000005</v>
      </c>
      <c r="E101" s="196">
        <v>-11159.689999999997</v>
      </c>
      <c r="F101" s="222">
        <v>3.2500000000000001E-2</v>
      </c>
      <c r="G101" s="204">
        <v>116.66</v>
      </c>
      <c r="H101" s="202"/>
      <c r="I101" s="202"/>
      <c r="J101" s="202">
        <v>116.66</v>
      </c>
      <c r="K101" s="202"/>
      <c r="L101" s="202"/>
      <c r="M101" s="202"/>
      <c r="N101" s="202"/>
      <c r="O101" s="203">
        <v>-10527.057499999997</v>
      </c>
      <c r="P101" s="202">
        <v>43449.917500000018</v>
      </c>
      <c r="Q101" s="202"/>
      <c r="R101" s="212">
        <v>0</v>
      </c>
      <c r="S101" s="190">
        <v>43449.917500000018</v>
      </c>
    </row>
    <row r="102" spans="1:20" ht="13.5" hidden="1" thickBot="1" x14ac:dyDescent="0.25">
      <c r="A102" s="213">
        <v>63</v>
      </c>
      <c r="B102" s="207">
        <v>41634</v>
      </c>
      <c r="C102" s="207"/>
      <c r="D102" s="239">
        <v>28483.91</v>
      </c>
      <c r="E102" s="207"/>
      <c r="F102" s="226">
        <v>3.2500000000000001E-2</v>
      </c>
      <c r="G102" s="209">
        <v>156.25</v>
      </c>
      <c r="H102" s="209"/>
      <c r="I102" s="209"/>
      <c r="J102" s="209">
        <v>156.25</v>
      </c>
      <c r="K102" s="209"/>
      <c r="L102" s="209"/>
      <c r="M102" s="209"/>
      <c r="N102" s="209"/>
      <c r="O102" s="208">
        <v>28640.192500000001</v>
      </c>
      <c r="P102" s="209">
        <v>72090.110000000015</v>
      </c>
      <c r="Q102" s="209"/>
      <c r="R102" s="209"/>
      <c r="S102" s="214">
        <v>72090.110000000015</v>
      </c>
      <c r="T102" s="207"/>
    </row>
    <row r="103" spans="1:20" hidden="1" x14ac:dyDescent="0.2">
      <c r="A103" s="193">
        <v>64</v>
      </c>
      <c r="B103" s="205">
        <v>41665</v>
      </c>
      <c r="C103" s="205"/>
      <c r="D103" s="237">
        <v>81.42</v>
      </c>
      <c r="E103" s="205"/>
      <c r="F103" s="222">
        <v>3.2500000000000001E-2</v>
      </c>
      <c r="G103" s="204">
        <v>195.35</v>
      </c>
      <c r="H103" s="202"/>
      <c r="I103" s="202"/>
      <c r="J103" s="202">
        <v>195.24</v>
      </c>
      <c r="K103" s="202">
        <v>0.10999999999998522</v>
      </c>
      <c r="L103" s="202"/>
      <c r="M103" s="202"/>
      <c r="N103" s="202"/>
      <c r="O103" s="203">
        <v>276.80250000000001</v>
      </c>
      <c r="P103" s="202">
        <v>72366.91250000002</v>
      </c>
      <c r="Q103" s="202"/>
      <c r="R103" s="202"/>
      <c r="S103" s="202">
        <v>72285.35000000002</v>
      </c>
      <c r="T103" s="190">
        <v>81.5625</v>
      </c>
    </row>
    <row r="104" spans="1:20" hidden="1" x14ac:dyDescent="0.2">
      <c r="A104" s="193">
        <v>65</v>
      </c>
      <c r="B104" s="201">
        <v>41693</v>
      </c>
      <c r="C104" s="205"/>
      <c r="D104" s="237">
        <v>17626.849999999999</v>
      </c>
      <c r="E104" s="205"/>
      <c r="F104" s="222">
        <v>3.2500000000000001E-2</v>
      </c>
      <c r="G104" s="204">
        <v>219.86</v>
      </c>
      <c r="H104" s="202"/>
      <c r="I104" s="202"/>
      <c r="J104" s="202">
        <v>195.77</v>
      </c>
      <c r="K104" s="202">
        <v>24.090000000000003</v>
      </c>
      <c r="L104" s="202"/>
      <c r="M104" s="202"/>
      <c r="N104" s="202"/>
      <c r="O104" s="203">
        <v>17846.7425</v>
      </c>
      <c r="P104" s="202">
        <v>90213.655000000028</v>
      </c>
      <c r="Q104" s="202"/>
      <c r="R104" s="202"/>
      <c r="S104" s="202">
        <v>72481.120000000024</v>
      </c>
      <c r="T104" s="190">
        <v>17732.535000000003</v>
      </c>
    </row>
    <row r="105" spans="1:20" hidden="1" x14ac:dyDescent="0.2">
      <c r="A105" s="193">
        <v>66</v>
      </c>
      <c r="B105" s="201">
        <v>41724</v>
      </c>
      <c r="C105" s="205"/>
      <c r="D105" s="237">
        <v>333.2</v>
      </c>
      <c r="E105" s="205"/>
      <c r="F105" s="222">
        <v>3.2500000000000001E-2</v>
      </c>
      <c r="G105" s="204">
        <v>244.78</v>
      </c>
      <c r="H105" s="202"/>
      <c r="I105" s="202"/>
      <c r="J105" s="202">
        <v>196.3</v>
      </c>
      <c r="K105" s="202">
        <v>48.47999999999999</v>
      </c>
      <c r="L105" s="202"/>
      <c r="M105" s="202"/>
      <c r="N105" s="202"/>
      <c r="O105" s="203">
        <v>578.01250000000005</v>
      </c>
      <c r="P105" s="202">
        <v>90791.667500000025</v>
      </c>
      <c r="Q105" s="202"/>
      <c r="R105" s="202"/>
      <c r="S105" s="202">
        <v>72677.420000000027</v>
      </c>
      <c r="T105" s="190">
        <v>18114.247499999998</v>
      </c>
    </row>
    <row r="106" spans="1:20" hidden="1" x14ac:dyDescent="0.2">
      <c r="A106" s="193">
        <v>67</v>
      </c>
      <c r="B106" s="188">
        <v>41754</v>
      </c>
      <c r="C106" s="205"/>
      <c r="D106" s="237">
        <v>17237.39</v>
      </c>
      <c r="E106" s="205"/>
      <c r="F106" s="222">
        <v>3.2500000000000001E-2</v>
      </c>
      <c r="G106" s="204">
        <v>269.24</v>
      </c>
      <c r="H106" s="202"/>
      <c r="I106" s="202"/>
      <c r="J106" s="202">
        <v>196.83</v>
      </c>
      <c r="K106" s="202">
        <v>72.41</v>
      </c>
      <c r="L106" s="202"/>
      <c r="M106" s="202"/>
      <c r="N106" s="202"/>
      <c r="O106" s="203">
        <v>17506.662500000002</v>
      </c>
      <c r="P106" s="202">
        <v>108298.33000000003</v>
      </c>
      <c r="Q106" s="202"/>
      <c r="R106" s="202"/>
      <c r="S106" s="202">
        <v>72874.250000000029</v>
      </c>
      <c r="T106" s="190">
        <v>35424.080000000002</v>
      </c>
    </row>
    <row r="107" spans="1:20" hidden="1" x14ac:dyDescent="0.2">
      <c r="A107" s="193">
        <v>68</v>
      </c>
      <c r="B107" s="188">
        <v>41785</v>
      </c>
      <c r="C107" s="205"/>
      <c r="D107" s="237">
        <v>1249.5</v>
      </c>
      <c r="E107" s="205"/>
      <c r="F107" s="222">
        <v>3.2500000000000001E-2</v>
      </c>
      <c r="G107" s="204">
        <v>295</v>
      </c>
      <c r="H107" s="202"/>
      <c r="I107" s="202"/>
      <c r="J107" s="202">
        <v>197.37</v>
      </c>
      <c r="K107" s="202">
        <v>97.63</v>
      </c>
      <c r="L107" s="202"/>
      <c r="M107" s="202"/>
      <c r="N107" s="202"/>
      <c r="O107" s="203">
        <v>1544.5325</v>
      </c>
      <c r="P107" s="202">
        <v>109842.86250000003</v>
      </c>
      <c r="Q107" s="202"/>
      <c r="R107" s="202"/>
      <c r="S107" s="202">
        <v>73071.620000000024</v>
      </c>
      <c r="T107" s="190">
        <v>36771.242500000008</v>
      </c>
    </row>
    <row r="108" spans="1:20" hidden="1" x14ac:dyDescent="0.2">
      <c r="A108" s="193">
        <v>69</v>
      </c>
      <c r="B108" s="188">
        <v>41815</v>
      </c>
      <c r="C108" s="205"/>
      <c r="D108" s="237">
        <v>0</v>
      </c>
      <c r="E108" s="205"/>
      <c r="F108" s="222">
        <v>3.2500000000000001E-2</v>
      </c>
      <c r="G108" s="204">
        <v>297.49</v>
      </c>
      <c r="H108" s="202"/>
      <c r="I108" s="202"/>
      <c r="J108" s="202">
        <v>197.9</v>
      </c>
      <c r="K108" s="202">
        <v>99.59</v>
      </c>
      <c r="L108" s="202"/>
      <c r="M108" s="202"/>
      <c r="N108" s="202"/>
      <c r="O108" s="203">
        <v>297.52250000000004</v>
      </c>
      <c r="P108" s="202">
        <v>110140.38500000004</v>
      </c>
      <c r="Q108" s="202"/>
      <c r="R108" s="202"/>
      <c r="S108" s="202">
        <v>73269.520000000019</v>
      </c>
      <c r="T108" s="190">
        <v>36870.86500000002</v>
      </c>
    </row>
    <row r="109" spans="1:20" hidden="1" x14ac:dyDescent="0.2">
      <c r="A109" s="193">
        <v>70</v>
      </c>
      <c r="B109" s="188">
        <v>41846</v>
      </c>
      <c r="C109" s="205"/>
      <c r="D109" s="237">
        <v>63</v>
      </c>
      <c r="E109" s="205"/>
      <c r="F109" s="222">
        <v>3.2500000000000001E-2</v>
      </c>
      <c r="G109" s="204">
        <v>298.38</v>
      </c>
      <c r="H109" s="202"/>
      <c r="I109" s="202"/>
      <c r="J109" s="202">
        <v>198.44</v>
      </c>
      <c r="K109" s="202">
        <v>99.94</v>
      </c>
      <c r="L109" s="202"/>
      <c r="M109" s="202"/>
      <c r="N109" s="202"/>
      <c r="O109" s="203">
        <v>361.41250000000002</v>
      </c>
      <c r="P109" s="202">
        <v>110501.79750000004</v>
      </c>
      <c r="Q109" s="202"/>
      <c r="R109" s="202"/>
      <c r="S109" s="202">
        <v>73467.960000000021</v>
      </c>
      <c r="T109" s="190">
        <v>37033.837500000023</v>
      </c>
    </row>
    <row r="110" spans="1:20" hidden="1" x14ac:dyDescent="0.2">
      <c r="A110" s="193">
        <v>71</v>
      </c>
      <c r="B110" s="188">
        <v>41877</v>
      </c>
      <c r="C110" s="205"/>
      <c r="D110" s="237">
        <v>291.55</v>
      </c>
      <c r="E110" s="205"/>
      <c r="F110" s="222">
        <v>3.2500000000000001E-2</v>
      </c>
      <c r="G110" s="204">
        <v>299.67</v>
      </c>
      <c r="H110" s="202"/>
      <c r="I110" s="202"/>
      <c r="J110" s="202">
        <v>198.98</v>
      </c>
      <c r="K110" s="202">
        <v>100.69000000000003</v>
      </c>
      <c r="L110" s="202"/>
      <c r="M110" s="202"/>
      <c r="N110" s="202"/>
      <c r="O110" s="203">
        <v>591.25250000000005</v>
      </c>
      <c r="P110" s="202">
        <v>111093.05000000005</v>
      </c>
      <c r="Q110" s="202"/>
      <c r="R110" s="202"/>
      <c r="S110" s="202">
        <v>73666.940000000017</v>
      </c>
      <c r="T110" s="190">
        <v>37426.11000000003</v>
      </c>
    </row>
    <row r="111" spans="1:20" hidden="1" x14ac:dyDescent="0.2">
      <c r="A111" s="193">
        <v>72</v>
      </c>
      <c r="B111" s="188">
        <v>41907</v>
      </c>
      <c r="C111" s="205"/>
      <c r="D111" s="237">
        <v>83.3</v>
      </c>
      <c r="E111" s="205"/>
      <c r="F111" s="222">
        <v>3.2500000000000001E-2</v>
      </c>
      <c r="G111" s="204">
        <v>300.99</v>
      </c>
      <c r="H111" s="202"/>
      <c r="I111" s="202"/>
      <c r="J111" s="202">
        <v>199.51</v>
      </c>
      <c r="K111" s="202">
        <v>101.48000000000002</v>
      </c>
      <c r="L111" s="202"/>
      <c r="M111" s="202"/>
      <c r="N111" s="202"/>
      <c r="O111" s="203">
        <v>384.32249999999999</v>
      </c>
      <c r="P111" s="212">
        <v>111477.37250000004</v>
      </c>
      <c r="Q111" s="202"/>
      <c r="R111" s="202"/>
      <c r="S111" s="202">
        <v>73866.450000000012</v>
      </c>
      <c r="T111" s="190">
        <v>37610.92250000003</v>
      </c>
    </row>
    <row r="112" spans="1:20" hidden="1" x14ac:dyDescent="0.2">
      <c r="A112" s="193">
        <v>73</v>
      </c>
      <c r="B112" s="188">
        <v>41938</v>
      </c>
      <c r="C112" s="205"/>
      <c r="D112" s="237">
        <v>17838.419999999998</v>
      </c>
      <c r="E112" s="205"/>
      <c r="F112" s="222">
        <v>3.2500000000000001E-2</v>
      </c>
      <c r="G112" s="204">
        <v>326.07</v>
      </c>
      <c r="H112" s="202"/>
      <c r="I112" s="202"/>
      <c r="J112" s="202">
        <v>200.05</v>
      </c>
      <c r="K112" s="202">
        <v>126.01999999999998</v>
      </c>
      <c r="L112" s="202"/>
      <c r="M112" s="202"/>
      <c r="N112" s="202"/>
      <c r="O112" s="203">
        <v>18164.522499999999</v>
      </c>
      <c r="P112" s="202">
        <v>129641.89500000005</v>
      </c>
      <c r="Q112" s="202"/>
      <c r="R112" s="202"/>
      <c r="S112" s="202">
        <v>74066.500000000015</v>
      </c>
      <c r="T112" s="190">
        <v>55575.395000000033</v>
      </c>
    </row>
    <row r="113" spans="1:23" hidden="1" x14ac:dyDescent="0.2">
      <c r="A113" s="193">
        <v>74</v>
      </c>
      <c r="B113" s="188">
        <v>41968</v>
      </c>
      <c r="C113" s="215">
        <v>1</v>
      </c>
      <c r="D113" s="237">
        <v>166.6</v>
      </c>
      <c r="E113" s="196">
        <v>-74066.500000000015</v>
      </c>
      <c r="F113" s="222">
        <v>3.2500000000000001E-2</v>
      </c>
      <c r="G113" s="204">
        <v>150.74</v>
      </c>
      <c r="H113" s="202"/>
      <c r="I113" s="202"/>
      <c r="J113" s="202"/>
      <c r="K113" s="202">
        <v>150.74</v>
      </c>
      <c r="L113" s="202"/>
      <c r="M113" s="202"/>
      <c r="N113" s="202"/>
      <c r="O113" s="203">
        <v>-73749.127500000002</v>
      </c>
      <c r="P113" s="212">
        <v>55892.767500000045</v>
      </c>
      <c r="Q113" s="202"/>
      <c r="R113" s="202"/>
      <c r="T113" s="190">
        <v>55892.767500000045</v>
      </c>
    </row>
    <row r="114" spans="1:23" ht="13.5" hidden="1" thickBot="1" x14ac:dyDescent="0.25">
      <c r="A114" s="193">
        <v>75</v>
      </c>
      <c r="B114" s="207">
        <v>41999</v>
      </c>
      <c r="C114" s="207"/>
      <c r="D114" s="240">
        <v>458.15</v>
      </c>
      <c r="E114" s="207"/>
      <c r="F114" s="226">
        <v>3.2500000000000001E-2</v>
      </c>
      <c r="G114" s="209">
        <v>152</v>
      </c>
      <c r="H114" s="209"/>
      <c r="I114" s="209"/>
      <c r="J114" s="209"/>
      <c r="K114" s="209">
        <v>152</v>
      </c>
      <c r="L114" s="209"/>
      <c r="M114" s="209"/>
      <c r="N114" s="209"/>
      <c r="O114" s="208">
        <v>610.1825</v>
      </c>
      <c r="P114" s="216">
        <v>56502.950000000048</v>
      </c>
      <c r="Q114" s="209"/>
      <c r="R114" s="209"/>
      <c r="S114" s="207"/>
      <c r="T114" s="214">
        <v>56502.950000000048</v>
      </c>
      <c r="U114" s="207"/>
    </row>
    <row r="115" spans="1:23" x14ac:dyDescent="0.2">
      <c r="A115" s="193">
        <v>76</v>
      </c>
      <c r="B115" s="192">
        <v>42029</v>
      </c>
      <c r="C115" s="217"/>
      <c r="D115" s="241">
        <v>9410.15</v>
      </c>
      <c r="E115" s="217"/>
      <c r="F115" s="218">
        <v>3.2500000000000001E-2</v>
      </c>
      <c r="G115" s="219">
        <v>165.77</v>
      </c>
      <c r="H115" s="212"/>
      <c r="I115" s="212"/>
      <c r="J115" s="212"/>
      <c r="K115" s="212">
        <v>153.03</v>
      </c>
      <c r="L115" s="212">
        <v>12.740000000000009</v>
      </c>
      <c r="M115" s="212"/>
      <c r="N115" s="212"/>
      <c r="O115" s="220">
        <v>9575.9524999999994</v>
      </c>
      <c r="P115" s="212">
        <v>66078.902500000055</v>
      </c>
      <c r="Q115" s="212"/>
      <c r="R115" s="212"/>
      <c r="S115" s="192"/>
      <c r="T115" s="221">
        <v>56655.980000000047</v>
      </c>
      <c r="U115" s="221">
        <v>9422.9225000000079</v>
      </c>
    </row>
    <row r="116" spans="1:23" x14ac:dyDescent="0.2">
      <c r="A116" s="193">
        <v>77</v>
      </c>
      <c r="B116" s="188">
        <v>42057</v>
      </c>
      <c r="C116" s="205"/>
      <c r="D116" s="241">
        <v>276.50999999999993</v>
      </c>
      <c r="E116" s="205"/>
      <c r="F116" s="222">
        <v>3.2500000000000001E-2</v>
      </c>
      <c r="G116" s="204">
        <v>179.34</v>
      </c>
      <c r="H116" s="202"/>
      <c r="I116" s="202"/>
      <c r="J116" s="202"/>
      <c r="K116" s="202">
        <v>153.44</v>
      </c>
      <c r="L116" s="202">
        <v>25.900000000000006</v>
      </c>
      <c r="M116" s="202"/>
      <c r="N116" s="202"/>
      <c r="O116" s="203">
        <v>455.88249999999994</v>
      </c>
      <c r="P116" s="212">
        <v>66534.785000000062</v>
      </c>
      <c r="Q116" s="202"/>
      <c r="R116" s="202"/>
      <c r="T116" s="190">
        <v>56809.420000000049</v>
      </c>
      <c r="U116" s="190">
        <v>9725.3650000000125</v>
      </c>
    </row>
    <row r="117" spans="1:23" x14ac:dyDescent="0.2">
      <c r="A117" s="193">
        <v>78</v>
      </c>
      <c r="B117" s="188">
        <v>42088</v>
      </c>
      <c r="C117" s="205"/>
      <c r="D117" s="241">
        <v>18.550000000000011</v>
      </c>
      <c r="E117" s="205"/>
      <c r="F117" s="222">
        <v>3.2500000000000001E-2</v>
      </c>
      <c r="G117" s="204">
        <v>180.22</v>
      </c>
      <c r="H117" s="202"/>
      <c r="I117" s="202"/>
      <c r="J117" s="202"/>
      <c r="K117" s="202">
        <v>153.86000000000001</v>
      </c>
      <c r="L117" s="202">
        <v>26.359999999999985</v>
      </c>
      <c r="M117" s="202"/>
      <c r="N117" s="202"/>
      <c r="O117" s="203">
        <v>198.80250000000001</v>
      </c>
      <c r="P117" s="212">
        <v>66733.587500000067</v>
      </c>
      <c r="Q117" s="202"/>
      <c r="R117" s="202"/>
      <c r="T117" s="190">
        <v>56963.28000000005</v>
      </c>
      <c r="U117" s="190">
        <v>9770.3075000000172</v>
      </c>
    </row>
    <row r="118" spans="1:23" x14ac:dyDescent="0.2">
      <c r="A118" s="193">
        <v>79</v>
      </c>
      <c r="B118" s="188">
        <v>42118</v>
      </c>
      <c r="C118" s="205"/>
      <c r="D118" s="241">
        <v>22611.07</v>
      </c>
      <c r="E118" s="223">
        <v>0.28000000000000003</v>
      </c>
      <c r="F118" s="222">
        <v>3.2500000000000001E-2</v>
      </c>
      <c r="G118" s="204">
        <v>211.36</v>
      </c>
      <c r="H118" s="202"/>
      <c r="I118" s="202"/>
      <c r="J118" s="202"/>
      <c r="K118" s="202">
        <v>154.28</v>
      </c>
      <c r="L118" s="202">
        <v>57.080000000000013</v>
      </c>
      <c r="M118" s="202"/>
      <c r="N118" s="202"/>
      <c r="O118" s="203">
        <v>22822.7425</v>
      </c>
      <c r="P118" s="212">
        <v>89556.330000000075</v>
      </c>
      <c r="Q118" s="202"/>
      <c r="R118" s="202"/>
      <c r="T118" s="190">
        <v>57117.560000000049</v>
      </c>
      <c r="U118" s="190">
        <v>32438.770000000026</v>
      </c>
    </row>
    <row r="119" spans="1:23" x14ac:dyDescent="0.2">
      <c r="A119" s="193">
        <v>80</v>
      </c>
      <c r="B119" s="188">
        <v>42149</v>
      </c>
      <c r="C119" s="205"/>
      <c r="D119" s="241">
        <v>84.259999999999991</v>
      </c>
      <c r="E119" s="205"/>
      <c r="F119" s="222">
        <v>3.2500000000000001E-2</v>
      </c>
      <c r="G119" s="204">
        <v>242.66</v>
      </c>
      <c r="H119" s="202"/>
      <c r="I119" s="202"/>
      <c r="J119" s="202"/>
      <c r="K119" s="202">
        <v>154.69</v>
      </c>
      <c r="L119" s="202">
        <v>87.97</v>
      </c>
      <c r="M119" s="202"/>
      <c r="N119" s="202"/>
      <c r="O119" s="203">
        <v>326.95249999999999</v>
      </c>
      <c r="P119" s="212">
        <v>89883.282500000074</v>
      </c>
      <c r="Q119" s="202"/>
      <c r="R119" s="202"/>
      <c r="T119" s="190">
        <v>57272.250000000051</v>
      </c>
      <c r="U119" s="190">
        <v>32611.032500000023</v>
      </c>
    </row>
    <row r="120" spans="1:23" x14ac:dyDescent="0.2">
      <c r="A120" s="193">
        <v>81</v>
      </c>
      <c r="B120" s="188">
        <v>42179</v>
      </c>
      <c r="C120" s="205"/>
      <c r="D120" s="241">
        <v>-540.09</v>
      </c>
      <c r="E120" s="205"/>
      <c r="F120" s="222">
        <v>3.2500000000000001E-2</v>
      </c>
      <c r="G120" s="204">
        <v>242.7</v>
      </c>
      <c r="H120" s="202"/>
      <c r="I120" s="202"/>
      <c r="J120" s="202"/>
      <c r="K120" s="202">
        <v>155.11000000000001</v>
      </c>
      <c r="L120" s="202">
        <v>87.589999999999975</v>
      </c>
      <c r="M120" s="202"/>
      <c r="N120" s="202"/>
      <c r="O120" s="203">
        <v>-297.35750000000002</v>
      </c>
      <c r="P120" s="212">
        <v>89585.925000000076</v>
      </c>
      <c r="Q120" s="202"/>
      <c r="R120" s="202"/>
      <c r="T120" s="190">
        <v>57427.360000000052</v>
      </c>
      <c r="U120" s="190">
        <v>32158.565000000024</v>
      </c>
    </row>
    <row r="121" spans="1:23" x14ac:dyDescent="0.2">
      <c r="A121" s="193">
        <v>82</v>
      </c>
      <c r="B121" s="188">
        <v>42210</v>
      </c>
      <c r="C121" s="205"/>
      <c r="D121" s="241">
        <v>233.24</v>
      </c>
      <c r="E121" s="205"/>
      <c r="F121" s="222">
        <v>3.2500000000000001E-2</v>
      </c>
      <c r="G121" s="204">
        <v>242.94</v>
      </c>
      <c r="H121" s="202"/>
      <c r="I121" s="202"/>
      <c r="J121" s="202"/>
      <c r="K121" s="202">
        <v>155.53</v>
      </c>
      <c r="L121" s="202">
        <v>87.41</v>
      </c>
      <c r="M121" s="202"/>
      <c r="N121" s="202"/>
      <c r="O121" s="203">
        <v>476.21249999999998</v>
      </c>
      <c r="P121" s="212">
        <v>90062.13750000007</v>
      </c>
      <c r="Q121" s="202"/>
      <c r="R121" s="202"/>
      <c r="T121" s="190">
        <v>57582.89000000005</v>
      </c>
      <c r="U121" s="190">
        <v>32479.247500000019</v>
      </c>
    </row>
    <row r="122" spans="1:23" x14ac:dyDescent="0.2">
      <c r="A122" s="193">
        <v>83</v>
      </c>
      <c r="B122" s="188">
        <v>42241</v>
      </c>
      <c r="C122" s="205"/>
      <c r="D122" s="241">
        <v>3527.44</v>
      </c>
      <c r="E122" s="205"/>
      <c r="F122" s="222">
        <v>3.2500000000000001E-2</v>
      </c>
      <c r="G122" s="204">
        <v>248.7</v>
      </c>
      <c r="H122" s="202"/>
      <c r="I122" s="202"/>
      <c r="J122" s="202"/>
      <c r="K122" s="202">
        <v>155.94999999999999</v>
      </c>
      <c r="L122" s="202">
        <v>92.75</v>
      </c>
      <c r="M122" s="202"/>
      <c r="N122" s="202"/>
      <c r="O122" s="203">
        <v>3776.1724999999997</v>
      </c>
      <c r="P122" s="212">
        <v>93838.31000000007</v>
      </c>
      <c r="Q122" s="202"/>
      <c r="R122" s="202"/>
      <c r="T122" s="190">
        <v>57738.840000000047</v>
      </c>
      <c r="U122" s="190">
        <v>36099.470000000023</v>
      </c>
    </row>
    <row r="123" spans="1:23" x14ac:dyDescent="0.2">
      <c r="A123" s="193">
        <v>84</v>
      </c>
      <c r="B123" s="188">
        <v>42271</v>
      </c>
      <c r="C123" s="224"/>
      <c r="D123" s="237">
        <v>670.28</v>
      </c>
      <c r="E123" s="205"/>
      <c r="F123" s="222">
        <v>3.2500000000000001E-2</v>
      </c>
      <c r="G123" s="204">
        <v>255.05</v>
      </c>
      <c r="H123" s="202"/>
      <c r="I123" s="202"/>
      <c r="J123" s="202"/>
      <c r="K123" s="202">
        <v>156.38</v>
      </c>
      <c r="L123" s="202">
        <v>98.670000000000016</v>
      </c>
      <c r="M123" s="202"/>
      <c r="N123" s="202"/>
      <c r="O123" s="203">
        <v>925.36249999999995</v>
      </c>
      <c r="P123" s="212">
        <v>94763.672500000073</v>
      </c>
      <c r="Q123" s="202"/>
      <c r="R123" s="202"/>
      <c r="T123" s="190">
        <v>57895.220000000045</v>
      </c>
      <c r="U123" s="190">
        <v>36868.452500000029</v>
      </c>
    </row>
    <row r="124" spans="1:23" x14ac:dyDescent="0.2">
      <c r="A124" s="193">
        <v>85</v>
      </c>
      <c r="B124" s="188">
        <v>42302</v>
      </c>
      <c r="C124" s="224"/>
      <c r="D124" s="237">
        <v>3901.76</v>
      </c>
      <c r="E124" s="205"/>
      <c r="F124" s="222">
        <v>3.2500000000000001E-2</v>
      </c>
      <c r="G124" s="204">
        <v>261.94</v>
      </c>
      <c r="H124" s="202"/>
      <c r="I124" s="202"/>
      <c r="J124" s="202"/>
      <c r="K124" s="202">
        <v>156.80000000000001</v>
      </c>
      <c r="L124" s="202">
        <v>105.13999999999999</v>
      </c>
      <c r="M124" s="202"/>
      <c r="N124" s="202"/>
      <c r="O124" s="203">
        <v>4163.7325000000001</v>
      </c>
      <c r="P124" s="212">
        <v>98927.405000000072</v>
      </c>
      <c r="Q124" s="202"/>
      <c r="R124" s="202"/>
      <c r="T124" s="190">
        <v>58052.020000000048</v>
      </c>
      <c r="U124" s="190">
        <v>40875.385000000024</v>
      </c>
    </row>
    <row r="125" spans="1:23" x14ac:dyDescent="0.2">
      <c r="A125" s="193">
        <v>86</v>
      </c>
      <c r="B125" s="188">
        <v>42332</v>
      </c>
      <c r="C125" s="225" t="s">
        <v>172</v>
      </c>
      <c r="D125" s="237">
        <v>893.7</v>
      </c>
      <c r="E125" s="204">
        <v>-58051.62</v>
      </c>
      <c r="F125" s="222">
        <v>3.2500000000000001E-2</v>
      </c>
      <c r="G125" s="204">
        <v>111.92</v>
      </c>
      <c r="I125" s="202"/>
      <c r="J125" s="202"/>
      <c r="K125" s="202">
        <v>157.22</v>
      </c>
      <c r="L125" s="202">
        <v>-45.3</v>
      </c>
      <c r="M125" s="202"/>
      <c r="N125" s="202"/>
      <c r="O125" s="203">
        <v>-57045.967500000006</v>
      </c>
      <c r="P125" s="212">
        <v>41881.437500000065</v>
      </c>
      <c r="Q125" s="202"/>
      <c r="R125" s="202"/>
      <c r="T125" s="190"/>
      <c r="U125" s="190">
        <v>41881.437500000065</v>
      </c>
    </row>
    <row r="126" spans="1:23" ht="13.5" thickBot="1" x14ac:dyDescent="0.25">
      <c r="A126" s="193">
        <v>87</v>
      </c>
      <c r="B126" s="188">
        <v>42363</v>
      </c>
      <c r="C126" s="205"/>
      <c r="D126" s="239">
        <v>938.39</v>
      </c>
      <c r="E126" s="207"/>
      <c r="F126" s="226">
        <v>3.2500000000000001E-2</v>
      </c>
      <c r="G126" s="209">
        <v>114.7</v>
      </c>
      <c r="H126" s="207"/>
      <c r="I126" s="209"/>
      <c r="J126" s="209"/>
      <c r="K126" s="209"/>
      <c r="L126" s="209">
        <v>114.7</v>
      </c>
      <c r="M126" s="209"/>
      <c r="N126" s="209"/>
      <c r="O126" s="208">
        <v>1053.1224999999999</v>
      </c>
      <c r="P126" s="216">
        <v>42934.560000000063</v>
      </c>
      <c r="Q126" s="209"/>
      <c r="R126" s="209"/>
      <c r="S126" s="207"/>
      <c r="T126" s="214"/>
      <c r="U126" s="214">
        <v>42934.560000000063</v>
      </c>
      <c r="V126" s="207"/>
      <c r="W126" s="207"/>
    </row>
    <row r="127" spans="1:23" x14ac:dyDescent="0.2">
      <c r="A127" s="193">
        <v>88</v>
      </c>
      <c r="B127" s="188">
        <v>42394</v>
      </c>
      <c r="C127" s="205"/>
      <c r="D127" s="237">
        <v>471.13</v>
      </c>
      <c r="E127" s="205"/>
      <c r="F127" s="222">
        <v>3.2500000000000001E-2</v>
      </c>
      <c r="G127" s="204">
        <v>116.92</v>
      </c>
      <c r="I127" s="202"/>
      <c r="J127" s="202"/>
      <c r="K127" s="202"/>
      <c r="L127" s="212">
        <v>116.28</v>
      </c>
      <c r="M127" s="212">
        <v>0.64000000000000057</v>
      </c>
      <c r="N127" s="212"/>
      <c r="O127" s="203">
        <v>588.08249999999998</v>
      </c>
      <c r="P127" s="212">
        <v>43522.64250000006</v>
      </c>
      <c r="Q127" s="202"/>
      <c r="R127" s="202"/>
      <c r="T127" s="190"/>
      <c r="U127" s="190">
        <v>43050.840000000062</v>
      </c>
      <c r="V127" s="212">
        <v>471.80249999999796</v>
      </c>
    </row>
    <row r="128" spans="1:23" x14ac:dyDescent="0.2">
      <c r="A128" s="193">
        <v>89</v>
      </c>
      <c r="B128" s="188">
        <v>42423</v>
      </c>
      <c r="C128" s="205"/>
      <c r="D128" s="237">
        <v>214.15</v>
      </c>
      <c r="E128" s="205"/>
      <c r="F128" s="222">
        <v>3.2500000000000001E-2</v>
      </c>
      <c r="G128" s="204">
        <v>118.16</v>
      </c>
      <c r="I128" s="202"/>
      <c r="J128" s="202"/>
      <c r="K128" s="202"/>
      <c r="L128" s="212">
        <v>116.6</v>
      </c>
      <c r="M128" s="212">
        <v>1.5600000000000023</v>
      </c>
      <c r="N128" s="212"/>
      <c r="O128" s="203">
        <v>332.34249999999997</v>
      </c>
      <c r="P128" s="212">
        <v>43854.985000000059</v>
      </c>
      <c r="Q128" s="202"/>
      <c r="R128" s="202"/>
      <c r="T128" s="190"/>
      <c r="U128" s="190">
        <v>43167.440000000061</v>
      </c>
      <c r="V128" s="212">
        <v>687.54499999999825</v>
      </c>
    </row>
    <row r="129" spans="1:23" x14ac:dyDescent="0.2">
      <c r="A129" s="193">
        <v>90</v>
      </c>
      <c r="B129" s="188">
        <v>42454</v>
      </c>
      <c r="C129" s="205"/>
      <c r="D129" s="237">
        <v>9195.48</v>
      </c>
      <c r="E129" s="205"/>
      <c r="F129" s="222">
        <v>3.2500000000000001E-2</v>
      </c>
      <c r="G129" s="204">
        <v>131.22999999999999</v>
      </c>
      <c r="I129" s="202"/>
      <c r="J129" s="202"/>
      <c r="K129" s="202"/>
      <c r="L129" s="212">
        <v>116.91</v>
      </c>
      <c r="M129" s="212">
        <v>14.319999999999993</v>
      </c>
      <c r="N129" s="212"/>
      <c r="O129" s="203">
        <v>9326.7424999999985</v>
      </c>
      <c r="P129" s="212">
        <v>53181.727500000059</v>
      </c>
      <c r="Q129" s="202"/>
      <c r="R129" s="202"/>
      <c r="T129" s="190"/>
      <c r="U129" s="190">
        <v>43284.350000000064</v>
      </c>
      <c r="V129" s="212">
        <v>9897.3774999999951</v>
      </c>
    </row>
    <row r="130" spans="1:23" x14ac:dyDescent="0.2">
      <c r="A130" s="193">
        <v>91</v>
      </c>
      <c r="B130" s="188">
        <v>42484</v>
      </c>
      <c r="C130" s="205"/>
      <c r="D130" s="237">
        <v>1061.8900000000001</v>
      </c>
      <c r="E130" s="205"/>
      <c r="F130" s="222">
        <v>3.4599999999999999E-2</v>
      </c>
      <c r="G130" s="204">
        <v>154.87</v>
      </c>
      <c r="I130" s="202"/>
      <c r="J130" s="202"/>
      <c r="K130" s="202"/>
      <c r="L130" s="212">
        <v>124.8</v>
      </c>
      <c r="M130" s="212">
        <v>30.070000000000007</v>
      </c>
      <c r="N130" s="212"/>
      <c r="O130" s="203">
        <v>1216.7946000000002</v>
      </c>
      <c r="P130" s="212">
        <v>54398.52210000006</v>
      </c>
      <c r="Q130" s="202"/>
      <c r="R130" s="202"/>
      <c r="T130" s="190"/>
      <c r="U130" s="190">
        <v>43409.150000000067</v>
      </c>
      <c r="V130" s="212">
        <v>10989.372099999993</v>
      </c>
    </row>
    <row r="131" spans="1:23" x14ac:dyDescent="0.2">
      <c r="A131" s="193">
        <v>92</v>
      </c>
      <c r="B131" s="188">
        <v>42515</v>
      </c>
      <c r="C131" s="205"/>
      <c r="D131" s="237">
        <v>22054.959999999999</v>
      </c>
      <c r="E131" s="205"/>
      <c r="F131" s="222">
        <v>3.4599999999999999E-2</v>
      </c>
      <c r="G131" s="204">
        <v>188.64</v>
      </c>
      <c r="I131" s="202"/>
      <c r="J131" s="202"/>
      <c r="K131" s="202"/>
      <c r="L131" s="212">
        <v>125.16</v>
      </c>
      <c r="M131" s="212">
        <v>63.47999999999999</v>
      </c>
      <c r="N131" s="212"/>
      <c r="O131" s="203">
        <v>22243.634599999998</v>
      </c>
      <c r="P131" s="212">
        <v>76642.15670000005</v>
      </c>
      <c r="Q131" s="202"/>
      <c r="R131" s="202"/>
      <c r="T131" s="190"/>
      <c r="U131" s="190">
        <v>43534.31000000007</v>
      </c>
      <c r="V131" s="212">
        <v>33107.84669999998</v>
      </c>
    </row>
    <row r="132" spans="1:23" x14ac:dyDescent="0.2">
      <c r="A132" s="193">
        <v>93</v>
      </c>
      <c r="B132" s="188">
        <v>42545</v>
      </c>
      <c r="C132" s="205"/>
      <c r="D132" s="237">
        <v>6464.25</v>
      </c>
      <c r="E132" s="205"/>
      <c r="F132" s="222">
        <v>3.4599999999999999E-2</v>
      </c>
      <c r="G132" s="204">
        <v>230.3</v>
      </c>
      <c r="I132" s="202"/>
      <c r="J132" s="202"/>
      <c r="K132" s="202"/>
      <c r="L132" s="212">
        <v>125.52</v>
      </c>
      <c r="M132" s="212">
        <v>104.78000000000002</v>
      </c>
      <c r="N132" s="212"/>
      <c r="O132" s="203">
        <v>6694.5846000000001</v>
      </c>
      <c r="P132" s="212">
        <v>83336.741300000052</v>
      </c>
      <c r="Q132" s="202"/>
      <c r="R132" s="202"/>
      <c r="T132" s="190"/>
      <c r="U132" s="190">
        <v>43659.830000000067</v>
      </c>
      <c r="V132" s="212">
        <v>39676.911299999985</v>
      </c>
    </row>
    <row r="133" spans="1:23" s="192" customFormat="1" x14ac:dyDescent="0.2">
      <c r="A133" s="227">
        <v>94</v>
      </c>
      <c r="B133" s="192">
        <v>42576</v>
      </c>
      <c r="C133" s="217"/>
      <c r="D133" s="237">
        <v>88.49</v>
      </c>
      <c r="E133" s="217"/>
      <c r="F133" s="218">
        <v>3.5000000000000003E-2</v>
      </c>
      <c r="G133" s="219">
        <v>243.19</v>
      </c>
      <c r="I133" s="212"/>
      <c r="J133" s="212"/>
      <c r="K133" s="212"/>
      <c r="L133" s="212">
        <v>127.34</v>
      </c>
      <c r="M133" s="212">
        <v>115.85</v>
      </c>
      <c r="N133" s="212"/>
      <c r="O133" s="220">
        <v>331.71499999999997</v>
      </c>
      <c r="P133" s="212">
        <v>83668.456300000049</v>
      </c>
      <c r="Q133" s="212"/>
      <c r="R133" s="212"/>
      <c r="T133" s="221"/>
      <c r="U133" s="190">
        <v>43787.170000000064</v>
      </c>
      <c r="V133" s="212">
        <v>39881.286299999985</v>
      </c>
    </row>
    <row r="134" spans="1:23" x14ac:dyDescent="0.2">
      <c r="A134" s="193">
        <v>95</v>
      </c>
      <c r="B134" s="188">
        <v>42607</v>
      </c>
      <c r="C134" s="205"/>
      <c r="D134" s="237">
        <v>32534.89</v>
      </c>
      <c r="E134" s="205"/>
      <c r="F134" s="222">
        <v>3.5000000000000003E-2</v>
      </c>
      <c r="G134" s="204">
        <v>291.48</v>
      </c>
      <c r="I134" s="202"/>
      <c r="J134" s="202"/>
      <c r="K134" s="202"/>
      <c r="L134" s="212">
        <v>127.71</v>
      </c>
      <c r="M134" s="212">
        <v>163.77000000000004</v>
      </c>
      <c r="N134" s="212"/>
      <c r="O134" s="203">
        <v>32826.404999999999</v>
      </c>
      <c r="P134" s="212">
        <v>116494.86130000005</v>
      </c>
      <c r="Q134" s="202"/>
      <c r="R134" s="202"/>
      <c r="T134" s="190"/>
      <c r="U134" s="190">
        <v>43914.880000000063</v>
      </c>
      <c r="V134" s="212">
        <v>72579.981299999985</v>
      </c>
    </row>
    <row r="135" spans="1:23" x14ac:dyDescent="0.2">
      <c r="A135" s="193">
        <v>96</v>
      </c>
      <c r="B135" s="188">
        <v>42637</v>
      </c>
      <c r="C135" s="205"/>
      <c r="D135" s="237">
        <v>486.7</v>
      </c>
      <c r="E135" s="205"/>
      <c r="F135" s="222">
        <v>3.5000000000000003E-2</v>
      </c>
      <c r="G135" s="204">
        <v>340.49</v>
      </c>
      <c r="I135" s="202"/>
      <c r="J135" s="202"/>
      <c r="K135" s="202"/>
      <c r="L135" s="212">
        <v>128.09</v>
      </c>
      <c r="M135" s="212">
        <v>212.4</v>
      </c>
      <c r="N135" s="212"/>
      <c r="O135" s="203">
        <v>827.22500000000002</v>
      </c>
      <c r="P135" s="212">
        <v>117322.08630000005</v>
      </c>
      <c r="Q135" s="202"/>
      <c r="R135" s="202"/>
      <c r="T135" s="190"/>
      <c r="U135" s="190">
        <v>44042.970000000059</v>
      </c>
      <c r="V135" s="212">
        <v>73279.116299999994</v>
      </c>
    </row>
    <row r="136" spans="1:23" x14ac:dyDescent="0.2">
      <c r="A136" s="193">
        <v>97</v>
      </c>
      <c r="B136" s="188">
        <v>42668</v>
      </c>
      <c r="C136" s="205"/>
      <c r="D136" s="237">
        <v>2039.23</v>
      </c>
      <c r="E136" s="205"/>
      <c r="F136" s="222">
        <v>3.5000000000000003E-2</v>
      </c>
      <c r="G136" s="204">
        <v>345.16</v>
      </c>
      <c r="I136" s="202"/>
      <c r="J136" s="202"/>
      <c r="K136" s="202"/>
      <c r="L136" s="212">
        <v>128.46</v>
      </c>
      <c r="M136" s="212">
        <v>216.70000000000002</v>
      </c>
      <c r="N136" s="212"/>
      <c r="O136" s="203">
        <v>2384.4250000000002</v>
      </c>
      <c r="P136" s="212">
        <v>119706.51130000006</v>
      </c>
      <c r="Q136" s="202"/>
      <c r="R136" s="202"/>
      <c r="T136" s="190"/>
      <c r="U136" s="190">
        <v>44171.430000000058</v>
      </c>
      <c r="V136" s="212">
        <v>75535.081299999991</v>
      </c>
    </row>
    <row r="137" spans="1:23" x14ac:dyDescent="0.2">
      <c r="A137" s="193">
        <v>98</v>
      </c>
      <c r="B137" s="188">
        <v>42686</v>
      </c>
      <c r="C137" s="225" t="s">
        <v>172</v>
      </c>
      <c r="D137" s="237">
        <v>29595.38</v>
      </c>
      <c r="E137" s="228">
        <v>-44171.430000000058</v>
      </c>
      <c r="F137" s="222">
        <v>3.5000000000000003E-2</v>
      </c>
      <c r="G137" s="204">
        <v>263.47000000000003</v>
      </c>
      <c r="I137" s="202"/>
      <c r="J137" s="202"/>
      <c r="K137" s="202"/>
      <c r="L137" s="212"/>
      <c r="M137" s="212">
        <v>263.47000000000003</v>
      </c>
      <c r="N137" s="212"/>
      <c r="O137" s="203">
        <v>-14312.580000000058</v>
      </c>
      <c r="P137" s="212">
        <v>105393.9313</v>
      </c>
      <c r="Q137" s="202"/>
      <c r="R137" s="202"/>
      <c r="T137" s="190"/>
      <c r="U137" s="190"/>
      <c r="V137" s="212">
        <v>105393.9313</v>
      </c>
    </row>
    <row r="138" spans="1:23" ht="13.5" thickBot="1" x14ac:dyDescent="0.25">
      <c r="A138" s="193">
        <v>99</v>
      </c>
      <c r="B138" s="188">
        <v>42717</v>
      </c>
      <c r="C138" s="205"/>
      <c r="D138" s="239">
        <v>2006.61</v>
      </c>
      <c r="E138" s="207"/>
      <c r="F138" s="226">
        <v>3.5000000000000003E-2</v>
      </c>
      <c r="G138" s="209">
        <v>310.33</v>
      </c>
      <c r="H138" s="207"/>
      <c r="I138" s="209"/>
      <c r="J138" s="209"/>
      <c r="K138" s="209"/>
      <c r="L138" s="209"/>
      <c r="M138" s="209">
        <v>310.33</v>
      </c>
      <c r="N138" s="209"/>
      <c r="O138" s="216">
        <v>2316.94</v>
      </c>
      <c r="P138" s="216">
        <v>107710.8713</v>
      </c>
      <c r="Q138" s="209"/>
      <c r="R138" s="209"/>
      <c r="S138" s="207"/>
      <c r="T138" s="214"/>
      <c r="U138" s="214"/>
      <c r="V138" s="216">
        <v>107710.8713</v>
      </c>
      <c r="W138" s="207"/>
    </row>
    <row r="139" spans="1:23" x14ac:dyDescent="0.2">
      <c r="A139" s="193">
        <v>100</v>
      </c>
      <c r="B139" s="188">
        <v>42748</v>
      </c>
      <c r="C139" s="205"/>
      <c r="D139" s="237">
        <v>136.31</v>
      </c>
      <c r="E139" s="205"/>
      <c r="F139" s="222">
        <v>3.5000000000000003E-2</v>
      </c>
      <c r="G139" s="204">
        <v>314.36</v>
      </c>
      <c r="I139" s="202"/>
      <c r="J139" s="202"/>
      <c r="K139" s="202"/>
      <c r="L139" s="212"/>
      <c r="M139" s="212">
        <v>314.16000000000003</v>
      </c>
      <c r="N139" s="212">
        <v>0.19999999999998863</v>
      </c>
      <c r="O139" s="203">
        <v>450.67</v>
      </c>
      <c r="P139" s="212">
        <v>108161.5413</v>
      </c>
      <c r="Q139" s="202"/>
      <c r="R139" s="202"/>
      <c r="T139" s="190"/>
      <c r="U139" s="190"/>
      <c r="V139" s="190">
        <v>108025.0313</v>
      </c>
      <c r="W139" s="212">
        <v>136.50999999999476</v>
      </c>
    </row>
    <row r="140" spans="1:23" x14ac:dyDescent="0.2">
      <c r="A140" s="193">
        <v>101</v>
      </c>
      <c r="B140" s="188">
        <v>42779</v>
      </c>
      <c r="C140" s="205"/>
      <c r="D140" s="237">
        <v>0</v>
      </c>
      <c r="E140" s="205"/>
      <c r="F140" s="222">
        <v>3.5000000000000003E-2</v>
      </c>
      <c r="G140" s="204">
        <v>315.47000000000003</v>
      </c>
      <c r="I140" s="202"/>
      <c r="J140" s="202"/>
      <c r="K140" s="202"/>
      <c r="L140" s="212"/>
      <c r="M140" s="212">
        <v>315.07</v>
      </c>
      <c r="N140" s="212">
        <v>0.40000000000003411</v>
      </c>
      <c r="O140" s="203">
        <v>315.47000000000003</v>
      </c>
      <c r="P140" s="212">
        <v>108477.0113</v>
      </c>
      <c r="Q140" s="202"/>
      <c r="R140" s="202"/>
      <c r="T140" s="190"/>
      <c r="U140" s="190"/>
      <c r="V140" s="190">
        <v>108340.10130000001</v>
      </c>
      <c r="W140" s="212">
        <v>136.90999999998894</v>
      </c>
    </row>
    <row r="141" spans="1:23" x14ac:dyDescent="0.2">
      <c r="A141" s="193">
        <v>102</v>
      </c>
      <c r="B141" s="188">
        <v>42810</v>
      </c>
      <c r="C141" s="205"/>
      <c r="D141" s="237">
        <v>638.37</v>
      </c>
      <c r="E141" s="205"/>
      <c r="F141" s="222">
        <v>3.5000000000000003E-2</v>
      </c>
      <c r="G141" s="204">
        <v>317.32</v>
      </c>
      <c r="I141" s="202"/>
      <c r="J141" s="202"/>
      <c r="K141" s="202"/>
      <c r="L141" s="212"/>
      <c r="M141" s="212">
        <v>315.99</v>
      </c>
      <c r="N141" s="212">
        <v>1.3299999999999841</v>
      </c>
      <c r="O141" s="203">
        <v>955.69</v>
      </c>
      <c r="P141" s="212">
        <v>109432.7013</v>
      </c>
      <c r="Q141" s="202"/>
      <c r="R141" s="202"/>
      <c r="T141" s="190"/>
      <c r="U141" s="190"/>
      <c r="V141" s="190">
        <v>108656.09130000001</v>
      </c>
      <c r="W141" s="212">
        <v>776.60999999998603</v>
      </c>
    </row>
    <row r="142" spans="1:23" x14ac:dyDescent="0.2">
      <c r="A142" s="193">
        <v>103</v>
      </c>
      <c r="B142" s="188">
        <v>42841</v>
      </c>
      <c r="C142" s="205"/>
      <c r="D142" s="237">
        <v>20221.509999999998</v>
      </c>
      <c r="E142" s="205"/>
      <c r="F142" s="222">
        <v>3.7100000000000001E-2</v>
      </c>
      <c r="G142" s="204">
        <v>369.59</v>
      </c>
      <c r="I142" s="202"/>
      <c r="J142" s="202"/>
      <c r="K142" s="202"/>
      <c r="L142" s="212"/>
      <c r="M142" s="212">
        <v>335.93</v>
      </c>
      <c r="N142" s="212">
        <v>33.659999999999968</v>
      </c>
      <c r="O142" s="203">
        <v>20591.099999999999</v>
      </c>
      <c r="P142" s="212">
        <v>130023.80129999999</v>
      </c>
      <c r="Q142" s="202"/>
      <c r="R142" s="202"/>
      <c r="T142" s="190"/>
      <c r="U142" s="190"/>
      <c r="V142" s="190">
        <v>108992.02130000001</v>
      </c>
      <c r="W142" s="212">
        <v>21031.779999999984</v>
      </c>
    </row>
    <row r="143" spans="1:23" x14ac:dyDescent="0.2">
      <c r="A143" s="193">
        <v>104</v>
      </c>
      <c r="B143" s="188">
        <v>42872</v>
      </c>
      <c r="C143" s="205"/>
      <c r="D143" s="237">
        <v>457.3</v>
      </c>
      <c r="E143" s="205"/>
      <c r="F143" s="222">
        <v>3.7100000000000001E-2</v>
      </c>
      <c r="G143" s="204">
        <v>402.7</v>
      </c>
      <c r="I143" s="202"/>
      <c r="J143" s="202"/>
      <c r="K143" s="202"/>
      <c r="L143" s="212"/>
      <c r="M143" s="212">
        <v>336.97</v>
      </c>
      <c r="N143" s="212">
        <v>65.729999999999961</v>
      </c>
      <c r="O143" s="203">
        <v>860</v>
      </c>
      <c r="P143" s="212">
        <v>130883.80129999999</v>
      </c>
      <c r="Q143" s="202"/>
      <c r="R143" s="202"/>
      <c r="T143" s="190"/>
      <c r="U143" s="190"/>
      <c r="V143" s="190">
        <v>109328.99130000001</v>
      </c>
      <c r="W143" s="212">
        <v>21554.809999999983</v>
      </c>
    </row>
    <row r="144" spans="1:23" x14ac:dyDescent="0.2">
      <c r="A144" s="193">
        <v>105</v>
      </c>
      <c r="B144" s="188">
        <v>42903</v>
      </c>
      <c r="C144" s="205"/>
      <c r="D144" s="237">
        <v>30.65</v>
      </c>
      <c r="E144" s="205"/>
      <c r="F144" s="222">
        <v>3.7100000000000001E-2</v>
      </c>
      <c r="G144" s="204">
        <v>404.7</v>
      </c>
      <c r="I144" s="202"/>
      <c r="J144" s="202"/>
      <c r="K144" s="202"/>
      <c r="L144" s="212"/>
      <c r="M144" s="212">
        <v>338.01</v>
      </c>
      <c r="N144" s="212">
        <v>66.69</v>
      </c>
      <c r="O144" s="203">
        <v>435.34999999999997</v>
      </c>
      <c r="P144" s="212">
        <v>131319.1513</v>
      </c>
      <c r="Q144" s="202"/>
      <c r="R144" s="202"/>
      <c r="T144" s="190"/>
      <c r="U144" s="190"/>
      <c r="V144" s="190">
        <v>109667.0013</v>
      </c>
      <c r="W144" s="212">
        <v>21652.149999999994</v>
      </c>
    </row>
    <row r="145" spans="1:23" x14ac:dyDescent="0.2">
      <c r="A145" s="193">
        <v>106</v>
      </c>
      <c r="B145" s="188">
        <v>42934</v>
      </c>
      <c r="C145" s="229" t="s">
        <v>173</v>
      </c>
      <c r="D145" s="237">
        <v>138.77000000000001</v>
      </c>
      <c r="E145" s="230">
        <v>-1.2</v>
      </c>
      <c r="F145" s="222">
        <v>3.9600000000000003E-2</v>
      </c>
      <c r="G145" s="204">
        <v>433.58</v>
      </c>
      <c r="I145" s="202"/>
      <c r="J145" s="202"/>
      <c r="K145" s="202"/>
      <c r="L145" s="212"/>
      <c r="M145" s="212">
        <v>361.9</v>
      </c>
      <c r="N145" s="212">
        <v>71.680000000000007</v>
      </c>
      <c r="O145" s="203">
        <v>571.15</v>
      </c>
      <c r="P145" s="212">
        <v>131890.30129999999</v>
      </c>
      <c r="Q145" s="202"/>
      <c r="R145" s="202"/>
      <c r="T145" s="190"/>
      <c r="U145" s="190"/>
      <c r="V145" s="190">
        <v>110028.9013</v>
      </c>
      <c r="W145" s="212">
        <v>21861.399999999994</v>
      </c>
    </row>
    <row r="146" spans="1:23" x14ac:dyDescent="0.2">
      <c r="A146" s="193">
        <v>107</v>
      </c>
      <c r="B146" s="188">
        <v>42965</v>
      </c>
      <c r="C146" s="205"/>
      <c r="D146" s="237">
        <v>46637.86</v>
      </c>
      <c r="E146" s="205"/>
      <c r="F146" s="222">
        <v>3.9600000000000003E-2</v>
      </c>
      <c r="G146" s="204">
        <v>512.19000000000005</v>
      </c>
      <c r="I146" s="202"/>
      <c r="J146" s="202"/>
      <c r="K146" s="202"/>
      <c r="L146" s="212"/>
      <c r="M146" s="212">
        <v>363.1</v>
      </c>
      <c r="N146" s="212">
        <v>149.09000000000003</v>
      </c>
      <c r="O146" s="203">
        <v>47150.05</v>
      </c>
      <c r="P146" s="212">
        <v>179040.35129999998</v>
      </c>
      <c r="Q146" s="202"/>
      <c r="R146" s="202"/>
      <c r="T146" s="190"/>
      <c r="U146" s="190"/>
      <c r="V146" s="190">
        <v>110392.0013</v>
      </c>
      <c r="W146" s="212">
        <v>68648.349999999977</v>
      </c>
    </row>
    <row r="147" spans="1:23" x14ac:dyDescent="0.2">
      <c r="A147" s="193">
        <v>108</v>
      </c>
      <c r="B147" s="188">
        <v>42996</v>
      </c>
      <c r="C147" s="205"/>
      <c r="D147" s="237"/>
      <c r="E147" s="205"/>
      <c r="F147" s="222">
        <v>3.9600000000000003E-2</v>
      </c>
      <c r="G147" s="204">
        <v>590.83000000000004</v>
      </c>
      <c r="I147" s="202"/>
      <c r="J147" s="202"/>
      <c r="K147" s="202"/>
      <c r="L147" s="212"/>
      <c r="M147" s="212">
        <v>364.29</v>
      </c>
      <c r="N147" s="212">
        <v>226.54000000000002</v>
      </c>
      <c r="O147" s="203">
        <v>590.83000000000004</v>
      </c>
      <c r="P147" s="212">
        <v>179631.18129999997</v>
      </c>
      <c r="Q147" s="202"/>
      <c r="R147" s="202"/>
      <c r="T147" s="190"/>
      <c r="U147" s="190"/>
      <c r="V147" s="190">
        <v>110756.2913</v>
      </c>
      <c r="W147" s="212">
        <v>68874.88999999997</v>
      </c>
    </row>
    <row r="148" spans="1:23" x14ac:dyDescent="0.2">
      <c r="A148" s="193">
        <v>109</v>
      </c>
      <c r="B148" s="188">
        <v>43027</v>
      </c>
      <c r="C148" s="205"/>
      <c r="D148" s="237"/>
      <c r="E148" s="205"/>
      <c r="F148" s="222">
        <v>3.9600000000000003E-2</v>
      </c>
      <c r="G148" s="204">
        <v>592.78</v>
      </c>
      <c r="I148" s="202"/>
      <c r="J148" s="202"/>
      <c r="K148" s="202"/>
      <c r="L148" s="212"/>
      <c r="M148" s="212">
        <v>365.5</v>
      </c>
      <c r="N148" s="212">
        <v>227.27999999999997</v>
      </c>
      <c r="O148" s="203">
        <v>592.78</v>
      </c>
      <c r="P148" s="212">
        <v>180223.96129999997</v>
      </c>
      <c r="Q148" s="202"/>
      <c r="R148" s="202"/>
      <c r="T148" s="190"/>
      <c r="U148" s="190"/>
      <c r="V148" s="190">
        <v>111121.7913</v>
      </c>
      <c r="W148" s="212">
        <v>69102.169999999969</v>
      </c>
    </row>
    <row r="149" spans="1:23" x14ac:dyDescent="0.2">
      <c r="A149" s="193">
        <v>110</v>
      </c>
      <c r="C149" s="205"/>
      <c r="D149" s="237"/>
      <c r="E149" s="205"/>
      <c r="G149" s="204"/>
      <c r="I149" s="202"/>
      <c r="J149" s="202"/>
      <c r="K149" s="202"/>
      <c r="L149" s="202"/>
      <c r="M149" s="202"/>
      <c r="N149" s="202"/>
      <c r="O149" s="203"/>
      <c r="P149" s="212"/>
      <c r="Q149" s="202"/>
      <c r="R149" s="202"/>
      <c r="U149" s="190"/>
    </row>
    <row r="150" spans="1:23" x14ac:dyDescent="0.2">
      <c r="A150" s="193">
        <v>111</v>
      </c>
      <c r="B150" s="231" t="s">
        <v>174</v>
      </c>
      <c r="I150" s="235"/>
      <c r="J150" s="235"/>
      <c r="K150" s="235"/>
      <c r="L150" s="235"/>
      <c r="M150" s="235"/>
      <c r="N150" s="235"/>
      <c r="P150" s="232"/>
    </row>
    <row r="151" spans="1:23" x14ac:dyDescent="0.2">
      <c r="A151" s="193">
        <v>112</v>
      </c>
      <c r="I151" s="235"/>
      <c r="J151" s="235"/>
      <c r="K151" s="235"/>
      <c r="L151" s="235"/>
      <c r="M151" s="235"/>
      <c r="N151" s="235"/>
      <c r="P151" s="232"/>
    </row>
    <row r="152" spans="1:23" x14ac:dyDescent="0.2">
      <c r="A152" s="193">
        <v>113</v>
      </c>
      <c r="B152" s="233" t="s">
        <v>175</v>
      </c>
    </row>
    <row r="153" spans="1:23" x14ac:dyDescent="0.2">
      <c r="A153" s="193">
        <v>114</v>
      </c>
      <c r="B153" s="200" t="s">
        <v>177</v>
      </c>
      <c r="F153" s="101"/>
      <c r="G153" s="101"/>
    </row>
    <row r="154" spans="1:23" x14ac:dyDescent="0.2">
      <c r="A154" s="193">
        <v>115</v>
      </c>
      <c r="B154" s="234" t="s">
        <v>176</v>
      </c>
      <c r="F154" s="101"/>
      <c r="G154" s="101"/>
      <c r="P154" s="190"/>
    </row>
    <row r="155" spans="1:23" x14ac:dyDescent="0.2">
      <c r="A155" s="193">
        <v>116</v>
      </c>
      <c r="B155" s="234" t="s">
        <v>178</v>
      </c>
      <c r="D155" s="192"/>
      <c r="E155" s="192"/>
      <c r="F155" s="192"/>
      <c r="G155" s="192"/>
      <c r="H155" s="192"/>
      <c r="I155" s="192"/>
      <c r="J155" s="192"/>
      <c r="K155" s="192"/>
      <c r="L155" s="192"/>
      <c r="M155" s="192"/>
      <c r="N155" s="192"/>
      <c r="O155" s="192"/>
      <c r="P155" s="221"/>
      <c r="Q155" s="192"/>
      <c r="R155" s="192"/>
      <c r="S155" s="192"/>
    </row>
  </sheetData>
  <pageMargins left="0.7" right="0.7" top="0.75" bottom="0.75" header="0.3" footer="0.3"/>
  <pageSetup scale="66"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9"/>
  <sheetViews>
    <sheetView showGridLines="0" zoomScaleNormal="100" workbookViewId="0">
      <selection activeCell="I1" sqref="I1:J2"/>
    </sheetView>
  </sheetViews>
  <sheetFormatPr defaultColWidth="7.85546875" defaultRowHeight="12.75" x14ac:dyDescent="0.2"/>
  <cols>
    <col min="1" max="1" width="4" style="187" customWidth="1"/>
    <col min="2" max="2" width="13.42578125" style="188" customWidth="1"/>
    <col min="3" max="3" width="9" style="188" customWidth="1"/>
    <col min="4" max="4" width="16.140625" style="188" customWidth="1"/>
    <col min="5" max="10" width="13.42578125" style="188" customWidth="1"/>
    <col min="11" max="11" width="13.42578125" style="242" customWidth="1"/>
    <col min="12" max="20" width="13.42578125" style="188" customWidth="1"/>
    <col min="21" max="16384" width="7.85546875" style="188"/>
  </cols>
  <sheetData>
    <row r="1" spans="1:10" x14ac:dyDescent="0.2">
      <c r="B1" s="188" t="s">
        <v>142</v>
      </c>
      <c r="D1" s="188" t="s">
        <v>143</v>
      </c>
      <c r="I1" s="2" t="s">
        <v>209</v>
      </c>
      <c r="J1" s="3"/>
    </row>
    <row r="2" spans="1:10" x14ac:dyDescent="0.2">
      <c r="B2" s="188" t="s">
        <v>144</v>
      </c>
      <c r="D2" s="188" t="s">
        <v>88</v>
      </c>
      <c r="I2" s="2" t="s">
        <v>208</v>
      </c>
      <c r="J2" s="3"/>
    </row>
    <row r="3" spans="1:10" x14ac:dyDescent="0.2">
      <c r="B3" s="188" t="s">
        <v>145</v>
      </c>
      <c r="D3" s="189" t="s">
        <v>179</v>
      </c>
    </row>
    <row r="4" spans="1:10" x14ac:dyDescent="0.2">
      <c r="B4" s="188" t="s">
        <v>147</v>
      </c>
      <c r="D4" s="191">
        <v>186315</v>
      </c>
    </row>
    <row r="5" spans="1:10" x14ac:dyDescent="0.2">
      <c r="D5" s="192" t="s">
        <v>148</v>
      </c>
    </row>
    <row r="6" spans="1:10" x14ac:dyDescent="0.2">
      <c r="D6" s="192" t="s">
        <v>149</v>
      </c>
    </row>
    <row r="7" spans="1:10" x14ac:dyDescent="0.2">
      <c r="D7" s="192"/>
    </row>
    <row r="8" spans="1:10" x14ac:dyDescent="0.2">
      <c r="A8" s="193">
        <v>1</v>
      </c>
      <c r="B8" s="188" t="s">
        <v>150</v>
      </c>
      <c r="D8" s="192"/>
      <c r="F8" s="194"/>
      <c r="G8" s="194"/>
    </row>
    <row r="9" spans="1:10" x14ac:dyDescent="0.2">
      <c r="A9" s="193">
        <v>2</v>
      </c>
      <c r="D9" s="192"/>
      <c r="F9" s="194"/>
      <c r="G9" s="194"/>
    </row>
    <row r="10" spans="1:10" x14ac:dyDescent="0.2">
      <c r="A10" s="193">
        <v>3</v>
      </c>
      <c r="B10" s="194"/>
      <c r="C10" s="194"/>
      <c r="D10" s="194"/>
      <c r="E10" s="194"/>
      <c r="F10" s="194" t="s">
        <v>121</v>
      </c>
      <c r="G10" s="194"/>
      <c r="H10" s="194"/>
      <c r="I10" s="194"/>
    </row>
    <row r="11" spans="1:10" x14ac:dyDescent="0.2">
      <c r="A11" s="193">
        <v>4</v>
      </c>
      <c r="B11" s="198" t="s">
        <v>152</v>
      </c>
      <c r="C11" s="198" t="s">
        <v>153</v>
      </c>
      <c r="D11" s="198" t="s">
        <v>154</v>
      </c>
      <c r="E11" s="198" t="s">
        <v>155</v>
      </c>
      <c r="F11" s="198" t="s">
        <v>21</v>
      </c>
      <c r="G11" s="198" t="s">
        <v>121</v>
      </c>
      <c r="H11" s="198" t="s">
        <v>130</v>
      </c>
      <c r="I11" s="198" t="s">
        <v>124</v>
      </c>
    </row>
    <row r="12" spans="1:10" x14ac:dyDescent="0.2">
      <c r="A12" s="193">
        <v>5</v>
      </c>
      <c r="B12" s="194" t="s">
        <v>156</v>
      </c>
      <c r="C12" s="194" t="s">
        <v>157</v>
      </c>
      <c r="D12" s="194" t="s">
        <v>158</v>
      </c>
      <c r="E12" s="194" t="s">
        <v>159</v>
      </c>
      <c r="F12" s="194" t="s">
        <v>160</v>
      </c>
      <c r="G12" s="194" t="s">
        <v>161</v>
      </c>
      <c r="H12" s="194" t="s">
        <v>165</v>
      </c>
      <c r="I12" s="194" t="s">
        <v>180</v>
      </c>
      <c r="J12" s="194"/>
    </row>
    <row r="13" spans="1:10" x14ac:dyDescent="0.2">
      <c r="A13" s="193">
        <v>6</v>
      </c>
      <c r="F13" s="194"/>
      <c r="G13" s="194"/>
    </row>
    <row r="14" spans="1:10" x14ac:dyDescent="0.2">
      <c r="A14" s="193">
        <v>7</v>
      </c>
      <c r="B14" s="200" t="s">
        <v>170</v>
      </c>
      <c r="D14" s="196"/>
      <c r="E14" s="196"/>
      <c r="F14" s="196"/>
      <c r="G14" s="196"/>
      <c r="H14" s="196"/>
      <c r="I14" s="196"/>
    </row>
    <row r="15" spans="1:10" hidden="1" x14ac:dyDescent="0.2">
      <c r="A15" s="193">
        <v>8</v>
      </c>
      <c r="B15" s="201">
        <v>40478</v>
      </c>
      <c r="D15" s="196"/>
      <c r="E15" s="196"/>
      <c r="F15" s="202"/>
      <c r="G15" s="202"/>
      <c r="H15" s="196"/>
      <c r="I15" s="196">
        <v>0</v>
      </c>
    </row>
    <row r="16" spans="1:10" hidden="1" x14ac:dyDescent="0.2">
      <c r="A16" s="193">
        <v>9</v>
      </c>
      <c r="B16" s="201">
        <v>40508</v>
      </c>
      <c r="D16" s="196">
        <v>-1955.31</v>
      </c>
      <c r="E16" s="196">
        <v>61351.825000000004</v>
      </c>
      <c r="F16" s="243">
        <v>3.2500000000000001E-2</v>
      </c>
      <c r="G16" s="202">
        <v>-2.65</v>
      </c>
      <c r="H16" s="196">
        <v>59393.897500000006</v>
      </c>
      <c r="I16" s="202">
        <v>59393.897500000006</v>
      </c>
    </row>
    <row r="17" spans="1:9" hidden="1" x14ac:dyDescent="0.2">
      <c r="A17" s="193">
        <v>10</v>
      </c>
      <c r="B17" s="201">
        <v>40539</v>
      </c>
      <c r="D17" s="196">
        <v>-9024.81</v>
      </c>
      <c r="E17" s="196">
        <v>166.16</v>
      </c>
      <c r="F17" s="243">
        <v>3.2500000000000001E-2</v>
      </c>
      <c r="G17" s="202">
        <v>149.09</v>
      </c>
      <c r="H17" s="196">
        <v>-8709.5275000000001</v>
      </c>
      <c r="I17" s="202">
        <v>50684.37000000001</v>
      </c>
    </row>
    <row r="18" spans="1:9" hidden="1" x14ac:dyDescent="0.2">
      <c r="A18" s="193">
        <v>11</v>
      </c>
      <c r="B18" s="201">
        <v>40570</v>
      </c>
      <c r="D18" s="196">
        <v>-10677.23</v>
      </c>
      <c r="E18" s="196"/>
      <c r="F18" s="243">
        <v>3.2500000000000001E-2</v>
      </c>
      <c r="G18" s="202">
        <v>122.81</v>
      </c>
      <c r="H18" s="196">
        <v>-10554.387500000001</v>
      </c>
      <c r="I18" s="202">
        <v>40129.982500000013</v>
      </c>
    </row>
    <row r="19" spans="1:9" hidden="1" x14ac:dyDescent="0.2">
      <c r="A19" s="193">
        <v>12</v>
      </c>
      <c r="B19" s="201">
        <v>40598</v>
      </c>
      <c r="D19" s="196">
        <v>-8457.7000000000007</v>
      </c>
      <c r="E19" s="196"/>
      <c r="F19" s="243">
        <v>3.2500000000000001E-2</v>
      </c>
      <c r="G19" s="202">
        <v>97.23</v>
      </c>
      <c r="H19" s="196">
        <v>-8360.4375000000018</v>
      </c>
      <c r="I19" s="202">
        <v>31769.545000000013</v>
      </c>
    </row>
    <row r="20" spans="1:9" hidden="1" x14ac:dyDescent="0.2">
      <c r="A20" s="193">
        <v>13</v>
      </c>
      <c r="B20" s="201">
        <v>40629</v>
      </c>
      <c r="D20" s="196">
        <v>-8841.5300000000007</v>
      </c>
      <c r="E20" s="196"/>
      <c r="F20" s="243">
        <v>3.2500000000000001E-2</v>
      </c>
      <c r="G20" s="202">
        <v>74.069999999999993</v>
      </c>
      <c r="H20" s="196">
        <v>-8767.4275000000016</v>
      </c>
      <c r="I20" s="202">
        <v>23002.117500000011</v>
      </c>
    </row>
    <row r="21" spans="1:9" hidden="1" x14ac:dyDescent="0.2">
      <c r="A21" s="193">
        <v>14</v>
      </c>
      <c r="B21" s="201">
        <v>40659</v>
      </c>
      <c r="D21" s="196">
        <v>-6561.29</v>
      </c>
      <c r="E21" s="196"/>
      <c r="F21" s="243">
        <v>3.2500000000000001E-2</v>
      </c>
      <c r="G21" s="202">
        <v>53.41</v>
      </c>
      <c r="H21" s="196">
        <v>-6507.8474999999999</v>
      </c>
      <c r="I21" s="202">
        <v>16494.270000000011</v>
      </c>
    </row>
    <row r="22" spans="1:9" hidden="1" x14ac:dyDescent="0.2">
      <c r="A22" s="193">
        <v>15</v>
      </c>
      <c r="B22" s="201">
        <v>40690</v>
      </c>
      <c r="D22" s="196">
        <v>-5102.21</v>
      </c>
      <c r="E22" s="196"/>
      <c r="F22" s="243">
        <v>3.2500000000000001E-2</v>
      </c>
      <c r="G22" s="202">
        <v>37.76</v>
      </c>
      <c r="H22" s="196">
        <v>-5064.4174999999996</v>
      </c>
      <c r="I22" s="202">
        <v>11429.852500000012</v>
      </c>
    </row>
    <row r="23" spans="1:9" hidden="1" x14ac:dyDescent="0.2">
      <c r="A23" s="193">
        <v>16</v>
      </c>
      <c r="B23" s="201">
        <v>40720</v>
      </c>
      <c r="D23" s="196">
        <v>-3161.7</v>
      </c>
      <c r="E23" s="196"/>
      <c r="F23" s="243">
        <v>3.2500000000000001E-2</v>
      </c>
      <c r="G23" s="202">
        <v>26.67</v>
      </c>
      <c r="H23" s="196">
        <v>-3134.9974999999999</v>
      </c>
      <c r="I23" s="202">
        <v>8294.8550000000123</v>
      </c>
    </row>
    <row r="24" spans="1:9" hidden="1" x14ac:dyDescent="0.2">
      <c r="A24" s="193">
        <v>17</v>
      </c>
      <c r="B24" s="201">
        <v>40751</v>
      </c>
      <c r="D24" s="196">
        <v>-2105.81</v>
      </c>
      <c r="E24" s="196"/>
      <c r="F24" s="243">
        <v>3.2500000000000001E-2</v>
      </c>
      <c r="G24" s="202">
        <v>19.61</v>
      </c>
      <c r="H24" s="196">
        <v>-2086.1675</v>
      </c>
      <c r="I24" s="202">
        <v>6208.6875000000127</v>
      </c>
    </row>
    <row r="25" spans="1:9" hidden="1" x14ac:dyDescent="0.2">
      <c r="A25" s="193">
        <v>18</v>
      </c>
      <c r="B25" s="201">
        <v>40781</v>
      </c>
      <c r="D25" s="196">
        <v>-1740.78</v>
      </c>
      <c r="E25" s="196"/>
      <c r="F25" s="243">
        <v>3.2500000000000001E-2</v>
      </c>
      <c r="G25" s="202">
        <v>14.46</v>
      </c>
      <c r="H25" s="196">
        <v>-1726.2874999999999</v>
      </c>
      <c r="I25" s="202">
        <v>4482.4000000000124</v>
      </c>
    </row>
    <row r="26" spans="1:9" hidden="1" x14ac:dyDescent="0.2">
      <c r="A26" s="193">
        <v>19</v>
      </c>
      <c r="B26" s="201">
        <v>40811</v>
      </c>
      <c r="D26" s="196">
        <v>-1795.46</v>
      </c>
      <c r="E26" s="196"/>
      <c r="F26" s="243">
        <v>3.2500000000000001E-2</v>
      </c>
      <c r="G26" s="202">
        <v>9.7100000000000009</v>
      </c>
      <c r="H26" s="196">
        <v>-1785.7175</v>
      </c>
      <c r="I26" s="202">
        <v>2696.6825000000126</v>
      </c>
    </row>
    <row r="27" spans="1:9" hidden="1" x14ac:dyDescent="0.2">
      <c r="A27" s="193">
        <v>20</v>
      </c>
      <c r="B27" s="201">
        <v>40842</v>
      </c>
      <c r="D27" s="203">
        <v>-2392.1000000000004</v>
      </c>
      <c r="E27" s="203"/>
      <c r="F27" s="243">
        <v>3.2500000000000001E-2</v>
      </c>
      <c r="G27" s="202">
        <v>4.0599999999999996</v>
      </c>
      <c r="H27" s="203">
        <v>-2388.0075000000006</v>
      </c>
      <c r="I27" s="202">
        <v>308.67500000001201</v>
      </c>
    </row>
    <row r="28" spans="1:9" hidden="1" x14ac:dyDescent="0.2">
      <c r="A28" s="193">
        <v>21</v>
      </c>
      <c r="B28" s="201">
        <v>40872</v>
      </c>
      <c r="D28" s="203">
        <v>-2761.85</v>
      </c>
      <c r="E28" s="203"/>
      <c r="F28" s="243">
        <v>3.2500000000000001E-2</v>
      </c>
      <c r="G28" s="202">
        <v>-2.9</v>
      </c>
      <c r="H28" s="196">
        <v>-2764.7175000000002</v>
      </c>
      <c r="I28" s="202">
        <v>-2456.0424999999882</v>
      </c>
    </row>
    <row r="29" spans="1:9" hidden="1" x14ac:dyDescent="0.2">
      <c r="A29" s="193">
        <v>22</v>
      </c>
      <c r="B29" s="201">
        <v>40903</v>
      </c>
      <c r="D29" s="203">
        <v>0</v>
      </c>
      <c r="E29" s="203"/>
      <c r="F29" s="243">
        <v>3.2500000000000001E-2</v>
      </c>
      <c r="G29" s="202">
        <v>0</v>
      </c>
      <c r="H29" s="196">
        <v>3.2500000000000001E-2</v>
      </c>
      <c r="I29" s="202">
        <v>-2456.0099999999884</v>
      </c>
    </row>
    <row r="30" spans="1:9" hidden="1" x14ac:dyDescent="0.2">
      <c r="A30" s="193">
        <v>23</v>
      </c>
      <c r="B30" s="201">
        <v>40934</v>
      </c>
      <c r="D30" s="203">
        <v>0</v>
      </c>
      <c r="E30" s="205"/>
      <c r="F30" s="243">
        <v>3.2500000000000001E-2</v>
      </c>
      <c r="G30" s="202">
        <v>0</v>
      </c>
      <c r="H30" s="196">
        <v>3.2500000000000001E-2</v>
      </c>
      <c r="I30" s="202">
        <v>-2455.9774999999886</v>
      </c>
    </row>
    <row r="31" spans="1:9" hidden="1" x14ac:dyDescent="0.2">
      <c r="A31" s="193">
        <v>24</v>
      </c>
      <c r="B31" s="201">
        <v>40963</v>
      </c>
      <c r="D31" s="203">
        <v>0</v>
      </c>
      <c r="F31" s="243">
        <v>3.2500000000000001E-2</v>
      </c>
      <c r="G31" s="202">
        <v>0</v>
      </c>
      <c r="H31" s="196">
        <v>3.2500000000000001E-2</v>
      </c>
      <c r="I31" s="202">
        <v>-2455.9449999999888</v>
      </c>
    </row>
    <row r="32" spans="1:9" hidden="1" x14ac:dyDescent="0.2">
      <c r="A32" s="193">
        <v>25</v>
      </c>
      <c r="B32" s="201">
        <v>40994</v>
      </c>
      <c r="D32" s="203">
        <v>0</v>
      </c>
      <c r="F32" s="243">
        <v>3.2500000000000001E-2</v>
      </c>
      <c r="G32" s="202">
        <v>0</v>
      </c>
      <c r="H32" s="196">
        <v>3.2500000000000001E-2</v>
      </c>
      <c r="I32" s="202">
        <v>-2455.912499999989</v>
      </c>
    </row>
    <row r="33" spans="1:9" hidden="1" x14ac:dyDescent="0.2">
      <c r="A33" s="193">
        <v>26</v>
      </c>
      <c r="B33" s="201">
        <v>41024</v>
      </c>
      <c r="D33" s="203">
        <v>0</v>
      </c>
      <c r="F33" s="243">
        <v>3.2500000000000001E-2</v>
      </c>
      <c r="G33" s="202">
        <v>0</v>
      </c>
      <c r="H33" s="196">
        <v>3.2500000000000001E-2</v>
      </c>
      <c r="I33" s="202">
        <v>-2455.8799999999892</v>
      </c>
    </row>
    <row r="34" spans="1:9" hidden="1" x14ac:dyDescent="0.2">
      <c r="A34" s="193">
        <v>27</v>
      </c>
      <c r="B34" s="201">
        <v>41055</v>
      </c>
      <c r="D34" s="203">
        <v>0</v>
      </c>
      <c r="F34" s="243">
        <v>3.2500000000000001E-2</v>
      </c>
      <c r="G34" s="202">
        <v>0</v>
      </c>
      <c r="H34" s="196">
        <v>3.2500000000000001E-2</v>
      </c>
      <c r="I34" s="202">
        <v>-2455.8474999999894</v>
      </c>
    </row>
    <row r="35" spans="1:9" hidden="1" x14ac:dyDescent="0.2">
      <c r="A35" s="193">
        <v>28</v>
      </c>
      <c r="B35" s="201">
        <v>41085</v>
      </c>
      <c r="D35" s="203">
        <v>0</v>
      </c>
      <c r="F35" s="243">
        <v>3.2500000000000001E-2</v>
      </c>
      <c r="G35" s="202">
        <v>0</v>
      </c>
      <c r="H35" s="196">
        <v>3.2500000000000001E-2</v>
      </c>
      <c r="I35" s="202">
        <v>-2455.8149999999896</v>
      </c>
    </row>
    <row r="36" spans="1:9" hidden="1" x14ac:dyDescent="0.2">
      <c r="A36" s="193">
        <v>29</v>
      </c>
      <c r="B36" s="201">
        <v>41116</v>
      </c>
      <c r="D36" s="203">
        <v>0</v>
      </c>
      <c r="F36" s="243">
        <v>3.2500000000000001E-2</v>
      </c>
      <c r="G36" s="202">
        <v>0</v>
      </c>
      <c r="H36" s="196">
        <v>3.2500000000000001E-2</v>
      </c>
      <c r="I36" s="202">
        <v>-2455.7824999999898</v>
      </c>
    </row>
    <row r="37" spans="1:9" hidden="1" x14ac:dyDescent="0.2">
      <c r="A37" s="193">
        <v>30</v>
      </c>
      <c r="B37" s="201">
        <v>41146</v>
      </c>
      <c r="D37" s="203">
        <v>0</v>
      </c>
      <c r="F37" s="243">
        <v>3.2500000000000001E-2</v>
      </c>
      <c r="G37" s="202">
        <v>0</v>
      </c>
      <c r="H37" s="196">
        <v>3.2500000000000001E-2</v>
      </c>
      <c r="I37" s="202">
        <v>-2455.74999999999</v>
      </c>
    </row>
    <row r="38" spans="1:9" hidden="1" x14ac:dyDescent="0.2">
      <c r="A38" s="193">
        <v>31</v>
      </c>
      <c r="B38" s="201">
        <v>41176</v>
      </c>
      <c r="D38" s="203">
        <v>0</v>
      </c>
      <c r="F38" s="243">
        <v>3.2500000000000001E-2</v>
      </c>
      <c r="G38" s="202">
        <v>0</v>
      </c>
      <c r="H38" s="196">
        <v>3.2500000000000001E-2</v>
      </c>
      <c r="I38" s="202">
        <v>-2455.7174999999902</v>
      </c>
    </row>
    <row r="39" spans="1:9" hidden="1" x14ac:dyDescent="0.2">
      <c r="A39" s="193">
        <v>32</v>
      </c>
      <c r="B39" s="201">
        <v>41207</v>
      </c>
      <c r="D39" s="203">
        <v>0</v>
      </c>
      <c r="F39" s="243">
        <v>3.2500000000000001E-2</v>
      </c>
      <c r="G39" s="202">
        <v>0</v>
      </c>
      <c r="H39" s="196">
        <v>3.2500000000000001E-2</v>
      </c>
      <c r="I39" s="202">
        <v>-2455.6849999999904</v>
      </c>
    </row>
    <row r="40" spans="1:9" hidden="1" x14ac:dyDescent="0.2">
      <c r="A40" s="193">
        <v>33</v>
      </c>
      <c r="B40" s="201">
        <v>41237</v>
      </c>
      <c r="C40" s="210">
        <v>1</v>
      </c>
      <c r="D40" s="203">
        <v>-2517.9300000000003</v>
      </c>
      <c r="E40" s="196">
        <v>82736.765000000014</v>
      </c>
      <c r="F40" s="243">
        <v>3.2500000000000001E-2</v>
      </c>
      <c r="G40" s="202">
        <v>220.67</v>
      </c>
      <c r="H40" s="196">
        <v>80439.53750000002</v>
      </c>
      <c r="I40" s="202">
        <v>77983.852500000037</v>
      </c>
    </row>
    <row r="41" spans="1:9" hidden="1" x14ac:dyDescent="0.2">
      <c r="A41" s="193">
        <v>34</v>
      </c>
      <c r="B41" s="201">
        <v>41268</v>
      </c>
      <c r="D41" s="203">
        <v>-10508.61</v>
      </c>
      <c r="E41" s="196"/>
      <c r="F41" s="243">
        <v>3.2500000000000001E-2</v>
      </c>
      <c r="G41" s="202">
        <v>196.98</v>
      </c>
      <c r="H41" s="196">
        <v>-10311.597500000002</v>
      </c>
      <c r="I41" s="202">
        <v>67672.255000000034</v>
      </c>
    </row>
    <row r="42" spans="1:9" hidden="1" x14ac:dyDescent="0.2">
      <c r="A42" s="193">
        <v>35</v>
      </c>
      <c r="B42" s="205">
        <v>41299</v>
      </c>
      <c r="D42" s="203">
        <v>-15782.220000000003</v>
      </c>
      <c r="F42" s="243">
        <v>3.2500000000000001E-2</v>
      </c>
      <c r="G42" s="202">
        <v>161.91</v>
      </c>
      <c r="H42" s="196">
        <v>-15620.277500000004</v>
      </c>
      <c r="I42" s="202">
        <v>52051.97750000003</v>
      </c>
    </row>
    <row r="43" spans="1:9" hidden="1" x14ac:dyDescent="0.2">
      <c r="A43" s="193">
        <v>36</v>
      </c>
      <c r="B43" s="201">
        <v>41327</v>
      </c>
      <c r="D43" s="203">
        <v>-12770.84</v>
      </c>
      <c r="F43" s="243">
        <v>3.2500000000000001E-2</v>
      </c>
      <c r="G43" s="202">
        <v>123.68</v>
      </c>
      <c r="H43" s="196">
        <v>-12647.127500000001</v>
      </c>
      <c r="I43" s="202">
        <v>39404.850000000028</v>
      </c>
    </row>
    <row r="44" spans="1:9" hidden="1" x14ac:dyDescent="0.2">
      <c r="A44" s="193">
        <v>37</v>
      </c>
      <c r="B44" s="201">
        <v>41358</v>
      </c>
      <c r="D44" s="238">
        <v>-10003.370000000003</v>
      </c>
      <c r="F44" s="243">
        <v>3.2500000000000001E-2</v>
      </c>
      <c r="G44" s="202">
        <v>93.18</v>
      </c>
      <c r="H44" s="196">
        <v>-9910.157500000003</v>
      </c>
      <c r="I44" s="202">
        <v>29494.692500000026</v>
      </c>
    </row>
    <row r="45" spans="1:9" hidden="1" x14ac:dyDescent="0.2">
      <c r="A45" s="193">
        <v>38</v>
      </c>
      <c r="B45" s="188">
        <v>41388</v>
      </c>
      <c r="D45" s="238">
        <v>-7132.2800000000016</v>
      </c>
      <c r="F45" s="243">
        <v>3.2500000000000001E-2</v>
      </c>
      <c r="G45" s="202">
        <v>70.22</v>
      </c>
      <c r="H45" s="196">
        <v>-7062.0275000000011</v>
      </c>
      <c r="I45" s="202">
        <v>22432.665000000026</v>
      </c>
    </row>
    <row r="46" spans="1:9" hidden="1" x14ac:dyDescent="0.2">
      <c r="A46" s="193">
        <v>39</v>
      </c>
      <c r="B46" s="188">
        <v>41419</v>
      </c>
      <c r="D46" s="238">
        <v>-4751.7800000000025</v>
      </c>
      <c r="F46" s="243">
        <v>3.2500000000000001E-2</v>
      </c>
      <c r="G46" s="202">
        <v>54.32</v>
      </c>
      <c r="H46" s="196">
        <v>-4697.4275000000025</v>
      </c>
      <c r="I46" s="202">
        <v>17735.237500000025</v>
      </c>
    </row>
    <row r="47" spans="1:9" hidden="1" x14ac:dyDescent="0.2">
      <c r="A47" s="193">
        <v>40</v>
      </c>
      <c r="B47" s="188">
        <v>41449</v>
      </c>
      <c r="D47" s="238">
        <v>-3715.93</v>
      </c>
      <c r="F47" s="243">
        <v>3.2500000000000001E-2</v>
      </c>
      <c r="G47" s="202">
        <v>43</v>
      </c>
      <c r="H47" s="196">
        <v>-3672.8975</v>
      </c>
      <c r="I47" s="202">
        <v>14062.340000000026</v>
      </c>
    </row>
    <row r="48" spans="1:9" hidden="1" x14ac:dyDescent="0.2">
      <c r="A48" s="193">
        <v>41</v>
      </c>
      <c r="B48" s="188">
        <v>41480</v>
      </c>
      <c r="D48" s="238">
        <v>-2679.96</v>
      </c>
      <c r="F48" s="243">
        <v>3.2500000000000001E-2</v>
      </c>
      <c r="G48" s="202">
        <v>34.46</v>
      </c>
      <c r="H48" s="196">
        <v>-2645.4675000000002</v>
      </c>
      <c r="I48" s="202">
        <v>11416.872500000025</v>
      </c>
    </row>
    <row r="49" spans="1:9" hidden="1" x14ac:dyDescent="0.2">
      <c r="A49" s="193">
        <v>42</v>
      </c>
      <c r="B49" s="188">
        <v>41511</v>
      </c>
      <c r="D49" s="238">
        <v>-2334.2399999999993</v>
      </c>
      <c r="F49" s="243">
        <v>3.2500000000000001E-2</v>
      </c>
      <c r="G49" s="202">
        <v>27.76</v>
      </c>
      <c r="H49" s="196">
        <v>-2306.4474999999993</v>
      </c>
      <c r="I49" s="202">
        <v>9110.4250000000247</v>
      </c>
    </row>
    <row r="50" spans="1:9" hidden="1" x14ac:dyDescent="0.2">
      <c r="A50" s="193">
        <v>43</v>
      </c>
      <c r="B50" s="188">
        <v>41541</v>
      </c>
      <c r="D50" s="238">
        <v>-2364.1199999999994</v>
      </c>
      <c r="F50" s="243">
        <v>3.2500000000000001E-2</v>
      </c>
      <c r="G50" s="202">
        <v>21.47</v>
      </c>
      <c r="H50" s="196">
        <v>-2342.6174999999998</v>
      </c>
      <c r="I50" s="202">
        <v>6767.8075000000244</v>
      </c>
    </row>
    <row r="51" spans="1:9" hidden="1" x14ac:dyDescent="0.2">
      <c r="A51" s="193">
        <v>44</v>
      </c>
      <c r="B51" s="188">
        <v>41572</v>
      </c>
      <c r="D51" s="238">
        <v>-4391.3599999999997</v>
      </c>
      <c r="F51" s="243">
        <v>3.2500000000000001E-2</v>
      </c>
      <c r="G51" s="202">
        <v>12.38</v>
      </c>
      <c r="H51" s="196">
        <v>-4378.9474999999993</v>
      </c>
      <c r="I51" s="212">
        <v>2388.8600000000251</v>
      </c>
    </row>
    <row r="52" spans="1:9" hidden="1" x14ac:dyDescent="0.2">
      <c r="A52" s="193">
        <v>45</v>
      </c>
      <c r="B52" s="188">
        <v>41602</v>
      </c>
      <c r="C52" s="188" t="s">
        <v>181</v>
      </c>
      <c r="D52" s="238">
        <v>-3843.44</v>
      </c>
      <c r="F52" s="243">
        <v>3.2500000000000001E-2</v>
      </c>
      <c r="G52" s="202">
        <v>1.27</v>
      </c>
      <c r="H52" s="196">
        <v>-3842.1375000000003</v>
      </c>
      <c r="I52" s="212">
        <v>-1453.2774999999751</v>
      </c>
    </row>
    <row r="53" spans="1:9" hidden="1" x14ac:dyDescent="0.2">
      <c r="A53" s="193">
        <v>46</v>
      </c>
      <c r="B53" s="188">
        <v>41602</v>
      </c>
      <c r="C53" s="188" t="s">
        <v>183</v>
      </c>
      <c r="D53" s="238">
        <v>-543.0100000000001</v>
      </c>
      <c r="E53" s="196">
        <v>15228.79</v>
      </c>
      <c r="F53" s="243">
        <v>3.2500000000000001E-2</v>
      </c>
      <c r="G53" s="202">
        <v>40.51</v>
      </c>
      <c r="H53" s="196">
        <v>14726.3225</v>
      </c>
      <c r="I53" s="212">
        <v>13273.045000000026</v>
      </c>
    </row>
    <row r="54" spans="1:9" hidden="1" x14ac:dyDescent="0.2">
      <c r="A54" s="193">
        <v>47</v>
      </c>
      <c r="B54" s="188">
        <v>41633</v>
      </c>
      <c r="D54" s="238">
        <v>-2793.6199999999994</v>
      </c>
      <c r="F54" s="243">
        <v>3.2500000000000001E-2</v>
      </c>
      <c r="G54" s="202">
        <v>32.159999999999997</v>
      </c>
      <c r="H54" s="196">
        <v>-2761.4274999999998</v>
      </c>
      <c r="I54" s="212">
        <v>10511.617500000026</v>
      </c>
    </row>
    <row r="55" spans="1:9" hidden="1" x14ac:dyDescent="0.2">
      <c r="A55" s="193">
        <v>48</v>
      </c>
      <c r="B55" s="205">
        <v>41664</v>
      </c>
      <c r="D55" s="238">
        <v>-3064.7799999999997</v>
      </c>
      <c r="F55" s="243">
        <v>3.2500000000000001E-2</v>
      </c>
      <c r="G55" s="202">
        <v>24.32</v>
      </c>
      <c r="H55" s="196">
        <v>-3040.4274999999998</v>
      </c>
      <c r="I55" s="212">
        <v>7471.190000000026</v>
      </c>
    </row>
    <row r="56" spans="1:9" hidden="1" x14ac:dyDescent="0.2">
      <c r="A56" s="193">
        <v>49</v>
      </c>
      <c r="B56" s="201">
        <v>41692</v>
      </c>
      <c r="D56" s="238">
        <v>-2819.99</v>
      </c>
      <c r="F56" s="243">
        <v>3.2500000000000001E-2</v>
      </c>
      <c r="G56" s="202">
        <v>16.420000000000002</v>
      </c>
      <c r="H56" s="196">
        <v>-2803.5374999999999</v>
      </c>
      <c r="I56" s="212">
        <v>4667.6525000000256</v>
      </c>
    </row>
    <row r="57" spans="1:9" hidden="1" x14ac:dyDescent="0.2">
      <c r="A57" s="193">
        <v>50</v>
      </c>
      <c r="B57" s="201">
        <v>41723</v>
      </c>
      <c r="D57" s="238">
        <v>-2022.1400000000003</v>
      </c>
      <c r="F57" s="243">
        <v>3.2500000000000001E-2</v>
      </c>
      <c r="G57" s="202">
        <v>9.9</v>
      </c>
      <c r="H57" s="196">
        <v>-2012.2075000000002</v>
      </c>
      <c r="I57" s="212">
        <v>2655.4450000000252</v>
      </c>
    </row>
    <row r="58" spans="1:9" hidden="1" x14ac:dyDescent="0.2">
      <c r="A58" s="193">
        <v>51</v>
      </c>
      <c r="B58" s="188">
        <v>41753</v>
      </c>
      <c r="D58" s="238">
        <v>-1409.5099999999995</v>
      </c>
      <c r="F58" s="243">
        <v>3.2500000000000001E-2</v>
      </c>
      <c r="G58" s="202">
        <v>5.28</v>
      </c>
      <c r="H58" s="196">
        <v>-1404.1974999999995</v>
      </c>
      <c r="I58" s="212">
        <v>1251.2475000000256</v>
      </c>
    </row>
    <row r="59" spans="1:9" hidden="1" x14ac:dyDescent="0.2">
      <c r="A59" s="193">
        <v>52</v>
      </c>
      <c r="B59" s="188">
        <v>41784</v>
      </c>
      <c r="D59" s="238">
        <v>-934.61</v>
      </c>
      <c r="F59" s="243">
        <v>3.2500000000000001E-2</v>
      </c>
      <c r="G59" s="202">
        <v>2.12</v>
      </c>
      <c r="H59" s="196">
        <v>-932.45749999999998</v>
      </c>
      <c r="I59" s="212">
        <v>318.79000000002566</v>
      </c>
    </row>
    <row r="60" spans="1:9" hidden="1" x14ac:dyDescent="0.2">
      <c r="A60" s="193">
        <v>53</v>
      </c>
      <c r="B60" s="188">
        <v>41814</v>
      </c>
      <c r="D60" s="238">
        <v>-627.74</v>
      </c>
      <c r="F60" s="243">
        <v>3.2500000000000001E-2</v>
      </c>
      <c r="G60" s="202">
        <v>0.01</v>
      </c>
      <c r="H60" s="196">
        <v>-627.69749999999999</v>
      </c>
      <c r="I60" s="212">
        <v>-308.90749999997433</v>
      </c>
    </row>
    <row r="61" spans="1:9" hidden="1" x14ac:dyDescent="0.2">
      <c r="A61" s="193">
        <v>54</v>
      </c>
      <c r="B61" s="188">
        <v>41845</v>
      </c>
      <c r="D61" s="238">
        <v>-549.55999999999995</v>
      </c>
      <c r="F61" s="243">
        <v>3.2500000000000001E-2</v>
      </c>
      <c r="G61" s="202">
        <v>-1.58</v>
      </c>
      <c r="H61" s="196">
        <v>-551.10749999999996</v>
      </c>
      <c r="I61" s="212">
        <v>-860.01499999997429</v>
      </c>
    </row>
    <row r="62" spans="1:9" hidden="1" x14ac:dyDescent="0.2">
      <c r="A62" s="193">
        <v>55</v>
      </c>
      <c r="B62" s="188">
        <v>41876</v>
      </c>
      <c r="D62" s="238">
        <v>-444.39</v>
      </c>
      <c r="F62" s="243">
        <v>3.2500000000000001E-2</v>
      </c>
      <c r="G62" s="202">
        <v>-2.93</v>
      </c>
      <c r="H62" s="196">
        <v>-447.28749999999997</v>
      </c>
      <c r="I62" s="212">
        <v>-1307.3024999999743</v>
      </c>
    </row>
    <row r="63" spans="1:9" hidden="1" x14ac:dyDescent="0.2">
      <c r="A63" s="193">
        <v>56</v>
      </c>
      <c r="B63" s="188">
        <v>41906</v>
      </c>
      <c r="D63" s="238">
        <v>-462.99</v>
      </c>
      <c r="F63" s="243">
        <v>3.2500000000000001E-2</v>
      </c>
      <c r="G63" s="202">
        <v>-4.17</v>
      </c>
      <c r="H63" s="196">
        <v>-467.1275</v>
      </c>
      <c r="I63" s="212">
        <v>-1774.4299999999744</v>
      </c>
    </row>
    <row r="64" spans="1:9" hidden="1" x14ac:dyDescent="0.2">
      <c r="A64" s="193">
        <v>57</v>
      </c>
      <c r="B64" s="188">
        <v>41937</v>
      </c>
      <c r="D64" s="238">
        <v>-542.05999999999995</v>
      </c>
      <c r="F64" s="243">
        <v>3.2500000000000001E-2</v>
      </c>
      <c r="G64" s="202">
        <v>-5.54</v>
      </c>
      <c r="H64" s="196">
        <v>-547.56749999999988</v>
      </c>
      <c r="I64" s="212">
        <v>-2321.997499999974</v>
      </c>
    </row>
    <row r="65" spans="1:11" hidden="1" x14ac:dyDescent="0.2">
      <c r="A65" s="193">
        <v>58</v>
      </c>
      <c r="B65" s="188">
        <v>41967</v>
      </c>
      <c r="C65" s="188" t="s">
        <v>181</v>
      </c>
      <c r="D65" s="238">
        <v>-594.96</v>
      </c>
      <c r="F65" s="243">
        <v>3.2500000000000001E-2</v>
      </c>
      <c r="G65" s="202">
        <v>-7.09</v>
      </c>
      <c r="H65" s="196">
        <v>-602.01750000000004</v>
      </c>
      <c r="I65" s="212">
        <v>-2924.014999999974</v>
      </c>
    </row>
    <row r="66" spans="1:11" hidden="1" x14ac:dyDescent="0.2">
      <c r="A66" s="193">
        <v>59</v>
      </c>
      <c r="B66" s="188">
        <v>41967</v>
      </c>
      <c r="C66" s="188" t="s">
        <v>183</v>
      </c>
      <c r="D66" s="238">
        <v>-2483.6200000000008</v>
      </c>
      <c r="E66" s="196">
        <v>74066.500000000015</v>
      </c>
      <c r="F66" s="243">
        <v>3.2500000000000001E-2</v>
      </c>
      <c r="G66" s="202">
        <v>197.23</v>
      </c>
      <c r="H66" s="196">
        <v>71780.142500000016</v>
      </c>
      <c r="I66" s="212">
        <v>68856.127500000046</v>
      </c>
    </row>
    <row r="67" spans="1:11" hidden="1" x14ac:dyDescent="0.2">
      <c r="A67" s="193">
        <v>60</v>
      </c>
      <c r="B67" s="188">
        <v>41997</v>
      </c>
      <c r="D67" s="238">
        <v>-10101.670000000002</v>
      </c>
      <c r="F67" s="243">
        <v>3.2500000000000001E-2</v>
      </c>
      <c r="G67" s="202">
        <v>172.81</v>
      </c>
      <c r="H67" s="196">
        <v>-9928.8275000000031</v>
      </c>
      <c r="I67" s="212">
        <v>58927.300000000047</v>
      </c>
    </row>
    <row r="68" spans="1:11" x14ac:dyDescent="0.2">
      <c r="A68" s="193">
        <v>61</v>
      </c>
      <c r="B68" s="188">
        <v>42028</v>
      </c>
      <c r="D68" s="238">
        <v>-11072.779999999999</v>
      </c>
      <c r="F68" s="243">
        <v>3.2500000000000001E-2</v>
      </c>
      <c r="G68" s="202">
        <v>144.6</v>
      </c>
      <c r="H68" s="196">
        <v>-10928.147499999999</v>
      </c>
      <c r="I68" s="212">
        <v>47999.152500000047</v>
      </c>
    </row>
    <row r="69" spans="1:11" x14ac:dyDescent="0.2">
      <c r="A69" s="193">
        <v>62</v>
      </c>
      <c r="B69" s="188">
        <v>42057</v>
      </c>
      <c r="D69" s="238">
        <v>-8199.4199999999983</v>
      </c>
      <c r="F69" s="243">
        <v>3.2500000000000001E-2</v>
      </c>
      <c r="G69" s="202">
        <v>118.89</v>
      </c>
      <c r="H69" s="196">
        <v>-8080.4974999999986</v>
      </c>
      <c r="I69" s="212">
        <v>39918.65500000005</v>
      </c>
    </row>
    <row r="70" spans="1:11" x14ac:dyDescent="0.2">
      <c r="A70" s="193">
        <v>63</v>
      </c>
      <c r="B70" s="188">
        <v>42088</v>
      </c>
      <c r="D70" s="238">
        <v>-6479.5300000000016</v>
      </c>
      <c r="F70" s="243">
        <v>3.2500000000000001E-2</v>
      </c>
      <c r="G70" s="202">
        <v>99.34</v>
      </c>
      <c r="H70" s="196">
        <v>-6380.1575000000012</v>
      </c>
      <c r="I70" s="212">
        <v>33538.497500000049</v>
      </c>
    </row>
    <row r="71" spans="1:11" x14ac:dyDescent="0.2">
      <c r="A71" s="193">
        <v>64</v>
      </c>
      <c r="B71" s="188">
        <v>42118</v>
      </c>
      <c r="D71" s="238">
        <v>-5266.8500000000013</v>
      </c>
      <c r="F71" s="243">
        <v>3.2500000000000001E-2</v>
      </c>
      <c r="G71" s="202">
        <v>83.7</v>
      </c>
      <c r="H71" s="196">
        <v>-5183.1175000000012</v>
      </c>
      <c r="I71" s="212">
        <v>28355.380000000048</v>
      </c>
    </row>
    <row r="72" spans="1:11" x14ac:dyDescent="0.2">
      <c r="A72" s="193">
        <v>65</v>
      </c>
      <c r="B72" s="188">
        <v>42149</v>
      </c>
      <c r="D72" s="238">
        <v>-3939.94</v>
      </c>
      <c r="F72" s="243">
        <v>3.2500000000000001E-2</v>
      </c>
      <c r="G72" s="202">
        <v>71.459999999999994</v>
      </c>
      <c r="H72" s="196">
        <v>-3868.4475000000002</v>
      </c>
      <c r="I72" s="212">
        <v>24486.932500000046</v>
      </c>
    </row>
    <row r="73" spans="1:11" x14ac:dyDescent="0.2">
      <c r="A73" s="193">
        <v>66</v>
      </c>
      <c r="B73" s="188">
        <v>42179</v>
      </c>
      <c r="D73" s="238">
        <v>-2659.88</v>
      </c>
      <c r="F73" s="243">
        <v>3.2500000000000001E-2</v>
      </c>
      <c r="G73" s="202">
        <v>62.72</v>
      </c>
      <c r="H73" s="196">
        <v>-2597.1275000000005</v>
      </c>
      <c r="I73" s="212">
        <v>21889.805000000044</v>
      </c>
    </row>
    <row r="74" spans="1:11" x14ac:dyDescent="0.2">
      <c r="A74" s="193">
        <v>67</v>
      </c>
      <c r="B74" s="188">
        <v>42210</v>
      </c>
      <c r="D74" s="238">
        <v>-1979.8400000000001</v>
      </c>
      <c r="F74" s="243">
        <v>3.2500000000000001E-2</v>
      </c>
      <c r="G74" s="202">
        <v>56.6</v>
      </c>
      <c r="H74" s="196">
        <v>-1923.2075000000002</v>
      </c>
      <c r="I74" s="212">
        <v>19966.597500000044</v>
      </c>
      <c r="J74" s="190"/>
      <c r="K74" s="190"/>
    </row>
    <row r="75" spans="1:11" x14ac:dyDescent="0.2">
      <c r="A75" s="193">
        <v>68</v>
      </c>
      <c r="B75" s="188">
        <v>42241</v>
      </c>
      <c r="D75" s="190">
        <v>-1861.55</v>
      </c>
      <c r="F75" s="243">
        <v>3.2500000000000001E-2</v>
      </c>
      <c r="G75" s="202">
        <v>51.56</v>
      </c>
      <c r="H75" s="196">
        <v>-1809.9575</v>
      </c>
      <c r="I75" s="212">
        <v>18156.640000000043</v>
      </c>
    </row>
    <row r="76" spans="1:11" x14ac:dyDescent="0.2">
      <c r="A76" s="193">
        <v>69</v>
      </c>
      <c r="B76" s="188">
        <v>42271</v>
      </c>
      <c r="C76" s="224"/>
      <c r="D76" s="238">
        <v>-2145.9299999999998</v>
      </c>
      <c r="E76" s="202"/>
      <c r="F76" s="243">
        <v>3.2500000000000001E-2</v>
      </c>
      <c r="G76" s="212">
        <v>46.27</v>
      </c>
      <c r="H76" s="237">
        <v>-2099.6275000000001</v>
      </c>
      <c r="I76" s="212">
        <v>16057.012500000043</v>
      </c>
    </row>
    <row r="77" spans="1:11" x14ac:dyDescent="0.2">
      <c r="A77" s="193">
        <v>70</v>
      </c>
      <c r="B77" s="188">
        <v>42302</v>
      </c>
      <c r="C77" s="224"/>
      <c r="D77" s="238">
        <v>-2568.61</v>
      </c>
      <c r="E77" s="192"/>
      <c r="F77" s="244">
        <v>3.2500000000000001E-2</v>
      </c>
      <c r="G77" s="212">
        <v>40.01</v>
      </c>
      <c r="H77" s="237">
        <v>-2528.5675000000001</v>
      </c>
      <c r="I77" s="212">
        <v>13528.445000000043</v>
      </c>
    </row>
    <row r="78" spans="1:11" x14ac:dyDescent="0.2">
      <c r="A78" s="193">
        <v>71</v>
      </c>
      <c r="B78" s="188">
        <v>42332</v>
      </c>
      <c r="C78" s="245" t="s">
        <v>181</v>
      </c>
      <c r="D78" s="238">
        <v>-2368.91</v>
      </c>
      <c r="E78" s="202"/>
      <c r="F78" s="243">
        <v>3.2500000000000001E-2</v>
      </c>
      <c r="G78" s="202">
        <v>33.43</v>
      </c>
      <c r="H78" s="196">
        <v>-2335.4475000000002</v>
      </c>
      <c r="I78" s="212">
        <v>11192.997500000043</v>
      </c>
      <c r="J78" s="212"/>
    </row>
    <row r="79" spans="1:11" x14ac:dyDescent="0.2">
      <c r="A79" s="193">
        <v>72</v>
      </c>
      <c r="B79" s="188">
        <v>42332</v>
      </c>
      <c r="C79" s="188" t="s">
        <v>183</v>
      </c>
      <c r="D79" s="238">
        <v>-2120.9499999999998</v>
      </c>
      <c r="E79" s="202">
        <v>58051.62</v>
      </c>
      <c r="F79" s="243">
        <v>3.2500000000000001E-2</v>
      </c>
      <c r="G79" s="202">
        <v>154.35</v>
      </c>
      <c r="H79" s="196">
        <v>56085.052500000005</v>
      </c>
      <c r="I79" s="212">
        <v>67274.440000000046</v>
      </c>
      <c r="J79" s="212"/>
    </row>
    <row r="80" spans="1:11" x14ac:dyDescent="0.2">
      <c r="A80" s="193">
        <v>73</v>
      </c>
      <c r="B80" s="188">
        <v>42363</v>
      </c>
      <c r="C80" s="224"/>
      <c r="D80" s="238">
        <v>-10473.540000000005</v>
      </c>
      <c r="F80" s="243">
        <v>3.2500000000000001E-2</v>
      </c>
      <c r="G80" s="202">
        <v>168.02</v>
      </c>
      <c r="H80" s="196">
        <v>-10305.487500000005</v>
      </c>
      <c r="I80" s="212">
        <v>56968.962500000045</v>
      </c>
    </row>
    <row r="81" spans="1:9" x14ac:dyDescent="0.2">
      <c r="A81" s="193">
        <v>74</v>
      </c>
      <c r="B81" s="188">
        <v>42394</v>
      </c>
      <c r="C81" s="224"/>
      <c r="D81" s="238">
        <v>-12627.769999999999</v>
      </c>
      <c r="F81" s="243">
        <v>3.2500000000000001E-2</v>
      </c>
      <c r="G81" s="212">
        <v>137.19</v>
      </c>
      <c r="H81" s="237">
        <v>-12490.547499999999</v>
      </c>
      <c r="I81" s="212">
        <v>44478.415000000045</v>
      </c>
    </row>
    <row r="82" spans="1:9" x14ac:dyDescent="0.2">
      <c r="A82" s="193">
        <v>75</v>
      </c>
      <c r="B82" s="188">
        <v>42423</v>
      </c>
      <c r="C82" s="224"/>
      <c r="D82" s="238">
        <v>-8373.4600000000028</v>
      </c>
      <c r="F82" s="243">
        <v>3.2500000000000001E-2</v>
      </c>
      <c r="G82" s="212">
        <v>109.12</v>
      </c>
      <c r="H82" s="237">
        <v>-8264.3075000000026</v>
      </c>
      <c r="I82" s="212">
        <v>36214.107500000042</v>
      </c>
    </row>
    <row r="83" spans="1:9" x14ac:dyDescent="0.2">
      <c r="A83" s="193">
        <v>76</v>
      </c>
      <c r="B83" s="188">
        <v>42454</v>
      </c>
      <c r="C83" s="224"/>
      <c r="D83" s="238">
        <v>-7108.81</v>
      </c>
      <c r="F83" s="243">
        <v>3.2500000000000001E-2</v>
      </c>
      <c r="G83" s="212">
        <v>88.45</v>
      </c>
      <c r="H83" s="237">
        <v>-7020.3275000000003</v>
      </c>
      <c r="I83" s="212">
        <v>29193.780000000042</v>
      </c>
    </row>
    <row r="84" spans="1:9" x14ac:dyDescent="0.2">
      <c r="A84" s="193">
        <v>77</v>
      </c>
      <c r="B84" s="188">
        <v>42484</v>
      </c>
      <c r="C84" s="224"/>
      <c r="D84" s="238">
        <v>-5247.92</v>
      </c>
      <c r="F84" s="243">
        <v>3.4599999999999999E-2</v>
      </c>
      <c r="G84" s="212">
        <v>76.61</v>
      </c>
      <c r="H84" s="237">
        <v>-5171.2754000000004</v>
      </c>
      <c r="I84" s="212">
        <v>24022.504600000044</v>
      </c>
    </row>
    <row r="85" spans="1:9" x14ac:dyDescent="0.2">
      <c r="A85" s="193">
        <v>78</v>
      </c>
      <c r="B85" s="188">
        <v>42515</v>
      </c>
      <c r="C85" s="224"/>
      <c r="D85" s="238">
        <v>-3208.8100000000004</v>
      </c>
      <c r="E85" s="202"/>
      <c r="F85" s="243">
        <v>3.4599999999999999E-2</v>
      </c>
      <c r="G85" s="212">
        <v>64.64</v>
      </c>
      <c r="H85" s="237">
        <v>-3144.1354000000006</v>
      </c>
      <c r="I85" s="212">
        <v>20878.369200000045</v>
      </c>
    </row>
    <row r="86" spans="1:9" x14ac:dyDescent="0.2">
      <c r="A86" s="193">
        <v>79</v>
      </c>
      <c r="B86" s="188">
        <v>42545</v>
      </c>
      <c r="C86" s="224"/>
      <c r="D86" s="238">
        <v>-2779.57</v>
      </c>
      <c r="F86" s="243">
        <v>3.4599999999999999E-2</v>
      </c>
      <c r="G86" s="212">
        <v>56.19</v>
      </c>
      <c r="H86" s="237">
        <v>-2723.3454000000002</v>
      </c>
      <c r="I86" s="212">
        <v>18155.023800000046</v>
      </c>
    </row>
    <row r="87" spans="1:9" x14ac:dyDescent="0.2">
      <c r="A87" s="193">
        <v>80</v>
      </c>
      <c r="B87" s="188">
        <v>42576</v>
      </c>
      <c r="C87" s="224"/>
      <c r="D87" s="238">
        <v>-2205.3799999999992</v>
      </c>
      <c r="F87" s="243">
        <v>3.5000000000000003E-2</v>
      </c>
      <c r="G87" s="212">
        <v>49.74</v>
      </c>
      <c r="H87" s="237">
        <v>-2155.6049999999996</v>
      </c>
      <c r="I87" s="212">
        <v>15999.418800000047</v>
      </c>
    </row>
    <row r="88" spans="1:9" x14ac:dyDescent="0.2">
      <c r="A88" s="193">
        <v>81</v>
      </c>
      <c r="B88" s="188">
        <v>42607</v>
      </c>
      <c r="C88" s="224"/>
      <c r="D88" s="238">
        <v>-1926.1200000000001</v>
      </c>
      <c r="F88" s="243">
        <v>3.5000000000000003E-2</v>
      </c>
      <c r="G88" s="212">
        <v>43.86</v>
      </c>
      <c r="H88" s="237">
        <v>-1882.2250000000001</v>
      </c>
      <c r="I88" s="212">
        <v>14117.193800000046</v>
      </c>
    </row>
    <row r="89" spans="1:9" x14ac:dyDescent="0.2">
      <c r="A89" s="193">
        <v>82</v>
      </c>
      <c r="B89" s="188">
        <v>42637</v>
      </c>
      <c r="C89" s="224"/>
      <c r="D89" s="238">
        <v>-2089.75</v>
      </c>
      <c r="F89" s="243">
        <v>3.5000000000000003E-2</v>
      </c>
      <c r="G89" s="212">
        <v>38.130000000000003</v>
      </c>
      <c r="H89" s="237">
        <v>-2051.585</v>
      </c>
      <c r="I89" s="212">
        <v>12065.608800000045</v>
      </c>
    </row>
    <row r="90" spans="1:9" x14ac:dyDescent="0.2">
      <c r="A90" s="193">
        <v>83</v>
      </c>
      <c r="B90" s="188">
        <v>42668</v>
      </c>
      <c r="C90" s="224"/>
      <c r="D90" s="238">
        <v>-3035.2299999999991</v>
      </c>
      <c r="F90" s="243">
        <v>3.5000000000000003E-2</v>
      </c>
      <c r="G90" s="212">
        <v>30.76</v>
      </c>
      <c r="H90" s="237">
        <v>-3004.434999999999</v>
      </c>
      <c r="I90" s="212">
        <v>9061.173800000046</v>
      </c>
    </row>
    <row r="91" spans="1:9" x14ac:dyDescent="0.2">
      <c r="A91" s="193">
        <v>84</v>
      </c>
      <c r="B91" s="246">
        <v>42698</v>
      </c>
      <c r="C91" s="245" t="s">
        <v>181</v>
      </c>
      <c r="D91" s="238">
        <v>-2688.24</v>
      </c>
      <c r="F91" s="243">
        <v>3.5000000000000003E-2</v>
      </c>
      <c r="G91" s="212">
        <v>22.51</v>
      </c>
      <c r="H91" s="237">
        <v>-2665.6949999999997</v>
      </c>
      <c r="I91" s="212">
        <v>6395.4788000000462</v>
      </c>
    </row>
    <row r="92" spans="1:9" x14ac:dyDescent="0.2">
      <c r="A92" s="193">
        <v>85</v>
      </c>
      <c r="B92" s="246">
        <v>42698</v>
      </c>
      <c r="C92" s="188" t="s">
        <v>183</v>
      </c>
      <c r="D92" s="238">
        <v>-1453.8400000000004</v>
      </c>
      <c r="E92" s="247">
        <v>44171.43</v>
      </c>
      <c r="F92" s="243">
        <v>3.5000000000000003E-2</v>
      </c>
      <c r="G92" s="241">
        <v>126.71</v>
      </c>
      <c r="H92" s="248">
        <v>42844.299999999996</v>
      </c>
      <c r="I92" s="249">
        <v>49239.778800000044</v>
      </c>
    </row>
    <row r="93" spans="1:9" x14ac:dyDescent="0.2">
      <c r="A93" s="193">
        <v>86</v>
      </c>
      <c r="B93" s="246">
        <v>42729</v>
      </c>
      <c r="C93" s="245"/>
      <c r="D93" s="238">
        <v>-7423.88</v>
      </c>
      <c r="F93" s="243">
        <v>3.5000000000000003E-2</v>
      </c>
      <c r="G93" s="212">
        <v>132.79</v>
      </c>
      <c r="H93" s="248">
        <v>-7291.09</v>
      </c>
      <c r="I93" s="212">
        <v>41948.688800000047</v>
      </c>
    </row>
    <row r="94" spans="1:9" x14ac:dyDescent="0.2">
      <c r="A94" s="193">
        <v>87</v>
      </c>
      <c r="B94" s="246">
        <v>42760</v>
      </c>
      <c r="C94" s="245"/>
      <c r="D94" s="238">
        <v>-12804.150000000001</v>
      </c>
      <c r="F94" s="243">
        <v>3.5000000000000003E-2</v>
      </c>
      <c r="G94" s="212">
        <v>103.68</v>
      </c>
      <c r="H94" s="248">
        <v>-12700.470000000001</v>
      </c>
      <c r="I94" s="212">
        <v>29248.218800000046</v>
      </c>
    </row>
    <row r="95" spans="1:9" x14ac:dyDescent="0.2">
      <c r="A95" s="193">
        <v>88</v>
      </c>
      <c r="B95" s="246">
        <v>42791</v>
      </c>
      <c r="C95" s="245"/>
      <c r="D95" s="238">
        <v>-9628.1400000000012</v>
      </c>
      <c r="F95" s="243">
        <v>3.5000000000000003E-2</v>
      </c>
      <c r="G95" s="212">
        <v>71.27</v>
      </c>
      <c r="H95" s="248">
        <v>-9556.8700000000008</v>
      </c>
      <c r="I95" s="212">
        <v>19691.348800000043</v>
      </c>
    </row>
    <row r="96" spans="1:9" x14ac:dyDescent="0.2">
      <c r="A96" s="193">
        <v>89</v>
      </c>
      <c r="B96" s="246">
        <v>42822</v>
      </c>
      <c r="C96" s="245"/>
      <c r="D96" s="238">
        <v>-7479.3000000000011</v>
      </c>
      <c r="F96" s="243">
        <v>3.5000000000000003E-2</v>
      </c>
      <c r="G96" s="212">
        <v>46.53</v>
      </c>
      <c r="H96" s="248">
        <v>-7432.7700000000013</v>
      </c>
      <c r="I96" s="212">
        <v>12258.578800000043</v>
      </c>
    </row>
    <row r="97" spans="1:9" x14ac:dyDescent="0.2">
      <c r="A97" s="193">
        <v>90</v>
      </c>
      <c r="B97" s="246">
        <v>42853</v>
      </c>
      <c r="C97" s="245"/>
      <c r="D97" s="238">
        <v>-5341.1900000000014</v>
      </c>
      <c r="F97" s="243">
        <v>3.7100000000000001E-2</v>
      </c>
      <c r="G97" s="212">
        <v>29.64</v>
      </c>
      <c r="H97" s="248">
        <v>-5311.5500000000011</v>
      </c>
      <c r="I97" s="212">
        <v>6947.0288000000419</v>
      </c>
    </row>
    <row r="98" spans="1:9" x14ac:dyDescent="0.2">
      <c r="A98" s="193">
        <v>91</v>
      </c>
      <c r="B98" s="246">
        <v>42884</v>
      </c>
      <c r="C98" s="245"/>
      <c r="D98" s="238">
        <v>-3818.7000000000012</v>
      </c>
      <c r="F98" s="243">
        <v>3.7100000000000001E-2</v>
      </c>
      <c r="G98" s="212">
        <v>15.57</v>
      </c>
      <c r="H98" s="248">
        <v>-3803.130000000001</v>
      </c>
      <c r="I98" s="212">
        <v>3143.8988000000409</v>
      </c>
    </row>
    <row r="99" spans="1:9" x14ac:dyDescent="0.2">
      <c r="A99" s="193">
        <v>92</v>
      </c>
      <c r="B99" s="246">
        <v>42915</v>
      </c>
      <c r="C99" s="245"/>
      <c r="D99" s="238">
        <v>-2321.27</v>
      </c>
      <c r="F99" s="243">
        <v>3.7100000000000001E-2</v>
      </c>
      <c r="G99" s="212">
        <v>6.13</v>
      </c>
      <c r="H99" s="248">
        <v>-2315.14</v>
      </c>
      <c r="I99" s="212">
        <v>828.75880000004099</v>
      </c>
    </row>
    <row r="100" spans="1:9" x14ac:dyDescent="0.2">
      <c r="A100" s="193">
        <v>93</v>
      </c>
      <c r="B100" s="246">
        <v>42946</v>
      </c>
      <c r="C100" s="245"/>
      <c r="D100" s="238">
        <v>-1722.8100000000002</v>
      </c>
      <c r="F100" s="243">
        <v>3.9600000000000003E-2</v>
      </c>
      <c r="G100" s="212">
        <v>-0.11</v>
      </c>
      <c r="H100" s="248">
        <v>-1722.92</v>
      </c>
      <c r="I100" s="212">
        <v>-894.16119999995908</v>
      </c>
    </row>
    <row r="101" spans="1:9" x14ac:dyDescent="0.2">
      <c r="A101" s="193">
        <v>94</v>
      </c>
      <c r="B101" s="246">
        <v>42977</v>
      </c>
      <c r="C101" s="245"/>
      <c r="D101" s="238">
        <v>-1429.0900000000004</v>
      </c>
      <c r="F101" s="243">
        <v>3.9600000000000003E-2</v>
      </c>
      <c r="G101" s="212">
        <v>-5.31</v>
      </c>
      <c r="H101" s="248">
        <v>-1434.4000000000003</v>
      </c>
      <c r="I101" s="212">
        <v>-2328.5611999999592</v>
      </c>
    </row>
    <row r="102" spans="1:9" x14ac:dyDescent="0.2">
      <c r="A102" s="193">
        <v>95</v>
      </c>
      <c r="B102" s="246">
        <v>43008</v>
      </c>
      <c r="C102" s="250" t="s">
        <v>182</v>
      </c>
      <c r="D102" s="238">
        <v>-1730.93</v>
      </c>
      <c r="F102" s="243">
        <v>3.9600000000000003E-2</v>
      </c>
      <c r="G102" s="212">
        <v>-10.54</v>
      </c>
      <c r="H102" s="248">
        <v>-1741.47</v>
      </c>
      <c r="I102" s="212">
        <v>-4070.0311999999594</v>
      </c>
    </row>
    <row r="103" spans="1:9" x14ac:dyDescent="0.2">
      <c r="A103" s="193">
        <v>96</v>
      </c>
      <c r="B103" s="246">
        <v>43039</v>
      </c>
      <c r="C103" s="250" t="s">
        <v>182</v>
      </c>
      <c r="D103" s="238">
        <v>-3875.0199999999995</v>
      </c>
      <c r="F103" s="243">
        <v>3.9600000000000003E-2</v>
      </c>
      <c r="G103" s="212">
        <v>-19.82</v>
      </c>
      <c r="H103" s="248">
        <v>-3894.8399999999997</v>
      </c>
      <c r="I103" s="212">
        <v>-7964.8711999999596</v>
      </c>
    </row>
    <row r="104" spans="1:9" x14ac:dyDescent="0.2">
      <c r="A104" s="193">
        <v>97</v>
      </c>
      <c r="B104" s="246"/>
      <c r="D104" s="232"/>
      <c r="F104" s="243"/>
      <c r="G104" s="202"/>
      <c r="H104" s="196"/>
      <c r="I104" s="202"/>
    </row>
    <row r="105" spans="1:9" x14ac:dyDescent="0.2">
      <c r="A105" s="193">
        <v>98</v>
      </c>
      <c r="B105" s="231" t="s">
        <v>174</v>
      </c>
      <c r="D105" s="232"/>
      <c r="F105" s="243"/>
      <c r="G105" s="202"/>
      <c r="H105" s="196"/>
      <c r="I105" s="202"/>
    </row>
    <row r="106" spans="1:9" x14ac:dyDescent="0.2">
      <c r="A106" s="193">
        <v>99</v>
      </c>
      <c r="B106" s="231"/>
      <c r="D106" s="232"/>
      <c r="F106" s="243"/>
      <c r="G106" s="202"/>
      <c r="H106" s="196"/>
      <c r="I106" s="202"/>
    </row>
    <row r="107" spans="1:9" x14ac:dyDescent="0.2">
      <c r="A107" s="193">
        <v>100</v>
      </c>
      <c r="B107" s="233" t="s">
        <v>175</v>
      </c>
    </row>
    <row r="108" spans="1:9" x14ac:dyDescent="0.2">
      <c r="A108" s="193">
        <v>101</v>
      </c>
      <c r="B108" s="188" t="s">
        <v>184</v>
      </c>
    </row>
    <row r="109" spans="1:9" x14ac:dyDescent="0.2">
      <c r="A109" s="193"/>
    </row>
    <row r="110" spans="1:9" x14ac:dyDescent="0.2">
      <c r="A110" s="193"/>
      <c r="B110" s="251"/>
    </row>
    <row r="118" spans="2:2" x14ac:dyDescent="0.2">
      <c r="B118" s="201"/>
    </row>
    <row r="119" spans="2:2" x14ac:dyDescent="0.2">
      <c r="B119" s="201"/>
    </row>
  </sheetData>
  <pageMargins left="0.7" right="0.7" top="0.75" bottom="0.75" header="0.3" footer="0.3"/>
  <pageSetup scale="69"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3"/>
  <sheetViews>
    <sheetView showGridLines="0" zoomScaleNormal="100" workbookViewId="0">
      <selection activeCell="I1" sqref="I1:J2"/>
    </sheetView>
  </sheetViews>
  <sheetFormatPr defaultColWidth="7.85546875" defaultRowHeight="12.75" x14ac:dyDescent="0.2"/>
  <cols>
    <col min="1" max="1" width="4" style="187" customWidth="1"/>
    <col min="2" max="2" width="13.42578125" style="188" customWidth="1"/>
    <col min="3" max="3" width="9" style="188" customWidth="1"/>
    <col min="4" max="5" width="13.42578125" style="196" customWidth="1"/>
    <col min="6" max="6" width="13.42578125" style="252" customWidth="1"/>
    <col min="7" max="10" width="13.42578125" style="196" customWidth="1"/>
    <col min="11" max="12" width="13.42578125" style="196" hidden="1" customWidth="1"/>
    <col min="13" max="15" width="13.42578125" style="188" hidden="1" customWidth="1"/>
    <col min="16" max="20" width="13.42578125" style="188" customWidth="1"/>
    <col min="21" max="16384" width="7.85546875" style="188"/>
  </cols>
  <sheetData>
    <row r="1" spans="1:10" x14ac:dyDescent="0.2">
      <c r="B1" s="188" t="s">
        <v>142</v>
      </c>
      <c r="D1" s="196" t="s">
        <v>143</v>
      </c>
      <c r="I1" s="2" t="s">
        <v>209</v>
      </c>
      <c r="J1" s="3"/>
    </row>
    <row r="2" spans="1:10" x14ac:dyDescent="0.2">
      <c r="B2" s="188" t="s">
        <v>144</v>
      </c>
      <c r="D2" s="196" t="s">
        <v>88</v>
      </c>
      <c r="I2" s="2" t="s">
        <v>208</v>
      </c>
      <c r="J2" s="3"/>
    </row>
    <row r="3" spans="1:10" x14ac:dyDescent="0.2">
      <c r="B3" s="188" t="s">
        <v>145</v>
      </c>
      <c r="D3" s="253" t="s">
        <v>185</v>
      </c>
    </row>
    <row r="4" spans="1:10" x14ac:dyDescent="0.2">
      <c r="B4" s="188" t="s">
        <v>147</v>
      </c>
      <c r="D4" s="191">
        <v>186234</v>
      </c>
    </row>
    <row r="5" spans="1:10" x14ac:dyDescent="0.2">
      <c r="D5" s="192" t="s">
        <v>186</v>
      </c>
    </row>
    <row r="6" spans="1:10" x14ac:dyDescent="0.2">
      <c r="D6" s="192" t="s">
        <v>149</v>
      </c>
    </row>
    <row r="8" spans="1:10" x14ac:dyDescent="0.2">
      <c r="A8" s="193">
        <v>1</v>
      </c>
      <c r="B8" s="188" t="s">
        <v>150</v>
      </c>
      <c r="F8" s="254"/>
      <c r="G8" s="197"/>
    </row>
    <row r="9" spans="1:10" x14ac:dyDescent="0.2">
      <c r="A9" s="193">
        <v>2</v>
      </c>
      <c r="F9" s="254"/>
      <c r="G9" s="197"/>
    </row>
    <row r="10" spans="1:10" x14ac:dyDescent="0.2">
      <c r="A10" s="193">
        <v>3</v>
      </c>
      <c r="B10" s="194"/>
      <c r="C10" s="194"/>
      <c r="D10" s="197"/>
      <c r="E10" s="197"/>
      <c r="F10" s="254" t="s">
        <v>121</v>
      </c>
      <c r="G10" s="197"/>
      <c r="H10" s="197"/>
      <c r="I10" s="197"/>
    </row>
    <row r="11" spans="1:10" x14ac:dyDescent="0.2">
      <c r="A11" s="193">
        <v>4</v>
      </c>
      <c r="B11" s="198" t="s">
        <v>152</v>
      </c>
      <c r="C11" s="198" t="s">
        <v>153</v>
      </c>
      <c r="D11" s="199" t="s">
        <v>187</v>
      </c>
      <c r="E11" s="199" t="s">
        <v>155</v>
      </c>
      <c r="F11" s="255" t="s">
        <v>21</v>
      </c>
      <c r="G11" s="199" t="s">
        <v>121</v>
      </c>
      <c r="H11" s="199" t="s">
        <v>130</v>
      </c>
      <c r="I11" s="199" t="s">
        <v>124</v>
      </c>
    </row>
    <row r="12" spans="1:10" x14ac:dyDescent="0.2">
      <c r="A12" s="193">
        <v>5</v>
      </c>
      <c r="B12" s="194" t="s">
        <v>156</v>
      </c>
      <c r="C12" s="194" t="s">
        <v>157</v>
      </c>
      <c r="D12" s="197" t="s">
        <v>158</v>
      </c>
      <c r="E12" s="197" t="s">
        <v>159</v>
      </c>
      <c r="F12" s="254" t="s">
        <v>160</v>
      </c>
      <c r="G12" s="197" t="s">
        <v>161</v>
      </c>
      <c r="H12" s="197" t="s">
        <v>165</v>
      </c>
      <c r="I12" s="197" t="s">
        <v>180</v>
      </c>
      <c r="J12" s="197"/>
    </row>
    <row r="13" spans="1:10" x14ac:dyDescent="0.2">
      <c r="A13" s="193">
        <v>6</v>
      </c>
      <c r="F13" s="254"/>
      <c r="G13" s="197"/>
    </row>
    <row r="14" spans="1:10" x14ac:dyDescent="0.2">
      <c r="A14" s="193">
        <v>7</v>
      </c>
      <c r="B14" s="200" t="s">
        <v>170</v>
      </c>
    </row>
    <row r="15" spans="1:10" hidden="1" x14ac:dyDescent="0.2">
      <c r="A15" s="193">
        <v>8</v>
      </c>
      <c r="B15" s="201">
        <v>39752</v>
      </c>
      <c r="F15" s="256"/>
      <c r="G15" s="202"/>
      <c r="I15" s="196">
        <v>0</v>
      </c>
    </row>
    <row r="16" spans="1:10" hidden="1" x14ac:dyDescent="0.2">
      <c r="A16" s="193">
        <v>9</v>
      </c>
      <c r="B16" s="201">
        <v>39782</v>
      </c>
      <c r="F16" s="256"/>
      <c r="G16" s="202"/>
      <c r="H16" s="196">
        <v>0</v>
      </c>
      <c r="I16" s="202">
        <v>0</v>
      </c>
    </row>
    <row r="17" spans="1:14" hidden="1" x14ac:dyDescent="0.2">
      <c r="A17" s="193">
        <v>10</v>
      </c>
      <c r="B17" s="201">
        <v>39813</v>
      </c>
      <c r="F17" s="256"/>
      <c r="G17" s="202"/>
      <c r="H17" s="196">
        <v>0</v>
      </c>
      <c r="I17" s="202">
        <v>0</v>
      </c>
    </row>
    <row r="18" spans="1:14" hidden="1" x14ac:dyDescent="0.2">
      <c r="A18" s="193">
        <v>11</v>
      </c>
      <c r="B18" s="201">
        <v>39844</v>
      </c>
      <c r="D18" s="260">
        <v>0</v>
      </c>
      <c r="F18" s="256"/>
      <c r="G18" s="202">
        <v>0</v>
      </c>
      <c r="H18" s="196">
        <v>0</v>
      </c>
      <c r="I18" s="202">
        <v>0</v>
      </c>
    </row>
    <row r="19" spans="1:14" hidden="1" x14ac:dyDescent="0.2">
      <c r="A19" s="193">
        <v>12</v>
      </c>
      <c r="B19" s="201">
        <v>39872</v>
      </c>
      <c r="D19" s="260">
        <v>0</v>
      </c>
      <c r="F19" s="256"/>
      <c r="G19" s="202">
        <v>0</v>
      </c>
      <c r="H19" s="196">
        <v>0</v>
      </c>
      <c r="I19" s="202">
        <v>0</v>
      </c>
    </row>
    <row r="20" spans="1:14" hidden="1" x14ac:dyDescent="0.2">
      <c r="A20" s="193">
        <v>13</v>
      </c>
      <c r="B20" s="201">
        <v>39903</v>
      </c>
      <c r="D20" s="260">
        <v>0</v>
      </c>
      <c r="F20" s="256"/>
      <c r="G20" s="202">
        <v>0</v>
      </c>
      <c r="H20" s="196">
        <v>0</v>
      </c>
      <c r="I20" s="202">
        <v>0</v>
      </c>
      <c r="K20" s="196">
        <v>21062.400000000001</v>
      </c>
      <c r="M20" s="242">
        <v>3.2500000000000001E-2</v>
      </c>
      <c r="N20" s="242">
        <v>28.52</v>
      </c>
    </row>
    <row r="21" spans="1:14" hidden="1" x14ac:dyDescent="0.2">
      <c r="A21" s="193">
        <v>14</v>
      </c>
      <c r="B21" s="201">
        <v>39933</v>
      </c>
      <c r="D21" s="260">
        <v>0</v>
      </c>
      <c r="F21" s="256"/>
      <c r="G21" s="202">
        <v>0</v>
      </c>
      <c r="H21" s="196">
        <v>0</v>
      </c>
      <c r="I21" s="202">
        <v>0</v>
      </c>
      <c r="K21" s="196">
        <v>77181.600000000006</v>
      </c>
      <c r="M21" s="242">
        <v>3.2500000000000001E-2</v>
      </c>
      <c r="N21" s="242">
        <v>161.63999999999999</v>
      </c>
    </row>
    <row r="22" spans="1:14" hidden="1" x14ac:dyDescent="0.2">
      <c r="A22" s="193">
        <v>15</v>
      </c>
      <c r="B22" s="201">
        <v>39964</v>
      </c>
      <c r="D22" s="260">
        <v>0</v>
      </c>
      <c r="F22" s="256"/>
      <c r="G22" s="202">
        <v>0</v>
      </c>
      <c r="H22" s="196">
        <v>0</v>
      </c>
      <c r="I22" s="202">
        <v>0</v>
      </c>
      <c r="K22" s="196">
        <v>66280.47</v>
      </c>
      <c r="M22" s="242">
        <v>3.2500000000000001E-2</v>
      </c>
      <c r="N22" s="242">
        <v>356.35</v>
      </c>
    </row>
    <row r="23" spans="1:14" hidden="1" x14ac:dyDescent="0.2">
      <c r="A23" s="193">
        <v>16</v>
      </c>
      <c r="B23" s="201">
        <v>39994</v>
      </c>
      <c r="D23" s="260">
        <v>0</v>
      </c>
      <c r="F23" s="256"/>
      <c r="G23" s="202">
        <v>0</v>
      </c>
      <c r="H23" s="196">
        <v>0</v>
      </c>
      <c r="I23" s="202">
        <v>0</v>
      </c>
      <c r="K23" s="196">
        <v>79250.399999999994</v>
      </c>
      <c r="M23" s="242">
        <v>3.2500000000000001E-2</v>
      </c>
      <c r="N23" s="242">
        <v>554.39</v>
      </c>
    </row>
    <row r="24" spans="1:14" hidden="1" x14ac:dyDescent="0.2">
      <c r="A24" s="193">
        <v>17</v>
      </c>
      <c r="B24" s="201">
        <v>40025</v>
      </c>
      <c r="D24" s="260">
        <v>87271.2</v>
      </c>
      <c r="F24" s="256"/>
      <c r="G24" s="202">
        <v>236.36</v>
      </c>
      <c r="H24" s="196">
        <v>87507.56</v>
      </c>
      <c r="I24" s="202">
        <v>87507.56</v>
      </c>
      <c r="K24" s="196">
        <v>74162.399999999994</v>
      </c>
      <c r="M24" s="242">
        <v>3.2500000000000001E-2</v>
      </c>
      <c r="N24" s="242">
        <v>763.63</v>
      </c>
    </row>
    <row r="25" spans="1:14" hidden="1" x14ac:dyDescent="0.2">
      <c r="A25" s="193">
        <v>18</v>
      </c>
      <c r="B25" s="201">
        <v>40055</v>
      </c>
      <c r="D25" s="260">
        <v>36856.800000000003</v>
      </c>
      <c r="F25" s="256"/>
      <c r="G25" s="202">
        <v>286.91000000000003</v>
      </c>
      <c r="H25" s="196">
        <v>37143.710000000006</v>
      </c>
      <c r="I25" s="202">
        <v>124651.27</v>
      </c>
      <c r="K25" s="196">
        <v>66376.800000000003</v>
      </c>
      <c r="M25" s="242">
        <v>3.2500000000000001E-2</v>
      </c>
      <c r="N25" s="242">
        <v>956.02</v>
      </c>
    </row>
    <row r="26" spans="1:14" hidden="1" x14ac:dyDescent="0.2">
      <c r="A26" s="193">
        <v>19</v>
      </c>
      <c r="B26" s="201">
        <v>40085</v>
      </c>
      <c r="D26" s="260">
        <v>50764.800000000003</v>
      </c>
      <c r="F26" s="256"/>
      <c r="G26" s="202">
        <v>406.34</v>
      </c>
      <c r="H26" s="196">
        <v>51171.14</v>
      </c>
      <c r="I26" s="202">
        <v>175822.41</v>
      </c>
      <c r="K26" s="196">
        <v>59894.400000000001</v>
      </c>
      <c r="M26" s="242">
        <v>3.2500000000000001E-2</v>
      </c>
      <c r="N26" s="242">
        <v>956.02</v>
      </c>
    </row>
    <row r="27" spans="1:14" hidden="1" x14ac:dyDescent="0.2">
      <c r="A27" s="193">
        <v>20</v>
      </c>
      <c r="B27" s="201">
        <v>40116</v>
      </c>
      <c r="D27" s="260">
        <v>32558.76</v>
      </c>
      <c r="E27" s="203"/>
      <c r="F27" s="256"/>
      <c r="G27" s="202">
        <v>520.28</v>
      </c>
      <c r="H27" s="203">
        <v>33079.040000000001</v>
      </c>
      <c r="I27" s="202">
        <v>208901.45</v>
      </c>
    </row>
    <row r="28" spans="1:14" hidden="1" x14ac:dyDescent="0.2">
      <c r="A28" s="193">
        <v>21</v>
      </c>
      <c r="B28" s="201">
        <v>40146</v>
      </c>
      <c r="D28" s="203">
        <v>0</v>
      </c>
      <c r="E28" s="203">
        <v>-208901.45</v>
      </c>
      <c r="F28" s="256"/>
      <c r="G28" s="202">
        <v>0</v>
      </c>
      <c r="H28" s="203">
        <v>-208901.45</v>
      </c>
      <c r="I28" s="202">
        <v>0</v>
      </c>
    </row>
    <row r="29" spans="1:14" hidden="1" x14ac:dyDescent="0.2">
      <c r="A29" s="193">
        <v>22</v>
      </c>
      <c r="B29" s="201">
        <v>40177</v>
      </c>
      <c r="D29" s="196">
        <v>21062.400000000001</v>
      </c>
      <c r="F29" s="256"/>
      <c r="G29" s="202">
        <v>0</v>
      </c>
      <c r="H29" s="203">
        <v>21062.400000000001</v>
      </c>
      <c r="I29" s="202">
        <v>21062.400000000001</v>
      </c>
    </row>
    <row r="30" spans="1:14" hidden="1" x14ac:dyDescent="0.2">
      <c r="A30" s="193">
        <v>7</v>
      </c>
      <c r="B30" s="201">
        <v>40208</v>
      </c>
      <c r="D30" s="196">
        <v>77181.8</v>
      </c>
      <c r="F30" s="257">
        <v>3.2500000000000001E-2</v>
      </c>
      <c r="G30" s="202">
        <v>0</v>
      </c>
      <c r="H30" s="203">
        <v>77181.832500000004</v>
      </c>
      <c r="I30" s="202">
        <v>98244.232500000013</v>
      </c>
    </row>
    <row r="31" spans="1:14" hidden="1" x14ac:dyDescent="0.2">
      <c r="A31" s="193">
        <v>8</v>
      </c>
      <c r="B31" s="201">
        <v>40237</v>
      </c>
      <c r="D31" s="196">
        <v>65719.199999999997</v>
      </c>
      <c r="F31" s="257">
        <v>3.2500000000000001E-2</v>
      </c>
      <c r="G31" s="202">
        <v>561.27</v>
      </c>
      <c r="H31" s="203">
        <v>66280.502500000002</v>
      </c>
      <c r="I31" s="202">
        <v>164524.73500000002</v>
      </c>
    </row>
    <row r="32" spans="1:14" hidden="1" x14ac:dyDescent="0.2">
      <c r="A32" s="193">
        <v>9</v>
      </c>
      <c r="B32" s="201">
        <v>40268</v>
      </c>
      <c r="D32" s="196">
        <v>79249</v>
      </c>
      <c r="F32" s="257">
        <v>3.2500000000000001E-2</v>
      </c>
      <c r="G32" s="202">
        <v>552.9</v>
      </c>
      <c r="H32" s="203">
        <v>79801.932499999995</v>
      </c>
      <c r="I32" s="202">
        <v>244326.66750000001</v>
      </c>
    </row>
    <row r="33" spans="1:12" hidden="1" x14ac:dyDescent="0.2">
      <c r="A33" s="193">
        <v>10</v>
      </c>
      <c r="B33" s="201">
        <v>40298</v>
      </c>
      <c r="D33" s="196">
        <v>74161.8</v>
      </c>
      <c r="F33" s="257">
        <v>3.2500000000000001E-2</v>
      </c>
      <c r="G33" s="202">
        <v>762.15</v>
      </c>
      <c r="H33" s="203">
        <v>74923.982499999998</v>
      </c>
      <c r="I33" s="202">
        <v>319250.65000000002</v>
      </c>
    </row>
    <row r="34" spans="1:12" hidden="1" x14ac:dyDescent="0.2">
      <c r="A34" s="193">
        <v>11</v>
      </c>
      <c r="B34" s="201">
        <v>40329</v>
      </c>
      <c r="D34" s="196">
        <v>66376.800000000003</v>
      </c>
      <c r="F34" s="257">
        <v>3.2500000000000001E-2</v>
      </c>
      <c r="G34" s="202">
        <v>954.52</v>
      </c>
      <c r="H34" s="203">
        <v>67331.352500000008</v>
      </c>
      <c r="I34" s="202">
        <v>386582.00250000006</v>
      </c>
    </row>
    <row r="35" spans="1:12" hidden="1" x14ac:dyDescent="0.2">
      <c r="A35" s="193">
        <v>12</v>
      </c>
      <c r="B35" s="201">
        <v>40359</v>
      </c>
      <c r="D35" s="196">
        <v>59894.400000000001</v>
      </c>
      <c r="F35" s="257">
        <v>3.2500000000000001E-2</v>
      </c>
      <c r="G35" s="202">
        <v>1128.0999999999999</v>
      </c>
      <c r="H35" s="203">
        <v>61022.532500000001</v>
      </c>
      <c r="I35" s="202">
        <v>447604.53500000003</v>
      </c>
    </row>
    <row r="36" spans="1:12" hidden="1" x14ac:dyDescent="0.2">
      <c r="A36" s="193">
        <v>13</v>
      </c>
      <c r="B36" s="201">
        <v>40390</v>
      </c>
      <c r="D36" s="196">
        <v>44313.549999999996</v>
      </c>
      <c r="F36" s="257">
        <v>3.2500000000000001E-2</v>
      </c>
      <c r="G36" s="202">
        <v>1272.27</v>
      </c>
      <c r="H36" s="203">
        <v>45585.852499999994</v>
      </c>
      <c r="I36" s="202">
        <v>493190.38750000001</v>
      </c>
    </row>
    <row r="37" spans="1:12" hidden="1" x14ac:dyDescent="0.2">
      <c r="A37" s="193">
        <v>14</v>
      </c>
      <c r="B37" s="201">
        <v>40420</v>
      </c>
      <c r="D37" s="196">
        <v>12018.14</v>
      </c>
      <c r="F37" s="257">
        <v>3.2500000000000001E-2</v>
      </c>
      <c r="G37" s="202">
        <v>1352</v>
      </c>
      <c r="H37" s="203">
        <v>13370.172499999999</v>
      </c>
      <c r="I37" s="202">
        <v>506560.56</v>
      </c>
    </row>
    <row r="38" spans="1:12" hidden="1" x14ac:dyDescent="0.2">
      <c r="A38" s="193">
        <v>15</v>
      </c>
      <c r="B38" s="201">
        <v>40450</v>
      </c>
      <c r="D38" s="196">
        <v>0</v>
      </c>
      <c r="F38" s="257">
        <v>3.2500000000000001E-2</v>
      </c>
      <c r="G38" s="202">
        <v>1371.93</v>
      </c>
      <c r="H38" s="203">
        <v>1371.9625000000001</v>
      </c>
      <c r="I38" s="202">
        <v>507932.52250000002</v>
      </c>
    </row>
    <row r="39" spans="1:12" hidden="1" x14ac:dyDescent="0.2">
      <c r="A39" s="193">
        <v>16</v>
      </c>
      <c r="B39" s="201">
        <v>40481</v>
      </c>
      <c r="D39" s="196">
        <v>0</v>
      </c>
      <c r="F39" s="257">
        <v>3.2500000000000001E-2</v>
      </c>
      <c r="G39" s="202">
        <v>1375.65</v>
      </c>
      <c r="H39" s="203">
        <v>1375.6825000000001</v>
      </c>
      <c r="I39" s="202">
        <v>509308.20500000002</v>
      </c>
    </row>
    <row r="40" spans="1:12" hidden="1" x14ac:dyDescent="0.2">
      <c r="A40" s="193">
        <v>17</v>
      </c>
      <c r="B40" s="201">
        <v>40511</v>
      </c>
      <c r="D40" s="196">
        <v>0</v>
      </c>
      <c r="E40" s="196">
        <v>-509308.20500000002</v>
      </c>
      <c r="F40" s="257">
        <v>3.2500000000000001E-2</v>
      </c>
      <c r="G40" s="202">
        <v>1379.38</v>
      </c>
      <c r="H40" s="203">
        <v>-507928.79250000004</v>
      </c>
      <c r="I40" s="202">
        <v>1379.4124999999767</v>
      </c>
    </row>
    <row r="41" spans="1:12" hidden="1" x14ac:dyDescent="0.2">
      <c r="A41" s="193">
        <v>18</v>
      </c>
      <c r="B41" s="201">
        <v>40542</v>
      </c>
      <c r="D41" s="101">
        <v>17340</v>
      </c>
      <c r="E41" s="101"/>
      <c r="F41" s="257">
        <v>3.2500000000000001E-2</v>
      </c>
      <c r="G41" s="202">
        <v>27.22</v>
      </c>
      <c r="H41" s="203">
        <v>17367.252500000002</v>
      </c>
      <c r="I41" s="202">
        <v>18746.664999999979</v>
      </c>
      <c r="J41" s="101"/>
      <c r="K41" s="101"/>
      <c r="L41" s="101"/>
    </row>
    <row r="42" spans="1:12" hidden="1" x14ac:dyDescent="0.2">
      <c r="A42" s="193">
        <v>19</v>
      </c>
      <c r="B42" s="201">
        <v>40573</v>
      </c>
      <c r="D42" s="101">
        <v>81793.2</v>
      </c>
      <c r="E42" s="101"/>
      <c r="F42" s="257">
        <v>3.2500000000000001E-2</v>
      </c>
      <c r="G42" s="202">
        <v>161.53</v>
      </c>
      <c r="H42" s="203">
        <v>81954.762499999997</v>
      </c>
      <c r="I42" s="202">
        <v>100701.42749999998</v>
      </c>
      <c r="J42" s="101"/>
      <c r="K42" s="101"/>
      <c r="L42" s="101"/>
    </row>
    <row r="43" spans="1:12" hidden="1" x14ac:dyDescent="0.2">
      <c r="A43" s="193">
        <v>20</v>
      </c>
      <c r="B43" s="201">
        <v>40601</v>
      </c>
      <c r="D43" s="261">
        <v>108960</v>
      </c>
      <c r="E43" s="101"/>
      <c r="F43" s="257">
        <v>3.2500000000000001E-2</v>
      </c>
      <c r="G43" s="202">
        <v>420.28</v>
      </c>
      <c r="H43" s="203">
        <v>109380.3125</v>
      </c>
      <c r="I43" s="202">
        <v>210081.74</v>
      </c>
      <c r="J43" s="101"/>
      <c r="K43" s="101"/>
      <c r="L43" s="101"/>
    </row>
    <row r="44" spans="1:12" hidden="1" x14ac:dyDescent="0.2">
      <c r="A44" s="193">
        <v>21</v>
      </c>
      <c r="B44" s="201">
        <v>40632</v>
      </c>
      <c r="D44" s="261">
        <v>144069.6</v>
      </c>
      <c r="E44" s="101"/>
      <c r="F44" s="257">
        <v>3.2500000000000001E-2</v>
      </c>
      <c r="G44" s="202">
        <v>764.07</v>
      </c>
      <c r="H44" s="203">
        <v>144833.70250000001</v>
      </c>
      <c r="I44" s="202">
        <v>354915.4425</v>
      </c>
      <c r="J44" s="101"/>
      <c r="K44" s="101"/>
      <c r="L44" s="101"/>
    </row>
    <row r="45" spans="1:12" hidden="1" x14ac:dyDescent="0.2">
      <c r="A45" s="193">
        <v>22</v>
      </c>
      <c r="B45" s="201">
        <v>40662</v>
      </c>
      <c r="D45" s="101">
        <v>147837.74</v>
      </c>
      <c r="E45" s="101"/>
      <c r="F45" s="257">
        <v>3.2500000000000001E-2</v>
      </c>
      <c r="G45" s="202">
        <v>1161.43</v>
      </c>
      <c r="H45" s="203">
        <v>148999.20249999998</v>
      </c>
      <c r="I45" s="202">
        <v>503914.64500000002</v>
      </c>
      <c r="J45" s="101"/>
      <c r="K45" s="101"/>
      <c r="L45" s="101"/>
    </row>
    <row r="46" spans="1:12" hidden="1" x14ac:dyDescent="0.2">
      <c r="A46" s="193">
        <v>23</v>
      </c>
      <c r="B46" s="201">
        <v>40693</v>
      </c>
      <c r="D46" s="101">
        <v>0</v>
      </c>
      <c r="E46" s="101"/>
      <c r="F46" s="257">
        <v>3.2500000000000001E-2</v>
      </c>
      <c r="G46" s="202">
        <v>1364.77</v>
      </c>
      <c r="H46" s="203">
        <v>1364.8025</v>
      </c>
      <c r="I46" s="202">
        <v>505279.44750000001</v>
      </c>
      <c r="J46" s="101"/>
      <c r="K46" s="101"/>
      <c r="L46" s="101"/>
    </row>
    <row r="47" spans="1:12" hidden="1" x14ac:dyDescent="0.2">
      <c r="A47" s="193">
        <v>24</v>
      </c>
      <c r="B47" s="201">
        <v>40723</v>
      </c>
      <c r="D47" s="101">
        <v>-6466.51</v>
      </c>
      <c r="E47" s="101"/>
      <c r="F47" s="257">
        <v>3.2500000000000001E-2</v>
      </c>
      <c r="G47" s="202">
        <v>1359.71</v>
      </c>
      <c r="H47" s="203">
        <v>-5106.7674999999999</v>
      </c>
      <c r="I47" s="202">
        <v>500172.68</v>
      </c>
      <c r="J47" s="101"/>
      <c r="K47" s="101"/>
      <c r="L47" s="101"/>
    </row>
    <row r="48" spans="1:12" hidden="1" x14ac:dyDescent="0.2">
      <c r="A48" s="193">
        <v>25</v>
      </c>
      <c r="B48" s="201">
        <v>40754</v>
      </c>
      <c r="D48" s="101">
        <v>-63130.52</v>
      </c>
      <c r="E48" s="101"/>
      <c r="F48" s="257">
        <v>3.2500000000000001E-2</v>
      </c>
      <c r="G48" s="202">
        <v>1955.54</v>
      </c>
      <c r="H48" s="203">
        <v>-61174.947499999995</v>
      </c>
      <c r="I48" s="202">
        <v>438997.73249999998</v>
      </c>
      <c r="J48" s="101"/>
      <c r="K48" s="101"/>
      <c r="L48" s="101"/>
    </row>
    <row r="49" spans="1:12" hidden="1" x14ac:dyDescent="0.2">
      <c r="A49" s="193">
        <v>26</v>
      </c>
      <c r="B49" s="201">
        <v>40784</v>
      </c>
      <c r="D49" s="101">
        <v>-3546.89</v>
      </c>
      <c r="E49" s="101"/>
      <c r="F49" s="257">
        <v>3.2500000000000001E-2</v>
      </c>
      <c r="G49" s="202">
        <v>1184.1500000000001</v>
      </c>
      <c r="H49" s="203">
        <v>-2362.7075</v>
      </c>
      <c r="I49" s="202">
        <v>436635.02499999997</v>
      </c>
      <c r="J49" s="101"/>
      <c r="K49" s="101"/>
      <c r="L49" s="101"/>
    </row>
    <row r="50" spans="1:12" hidden="1" x14ac:dyDescent="0.2">
      <c r="A50" s="193">
        <v>27</v>
      </c>
      <c r="B50" s="201">
        <v>40814</v>
      </c>
      <c r="D50" s="101">
        <v>-3068.42</v>
      </c>
      <c r="E50" s="101"/>
      <c r="F50" s="257">
        <v>3.2500000000000001E-2</v>
      </c>
      <c r="G50" s="202">
        <v>1178.4000000000001</v>
      </c>
      <c r="H50" s="203">
        <v>-1889.9875000000002</v>
      </c>
      <c r="I50" s="202">
        <v>434745.03749999998</v>
      </c>
      <c r="J50" s="101"/>
      <c r="K50" s="101"/>
      <c r="L50" s="101"/>
    </row>
    <row r="51" spans="1:12" hidden="1" x14ac:dyDescent="0.2">
      <c r="A51" s="193">
        <v>28</v>
      </c>
      <c r="B51" s="201">
        <v>40845</v>
      </c>
      <c r="D51" s="101">
        <v>-4489.18</v>
      </c>
      <c r="E51" s="101"/>
      <c r="F51" s="257">
        <v>3.2500000000000001E-2</v>
      </c>
      <c r="G51" s="202">
        <v>1171.3599999999999</v>
      </c>
      <c r="H51" s="203">
        <v>-3317.7875000000004</v>
      </c>
      <c r="I51" s="202">
        <v>431427.25</v>
      </c>
      <c r="J51" s="101"/>
      <c r="K51" s="101"/>
      <c r="L51" s="101"/>
    </row>
    <row r="52" spans="1:12" hidden="1" x14ac:dyDescent="0.2">
      <c r="A52" s="193">
        <v>29</v>
      </c>
      <c r="B52" s="201">
        <v>40875</v>
      </c>
      <c r="C52" s="210">
        <v>1</v>
      </c>
      <c r="D52" s="101">
        <v>-1849.43</v>
      </c>
      <c r="E52" s="101">
        <v>-431427.25</v>
      </c>
      <c r="F52" s="257">
        <v>3.2500000000000001E-2</v>
      </c>
      <c r="G52" s="212">
        <v>-2.5</v>
      </c>
      <c r="H52" s="203">
        <v>-433279.14750000002</v>
      </c>
      <c r="I52" s="202">
        <v>-1851.897500000021</v>
      </c>
      <c r="J52" s="101"/>
      <c r="K52" s="101"/>
      <c r="L52" s="101"/>
    </row>
    <row r="53" spans="1:12" hidden="1" x14ac:dyDescent="0.2">
      <c r="A53" s="193">
        <v>30</v>
      </c>
      <c r="B53" s="201">
        <v>40906</v>
      </c>
      <c r="D53" s="220">
        <v>7280.92</v>
      </c>
      <c r="E53" s="101"/>
      <c r="F53" s="257">
        <v>3.2500000000000001E-2</v>
      </c>
      <c r="G53" s="202">
        <v>4.84</v>
      </c>
      <c r="H53" s="203">
        <v>7285.7925000000005</v>
      </c>
      <c r="I53" s="202">
        <v>5433.8949999999795</v>
      </c>
      <c r="J53" s="101"/>
      <c r="K53" s="101"/>
      <c r="L53" s="101"/>
    </row>
    <row r="54" spans="1:12" hidden="1" x14ac:dyDescent="0.2">
      <c r="A54" s="193">
        <v>31</v>
      </c>
      <c r="B54" s="201">
        <v>40937</v>
      </c>
      <c r="D54" s="220">
        <v>51443.649999999994</v>
      </c>
      <c r="E54" s="101"/>
      <c r="F54" s="257">
        <v>3.2500000000000001E-2</v>
      </c>
      <c r="G54" s="202">
        <v>84.38</v>
      </c>
      <c r="H54" s="203">
        <v>51528.062499999993</v>
      </c>
      <c r="I54" s="202">
        <v>56961.957499999975</v>
      </c>
      <c r="J54" s="101"/>
      <c r="K54" s="101"/>
      <c r="L54" s="101"/>
    </row>
    <row r="55" spans="1:12" hidden="1" x14ac:dyDescent="0.2">
      <c r="A55" s="193">
        <v>32</v>
      </c>
      <c r="B55" s="201">
        <v>40968</v>
      </c>
      <c r="D55" s="220">
        <v>63260.35</v>
      </c>
      <c r="E55" s="101"/>
      <c r="F55" s="257">
        <v>3.2500000000000001E-2</v>
      </c>
      <c r="G55" s="202">
        <v>239.94</v>
      </c>
      <c r="H55" s="203">
        <v>63500.322500000002</v>
      </c>
      <c r="I55" s="202">
        <v>120462.27999999997</v>
      </c>
      <c r="J55" s="101"/>
      <c r="K55" s="101"/>
      <c r="L55" s="101"/>
    </row>
    <row r="56" spans="1:12" hidden="1" x14ac:dyDescent="0.2">
      <c r="A56" s="193">
        <v>33</v>
      </c>
      <c r="B56" s="201">
        <v>40997</v>
      </c>
      <c r="D56" s="220">
        <v>89280.91</v>
      </c>
      <c r="E56" s="101"/>
      <c r="F56" s="257">
        <v>3.2500000000000001E-2</v>
      </c>
      <c r="G56" s="202">
        <v>447.15</v>
      </c>
      <c r="H56" s="203">
        <v>89728.092499999999</v>
      </c>
      <c r="I56" s="202">
        <v>210190.37249999997</v>
      </c>
      <c r="J56" s="101"/>
      <c r="K56" s="101"/>
      <c r="L56" s="101"/>
    </row>
    <row r="57" spans="1:12" hidden="1" x14ac:dyDescent="0.2">
      <c r="A57" s="193">
        <v>34</v>
      </c>
      <c r="B57" s="201">
        <v>41028</v>
      </c>
      <c r="D57" s="220">
        <v>72863.03</v>
      </c>
      <c r="E57" s="101"/>
      <c r="F57" s="257">
        <v>3.2500000000000001E-2</v>
      </c>
      <c r="G57" s="202">
        <v>667.93</v>
      </c>
      <c r="H57" s="203">
        <v>73530.992499999993</v>
      </c>
      <c r="I57" s="202">
        <v>283721.36499999999</v>
      </c>
      <c r="J57" s="101"/>
      <c r="K57" s="101"/>
      <c r="L57" s="101"/>
    </row>
    <row r="58" spans="1:12" hidden="1" x14ac:dyDescent="0.2">
      <c r="A58" s="193">
        <v>35</v>
      </c>
      <c r="B58" s="201">
        <v>41059</v>
      </c>
      <c r="D58" s="220">
        <v>56173.89</v>
      </c>
      <c r="E58" s="101"/>
      <c r="F58" s="257">
        <v>3.2500000000000001E-2</v>
      </c>
      <c r="G58" s="202">
        <v>844.48</v>
      </c>
      <c r="H58" s="203">
        <v>57018.402500000004</v>
      </c>
      <c r="I58" s="202">
        <v>340739.76750000002</v>
      </c>
      <c r="J58" s="101"/>
      <c r="K58" s="101"/>
      <c r="L58" s="101"/>
    </row>
    <row r="59" spans="1:12" hidden="1" x14ac:dyDescent="0.2">
      <c r="A59" s="193">
        <v>36</v>
      </c>
      <c r="B59" s="201">
        <v>41089</v>
      </c>
      <c r="C59" s="210">
        <v>2</v>
      </c>
      <c r="D59" s="220">
        <v>89822.59</v>
      </c>
      <c r="E59" s="101">
        <v>-10.01</v>
      </c>
      <c r="F59" s="257">
        <v>3.2500000000000001E-2</v>
      </c>
      <c r="G59" s="202">
        <v>1044.44</v>
      </c>
      <c r="H59" s="203">
        <v>90857.052500000005</v>
      </c>
      <c r="I59" s="202">
        <v>431596.82</v>
      </c>
      <c r="J59" s="101"/>
      <c r="K59" s="101"/>
      <c r="L59" s="101"/>
    </row>
    <row r="60" spans="1:12" hidden="1" x14ac:dyDescent="0.2">
      <c r="A60" s="193">
        <v>37</v>
      </c>
      <c r="B60" s="201">
        <v>41120</v>
      </c>
      <c r="D60" s="220">
        <v>43442.99</v>
      </c>
      <c r="E60" s="101"/>
      <c r="F60" s="257">
        <v>3.2500000000000001E-2</v>
      </c>
      <c r="G60" s="202">
        <v>1227.74</v>
      </c>
      <c r="H60" s="203">
        <v>44670.762499999997</v>
      </c>
      <c r="I60" s="202">
        <v>476267.58250000002</v>
      </c>
      <c r="J60" s="101"/>
      <c r="K60" s="101"/>
      <c r="L60" s="101"/>
    </row>
    <row r="61" spans="1:12" hidden="1" x14ac:dyDescent="0.2">
      <c r="A61" s="193">
        <v>38</v>
      </c>
      <c r="B61" s="201">
        <v>41150</v>
      </c>
      <c r="D61" s="220">
        <v>3689.4300000000003</v>
      </c>
      <c r="E61" s="101"/>
      <c r="F61" s="257">
        <v>3.2500000000000001E-2</v>
      </c>
      <c r="G61" s="202">
        <v>1294.8900000000001</v>
      </c>
      <c r="H61" s="203">
        <v>4984.3525</v>
      </c>
      <c r="I61" s="202">
        <v>481251.935</v>
      </c>
      <c r="J61" s="101"/>
      <c r="K61" s="101"/>
      <c r="L61" s="101"/>
    </row>
    <row r="62" spans="1:12" hidden="1" x14ac:dyDescent="0.2">
      <c r="A62" s="193">
        <v>39</v>
      </c>
      <c r="B62" s="201">
        <v>41180</v>
      </c>
      <c r="D62" s="220">
        <v>-3753.71</v>
      </c>
      <c r="E62" s="101"/>
      <c r="F62" s="257">
        <v>3.2500000000000001E-2</v>
      </c>
      <c r="G62" s="202">
        <v>1298.31</v>
      </c>
      <c r="H62" s="203">
        <v>-2455.3675000000003</v>
      </c>
      <c r="I62" s="202">
        <v>478796.5675</v>
      </c>
      <c r="J62" s="101"/>
      <c r="K62" s="101"/>
      <c r="L62" s="101"/>
    </row>
    <row r="63" spans="1:12" hidden="1" x14ac:dyDescent="0.2">
      <c r="A63" s="193">
        <v>40</v>
      </c>
      <c r="B63" s="201">
        <v>41211</v>
      </c>
      <c r="D63" s="220">
        <v>-1431.89</v>
      </c>
      <c r="E63" s="101"/>
      <c r="F63" s="257">
        <v>3.2500000000000001E-2</v>
      </c>
      <c r="G63" s="202">
        <v>1294.8</v>
      </c>
      <c r="H63" s="203">
        <v>-137.05750000000012</v>
      </c>
      <c r="I63" s="202">
        <v>478659.51</v>
      </c>
      <c r="J63" s="101"/>
      <c r="K63" s="101"/>
      <c r="L63" s="101"/>
    </row>
    <row r="64" spans="1:12" hidden="1" x14ac:dyDescent="0.2">
      <c r="A64" s="193">
        <v>41</v>
      </c>
      <c r="B64" s="201">
        <v>41241</v>
      </c>
      <c r="C64" s="210">
        <v>1</v>
      </c>
      <c r="D64" s="220">
        <v>-2797.37</v>
      </c>
      <c r="E64" s="101">
        <v>-478659.5</v>
      </c>
      <c r="F64" s="257">
        <v>3.2500000000000001E-2</v>
      </c>
      <c r="G64" s="202">
        <v>-3.79</v>
      </c>
      <c r="H64" s="203">
        <v>-481460.6275</v>
      </c>
      <c r="I64" s="202">
        <v>-2801.117499999993</v>
      </c>
      <c r="J64" s="101"/>
      <c r="K64" s="101"/>
      <c r="L64" s="101"/>
    </row>
    <row r="65" spans="1:12" hidden="1" x14ac:dyDescent="0.2">
      <c r="A65" s="193">
        <v>42</v>
      </c>
      <c r="B65" s="201">
        <v>41272</v>
      </c>
      <c r="D65" s="220">
        <v>3335.4199999999996</v>
      </c>
      <c r="E65" s="101"/>
      <c r="F65" s="257">
        <v>3.2500000000000001E-2</v>
      </c>
      <c r="G65" s="202">
        <v>-3.07</v>
      </c>
      <c r="H65" s="203">
        <v>3332.3824999999993</v>
      </c>
      <c r="I65" s="202">
        <v>531.26500000000624</v>
      </c>
      <c r="J65" s="101"/>
      <c r="K65" s="101"/>
      <c r="L65" s="101"/>
    </row>
    <row r="66" spans="1:12" hidden="1" x14ac:dyDescent="0.2">
      <c r="A66" s="193">
        <v>43</v>
      </c>
      <c r="B66" s="205">
        <v>41303</v>
      </c>
      <c r="D66" s="220">
        <v>34764.720000000001</v>
      </c>
      <c r="E66" s="101"/>
      <c r="F66" s="257">
        <v>3.2500000000000001E-2</v>
      </c>
      <c r="G66" s="202">
        <v>48.52</v>
      </c>
      <c r="H66" s="203">
        <v>34813.272499999999</v>
      </c>
      <c r="I66" s="202">
        <v>35344.537500000006</v>
      </c>
      <c r="J66" s="101"/>
      <c r="K66" s="101"/>
      <c r="L66" s="101"/>
    </row>
    <row r="67" spans="1:12" hidden="1" x14ac:dyDescent="0.2">
      <c r="A67" s="193">
        <v>44</v>
      </c>
      <c r="B67" s="201">
        <v>41331</v>
      </c>
      <c r="D67" s="220">
        <v>58993.409999999996</v>
      </c>
      <c r="E67" s="101"/>
      <c r="F67" s="257">
        <v>3.2500000000000001E-2</v>
      </c>
      <c r="G67" s="202">
        <v>175.61</v>
      </c>
      <c r="H67" s="203">
        <v>59169.052499999998</v>
      </c>
      <c r="I67" s="202">
        <v>94513.59</v>
      </c>
      <c r="J67" s="101"/>
      <c r="K67" s="101"/>
      <c r="L67" s="101"/>
    </row>
    <row r="68" spans="1:12" hidden="1" x14ac:dyDescent="0.2">
      <c r="A68" s="193">
        <v>45</v>
      </c>
      <c r="B68" s="201">
        <v>41362</v>
      </c>
      <c r="D68" s="262">
        <v>59322.05</v>
      </c>
      <c r="E68" s="101"/>
      <c r="F68" s="257">
        <v>3.2500000000000001E-2</v>
      </c>
      <c r="G68" s="202">
        <v>336.31</v>
      </c>
      <c r="H68" s="203">
        <v>59658.392500000002</v>
      </c>
      <c r="I68" s="202">
        <v>154171.98249999998</v>
      </c>
      <c r="J68" s="101"/>
      <c r="K68" s="101"/>
      <c r="L68" s="101"/>
    </row>
    <row r="69" spans="1:12" hidden="1" x14ac:dyDescent="0.2">
      <c r="A69" s="193">
        <v>46</v>
      </c>
      <c r="B69" s="188">
        <v>41392</v>
      </c>
      <c r="D69" s="262">
        <v>9902.2200000000012</v>
      </c>
      <c r="E69" s="101"/>
      <c r="F69" s="257">
        <v>3.2500000000000001E-2</v>
      </c>
      <c r="G69" s="202">
        <v>430.96</v>
      </c>
      <c r="H69" s="203">
        <v>10333.2125</v>
      </c>
      <c r="I69" s="202">
        <v>164505.19499999998</v>
      </c>
      <c r="J69" s="101"/>
      <c r="K69" s="101"/>
      <c r="L69" s="101"/>
    </row>
    <row r="70" spans="1:12" hidden="1" x14ac:dyDescent="0.2">
      <c r="A70" s="193">
        <v>47</v>
      </c>
      <c r="B70" s="188">
        <v>41423</v>
      </c>
      <c r="D70" s="262">
        <v>54656.990000000005</v>
      </c>
      <c r="E70" s="101"/>
      <c r="F70" s="257">
        <v>3.2500000000000001E-2</v>
      </c>
      <c r="G70" s="202">
        <v>519.54999999999995</v>
      </c>
      <c r="H70" s="203">
        <v>55176.572500000009</v>
      </c>
      <c r="I70" s="202">
        <v>219681.76749999999</v>
      </c>
      <c r="J70" s="101"/>
      <c r="K70" s="101"/>
      <c r="L70" s="101"/>
    </row>
    <row r="71" spans="1:12" hidden="1" x14ac:dyDescent="0.2">
      <c r="A71" s="193">
        <v>48</v>
      </c>
      <c r="B71" s="188">
        <v>41453</v>
      </c>
      <c r="D71" s="220">
        <v>134140.37</v>
      </c>
      <c r="E71" s="101"/>
      <c r="F71" s="257">
        <v>3.2500000000000001E-2</v>
      </c>
      <c r="G71" s="202">
        <v>776.62</v>
      </c>
      <c r="H71" s="203">
        <v>134917.02249999999</v>
      </c>
      <c r="I71" s="202">
        <v>354598.79</v>
      </c>
      <c r="J71" s="101"/>
      <c r="K71" s="101"/>
      <c r="L71" s="101"/>
    </row>
    <row r="72" spans="1:12" hidden="1" x14ac:dyDescent="0.2">
      <c r="A72" s="193">
        <v>49</v>
      </c>
      <c r="B72" s="188">
        <v>41484</v>
      </c>
      <c r="D72" s="220">
        <v>36594.03</v>
      </c>
      <c r="E72" s="101"/>
      <c r="F72" s="257">
        <v>3.2500000000000001E-2</v>
      </c>
      <c r="G72" s="202">
        <v>1009.93</v>
      </c>
      <c r="H72" s="203">
        <v>37603.9925</v>
      </c>
      <c r="I72" s="202">
        <v>392202.78249999997</v>
      </c>
      <c r="J72" s="101"/>
      <c r="K72" s="101"/>
      <c r="L72" s="101"/>
    </row>
    <row r="73" spans="1:12" hidden="1" x14ac:dyDescent="0.2">
      <c r="A73" s="193">
        <v>50</v>
      </c>
      <c r="B73" s="188">
        <v>41515</v>
      </c>
      <c r="D73" s="220">
        <v>-4103.7</v>
      </c>
      <c r="E73" s="101"/>
      <c r="F73" s="257">
        <v>3.2500000000000001E-2</v>
      </c>
      <c r="G73" s="202">
        <v>1056.6600000000001</v>
      </c>
      <c r="H73" s="203">
        <v>-3047.0074999999997</v>
      </c>
      <c r="I73" s="202">
        <v>389155.77499999997</v>
      </c>
      <c r="J73" s="101"/>
      <c r="K73" s="101"/>
      <c r="L73" s="101"/>
    </row>
    <row r="74" spans="1:12" hidden="1" x14ac:dyDescent="0.2">
      <c r="A74" s="193">
        <v>51</v>
      </c>
      <c r="B74" s="188">
        <v>41545</v>
      </c>
      <c r="D74" s="220">
        <v>-2736.27</v>
      </c>
      <c r="E74" s="101"/>
      <c r="F74" s="257">
        <v>3.2500000000000001E-2</v>
      </c>
      <c r="G74" s="202">
        <v>1050.26</v>
      </c>
      <c r="H74" s="203">
        <v>-1685.9775000000002</v>
      </c>
      <c r="I74" s="202">
        <v>387469.79749999999</v>
      </c>
      <c r="J74" s="101"/>
      <c r="K74" s="101"/>
      <c r="L74" s="101"/>
    </row>
    <row r="75" spans="1:12" hidden="1" x14ac:dyDescent="0.2">
      <c r="A75" s="193">
        <v>52</v>
      </c>
      <c r="B75" s="188">
        <v>41576</v>
      </c>
      <c r="D75" s="220">
        <v>-3741.51</v>
      </c>
      <c r="E75" s="101"/>
      <c r="F75" s="257">
        <v>3.2500000000000001E-2</v>
      </c>
      <c r="G75" s="202">
        <v>1044.33</v>
      </c>
      <c r="H75" s="203">
        <v>-2697.1475000000005</v>
      </c>
      <c r="I75" s="212">
        <v>384772.64999999997</v>
      </c>
      <c r="J75" s="101"/>
      <c r="K75" s="101"/>
      <c r="L75" s="101"/>
    </row>
    <row r="76" spans="1:12" hidden="1" x14ac:dyDescent="0.2">
      <c r="A76" s="193">
        <v>53</v>
      </c>
      <c r="B76" s="188">
        <v>41606</v>
      </c>
      <c r="C76" s="210">
        <v>1</v>
      </c>
      <c r="D76" s="220">
        <v>-2613.69</v>
      </c>
      <c r="E76" s="101">
        <v>-384772.64999999997</v>
      </c>
      <c r="F76" s="257">
        <v>3.2500000000000001E-2</v>
      </c>
      <c r="G76" s="202">
        <v>-3.54</v>
      </c>
      <c r="H76" s="203">
        <v>-387389.84749999997</v>
      </c>
      <c r="I76" s="212">
        <v>-2617.1975000000093</v>
      </c>
      <c r="J76" s="101"/>
      <c r="K76" s="101"/>
      <c r="L76" s="101"/>
    </row>
    <row r="77" spans="1:12" hidden="1" x14ac:dyDescent="0.2">
      <c r="A77" s="193">
        <v>54</v>
      </c>
      <c r="B77" s="188">
        <v>41637</v>
      </c>
      <c r="D77" s="220">
        <v>2257.5500000000002</v>
      </c>
      <c r="E77" s="101"/>
      <c r="F77" s="257">
        <v>3.2500000000000001E-2</v>
      </c>
      <c r="G77" s="202">
        <v>-4.03</v>
      </c>
      <c r="H77" s="203">
        <v>2253.5524999999998</v>
      </c>
      <c r="I77" s="212">
        <v>-363.64500000000953</v>
      </c>
      <c r="J77" s="101"/>
      <c r="K77" s="101"/>
      <c r="L77" s="101"/>
    </row>
    <row r="78" spans="1:12" hidden="1" x14ac:dyDescent="0.2">
      <c r="A78" s="193">
        <v>55</v>
      </c>
      <c r="B78" s="188">
        <v>41668</v>
      </c>
      <c r="D78" s="220">
        <v>34960.670000000006</v>
      </c>
      <c r="E78" s="101"/>
      <c r="F78" s="257">
        <v>3.2500000000000001E-2</v>
      </c>
      <c r="G78" s="202">
        <v>46.36</v>
      </c>
      <c r="H78" s="203">
        <v>35007.062500000007</v>
      </c>
      <c r="I78" s="212">
        <v>34643.417499999996</v>
      </c>
      <c r="J78" s="101"/>
      <c r="K78" s="101"/>
      <c r="L78" s="101"/>
    </row>
    <row r="79" spans="1:12" hidden="1" x14ac:dyDescent="0.2">
      <c r="A79" s="193">
        <v>56</v>
      </c>
      <c r="B79" s="188">
        <v>41696</v>
      </c>
      <c r="D79" s="220">
        <v>30085.05</v>
      </c>
      <c r="E79" s="101"/>
      <c r="F79" s="257">
        <v>3.2500000000000001E-2</v>
      </c>
      <c r="G79" s="202">
        <v>134.57</v>
      </c>
      <c r="H79" s="203">
        <v>30219.6525</v>
      </c>
      <c r="I79" s="212">
        <v>64863.069999999992</v>
      </c>
      <c r="J79" s="101"/>
      <c r="K79" s="101"/>
      <c r="L79" s="101"/>
    </row>
    <row r="80" spans="1:12" hidden="1" x14ac:dyDescent="0.2">
      <c r="A80" s="193">
        <v>57</v>
      </c>
      <c r="B80" s="188">
        <v>41727</v>
      </c>
      <c r="D80" s="220">
        <v>68732.740000000005</v>
      </c>
      <c r="E80" s="101"/>
      <c r="F80" s="257">
        <v>3.2500000000000001E-2</v>
      </c>
      <c r="G80" s="202">
        <v>268.75</v>
      </c>
      <c r="H80" s="203">
        <v>69001.522500000006</v>
      </c>
      <c r="I80" s="212">
        <v>133864.5925</v>
      </c>
      <c r="J80" s="101"/>
      <c r="K80" s="101"/>
      <c r="L80" s="101"/>
    </row>
    <row r="81" spans="1:16" hidden="1" x14ac:dyDescent="0.2">
      <c r="A81" s="193">
        <v>58</v>
      </c>
      <c r="B81" s="188">
        <v>41757</v>
      </c>
      <c r="D81" s="220">
        <v>49136.24</v>
      </c>
      <c r="E81" s="101"/>
      <c r="F81" s="257">
        <v>3.2500000000000001E-2</v>
      </c>
      <c r="G81" s="202">
        <v>429.09</v>
      </c>
      <c r="H81" s="203">
        <v>49565.362499999996</v>
      </c>
      <c r="I81" s="212">
        <v>183429.95499999999</v>
      </c>
      <c r="J81" s="101"/>
      <c r="K81" s="101"/>
      <c r="L81" s="101"/>
    </row>
    <row r="82" spans="1:16" hidden="1" x14ac:dyDescent="0.2">
      <c r="A82" s="193">
        <v>59</v>
      </c>
      <c r="B82" s="188">
        <v>41788</v>
      </c>
      <c r="D82" s="220">
        <v>7350</v>
      </c>
      <c r="E82" s="101"/>
      <c r="F82" s="257">
        <v>3.2500000000000001E-2</v>
      </c>
      <c r="G82" s="202">
        <v>506.74</v>
      </c>
      <c r="H82" s="203">
        <v>7856.7725</v>
      </c>
      <c r="I82" s="212">
        <v>191286.72749999998</v>
      </c>
      <c r="J82" s="101"/>
      <c r="K82" s="101"/>
      <c r="L82" s="101"/>
    </row>
    <row r="83" spans="1:16" hidden="1" x14ac:dyDescent="0.2">
      <c r="A83" s="193">
        <v>60</v>
      </c>
      <c r="B83" s="188">
        <v>41818</v>
      </c>
      <c r="D83" s="220">
        <v>56782.84</v>
      </c>
      <c r="E83" s="101"/>
      <c r="F83" s="257">
        <v>3.2500000000000001E-2</v>
      </c>
      <c r="G83" s="202">
        <v>594.96</v>
      </c>
      <c r="H83" s="203">
        <v>57377.832499999997</v>
      </c>
      <c r="I83" s="212">
        <v>248664.55999999997</v>
      </c>
      <c r="J83" s="101"/>
      <c r="K83" s="101"/>
      <c r="L83" s="101"/>
    </row>
    <row r="84" spans="1:16" hidden="1" x14ac:dyDescent="0.2">
      <c r="A84" s="193">
        <v>61</v>
      </c>
      <c r="B84" s="188">
        <v>41849</v>
      </c>
      <c r="D84" s="220">
        <v>109579.14</v>
      </c>
      <c r="E84" s="101"/>
      <c r="F84" s="257">
        <v>3.2500000000000001E-2</v>
      </c>
      <c r="G84" s="202">
        <v>821.85</v>
      </c>
      <c r="H84" s="203">
        <v>110401.02250000001</v>
      </c>
      <c r="I84" s="212">
        <v>359065.58249999996</v>
      </c>
      <c r="J84" s="101"/>
      <c r="K84" s="101"/>
      <c r="L84" s="101"/>
    </row>
    <row r="85" spans="1:16" hidden="1" x14ac:dyDescent="0.2">
      <c r="A85" s="193">
        <v>62</v>
      </c>
      <c r="B85" s="188">
        <v>41880</v>
      </c>
      <c r="D85" s="220">
        <v>-1299.83</v>
      </c>
      <c r="E85" s="101"/>
      <c r="F85" s="257">
        <v>3.2500000000000001E-2</v>
      </c>
      <c r="G85" s="202">
        <v>970.71</v>
      </c>
      <c r="H85" s="203">
        <v>-329.08749999999986</v>
      </c>
      <c r="I85" s="212">
        <v>358736.49499999994</v>
      </c>
      <c r="J85" s="101"/>
      <c r="K85" s="101"/>
      <c r="L85" s="101"/>
    </row>
    <row r="86" spans="1:16" hidden="1" x14ac:dyDescent="0.2">
      <c r="A86" s="193">
        <v>63</v>
      </c>
      <c r="B86" s="188">
        <v>41910</v>
      </c>
      <c r="D86" s="220">
        <v>-1388.97</v>
      </c>
      <c r="E86" s="101"/>
      <c r="F86" s="257">
        <v>3.2500000000000001E-2</v>
      </c>
      <c r="G86" s="202">
        <v>969.7</v>
      </c>
      <c r="H86" s="203">
        <v>-419.23749999999995</v>
      </c>
      <c r="I86" s="212">
        <v>358317.25749999995</v>
      </c>
      <c r="J86" s="101"/>
      <c r="K86" s="101"/>
      <c r="L86" s="101"/>
    </row>
    <row r="87" spans="1:16" hidden="1" x14ac:dyDescent="0.2">
      <c r="A87" s="193">
        <v>64</v>
      </c>
      <c r="B87" s="188">
        <v>41941</v>
      </c>
      <c r="D87" s="220">
        <v>665.29</v>
      </c>
      <c r="E87" s="101"/>
      <c r="F87" s="257">
        <v>3.2500000000000001E-2</v>
      </c>
      <c r="G87" s="202">
        <v>971.34</v>
      </c>
      <c r="H87" s="203">
        <v>1636.6624999999999</v>
      </c>
      <c r="I87" s="212">
        <v>359953.91999999993</v>
      </c>
      <c r="J87" s="101"/>
      <c r="K87" s="101"/>
      <c r="L87" s="101"/>
    </row>
    <row r="88" spans="1:16" hidden="1" x14ac:dyDescent="0.2">
      <c r="A88" s="193">
        <v>65</v>
      </c>
      <c r="B88" s="188">
        <v>41971</v>
      </c>
      <c r="C88" s="210">
        <v>1</v>
      </c>
      <c r="D88" s="220">
        <v>-2640.59</v>
      </c>
      <c r="E88" s="101">
        <v>-360681.96</v>
      </c>
      <c r="F88" s="257">
        <v>3.2500000000000001E-2</v>
      </c>
      <c r="G88" s="202">
        <v>-5.55</v>
      </c>
      <c r="H88" s="203">
        <v>-363328.06750000006</v>
      </c>
      <c r="I88" s="212">
        <v>-3374.1475000001374</v>
      </c>
      <c r="J88" s="101"/>
      <c r="K88" s="101"/>
      <c r="L88" s="101"/>
    </row>
    <row r="89" spans="1:16" hidden="1" x14ac:dyDescent="0.2">
      <c r="A89" s="193">
        <v>66</v>
      </c>
      <c r="B89" s="188">
        <v>42002</v>
      </c>
      <c r="D89" s="220">
        <v>9883.9399999999987</v>
      </c>
      <c r="E89" s="101"/>
      <c r="F89" s="257">
        <v>3.2500000000000001E-2</v>
      </c>
      <c r="G89" s="202">
        <v>4.25</v>
      </c>
      <c r="H89" s="203">
        <v>9888.222499999998</v>
      </c>
      <c r="I89" s="212">
        <v>6514.0749999998607</v>
      </c>
      <c r="J89" s="101"/>
      <c r="K89" s="101"/>
      <c r="L89" s="101"/>
    </row>
    <row r="90" spans="1:16" x14ac:dyDescent="0.2">
      <c r="A90" s="193">
        <v>67</v>
      </c>
      <c r="B90" s="188">
        <v>42033</v>
      </c>
      <c r="D90" s="220">
        <v>67960.850000000006</v>
      </c>
      <c r="E90" s="101"/>
      <c r="F90" s="257">
        <v>3.2500000000000001E-2</v>
      </c>
      <c r="G90" s="202">
        <v>109.67</v>
      </c>
      <c r="H90" s="203">
        <v>68070.552500000005</v>
      </c>
      <c r="I90" s="212">
        <v>74584.627499999871</v>
      </c>
      <c r="J90" s="101"/>
      <c r="K90" s="101"/>
      <c r="L90" s="101"/>
    </row>
    <row r="91" spans="1:16" x14ac:dyDescent="0.2">
      <c r="A91" s="193">
        <v>68</v>
      </c>
      <c r="B91" s="188">
        <v>42061</v>
      </c>
      <c r="D91" s="220">
        <v>50311.16</v>
      </c>
      <c r="E91" s="101"/>
      <c r="F91" s="257">
        <v>3.2500000000000001E-2</v>
      </c>
      <c r="G91" s="202">
        <v>270.13</v>
      </c>
      <c r="H91" s="203">
        <v>50581.322500000002</v>
      </c>
      <c r="I91" s="212">
        <v>125165.94999999987</v>
      </c>
      <c r="J91" s="101"/>
      <c r="K91" s="101"/>
      <c r="L91" s="101"/>
    </row>
    <row r="92" spans="1:16" x14ac:dyDescent="0.2">
      <c r="A92" s="193">
        <v>69</v>
      </c>
      <c r="B92" s="188">
        <v>42092</v>
      </c>
      <c r="D92" s="220">
        <v>51847.64</v>
      </c>
      <c r="E92" s="101"/>
      <c r="F92" s="257">
        <v>3.2500000000000001E-2</v>
      </c>
      <c r="G92" s="202">
        <v>409.2</v>
      </c>
      <c r="H92" s="203">
        <v>52256.872499999998</v>
      </c>
      <c r="I92" s="212">
        <v>177422.82249999986</v>
      </c>
      <c r="J92" s="101"/>
      <c r="K92" s="101"/>
      <c r="L92" s="101"/>
    </row>
    <row r="93" spans="1:16" x14ac:dyDescent="0.2">
      <c r="A93" s="193">
        <v>70</v>
      </c>
      <c r="B93" s="188">
        <v>42122</v>
      </c>
      <c r="D93" s="220">
        <v>61668.42</v>
      </c>
      <c r="E93" s="101"/>
      <c r="F93" s="257">
        <v>3.2500000000000001E-2</v>
      </c>
      <c r="G93" s="202">
        <v>564.03</v>
      </c>
      <c r="H93" s="203">
        <v>62232.482499999998</v>
      </c>
      <c r="I93" s="212">
        <v>239655.30499999988</v>
      </c>
      <c r="J93" s="101"/>
      <c r="K93" s="101"/>
      <c r="L93" s="101"/>
    </row>
    <row r="94" spans="1:16" x14ac:dyDescent="0.2">
      <c r="A94" s="193">
        <v>71</v>
      </c>
      <c r="B94" s="188">
        <v>42153</v>
      </c>
      <c r="D94" s="220">
        <v>-1052.7</v>
      </c>
      <c r="E94" s="101"/>
      <c r="F94" s="257">
        <v>3.2500000000000001E-2</v>
      </c>
      <c r="G94" s="202">
        <v>647.64</v>
      </c>
      <c r="H94" s="203">
        <v>-405.02750000000003</v>
      </c>
      <c r="I94" s="212">
        <v>239250.27749999988</v>
      </c>
      <c r="J94" s="101"/>
      <c r="K94" s="101"/>
      <c r="L94" s="101"/>
    </row>
    <row r="95" spans="1:16" x14ac:dyDescent="0.2">
      <c r="A95" s="193">
        <v>72</v>
      </c>
      <c r="B95" s="188">
        <v>42183</v>
      </c>
      <c r="D95" s="220">
        <v>29316.489999999998</v>
      </c>
      <c r="E95" s="101"/>
      <c r="F95" s="257">
        <v>3.2500000000000001E-2</v>
      </c>
      <c r="G95" s="202">
        <v>687.67</v>
      </c>
      <c r="H95" s="203">
        <v>30004.192499999997</v>
      </c>
      <c r="I95" s="212">
        <v>269254.46999999986</v>
      </c>
      <c r="J95" s="101"/>
      <c r="K95" s="101"/>
      <c r="L95" s="101"/>
    </row>
    <row r="96" spans="1:16" x14ac:dyDescent="0.2">
      <c r="A96" s="193">
        <v>73</v>
      </c>
      <c r="B96" s="188">
        <v>42214</v>
      </c>
      <c r="D96" s="220">
        <v>53983.39</v>
      </c>
      <c r="E96" s="101"/>
      <c r="F96" s="257">
        <v>3.2500000000000001E-2</v>
      </c>
      <c r="G96" s="202">
        <v>802.33</v>
      </c>
      <c r="H96" s="203">
        <v>54785.752500000002</v>
      </c>
      <c r="I96" s="212">
        <v>324040.22249999986</v>
      </c>
      <c r="J96" s="101"/>
      <c r="K96" s="101"/>
      <c r="L96" s="101"/>
      <c r="P96" s="190"/>
    </row>
    <row r="97" spans="1:12" x14ac:dyDescent="0.2">
      <c r="A97" s="193">
        <v>74</v>
      </c>
      <c r="B97" s="192">
        <v>42245</v>
      </c>
      <c r="C97" s="192"/>
      <c r="D97" s="220">
        <v>14350.01</v>
      </c>
      <c r="E97" s="102"/>
      <c r="F97" s="258">
        <v>3.2500000000000001E-2</v>
      </c>
      <c r="G97" s="212">
        <v>897.04</v>
      </c>
      <c r="H97" s="220">
        <v>15247.0825</v>
      </c>
      <c r="I97" s="212">
        <v>339287.30499999988</v>
      </c>
      <c r="J97" s="101"/>
      <c r="K97" s="101"/>
      <c r="L97" s="101"/>
    </row>
    <row r="98" spans="1:12" x14ac:dyDescent="0.2">
      <c r="A98" s="193">
        <v>75</v>
      </c>
      <c r="B98" s="192">
        <v>42275</v>
      </c>
      <c r="C98" s="192"/>
      <c r="D98" s="220">
        <v>3804.74</v>
      </c>
      <c r="E98" s="102"/>
      <c r="F98" s="258">
        <v>3.2500000000000001E-2</v>
      </c>
      <c r="G98" s="212">
        <v>924.06</v>
      </c>
      <c r="H98" s="220">
        <v>4728.8324999999995</v>
      </c>
      <c r="I98" s="212">
        <v>344016.1374999999</v>
      </c>
      <c r="J98" s="101"/>
      <c r="K98" s="101"/>
      <c r="L98" s="101"/>
    </row>
    <row r="99" spans="1:12" x14ac:dyDescent="0.2">
      <c r="A99" s="193">
        <v>76</v>
      </c>
      <c r="B99" s="192">
        <v>42306</v>
      </c>
      <c r="C99" s="192"/>
      <c r="D99" s="220">
        <v>-988.65</v>
      </c>
      <c r="E99" s="102"/>
      <c r="F99" s="258">
        <v>3.2500000000000001E-2</v>
      </c>
      <c r="G99" s="212">
        <v>930.37</v>
      </c>
      <c r="H99" s="220">
        <v>-58.247499999999945</v>
      </c>
      <c r="I99" s="212">
        <v>343957.8899999999</v>
      </c>
      <c r="J99" s="101"/>
      <c r="K99" s="101"/>
      <c r="L99" s="101"/>
    </row>
    <row r="100" spans="1:12" x14ac:dyDescent="0.2">
      <c r="A100" s="193">
        <v>77</v>
      </c>
      <c r="B100" s="192">
        <v>42336</v>
      </c>
      <c r="C100" s="210">
        <v>1</v>
      </c>
      <c r="D100" s="220">
        <v>14863.990002894832</v>
      </c>
      <c r="E100" s="102">
        <v>-341126.88</v>
      </c>
      <c r="F100" s="258">
        <v>3.2500000000000001E-2</v>
      </c>
      <c r="G100" s="212">
        <v>27.8</v>
      </c>
      <c r="H100" s="220">
        <v>-326235.05749710521</v>
      </c>
      <c r="I100" s="212">
        <v>17722.832502894686</v>
      </c>
      <c r="J100" s="101"/>
      <c r="K100" s="101"/>
      <c r="L100" s="101"/>
    </row>
    <row r="101" spans="1:12" x14ac:dyDescent="0.2">
      <c r="A101" s="193">
        <v>78</v>
      </c>
      <c r="B101" s="192">
        <v>42367</v>
      </c>
      <c r="C101" s="192"/>
      <c r="D101" s="220">
        <v>31592.559995517615</v>
      </c>
      <c r="E101" s="102"/>
      <c r="F101" s="258">
        <v>3.2500000000000001E-2</v>
      </c>
      <c r="G101" s="212">
        <v>90.78</v>
      </c>
      <c r="H101" s="220">
        <v>31683.372495517615</v>
      </c>
      <c r="I101" s="212">
        <v>49406.2049984123</v>
      </c>
      <c r="J101" s="101"/>
      <c r="K101" s="101"/>
      <c r="L101" s="101"/>
    </row>
    <row r="102" spans="1:12" x14ac:dyDescent="0.2">
      <c r="A102" s="193">
        <v>79</v>
      </c>
      <c r="B102" s="188">
        <v>42398</v>
      </c>
      <c r="D102" s="220">
        <v>53090.50000514344</v>
      </c>
      <c r="E102" s="101"/>
      <c r="F102" s="257">
        <v>3.2500000000000001E-2</v>
      </c>
      <c r="G102" s="202">
        <v>205.7</v>
      </c>
      <c r="H102" s="203">
        <v>53296.232505143438</v>
      </c>
      <c r="I102" s="212">
        <v>102702.43750355573</v>
      </c>
      <c r="J102" s="101"/>
      <c r="K102" s="101"/>
      <c r="L102" s="101"/>
    </row>
    <row r="103" spans="1:12" x14ac:dyDescent="0.2">
      <c r="A103" s="193">
        <v>80</v>
      </c>
      <c r="B103" s="188">
        <v>42427</v>
      </c>
      <c r="D103" s="220">
        <v>30402.189998243994</v>
      </c>
      <c r="E103" s="101"/>
      <c r="F103" s="257">
        <v>3.2500000000000001E-2</v>
      </c>
      <c r="G103" s="202">
        <v>319.32</v>
      </c>
      <c r="H103" s="203">
        <v>30721.542498243994</v>
      </c>
      <c r="I103" s="212">
        <v>133423.98000179973</v>
      </c>
      <c r="J103" s="101"/>
      <c r="K103" s="101"/>
      <c r="L103" s="101"/>
    </row>
    <row r="104" spans="1:12" x14ac:dyDescent="0.2">
      <c r="A104" s="193">
        <v>81</v>
      </c>
      <c r="B104" s="188">
        <v>42458</v>
      </c>
      <c r="D104" s="220">
        <v>6228.6901245870458</v>
      </c>
      <c r="E104" s="101"/>
      <c r="F104" s="257">
        <v>3.2500000000000001E-2</v>
      </c>
      <c r="G104" s="202">
        <v>369.79</v>
      </c>
      <c r="H104" s="203">
        <v>6598.512624587046</v>
      </c>
      <c r="I104" s="212">
        <v>140022.49262638678</v>
      </c>
      <c r="J104" s="101"/>
      <c r="K104" s="101"/>
      <c r="L104" s="101"/>
    </row>
    <row r="105" spans="1:12" x14ac:dyDescent="0.2">
      <c r="A105" s="193">
        <v>82</v>
      </c>
      <c r="B105" s="188">
        <v>42488</v>
      </c>
      <c r="D105" s="220">
        <v>106053.44999807497</v>
      </c>
      <c r="E105" s="101"/>
      <c r="F105" s="257">
        <v>3.4599999999999999E-2</v>
      </c>
      <c r="G105" s="202">
        <v>556.63</v>
      </c>
      <c r="H105" s="203">
        <v>106610.11459807497</v>
      </c>
      <c r="I105" s="212">
        <v>246632.60722446174</v>
      </c>
      <c r="J105" s="101"/>
      <c r="K105" s="101"/>
      <c r="L105" s="101"/>
    </row>
    <row r="106" spans="1:12" x14ac:dyDescent="0.2">
      <c r="A106" s="193">
        <v>83</v>
      </c>
      <c r="B106" s="188">
        <v>42519</v>
      </c>
      <c r="D106" s="220">
        <v>34229.860011574026</v>
      </c>
      <c r="E106" s="101"/>
      <c r="F106" s="257">
        <v>3.4599999999999999E-2</v>
      </c>
      <c r="G106" s="202">
        <v>760.47</v>
      </c>
      <c r="H106" s="203">
        <v>34990.364611574027</v>
      </c>
      <c r="I106" s="212">
        <v>281622.97183603578</v>
      </c>
      <c r="J106" s="101"/>
      <c r="K106" s="101"/>
      <c r="L106" s="101"/>
    </row>
    <row r="107" spans="1:12" x14ac:dyDescent="0.2">
      <c r="A107" s="193">
        <v>84</v>
      </c>
      <c r="B107" s="188">
        <v>42549</v>
      </c>
      <c r="D107" s="220">
        <v>4225.2599999999993</v>
      </c>
      <c r="E107" s="101"/>
      <c r="F107" s="257">
        <v>3.4599999999999999E-2</v>
      </c>
      <c r="G107" s="202">
        <v>818.1</v>
      </c>
      <c r="H107" s="203">
        <v>5043.3945999999996</v>
      </c>
      <c r="I107" s="212">
        <v>286666.36643603578</v>
      </c>
      <c r="J107" s="101"/>
      <c r="K107" s="101"/>
      <c r="L107" s="101"/>
    </row>
    <row r="108" spans="1:12" s="192" customFormat="1" x14ac:dyDescent="0.2">
      <c r="A108" s="227">
        <v>85</v>
      </c>
      <c r="B108" s="192">
        <v>42580</v>
      </c>
      <c r="D108" s="220">
        <v>76703.58</v>
      </c>
      <c r="E108" s="102"/>
      <c r="F108" s="258">
        <v>3.5000000000000003E-2</v>
      </c>
      <c r="G108" s="212">
        <v>947.97</v>
      </c>
      <c r="H108" s="220">
        <v>77651.585000000006</v>
      </c>
      <c r="I108" s="212">
        <v>364317.9514360358</v>
      </c>
      <c r="J108" s="102"/>
      <c r="K108" s="102"/>
      <c r="L108" s="102"/>
    </row>
    <row r="109" spans="1:12" x14ac:dyDescent="0.2">
      <c r="A109" s="227">
        <v>86</v>
      </c>
      <c r="B109" s="188">
        <v>42611</v>
      </c>
      <c r="D109" s="220">
        <v>14126.34</v>
      </c>
      <c r="E109" s="101"/>
      <c r="F109" s="257">
        <v>3.5000000000000003E-2</v>
      </c>
      <c r="G109" s="202">
        <v>1083.19</v>
      </c>
      <c r="H109" s="203">
        <v>15209.565000000001</v>
      </c>
      <c r="I109" s="212">
        <v>379527.5164360358</v>
      </c>
      <c r="J109" s="101"/>
      <c r="K109" s="101"/>
      <c r="L109" s="101"/>
    </row>
    <row r="110" spans="1:12" x14ac:dyDescent="0.2">
      <c r="A110" s="227">
        <v>87</v>
      </c>
      <c r="B110" s="188">
        <v>42641</v>
      </c>
      <c r="D110" s="220">
        <v>-2244.8200000000002</v>
      </c>
      <c r="E110" s="101"/>
      <c r="F110" s="257">
        <v>3.5000000000000003E-2</v>
      </c>
      <c r="G110" s="202">
        <v>1103.68</v>
      </c>
      <c r="H110" s="203">
        <v>-1141.1050000000002</v>
      </c>
      <c r="I110" s="212">
        <v>378386.41143603582</v>
      </c>
      <c r="J110" s="101"/>
      <c r="K110" s="101"/>
      <c r="L110" s="101"/>
    </row>
    <row r="111" spans="1:12" x14ac:dyDescent="0.2">
      <c r="A111" s="227">
        <v>88</v>
      </c>
      <c r="B111" s="188">
        <v>42672</v>
      </c>
      <c r="D111" s="220">
        <v>-393.94</v>
      </c>
      <c r="E111" s="101"/>
      <c r="F111" s="257">
        <v>3.5000000000000003E-2</v>
      </c>
      <c r="G111" s="202">
        <v>1103.05</v>
      </c>
      <c r="H111" s="203">
        <v>709.14499999999998</v>
      </c>
      <c r="I111" s="212">
        <v>379095.55643603584</v>
      </c>
      <c r="J111" s="101"/>
      <c r="K111" s="101"/>
      <c r="L111" s="101"/>
    </row>
    <row r="112" spans="1:12" x14ac:dyDescent="0.2">
      <c r="A112" s="227">
        <v>89</v>
      </c>
      <c r="B112" s="246">
        <v>42702</v>
      </c>
      <c r="C112" s="210">
        <v>1</v>
      </c>
      <c r="D112" s="220">
        <v>19430.43</v>
      </c>
      <c r="E112" s="248">
        <v>-381744.66</v>
      </c>
      <c r="F112" s="257">
        <v>3.5000000000000003E-2</v>
      </c>
      <c r="G112" s="202">
        <v>20.61</v>
      </c>
      <c r="H112" s="203">
        <v>-362293.62</v>
      </c>
      <c r="I112" s="212">
        <v>16801.936436035845</v>
      </c>
      <c r="J112" s="101"/>
      <c r="K112" s="101"/>
      <c r="L112" s="101"/>
    </row>
    <row r="113" spans="1:12" x14ac:dyDescent="0.2">
      <c r="A113" s="227">
        <v>90</v>
      </c>
      <c r="B113" s="246">
        <v>42733</v>
      </c>
      <c r="C113" s="245"/>
      <c r="D113" s="220">
        <v>-382.87</v>
      </c>
      <c r="E113" s="248"/>
      <c r="F113" s="257">
        <v>3.5000000000000003E-2</v>
      </c>
      <c r="G113" s="202">
        <v>48.45</v>
      </c>
      <c r="H113" s="203">
        <v>-334.42</v>
      </c>
      <c r="I113" s="212">
        <v>16467.516436035847</v>
      </c>
      <c r="J113" s="101"/>
      <c r="K113" s="101"/>
      <c r="L113" s="101"/>
    </row>
    <row r="114" spans="1:12" x14ac:dyDescent="0.2">
      <c r="A114" s="227">
        <v>91</v>
      </c>
      <c r="B114" s="246">
        <v>42764</v>
      </c>
      <c r="C114" s="245"/>
      <c r="D114" s="220">
        <v>68146.48</v>
      </c>
      <c r="E114" s="248"/>
      <c r="F114" s="257">
        <v>3.5000000000000003E-2</v>
      </c>
      <c r="G114" s="202">
        <v>147.41</v>
      </c>
      <c r="H114" s="203">
        <v>68293.89</v>
      </c>
      <c r="I114" s="212">
        <v>84761.406436035846</v>
      </c>
      <c r="J114" s="101"/>
      <c r="K114" s="101"/>
      <c r="L114" s="101"/>
    </row>
    <row r="115" spans="1:12" x14ac:dyDescent="0.2">
      <c r="A115" s="227">
        <v>92</v>
      </c>
      <c r="B115" s="246">
        <v>42792</v>
      </c>
      <c r="C115" s="245"/>
      <c r="D115" s="220">
        <v>38400.67</v>
      </c>
      <c r="E115" s="248"/>
      <c r="F115" s="257">
        <v>3.5000000000000003E-2</v>
      </c>
      <c r="G115" s="202">
        <v>303.22000000000003</v>
      </c>
      <c r="H115" s="203">
        <v>38703.89</v>
      </c>
      <c r="I115" s="212">
        <v>123465.29643603585</v>
      </c>
      <c r="J115" s="101"/>
      <c r="K115" s="101"/>
      <c r="L115" s="101"/>
    </row>
    <row r="116" spans="1:12" x14ac:dyDescent="0.2">
      <c r="A116" s="227">
        <v>93</v>
      </c>
      <c r="B116" s="246">
        <v>42823</v>
      </c>
      <c r="C116" s="245"/>
      <c r="D116" s="220">
        <v>46507.28</v>
      </c>
      <c r="E116" s="248"/>
      <c r="F116" s="257">
        <v>3.5000000000000003E-2</v>
      </c>
      <c r="G116" s="202">
        <v>427.93</v>
      </c>
      <c r="H116" s="203">
        <v>46935.21</v>
      </c>
      <c r="I116" s="212">
        <v>170400.50643603585</v>
      </c>
      <c r="J116" s="101"/>
      <c r="K116" s="101"/>
      <c r="L116" s="101"/>
    </row>
    <row r="117" spans="1:12" x14ac:dyDescent="0.2">
      <c r="A117" s="227">
        <v>94</v>
      </c>
      <c r="B117" s="246">
        <v>42854</v>
      </c>
      <c r="C117" s="245"/>
      <c r="D117" s="220">
        <v>46328.51</v>
      </c>
      <c r="E117" s="248"/>
      <c r="F117" s="257">
        <v>3.7100000000000001E-2</v>
      </c>
      <c r="G117" s="202">
        <v>598.44000000000005</v>
      </c>
      <c r="H117" s="203">
        <v>46926.950000000004</v>
      </c>
      <c r="I117" s="212">
        <v>217327.45643603586</v>
      </c>
      <c r="J117" s="101"/>
      <c r="K117" s="101"/>
      <c r="L117" s="101"/>
    </row>
    <row r="118" spans="1:12" x14ac:dyDescent="0.2">
      <c r="A118" s="227">
        <v>95</v>
      </c>
      <c r="B118" s="246">
        <v>42885</v>
      </c>
      <c r="C118" s="245"/>
      <c r="D118" s="220">
        <v>40101.760000000002</v>
      </c>
      <c r="E118" s="248"/>
      <c r="F118" s="257">
        <v>3.7100000000000001E-2</v>
      </c>
      <c r="G118" s="202">
        <v>733.89</v>
      </c>
      <c r="H118" s="203">
        <v>40835.65</v>
      </c>
      <c r="I118" s="212">
        <v>258163.10643603586</v>
      </c>
      <c r="J118" s="101"/>
      <c r="K118" s="101"/>
      <c r="L118" s="101"/>
    </row>
    <row r="119" spans="1:12" x14ac:dyDescent="0.2">
      <c r="A119" s="227">
        <v>96</v>
      </c>
      <c r="B119" s="246">
        <v>42916</v>
      </c>
      <c r="C119" s="245"/>
      <c r="D119" s="220">
        <v>24702.05</v>
      </c>
      <c r="E119" s="248"/>
      <c r="F119" s="257">
        <v>3.7100000000000001E-2</v>
      </c>
      <c r="G119" s="202">
        <v>836.34</v>
      </c>
      <c r="H119" s="203">
        <v>25538.39</v>
      </c>
      <c r="I119" s="212">
        <v>283701.49643603584</v>
      </c>
      <c r="J119" s="101"/>
      <c r="K119" s="101"/>
      <c r="L119" s="101"/>
    </row>
    <row r="120" spans="1:12" x14ac:dyDescent="0.2">
      <c r="A120" s="227">
        <v>97</v>
      </c>
      <c r="B120" s="246">
        <v>42947</v>
      </c>
      <c r="C120" s="245"/>
      <c r="D120" s="220">
        <v>35273.270000000004</v>
      </c>
      <c r="E120" s="248"/>
      <c r="F120" s="257">
        <v>3.9600000000000003E-2</v>
      </c>
      <c r="G120" s="202">
        <v>994.42</v>
      </c>
      <c r="H120" s="203">
        <v>36267.69</v>
      </c>
      <c r="I120" s="212">
        <v>319969.18643603584</v>
      </c>
      <c r="J120" s="101"/>
      <c r="K120" s="101"/>
      <c r="L120" s="101"/>
    </row>
    <row r="121" spans="1:12" x14ac:dyDescent="0.2">
      <c r="A121" s="227">
        <v>98</v>
      </c>
      <c r="B121" s="246">
        <v>42978</v>
      </c>
      <c r="C121" s="210">
        <v>2</v>
      </c>
      <c r="D121" s="220">
        <v>8844.77</v>
      </c>
      <c r="E121" s="248">
        <v>-0.65</v>
      </c>
      <c r="F121" s="257">
        <v>3.9600000000000003E-2</v>
      </c>
      <c r="G121" s="202">
        <v>1070.49</v>
      </c>
      <c r="H121" s="203">
        <v>9914.61</v>
      </c>
      <c r="I121" s="212">
        <v>329883.79643603583</v>
      </c>
      <c r="J121" s="101"/>
      <c r="K121" s="101"/>
      <c r="L121" s="101"/>
    </row>
    <row r="122" spans="1:12" x14ac:dyDescent="0.2">
      <c r="A122" s="227">
        <v>99</v>
      </c>
      <c r="B122" s="246">
        <v>43007</v>
      </c>
      <c r="C122" s="245"/>
      <c r="D122" s="220"/>
      <c r="E122" s="248"/>
      <c r="F122" s="257">
        <v>3.9600000000000003E-2</v>
      </c>
      <c r="G122" s="202">
        <v>1088.6199999999999</v>
      </c>
      <c r="H122" s="203">
        <v>1088.6199999999999</v>
      </c>
      <c r="I122" s="212">
        <v>330972.41643603583</v>
      </c>
      <c r="J122" s="101"/>
      <c r="K122" s="101"/>
      <c r="L122" s="101"/>
    </row>
    <row r="123" spans="1:12" x14ac:dyDescent="0.2">
      <c r="A123" s="227">
        <v>100</v>
      </c>
      <c r="B123" s="246">
        <v>43038</v>
      </c>
      <c r="C123" s="245"/>
      <c r="D123" s="220"/>
      <c r="E123" s="248"/>
      <c r="F123" s="257">
        <v>3.9600000000000003E-2</v>
      </c>
      <c r="G123" s="202">
        <v>1092.21</v>
      </c>
      <c r="H123" s="203">
        <v>1092.21</v>
      </c>
      <c r="I123" s="212">
        <v>332064.62643603585</v>
      </c>
      <c r="J123" s="101"/>
      <c r="K123" s="101"/>
      <c r="L123" s="101"/>
    </row>
    <row r="124" spans="1:12" x14ac:dyDescent="0.2">
      <c r="A124" s="227">
        <v>101</v>
      </c>
      <c r="D124" s="220"/>
      <c r="E124" s="101"/>
      <c r="F124" s="257"/>
      <c r="G124" s="202"/>
      <c r="H124" s="203"/>
      <c r="I124" s="202"/>
      <c r="J124" s="101"/>
      <c r="K124" s="101"/>
      <c r="L124" s="101"/>
    </row>
    <row r="125" spans="1:12" x14ac:dyDescent="0.2">
      <c r="A125" s="227">
        <v>102</v>
      </c>
      <c r="B125" s="231" t="s">
        <v>174</v>
      </c>
      <c r="D125" s="101"/>
      <c r="E125" s="101"/>
      <c r="F125" s="259"/>
      <c r="G125" s="101"/>
      <c r="H125" s="101"/>
      <c r="I125" s="101"/>
      <c r="J125" s="101"/>
      <c r="K125" s="101"/>
      <c r="L125" s="101"/>
    </row>
    <row r="126" spans="1:12" x14ac:dyDescent="0.2">
      <c r="A126" s="227">
        <v>103</v>
      </c>
      <c r="D126" s="101"/>
      <c r="E126" s="101"/>
      <c r="F126" s="101"/>
      <c r="H126" s="101"/>
      <c r="I126" s="101"/>
      <c r="J126" s="101"/>
      <c r="K126" s="101"/>
      <c r="L126" s="101"/>
    </row>
    <row r="127" spans="1:12" x14ac:dyDescent="0.2">
      <c r="A127" s="227">
        <v>104</v>
      </c>
      <c r="B127" s="233" t="s">
        <v>175</v>
      </c>
      <c r="D127" s="101"/>
      <c r="H127" s="101"/>
      <c r="I127" s="101"/>
      <c r="J127" s="101"/>
      <c r="K127" s="101"/>
      <c r="L127" s="101"/>
    </row>
    <row r="128" spans="1:12" x14ac:dyDescent="0.2">
      <c r="A128" s="227">
        <v>105</v>
      </c>
      <c r="B128" s="200" t="s">
        <v>188</v>
      </c>
      <c r="D128" s="101"/>
      <c r="E128" s="101"/>
      <c r="F128" s="101"/>
      <c r="H128" s="101"/>
      <c r="I128" s="101"/>
      <c r="J128" s="101"/>
      <c r="K128" s="101"/>
      <c r="L128" s="101"/>
    </row>
    <row r="129" spans="1:12" x14ac:dyDescent="0.2">
      <c r="A129" s="227">
        <v>106</v>
      </c>
      <c r="B129" s="188" t="s">
        <v>189</v>
      </c>
      <c r="D129" s="101"/>
      <c r="E129" s="101"/>
      <c r="F129" s="259"/>
      <c r="G129" s="101"/>
      <c r="H129" s="101"/>
      <c r="I129" s="101"/>
      <c r="J129" s="101"/>
      <c r="K129" s="101"/>
      <c r="L129" s="101"/>
    </row>
    <row r="130" spans="1:12" x14ac:dyDescent="0.2">
      <c r="D130" s="101"/>
      <c r="E130" s="101"/>
      <c r="F130" s="259"/>
      <c r="G130" s="101"/>
      <c r="H130" s="101"/>
      <c r="I130" s="101"/>
      <c r="J130" s="101"/>
      <c r="K130" s="101"/>
      <c r="L130" s="101"/>
    </row>
    <row r="131" spans="1:12" x14ac:dyDescent="0.2">
      <c r="D131" s="101"/>
      <c r="E131" s="101"/>
      <c r="F131" s="259"/>
      <c r="G131" s="101"/>
      <c r="H131" s="101"/>
      <c r="I131" s="101"/>
      <c r="J131" s="101"/>
      <c r="K131" s="101"/>
      <c r="L131" s="101"/>
    </row>
    <row r="132" spans="1:12" x14ac:dyDescent="0.2">
      <c r="D132" s="101"/>
      <c r="E132" s="101"/>
      <c r="F132" s="259"/>
      <c r="G132" s="101"/>
      <c r="H132" s="101"/>
      <c r="I132" s="101"/>
      <c r="J132" s="101"/>
      <c r="K132" s="101"/>
      <c r="L132" s="101"/>
    </row>
    <row r="133" spans="1:12" x14ac:dyDescent="0.2">
      <c r="D133" s="101"/>
      <c r="E133" s="101"/>
      <c r="F133" s="259"/>
      <c r="G133" s="101"/>
      <c r="H133" s="101"/>
      <c r="I133" s="101"/>
      <c r="J133" s="101"/>
      <c r="K133" s="101"/>
      <c r="L133" s="101"/>
    </row>
  </sheetData>
  <pageMargins left="0.7" right="0.7" top="0.75" bottom="0.75" header="0.3" footer="0.3"/>
  <pageSetup scale="71"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7"/>
  <sheetViews>
    <sheetView showGridLines="0" zoomScaleNormal="100" workbookViewId="0">
      <selection activeCell="I1" sqref="I1:N2"/>
    </sheetView>
  </sheetViews>
  <sheetFormatPr defaultColWidth="7.85546875" defaultRowHeight="12.75" x14ac:dyDescent="0.2"/>
  <cols>
    <col min="1" max="1" width="4" style="187" customWidth="1"/>
    <col min="2" max="2" width="13.42578125" style="188" customWidth="1"/>
    <col min="3" max="3" width="9" style="188" customWidth="1"/>
    <col min="4" max="9" width="13.42578125" style="196" customWidth="1"/>
    <col min="10" max="11" width="13.42578125" style="242" hidden="1" customWidth="1"/>
    <col min="12" max="13" width="13.42578125" style="188" hidden="1" customWidth="1"/>
    <col min="14" max="20" width="13.42578125" style="188" customWidth="1"/>
    <col min="21" max="16384" width="7.85546875" style="188"/>
  </cols>
  <sheetData>
    <row r="1" spans="1:14" x14ac:dyDescent="0.2">
      <c r="B1" s="188" t="s">
        <v>142</v>
      </c>
      <c r="D1" s="196" t="s">
        <v>143</v>
      </c>
      <c r="I1" s="2" t="s">
        <v>209</v>
      </c>
      <c r="J1" s="3"/>
      <c r="K1" s="2" t="s">
        <v>209</v>
      </c>
      <c r="L1" s="3"/>
      <c r="M1" s="2" t="s">
        <v>209</v>
      </c>
      <c r="N1" s="3"/>
    </row>
    <row r="2" spans="1:14" x14ac:dyDescent="0.2">
      <c r="B2" s="188" t="s">
        <v>144</v>
      </c>
      <c r="D2" s="196" t="s">
        <v>88</v>
      </c>
      <c r="I2" s="2" t="s">
        <v>208</v>
      </c>
      <c r="J2" s="3"/>
      <c r="K2" s="2" t="s">
        <v>208</v>
      </c>
      <c r="L2" s="3"/>
      <c r="M2" s="2" t="s">
        <v>208</v>
      </c>
      <c r="N2" s="3"/>
    </row>
    <row r="3" spans="1:14" x14ac:dyDescent="0.2">
      <c r="B3" s="188" t="s">
        <v>145</v>
      </c>
      <c r="D3" s="253" t="s">
        <v>190</v>
      </c>
    </row>
    <row r="4" spans="1:14" x14ac:dyDescent="0.2">
      <c r="B4" s="188" t="s">
        <v>147</v>
      </c>
      <c r="D4" s="191">
        <v>186235</v>
      </c>
    </row>
    <row r="5" spans="1:14" x14ac:dyDescent="0.2">
      <c r="D5" s="192" t="s">
        <v>186</v>
      </c>
    </row>
    <row r="6" spans="1:14" x14ac:dyDescent="0.2">
      <c r="D6" s="192" t="s">
        <v>149</v>
      </c>
    </row>
    <row r="7" spans="1:14" x14ac:dyDescent="0.2">
      <c r="D7" s="237"/>
    </row>
    <row r="8" spans="1:14" x14ac:dyDescent="0.2">
      <c r="A8" s="193">
        <v>1</v>
      </c>
      <c r="B8" s="188" t="s">
        <v>150</v>
      </c>
      <c r="G8" s="197"/>
    </row>
    <row r="9" spans="1:14" x14ac:dyDescent="0.2">
      <c r="A9" s="193">
        <v>2</v>
      </c>
      <c r="G9" s="197"/>
    </row>
    <row r="10" spans="1:14" x14ac:dyDescent="0.2">
      <c r="A10" s="193">
        <v>3</v>
      </c>
      <c r="B10" s="194"/>
      <c r="C10" s="194"/>
      <c r="D10" s="197"/>
      <c r="E10" s="197"/>
      <c r="F10" s="197"/>
      <c r="G10" s="197"/>
      <c r="H10" s="197"/>
      <c r="I10" s="197"/>
    </row>
    <row r="11" spans="1:14" x14ac:dyDescent="0.2">
      <c r="A11" s="193">
        <v>4</v>
      </c>
      <c r="B11" s="198" t="s">
        <v>152</v>
      </c>
      <c r="C11" s="198" t="s">
        <v>153</v>
      </c>
      <c r="D11" s="199" t="s">
        <v>131</v>
      </c>
      <c r="E11" s="199" t="s">
        <v>155</v>
      </c>
      <c r="F11" s="199" t="s">
        <v>191</v>
      </c>
      <c r="G11" s="199" t="s">
        <v>121</v>
      </c>
      <c r="H11" s="199" t="s">
        <v>130</v>
      </c>
      <c r="I11" s="199" t="s">
        <v>124</v>
      </c>
    </row>
    <row r="12" spans="1:14" x14ac:dyDescent="0.2">
      <c r="A12" s="193">
        <v>5</v>
      </c>
      <c r="B12" s="194" t="s">
        <v>156</v>
      </c>
      <c r="C12" s="194" t="s">
        <v>157</v>
      </c>
      <c r="D12" s="197" t="s">
        <v>158</v>
      </c>
      <c r="E12" s="197" t="s">
        <v>159</v>
      </c>
      <c r="F12" s="194" t="s">
        <v>160</v>
      </c>
      <c r="G12" s="194" t="s">
        <v>161</v>
      </c>
      <c r="H12" s="194" t="s">
        <v>165</v>
      </c>
      <c r="I12" s="194" t="s">
        <v>180</v>
      </c>
      <c r="J12" s="263"/>
    </row>
    <row r="13" spans="1:14" x14ac:dyDescent="0.2">
      <c r="A13" s="193">
        <v>6</v>
      </c>
      <c r="G13" s="197"/>
    </row>
    <row r="14" spans="1:14" x14ac:dyDescent="0.2">
      <c r="A14" s="193">
        <v>7</v>
      </c>
      <c r="B14" s="200" t="s">
        <v>170</v>
      </c>
    </row>
    <row r="15" spans="1:14" hidden="1" x14ac:dyDescent="0.2">
      <c r="A15" s="193">
        <v>8</v>
      </c>
      <c r="B15" s="201">
        <v>40147</v>
      </c>
      <c r="D15" s="196">
        <v>-7109.81</v>
      </c>
      <c r="E15" s="196">
        <v>208901.45</v>
      </c>
      <c r="G15" s="202">
        <v>556.15</v>
      </c>
      <c r="H15" s="196">
        <v>202347.79</v>
      </c>
      <c r="I15" s="202">
        <v>202347.79</v>
      </c>
    </row>
    <row r="16" spans="1:14" hidden="1" x14ac:dyDescent="0.2">
      <c r="A16" s="193">
        <v>9</v>
      </c>
      <c r="B16" s="201">
        <v>40178</v>
      </c>
      <c r="D16" s="196">
        <v>-26425.94</v>
      </c>
      <c r="G16" s="202">
        <v>512.24</v>
      </c>
      <c r="H16" s="196">
        <v>-25913.699999999997</v>
      </c>
      <c r="I16" s="202">
        <v>176434.09000000003</v>
      </c>
    </row>
    <row r="17" spans="1:12" hidden="1" x14ac:dyDescent="0.2">
      <c r="A17" s="193">
        <v>10</v>
      </c>
      <c r="B17" s="201">
        <v>40209</v>
      </c>
      <c r="D17" s="196">
        <v>-30262.080000000002</v>
      </c>
      <c r="G17" s="202">
        <v>436.86</v>
      </c>
      <c r="H17" s="196">
        <v>-29825.22</v>
      </c>
      <c r="I17" s="202">
        <v>146608.87000000002</v>
      </c>
    </row>
    <row r="18" spans="1:12" hidden="1" x14ac:dyDescent="0.2">
      <c r="A18" s="193">
        <v>11</v>
      </c>
      <c r="B18" s="201">
        <v>40237</v>
      </c>
      <c r="D18" s="196">
        <v>-20581.22</v>
      </c>
      <c r="G18" s="202">
        <v>369.2</v>
      </c>
      <c r="H18" s="196">
        <v>-20212.02</v>
      </c>
      <c r="I18" s="202">
        <v>126396.85000000002</v>
      </c>
    </row>
    <row r="19" spans="1:12" hidden="1" x14ac:dyDescent="0.2">
      <c r="A19" s="193">
        <v>12</v>
      </c>
      <c r="B19" s="201">
        <v>40268</v>
      </c>
      <c r="D19" s="196">
        <v>-17609.47</v>
      </c>
      <c r="G19" s="202">
        <v>318.48</v>
      </c>
      <c r="H19" s="196">
        <v>-17290.990000000002</v>
      </c>
      <c r="I19" s="202">
        <v>109105.86000000002</v>
      </c>
    </row>
    <row r="20" spans="1:12" hidden="1" x14ac:dyDescent="0.2">
      <c r="A20" s="193">
        <v>13</v>
      </c>
      <c r="B20" s="201">
        <v>40298</v>
      </c>
      <c r="D20" s="196">
        <v>-16342.97</v>
      </c>
      <c r="G20" s="202">
        <v>273.36</v>
      </c>
      <c r="H20" s="196">
        <v>-16069.609999999999</v>
      </c>
      <c r="I20" s="202">
        <v>93036.250000000015</v>
      </c>
    </row>
    <row r="21" spans="1:12" hidden="1" x14ac:dyDescent="0.2">
      <c r="A21" s="193">
        <v>14</v>
      </c>
      <c r="B21" s="201">
        <v>40329</v>
      </c>
      <c r="D21" s="196">
        <v>-12421.95</v>
      </c>
      <c r="G21" s="202">
        <v>235.15</v>
      </c>
      <c r="H21" s="196">
        <v>-12186.800000000001</v>
      </c>
      <c r="I21" s="202">
        <v>80849.450000000012</v>
      </c>
    </row>
    <row r="22" spans="1:12" hidden="1" x14ac:dyDescent="0.2">
      <c r="A22" s="193">
        <v>15</v>
      </c>
      <c r="B22" s="201">
        <v>40359</v>
      </c>
      <c r="D22" s="196">
        <v>-9436.8700000000008</v>
      </c>
      <c r="G22" s="202">
        <v>206.19</v>
      </c>
      <c r="H22" s="196">
        <v>-9230.68</v>
      </c>
      <c r="I22" s="202">
        <v>71618.770000000019</v>
      </c>
    </row>
    <row r="23" spans="1:12" hidden="1" x14ac:dyDescent="0.2">
      <c r="A23" s="193">
        <v>16</v>
      </c>
      <c r="B23" s="201">
        <v>40390</v>
      </c>
      <c r="D23" s="196">
        <v>-6526.64</v>
      </c>
      <c r="G23" s="202">
        <v>185.13</v>
      </c>
      <c r="H23" s="196">
        <v>-6341.51</v>
      </c>
      <c r="I23" s="202">
        <v>65277.260000000017</v>
      </c>
      <c r="K23" s="242">
        <v>1</v>
      </c>
    </row>
    <row r="24" spans="1:12" hidden="1" x14ac:dyDescent="0.2">
      <c r="A24" s="193">
        <v>17</v>
      </c>
      <c r="B24" s="201">
        <v>40420</v>
      </c>
      <c r="D24" s="196">
        <v>-5260.77</v>
      </c>
      <c r="G24" s="202">
        <v>169.67</v>
      </c>
      <c r="H24" s="196">
        <v>-5091.1000000000004</v>
      </c>
      <c r="I24" s="202">
        <v>60186.160000000018</v>
      </c>
      <c r="K24" s="242">
        <v>8</v>
      </c>
    </row>
    <row r="25" spans="1:12" hidden="1" x14ac:dyDescent="0.2">
      <c r="A25" s="193">
        <v>18</v>
      </c>
      <c r="B25" s="201">
        <v>40450</v>
      </c>
      <c r="D25" s="196">
        <v>-5673.5299999999988</v>
      </c>
      <c r="G25" s="202">
        <v>155.32</v>
      </c>
      <c r="H25" s="196">
        <v>-5518.2099999999991</v>
      </c>
      <c r="I25" s="202">
        <v>54667.950000000019</v>
      </c>
      <c r="K25" s="242">
        <v>15</v>
      </c>
    </row>
    <row r="26" spans="1:12" hidden="1" x14ac:dyDescent="0.2">
      <c r="A26" s="193">
        <v>19</v>
      </c>
      <c r="B26" s="201">
        <v>40481</v>
      </c>
      <c r="D26" s="196">
        <v>-7020.44</v>
      </c>
      <c r="E26" s="203"/>
      <c r="F26" s="203"/>
      <c r="G26" s="202">
        <v>138.55000000000001</v>
      </c>
      <c r="H26" s="196">
        <v>-6881.8899999999994</v>
      </c>
      <c r="I26" s="202">
        <v>47786.060000000019</v>
      </c>
      <c r="J26" s="242">
        <v>47786.16</v>
      </c>
      <c r="K26" s="242">
        <v>22</v>
      </c>
    </row>
    <row r="27" spans="1:12" hidden="1" x14ac:dyDescent="0.2">
      <c r="A27" s="193">
        <v>20</v>
      </c>
      <c r="B27" s="201">
        <v>40511</v>
      </c>
      <c r="C27" s="188" t="s">
        <v>181</v>
      </c>
      <c r="D27" s="196">
        <v>-6849.33</v>
      </c>
      <c r="E27" s="203"/>
      <c r="F27" s="203"/>
      <c r="G27" s="202">
        <v>120.15</v>
      </c>
      <c r="H27" s="196">
        <v>-6729.18</v>
      </c>
      <c r="I27" s="202">
        <v>41056.880000000019</v>
      </c>
      <c r="L27" s="188" t="s">
        <v>192</v>
      </c>
    </row>
    <row r="28" spans="1:12" hidden="1" x14ac:dyDescent="0.2">
      <c r="A28" s="193">
        <v>21</v>
      </c>
      <c r="C28" s="188" t="s">
        <v>193</v>
      </c>
      <c r="D28" s="196">
        <v>-17588.38</v>
      </c>
      <c r="E28" s="196">
        <v>509308.20500000002</v>
      </c>
      <c r="G28" s="202">
        <v>-23.82</v>
      </c>
      <c r="H28" s="196">
        <v>491696.005</v>
      </c>
      <c r="I28" s="202">
        <v>532752.88500000001</v>
      </c>
    </row>
    <row r="29" spans="1:12" hidden="1" x14ac:dyDescent="0.2">
      <c r="A29" s="193">
        <v>22</v>
      </c>
      <c r="B29" s="201">
        <v>40542</v>
      </c>
      <c r="D29" s="196">
        <v>-81146.06</v>
      </c>
      <c r="G29" s="202">
        <v>1332.99</v>
      </c>
      <c r="H29" s="196">
        <v>-79813.069999999992</v>
      </c>
      <c r="I29" s="202">
        <v>452939.815</v>
      </c>
    </row>
    <row r="30" spans="1:12" hidden="1" x14ac:dyDescent="0.2">
      <c r="A30" s="193">
        <v>23</v>
      </c>
      <c r="B30" s="201">
        <v>40573</v>
      </c>
      <c r="D30" s="196">
        <v>-96003.65</v>
      </c>
      <c r="F30" s="252">
        <v>3.2500000000000001E-2</v>
      </c>
      <c r="G30" s="202">
        <v>1096.71</v>
      </c>
      <c r="H30" s="196">
        <v>-94906.907499999987</v>
      </c>
      <c r="I30" s="202">
        <v>358032.90750000003</v>
      </c>
    </row>
    <row r="31" spans="1:12" hidden="1" x14ac:dyDescent="0.2">
      <c r="A31" s="193">
        <v>24</v>
      </c>
      <c r="B31" s="201">
        <v>40602</v>
      </c>
      <c r="D31" s="196">
        <v>-76052.36</v>
      </c>
      <c r="F31" s="252">
        <v>3.2500000000000001E-2</v>
      </c>
      <c r="G31" s="202">
        <v>866.68</v>
      </c>
      <c r="H31" s="196">
        <v>-75185.647500000006</v>
      </c>
      <c r="I31" s="202">
        <v>282847.26</v>
      </c>
    </row>
    <row r="32" spans="1:12" hidden="1" x14ac:dyDescent="0.2">
      <c r="A32" s="193">
        <v>25</v>
      </c>
      <c r="B32" s="201">
        <v>40633</v>
      </c>
      <c r="D32" s="196">
        <v>-79509.63</v>
      </c>
      <c r="F32" s="252">
        <v>3.2500000000000001E-2</v>
      </c>
      <c r="G32" s="202">
        <v>658.38</v>
      </c>
      <c r="H32" s="196">
        <v>-78851.217499999999</v>
      </c>
      <c r="I32" s="202">
        <v>203996.04250000001</v>
      </c>
    </row>
    <row r="33" spans="1:15" hidden="1" x14ac:dyDescent="0.2">
      <c r="A33" s="193">
        <v>26</v>
      </c>
      <c r="B33" s="201">
        <v>40663</v>
      </c>
      <c r="D33" s="196">
        <v>-59005.65</v>
      </c>
      <c r="F33" s="252">
        <v>3.2500000000000001E-2</v>
      </c>
      <c r="G33" s="202">
        <v>472.59</v>
      </c>
      <c r="H33" s="196">
        <v>-58533.027500000004</v>
      </c>
      <c r="I33" s="202">
        <v>145463.01500000001</v>
      </c>
    </row>
    <row r="34" spans="1:15" hidden="1" x14ac:dyDescent="0.2">
      <c r="A34" s="193">
        <v>27</v>
      </c>
      <c r="B34" s="201">
        <v>40694</v>
      </c>
      <c r="D34" s="196">
        <v>-45890.720000000001</v>
      </c>
      <c r="F34" s="252">
        <v>3.2500000000000001E-2</v>
      </c>
      <c r="G34" s="202">
        <v>331.82</v>
      </c>
      <c r="H34" s="196">
        <v>-45558.8675</v>
      </c>
      <c r="I34" s="202">
        <v>99904.147500000021</v>
      </c>
    </row>
    <row r="35" spans="1:15" hidden="1" x14ac:dyDescent="0.2">
      <c r="A35" s="193">
        <v>28</v>
      </c>
      <c r="B35" s="201">
        <v>40724</v>
      </c>
      <c r="D35" s="196">
        <v>-28446.28</v>
      </c>
      <c r="F35" s="252">
        <v>3.2500000000000001E-2</v>
      </c>
      <c r="G35" s="202">
        <v>232.05</v>
      </c>
      <c r="H35" s="196">
        <v>-28214.197499999998</v>
      </c>
      <c r="I35" s="202">
        <v>71689.950000000026</v>
      </c>
    </row>
    <row r="36" spans="1:15" hidden="1" x14ac:dyDescent="0.2">
      <c r="A36" s="193">
        <v>29</v>
      </c>
      <c r="B36" s="201">
        <v>40755</v>
      </c>
      <c r="D36" s="196">
        <v>-18949.82</v>
      </c>
      <c r="F36" s="252">
        <v>3.2500000000000001E-2</v>
      </c>
      <c r="G36" s="202">
        <v>168.5</v>
      </c>
      <c r="H36" s="196">
        <v>-18781.287499999999</v>
      </c>
      <c r="I36" s="202">
        <v>52908.662500000028</v>
      </c>
    </row>
    <row r="37" spans="1:15" hidden="1" x14ac:dyDescent="0.2">
      <c r="A37" s="193">
        <v>30</v>
      </c>
      <c r="B37" s="201">
        <v>40785</v>
      </c>
      <c r="D37" s="196">
        <v>-15668.59</v>
      </c>
      <c r="F37" s="252">
        <v>3.2500000000000001E-2</v>
      </c>
      <c r="G37" s="202">
        <v>122.08</v>
      </c>
      <c r="H37" s="196">
        <v>-15546.477500000001</v>
      </c>
      <c r="I37" s="202">
        <v>37362.185000000027</v>
      </c>
    </row>
    <row r="38" spans="1:15" hidden="1" x14ac:dyDescent="0.2">
      <c r="A38" s="193">
        <v>31</v>
      </c>
      <c r="B38" s="201">
        <v>40815</v>
      </c>
      <c r="D38" s="271">
        <v>-16158.96</v>
      </c>
      <c r="F38" s="252">
        <v>3.2500000000000001E-2</v>
      </c>
      <c r="G38" s="202">
        <v>79.31</v>
      </c>
      <c r="H38" s="196">
        <v>-16079.6175</v>
      </c>
      <c r="I38" s="202">
        <v>21282.567500000026</v>
      </c>
    </row>
    <row r="39" spans="1:15" hidden="1" x14ac:dyDescent="0.2">
      <c r="A39" s="193">
        <v>32</v>
      </c>
      <c r="B39" s="201">
        <v>40846</v>
      </c>
      <c r="D39" s="271">
        <v>-21525.4</v>
      </c>
      <c r="F39" s="252">
        <v>3.2500000000000001E-2</v>
      </c>
      <c r="G39" s="202">
        <v>28.49</v>
      </c>
      <c r="H39" s="196">
        <v>-21496.877499999999</v>
      </c>
      <c r="I39" s="202">
        <v>-214.30999999997221</v>
      </c>
    </row>
    <row r="40" spans="1:15" hidden="1" x14ac:dyDescent="0.2">
      <c r="A40" s="193">
        <v>33</v>
      </c>
      <c r="B40" s="201">
        <v>40876</v>
      </c>
      <c r="C40" s="188" t="s">
        <v>181</v>
      </c>
      <c r="D40" s="101">
        <v>-24831.07</v>
      </c>
      <c r="E40" s="101"/>
      <c r="F40" s="252">
        <v>3.2500000000000001E-2</v>
      </c>
      <c r="G40" s="202">
        <v>-34.21</v>
      </c>
      <c r="H40" s="196">
        <v>-24865.279999999999</v>
      </c>
      <c r="I40" s="202">
        <v>-25079.589999999971</v>
      </c>
      <c r="J40" s="81"/>
      <c r="K40" s="81"/>
      <c r="L40" s="2"/>
    </row>
    <row r="41" spans="1:15" hidden="1" x14ac:dyDescent="0.2">
      <c r="A41" s="193">
        <v>34</v>
      </c>
      <c r="B41" s="201">
        <v>40876</v>
      </c>
      <c r="C41" s="188" t="s">
        <v>183</v>
      </c>
      <c r="D41" s="101">
        <v>-16076.45</v>
      </c>
      <c r="E41" s="101">
        <v>431427.25</v>
      </c>
      <c r="F41" s="252">
        <v>3.2500000000000001E-2</v>
      </c>
      <c r="G41" s="212">
        <v>1146.68</v>
      </c>
      <c r="H41" s="196">
        <v>416497.48</v>
      </c>
      <c r="I41" s="202">
        <v>391417.89</v>
      </c>
      <c r="J41" s="81"/>
      <c r="K41" s="81"/>
      <c r="L41" s="2"/>
    </row>
    <row r="42" spans="1:15" hidden="1" x14ac:dyDescent="0.2">
      <c r="A42" s="193">
        <v>35</v>
      </c>
      <c r="B42" s="201">
        <v>40907</v>
      </c>
      <c r="D42" s="261">
        <v>-66133.84</v>
      </c>
      <c r="E42" s="101"/>
      <c r="F42" s="252">
        <v>3.2500000000000001E-2</v>
      </c>
      <c r="G42" s="202">
        <v>970.53</v>
      </c>
      <c r="H42" s="196">
        <v>-65163.31</v>
      </c>
      <c r="I42" s="202">
        <v>326254.58</v>
      </c>
      <c r="J42" s="81"/>
      <c r="K42" s="81"/>
      <c r="L42" s="2"/>
    </row>
    <row r="43" spans="1:15" hidden="1" x14ac:dyDescent="0.2">
      <c r="A43" s="193">
        <v>36</v>
      </c>
      <c r="B43" s="201">
        <v>40938</v>
      </c>
      <c r="D43" s="261">
        <v>-73122.570000000007</v>
      </c>
      <c r="E43" s="101"/>
      <c r="F43" s="252">
        <v>3.2500000000000001E-2</v>
      </c>
      <c r="G43" s="202">
        <v>784.59</v>
      </c>
      <c r="H43" s="196">
        <v>-72337.98000000001</v>
      </c>
      <c r="I43" s="202">
        <v>253916.6</v>
      </c>
      <c r="J43" s="81"/>
      <c r="K43" s="81"/>
      <c r="L43" s="2"/>
    </row>
    <row r="44" spans="1:15" hidden="1" x14ac:dyDescent="0.2">
      <c r="A44" s="193">
        <v>37</v>
      </c>
      <c r="B44" s="201">
        <v>40967</v>
      </c>
      <c r="D44" s="261">
        <v>-61110.009999999987</v>
      </c>
      <c r="E44" s="101"/>
      <c r="F44" s="252">
        <v>3.2500000000000001E-2</v>
      </c>
      <c r="G44" s="202">
        <v>604.94000000000005</v>
      </c>
      <c r="H44" s="196">
        <v>-60505.069999999985</v>
      </c>
      <c r="I44" s="202">
        <v>193411.53000000003</v>
      </c>
      <c r="J44" s="81"/>
      <c r="K44" s="81"/>
      <c r="L44" s="2"/>
    </row>
    <row r="45" spans="1:15" hidden="1" x14ac:dyDescent="0.2">
      <c r="A45" s="193">
        <v>38</v>
      </c>
      <c r="B45" s="201">
        <v>40998</v>
      </c>
      <c r="D45" s="101">
        <v>-57555.930000000015</v>
      </c>
      <c r="E45" s="101"/>
      <c r="F45" s="252">
        <v>3.2500000000000001E-2</v>
      </c>
      <c r="G45" s="202">
        <v>445.88</v>
      </c>
      <c r="H45" s="196">
        <v>-57110.050000000017</v>
      </c>
      <c r="I45" s="202">
        <v>136301.48000000001</v>
      </c>
      <c r="J45" s="81"/>
      <c r="K45" s="81"/>
      <c r="L45" s="2"/>
    </row>
    <row r="46" spans="1:15" hidden="1" x14ac:dyDescent="0.2">
      <c r="A46" s="193">
        <v>39</v>
      </c>
      <c r="B46" s="201">
        <v>41028</v>
      </c>
      <c r="D46" s="101">
        <v>-44561.479999999989</v>
      </c>
      <c r="E46" s="101"/>
      <c r="F46" s="252">
        <v>3.2500000000000001E-2</v>
      </c>
      <c r="G46" s="202">
        <v>308.81</v>
      </c>
      <c r="H46" s="196">
        <v>-44252.669999999991</v>
      </c>
      <c r="I46" s="202">
        <v>92048.810000000027</v>
      </c>
      <c r="J46" s="81"/>
      <c r="K46" s="81"/>
      <c r="L46" s="2"/>
    </row>
    <row r="47" spans="1:15" hidden="1" x14ac:dyDescent="0.2">
      <c r="A47" s="193">
        <v>40</v>
      </c>
      <c r="B47" s="201">
        <v>41059</v>
      </c>
      <c r="D47" s="101">
        <v>-27028.079999999998</v>
      </c>
      <c r="E47" s="101"/>
      <c r="F47" s="252">
        <v>3.2500000000000001E-2</v>
      </c>
      <c r="G47" s="202">
        <v>212.7</v>
      </c>
      <c r="H47" s="196">
        <v>-26815.379999999997</v>
      </c>
      <c r="I47" s="202">
        <v>65233.430000000029</v>
      </c>
      <c r="J47" s="81"/>
      <c r="K47" s="81"/>
      <c r="L47" s="2"/>
    </row>
    <row r="48" spans="1:15" hidden="1" x14ac:dyDescent="0.2">
      <c r="A48" s="193">
        <v>41</v>
      </c>
      <c r="B48" s="201">
        <v>41089</v>
      </c>
      <c r="C48" s="210">
        <v>2</v>
      </c>
      <c r="D48" s="101">
        <v>-19503.910000000003</v>
      </c>
      <c r="E48" s="101">
        <v>7.7</v>
      </c>
      <c r="F48" s="252">
        <v>3.2500000000000001E-2</v>
      </c>
      <c r="G48" s="202">
        <v>150.28</v>
      </c>
      <c r="H48" s="196">
        <v>-19345.930000000004</v>
      </c>
      <c r="I48" s="202">
        <v>45887.500000000029</v>
      </c>
      <c r="J48" s="81"/>
      <c r="K48" s="81"/>
      <c r="L48" s="2"/>
      <c r="N48" s="232"/>
      <c r="O48" s="232"/>
    </row>
    <row r="49" spans="1:12" hidden="1" x14ac:dyDescent="0.2">
      <c r="A49" s="193">
        <v>42</v>
      </c>
      <c r="B49" s="201">
        <v>41120</v>
      </c>
      <c r="D49" s="101">
        <v>-14631.76</v>
      </c>
      <c r="E49" s="101"/>
      <c r="F49" s="252">
        <v>3.2500000000000001E-2</v>
      </c>
      <c r="G49" s="202">
        <v>104.46</v>
      </c>
      <c r="H49" s="196">
        <v>-14527.300000000001</v>
      </c>
      <c r="I49" s="202">
        <v>31360.200000000026</v>
      </c>
      <c r="J49" s="81"/>
      <c r="K49" s="81"/>
      <c r="L49" s="2"/>
    </row>
    <row r="50" spans="1:12" hidden="1" x14ac:dyDescent="0.2">
      <c r="A50" s="193">
        <v>43</v>
      </c>
      <c r="B50" s="201">
        <v>41150</v>
      </c>
      <c r="D50" s="101">
        <v>-11756.500000000002</v>
      </c>
      <c r="E50" s="101"/>
      <c r="F50" s="252">
        <v>3.2500000000000001E-2</v>
      </c>
      <c r="G50" s="202">
        <v>69.010000000000005</v>
      </c>
      <c r="H50" s="196">
        <v>-11687.490000000002</v>
      </c>
      <c r="I50" s="202">
        <v>19672.710000000025</v>
      </c>
      <c r="J50" s="81"/>
      <c r="K50" s="81"/>
      <c r="L50" s="2"/>
    </row>
    <row r="51" spans="1:12" hidden="1" x14ac:dyDescent="0.2">
      <c r="A51" s="193">
        <v>44</v>
      </c>
      <c r="B51" s="201">
        <v>41180</v>
      </c>
      <c r="D51" s="101">
        <v>-12467.360000000002</v>
      </c>
      <c r="E51" s="101"/>
      <c r="F51" s="252">
        <v>3.2500000000000001E-2</v>
      </c>
      <c r="G51" s="202">
        <v>36.4</v>
      </c>
      <c r="H51" s="196">
        <v>-12430.960000000003</v>
      </c>
      <c r="I51" s="202">
        <v>7241.7500000000218</v>
      </c>
      <c r="J51" s="81"/>
      <c r="K51" s="81"/>
      <c r="L51" s="2"/>
    </row>
    <row r="52" spans="1:12" hidden="1" x14ac:dyDescent="0.2">
      <c r="A52" s="193">
        <v>45</v>
      </c>
      <c r="B52" s="201">
        <v>41211</v>
      </c>
      <c r="D52" s="101">
        <v>-16349.989999999998</v>
      </c>
      <c r="E52" s="101"/>
      <c r="F52" s="252">
        <v>3.2500000000000001E-2</v>
      </c>
      <c r="G52" s="202">
        <v>-2.5299999999999998</v>
      </c>
      <c r="H52" s="196">
        <v>-16352.519999999999</v>
      </c>
      <c r="I52" s="202">
        <v>-9110.7699999999768</v>
      </c>
      <c r="J52" s="81"/>
      <c r="K52" s="81"/>
      <c r="L52" s="2"/>
    </row>
    <row r="53" spans="1:12" hidden="1" x14ac:dyDescent="0.2">
      <c r="A53" s="193">
        <v>46</v>
      </c>
      <c r="B53" s="201">
        <v>41241</v>
      </c>
      <c r="C53" s="188" t="s">
        <v>181</v>
      </c>
      <c r="D53" s="101">
        <v>-17264.370000000006</v>
      </c>
      <c r="E53" s="101"/>
      <c r="F53" s="252">
        <v>3.2500000000000001E-2</v>
      </c>
      <c r="G53" s="202">
        <v>-48.05</v>
      </c>
      <c r="H53" s="196">
        <v>-17312.420000000006</v>
      </c>
      <c r="I53" s="202">
        <v>-26423.189999999981</v>
      </c>
      <c r="J53" s="81"/>
      <c r="K53" s="81"/>
      <c r="L53" s="2"/>
    </row>
    <row r="54" spans="1:12" hidden="1" x14ac:dyDescent="0.2">
      <c r="A54" s="193">
        <v>47</v>
      </c>
      <c r="B54" s="201">
        <v>41241</v>
      </c>
      <c r="C54" s="188" t="s">
        <v>183</v>
      </c>
      <c r="D54" s="101">
        <v>-14377.55</v>
      </c>
      <c r="E54" s="101">
        <v>478659.12</v>
      </c>
      <c r="F54" s="252">
        <v>3.2500000000000001E-2</v>
      </c>
      <c r="G54" s="212">
        <v>1276.9000000000001</v>
      </c>
      <c r="H54" s="196">
        <v>465558.47</v>
      </c>
      <c r="I54" s="202">
        <v>439135.27999999997</v>
      </c>
      <c r="J54" s="81"/>
      <c r="K54" s="81"/>
      <c r="L54" s="2"/>
    </row>
    <row r="55" spans="1:12" hidden="1" x14ac:dyDescent="0.2">
      <c r="A55" s="193">
        <v>48</v>
      </c>
      <c r="B55" s="201">
        <v>41272</v>
      </c>
      <c r="D55" s="101">
        <v>-60003.21</v>
      </c>
      <c r="E55" s="101"/>
      <c r="F55" s="252">
        <v>3.2500000000000001E-2</v>
      </c>
      <c r="G55" s="202">
        <v>1108.07</v>
      </c>
      <c r="H55" s="196">
        <v>-58895.14</v>
      </c>
      <c r="I55" s="202">
        <v>380240.13999999996</v>
      </c>
      <c r="J55" s="81"/>
      <c r="K55" s="81"/>
      <c r="L55" s="2"/>
    </row>
    <row r="56" spans="1:12" hidden="1" x14ac:dyDescent="0.2">
      <c r="A56" s="193">
        <v>49</v>
      </c>
      <c r="B56" s="205">
        <v>41303</v>
      </c>
      <c r="D56" s="101">
        <v>-90115.460000000021</v>
      </c>
      <c r="E56" s="101"/>
      <c r="F56" s="252">
        <v>3.2500000000000001E-2</v>
      </c>
      <c r="G56" s="202">
        <v>907.79</v>
      </c>
      <c r="H56" s="196">
        <v>-89207.670000000027</v>
      </c>
      <c r="I56" s="202">
        <v>291032.46999999991</v>
      </c>
      <c r="J56" s="81"/>
      <c r="K56" s="81"/>
      <c r="L56" s="2"/>
    </row>
    <row r="57" spans="1:12" hidden="1" x14ac:dyDescent="0.2">
      <c r="A57" s="193">
        <v>50</v>
      </c>
      <c r="B57" s="201">
        <v>41331</v>
      </c>
      <c r="D57" s="101">
        <v>-72920.960000000006</v>
      </c>
      <c r="E57" s="101"/>
      <c r="F57" s="252">
        <v>3.2500000000000001E-2</v>
      </c>
      <c r="G57" s="202">
        <v>689.47</v>
      </c>
      <c r="H57" s="196">
        <v>-72231.490000000005</v>
      </c>
      <c r="I57" s="202">
        <v>218800.97999999992</v>
      </c>
      <c r="J57" s="81"/>
      <c r="K57" s="81"/>
      <c r="L57" s="2"/>
    </row>
    <row r="58" spans="1:12" hidden="1" x14ac:dyDescent="0.2">
      <c r="A58" s="193">
        <v>51</v>
      </c>
      <c r="B58" s="201">
        <v>41362</v>
      </c>
      <c r="D58" s="272">
        <v>-57119.12999999999</v>
      </c>
      <c r="E58" s="101"/>
      <c r="F58" s="252">
        <v>3.2500000000000001E-2</v>
      </c>
      <c r="G58" s="202">
        <v>515.24</v>
      </c>
      <c r="H58" s="196">
        <v>-56603.889999999992</v>
      </c>
      <c r="I58" s="202">
        <v>162197.08999999994</v>
      </c>
      <c r="J58" s="81"/>
      <c r="K58" s="81"/>
      <c r="L58" s="2"/>
    </row>
    <row r="59" spans="1:12" hidden="1" x14ac:dyDescent="0.2">
      <c r="A59" s="193">
        <v>52</v>
      </c>
      <c r="B59" s="188">
        <v>41392</v>
      </c>
      <c r="D59" s="272">
        <v>-40724.699999999997</v>
      </c>
      <c r="E59" s="101"/>
      <c r="F59" s="252">
        <v>3.2500000000000001E-2</v>
      </c>
      <c r="G59" s="202">
        <v>384.14</v>
      </c>
      <c r="H59" s="196">
        <v>-40340.559999999998</v>
      </c>
      <c r="I59" s="202">
        <v>121856.52999999994</v>
      </c>
      <c r="J59" s="81"/>
      <c r="K59" s="81"/>
      <c r="L59" s="2"/>
    </row>
    <row r="60" spans="1:12" hidden="1" x14ac:dyDescent="0.2">
      <c r="A60" s="193">
        <v>53</v>
      </c>
      <c r="B60" s="188">
        <v>41423</v>
      </c>
      <c r="D60" s="272">
        <v>-27131.350000000006</v>
      </c>
      <c r="E60" s="101"/>
      <c r="F60" s="252">
        <v>3.2500000000000001E-2</v>
      </c>
      <c r="G60" s="202">
        <v>293.29000000000002</v>
      </c>
      <c r="H60" s="196">
        <v>-26838.060000000005</v>
      </c>
      <c r="I60" s="202">
        <v>95018.469999999943</v>
      </c>
      <c r="J60" s="81"/>
      <c r="K60" s="81"/>
      <c r="L60" s="2"/>
    </row>
    <row r="61" spans="1:12" hidden="1" x14ac:dyDescent="0.2">
      <c r="A61" s="193">
        <v>54</v>
      </c>
      <c r="B61" s="188">
        <v>41453</v>
      </c>
      <c r="D61" s="101">
        <v>-21216.35</v>
      </c>
      <c r="E61" s="101"/>
      <c r="F61" s="252">
        <v>3.2500000000000001E-2</v>
      </c>
      <c r="G61" s="202">
        <v>228.61</v>
      </c>
      <c r="H61" s="196">
        <v>-20987.739999999998</v>
      </c>
      <c r="I61" s="202">
        <v>74030.729999999952</v>
      </c>
      <c r="J61" s="81"/>
      <c r="K61" s="81"/>
      <c r="L61" s="2"/>
    </row>
    <row r="62" spans="1:12" hidden="1" x14ac:dyDescent="0.2">
      <c r="A62" s="193">
        <v>55</v>
      </c>
      <c r="B62" s="188">
        <v>41484</v>
      </c>
      <c r="D62" s="101">
        <v>-15300.959999999997</v>
      </c>
      <c r="E62" s="101"/>
      <c r="F62" s="252">
        <v>3.2500000000000001E-2</v>
      </c>
      <c r="G62" s="202">
        <v>179.78</v>
      </c>
      <c r="H62" s="196">
        <v>-15121.179999999997</v>
      </c>
      <c r="I62" s="202">
        <v>58909.549999999959</v>
      </c>
      <c r="J62" s="81"/>
      <c r="K62" s="81"/>
      <c r="L62" s="2"/>
    </row>
    <row r="63" spans="1:12" hidden="1" x14ac:dyDescent="0.2">
      <c r="A63" s="193">
        <v>56</v>
      </c>
      <c r="B63" s="188">
        <v>41515</v>
      </c>
      <c r="D63" s="101">
        <v>-13326.330000000002</v>
      </c>
      <c r="E63" s="101"/>
      <c r="F63" s="252">
        <v>3.2500000000000001E-2</v>
      </c>
      <c r="G63" s="202">
        <v>141.5</v>
      </c>
      <c r="H63" s="196">
        <v>-13184.830000000002</v>
      </c>
      <c r="I63" s="202">
        <v>45724.719999999958</v>
      </c>
      <c r="J63" s="81"/>
      <c r="K63" s="81"/>
      <c r="L63" s="2"/>
    </row>
    <row r="64" spans="1:12" hidden="1" x14ac:dyDescent="0.2">
      <c r="A64" s="193">
        <v>57</v>
      </c>
      <c r="B64" s="188">
        <v>41545</v>
      </c>
      <c r="D64" s="101">
        <v>-13497.579999999998</v>
      </c>
      <c r="E64" s="101"/>
      <c r="F64" s="252">
        <v>3.2500000000000001E-2</v>
      </c>
      <c r="G64" s="202">
        <v>105.56</v>
      </c>
      <c r="H64" s="196">
        <v>-13392.019999999999</v>
      </c>
      <c r="I64" s="202">
        <v>32332.699999999961</v>
      </c>
      <c r="J64" s="81"/>
      <c r="K64" s="81"/>
      <c r="L64" s="2"/>
    </row>
    <row r="65" spans="1:15" hidden="1" x14ac:dyDescent="0.2">
      <c r="A65" s="193">
        <v>58</v>
      </c>
      <c r="B65" s="188">
        <v>41576</v>
      </c>
      <c r="D65" s="101">
        <v>-25073.130000000005</v>
      </c>
      <c r="E65" s="101"/>
      <c r="F65" s="252">
        <v>3.2500000000000001E-2</v>
      </c>
      <c r="G65" s="202">
        <v>53.61</v>
      </c>
      <c r="H65" s="196">
        <v>-25019.520000000004</v>
      </c>
      <c r="I65" s="202">
        <v>7313.1799999999566</v>
      </c>
      <c r="J65" s="81"/>
      <c r="K65" s="81"/>
      <c r="L65" s="2"/>
    </row>
    <row r="66" spans="1:15" hidden="1" x14ac:dyDescent="0.2">
      <c r="A66" s="193">
        <v>59</v>
      </c>
      <c r="B66" s="188">
        <v>41606</v>
      </c>
      <c r="C66" s="188" t="s">
        <v>181</v>
      </c>
      <c r="D66" s="101">
        <v>-21943.89</v>
      </c>
      <c r="E66" s="101"/>
      <c r="F66" s="252">
        <v>3.2500000000000001E-2</v>
      </c>
      <c r="G66" s="202">
        <v>-9.91</v>
      </c>
      <c r="H66" s="196">
        <v>-21953.8</v>
      </c>
      <c r="I66" s="202">
        <v>-14640.620000000043</v>
      </c>
      <c r="J66" s="81"/>
      <c r="K66" s="81"/>
      <c r="L66" s="2"/>
    </row>
    <row r="67" spans="1:15" hidden="1" x14ac:dyDescent="0.2">
      <c r="A67" s="193">
        <v>60</v>
      </c>
      <c r="B67" s="188">
        <v>41606</v>
      </c>
      <c r="C67" s="188" t="s">
        <v>183</v>
      </c>
      <c r="D67" s="101">
        <v>-12875.789999999997</v>
      </c>
      <c r="E67" s="101">
        <v>384772.64999999997</v>
      </c>
      <c r="F67" s="252">
        <v>3.2500000000000001E-2</v>
      </c>
      <c r="G67" s="202">
        <v>1024.6600000000001</v>
      </c>
      <c r="H67" s="196">
        <v>372921.51999999996</v>
      </c>
      <c r="I67" s="202">
        <v>358280.89999999991</v>
      </c>
      <c r="J67" s="81"/>
      <c r="K67" s="81"/>
      <c r="L67" s="2"/>
      <c r="O67" s="242"/>
    </row>
    <row r="68" spans="1:15" hidden="1" x14ac:dyDescent="0.2">
      <c r="A68" s="193">
        <v>61</v>
      </c>
      <c r="B68" s="188">
        <v>41637</v>
      </c>
      <c r="D68" s="101">
        <v>-66302.770000000033</v>
      </c>
      <c r="E68" s="101"/>
      <c r="F68" s="252">
        <v>3.2500000000000001E-2</v>
      </c>
      <c r="G68" s="202">
        <v>880.56</v>
      </c>
      <c r="H68" s="196">
        <v>-65422.210000000036</v>
      </c>
      <c r="I68" s="202">
        <v>292858.68999999989</v>
      </c>
      <c r="J68" s="81"/>
      <c r="K68" s="81"/>
      <c r="L68" s="2"/>
      <c r="O68" s="242"/>
    </row>
    <row r="69" spans="1:15" hidden="1" x14ac:dyDescent="0.2">
      <c r="A69" s="193">
        <v>62</v>
      </c>
      <c r="B69" s="205">
        <v>41668</v>
      </c>
      <c r="D69" s="101">
        <v>-72723.000000000015</v>
      </c>
      <c r="E69" s="101"/>
      <c r="F69" s="252">
        <v>3.2500000000000001E-2</v>
      </c>
      <c r="G69" s="202">
        <v>694.68</v>
      </c>
      <c r="H69" s="196">
        <v>-72028.320000000022</v>
      </c>
      <c r="I69" s="202">
        <v>220830.36999999988</v>
      </c>
      <c r="J69" s="81"/>
      <c r="K69" s="81"/>
      <c r="L69" s="2"/>
      <c r="O69" s="242"/>
    </row>
    <row r="70" spans="1:15" hidden="1" x14ac:dyDescent="0.2">
      <c r="A70" s="193">
        <v>63</v>
      </c>
      <c r="B70" s="201">
        <v>41696</v>
      </c>
      <c r="D70" s="101">
        <v>-66915.86</v>
      </c>
      <c r="E70" s="101"/>
      <c r="F70" s="252">
        <v>3.2500000000000001E-2</v>
      </c>
      <c r="G70" s="202">
        <v>507.47</v>
      </c>
      <c r="H70" s="196">
        <v>-66408.39</v>
      </c>
      <c r="I70" s="202">
        <v>154421.97999999986</v>
      </c>
      <c r="J70" s="81"/>
      <c r="K70" s="81"/>
      <c r="L70" s="2"/>
      <c r="O70" s="242"/>
    </row>
    <row r="71" spans="1:15" hidden="1" x14ac:dyDescent="0.2">
      <c r="A71" s="193">
        <v>64</v>
      </c>
      <c r="B71" s="201">
        <v>41727</v>
      </c>
      <c r="D71" s="101">
        <v>-47979.740000000013</v>
      </c>
      <c r="E71" s="101"/>
      <c r="F71" s="252">
        <v>3.2500000000000001E-2</v>
      </c>
      <c r="G71" s="202">
        <v>353.25</v>
      </c>
      <c r="H71" s="196">
        <v>-47626.490000000013</v>
      </c>
      <c r="I71" s="202">
        <v>106795.48999999985</v>
      </c>
      <c r="J71" s="81"/>
      <c r="K71" s="81"/>
      <c r="L71" s="2"/>
      <c r="O71" s="242"/>
    </row>
    <row r="72" spans="1:15" hidden="1" x14ac:dyDescent="0.2">
      <c r="A72" s="193">
        <v>65</v>
      </c>
      <c r="B72" s="188">
        <v>41757</v>
      </c>
      <c r="D72" s="101">
        <v>-33441.32</v>
      </c>
      <c r="E72" s="101"/>
      <c r="F72" s="252">
        <v>3.2500000000000001E-2</v>
      </c>
      <c r="G72" s="202">
        <v>243.95</v>
      </c>
      <c r="H72" s="196">
        <v>-33197.370000000003</v>
      </c>
      <c r="I72" s="202">
        <v>73598.11999999985</v>
      </c>
      <c r="J72" s="81"/>
      <c r="K72" s="81"/>
      <c r="L72" s="2"/>
      <c r="O72" s="242"/>
    </row>
    <row r="73" spans="1:15" hidden="1" x14ac:dyDescent="0.2">
      <c r="A73" s="193">
        <v>66</v>
      </c>
      <c r="B73" s="188">
        <v>41788</v>
      </c>
      <c r="D73" s="101">
        <v>-22171.77</v>
      </c>
      <c r="E73" s="101"/>
      <c r="F73" s="252">
        <v>3.2500000000000001E-2</v>
      </c>
      <c r="G73" s="202">
        <v>169.3</v>
      </c>
      <c r="H73" s="196">
        <v>-22002.47</v>
      </c>
      <c r="I73" s="202">
        <v>51595.649999999849</v>
      </c>
      <c r="J73" s="81"/>
      <c r="K73" s="81"/>
      <c r="L73" s="2"/>
      <c r="O73" s="242"/>
    </row>
    <row r="74" spans="1:15" hidden="1" x14ac:dyDescent="0.2">
      <c r="A74" s="193">
        <v>67</v>
      </c>
      <c r="B74" s="188">
        <v>41818</v>
      </c>
      <c r="D74" s="101">
        <v>-14886.45</v>
      </c>
      <c r="E74" s="101"/>
      <c r="F74" s="252">
        <v>3.2500000000000001E-2</v>
      </c>
      <c r="G74" s="202">
        <v>119.58</v>
      </c>
      <c r="H74" s="196">
        <v>-14766.87</v>
      </c>
      <c r="I74" s="202">
        <v>36828.779999999846</v>
      </c>
      <c r="J74" s="81"/>
      <c r="K74" s="81"/>
      <c r="L74" s="2"/>
      <c r="O74" s="242"/>
    </row>
    <row r="75" spans="1:15" hidden="1" x14ac:dyDescent="0.2">
      <c r="A75" s="193">
        <v>68</v>
      </c>
      <c r="B75" s="188">
        <v>41849</v>
      </c>
      <c r="D75" s="101">
        <v>-13033.410000000002</v>
      </c>
      <c r="E75" s="101"/>
      <c r="F75" s="252">
        <v>3.2500000000000001E-2</v>
      </c>
      <c r="G75" s="202">
        <v>82.1</v>
      </c>
      <c r="H75" s="196">
        <v>-12951.310000000001</v>
      </c>
      <c r="I75" s="202">
        <v>23877.469999999845</v>
      </c>
      <c r="J75" s="81"/>
      <c r="K75" s="81"/>
      <c r="L75" s="2"/>
      <c r="O75" s="242"/>
    </row>
    <row r="76" spans="1:15" hidden="1" x14ac:dyDescent="0.2">
      <c r="A76" s="193">
        <v>69</v>
      </c>
      <c r="B76" s="188">
        <v>41880</v>
      </c>
      <c r="D76" s="101">
        <v>-10536.23</v>
      </c>
      <c r="E76" s="101"/>
      <c r="F76" s="252">
        <v>3.2500000000000001E-2</v>
      </c>
      <c r="G76" s="202">
        <v>50.4</v>
      </c>
      <c r="H76" s="196">
        <v>-10485.83</v>
      </c>
      <c r="I76" s="202">
        <v>13391.639999999845</v>
      </c>
      <c r="J76" s="81"/>
      <c r="K76" s="81"/>
      <c r="L76" s="2"/>
      <c r="O76" s="242"/>
    </row>
    <row r="77" spans="1:15" hidden="1" x14ac:dyDescent="0.2">
      <c r="A77" s="193">
        <v>70</v>
      </c>
      <c r="B77" s="188">
        <v>41910</v>
      </c>
      <c r="D77" s="101">
        <v>-10976.909999999998</v>
      </c>
      <c r="E77" s="101"/>
      <c r="F77" s="252">
        <v>3.2500000000000001E-2</v>
      </c>
      <c r="G77" s="202">
        <v>21.4</v>
      </c>
      <c r="H77" s="196">
        <v>-10955.509999999998</v>
      </c>
      <c r="I77" s="202">
        <v>2436.1299999998464</v>
      </c>
      <c r="J77" s="81"/>
      <c r="K77" s="81"/>
      <c r="L77" s="2"/>
      <c r="O77" s="242"/>
    </row>
    <row r="78" spans="1:15" hidden="1" x14ac:dyDescent="0.2">
      <c r="A78" s="193">
        <v>71</v>
      </c>
      <c r="B78" s="188">
        <v>41941</v>
      </c>
      <c r="D78" s="101">
        <v>-12849.21</v>
      </c>
      <c r="E78" s="101"/>
      <c r="F78" s="252">
        <v>3.2500000000000001E-2</v>
      </c>
      <c r="G78" s="202">
        <v>-10.8</v>
      </c>
      <c r="H78" s="196">
        <v>-12860.009999999998</v>
      </c>
      <c r="I78" s="202">
        <v>-10423.880000000152</v>
      </c>
      <c r="J78" s="81"/>
      <c r="K78" s="81"/>
      <c r="L78" s="2"/>
      <c r="O78" s="242"/>
    </row>
    <row r="79" spans="1:15" hidden="1" x14ac:dyDescent="0.2">
      <c r="A79" s="193">
        <v>72</v>
      </c>
      <c r="B79" s="188">
        <v>41971</v>
      </c>
      <c r="C79" s="188" t="s">
        <v>181</v>
      </c>
      <c r="D79" s="101">
        <v>-14124.31</v>
      </c>
      <c r="E79" s="101"/>
      <c r="F79" s="252">
        <v>3.2500000000000001E-2</v>
      </c>
      <c r="G79" s="202">
        <v>-47.36</v>
      </c>
      <c r="H79" s="196">
        <v>-14171.67</v>
      </c>
      <c r="I79" s="202">
        <v>-24595.550000000152</v>
      </c>
      <c r="J79" s="81"/>
      <c r="K79" s="81"/>
      <c r="L79" s="2"/>
      <c r="O79" s="242"/>
    </row>
    <row r="80" spans="1:15" hidden="1" x14ac:dyDescent="0.2">
      <c r="A80" s="193">
        <v>73</v>
      </c>
      <c r="B80" s="188">
        <v>41971</v>
      </c>
      <c r="C80" s="188" t="s">
        <v>183</v>
      </c>
      <c r="D80" s="101">
        <v>-11673.580000000002</v>
      </c>
      <c r="E80" s="101">
        <v>360681.96</v>
      </c>
      <c r="F80" s="252">
        <v>3.2500000000000001E-2</v>
      </c>
      <c r="G80" s="202">
        <v>961.04</v>
      </c>
      <c r="H80" s="196">
        <v>349969.42000000004</v>
      </c>
      <c r="I80" s="212">
        <v>325373.86999999988</v>
      </c>
      <c r="J80" s="81"/>
      <c r="K80" s="81"/>
      <c r="L80" s="2"/>
      <c r="O80" s="242"/>
    </row>
    <row r="81" spans="1:15" hidden="1" x14ac:dyDescent="0.2">
      <c r="A81" s="193">
        <v>74</v>
      </c>
      <c r="B81" s="188">
        <v>42002</v>
      </c>
      <c r="D81" s="101">
        <v>-47467.96</v>
      </c>
      <c r="E81" s="101"/>
      <c r="F81" s="252">
        <v>3.2500000000000001E-2</v>
      </c>
      <c r="G81" s="202">
        <v>816.94</v>
      </c>
      <c r="H81" s="196">
        <v>-46651.02</v>
      </c>
      <c r="I81" s="202">
        <v>278722.84999999986</v>
      </c>
      <c r="J81" s="81"/>
      <c r="K81" s="81"/>
      <c r="L81" s="2"/>
      <c r="O81" s="242"/>
    </row>
    <row r="82" spans="1:15" x14ac:dyDescent="0.2">
      <c r="A82" s="193">
        <v>75</v>
      </c>
      <c r="B82" s="188">
        <v>42033</v>
      </c>
      <c r="D82" s="101">
        <v>-52030.600000000006</v>
      </c>
      <c r="E82" s="101"/>
      <c r="F82" s="252">
        <v>3.2500000000000001E-2</v>
      </c>
      <c r="G82" s="202">
        <v>684.42</v>
      </c>
      <c r="H82" s="196">
        <v>-51346.180000000008</v>
      </c>
      <c r="I82" s="202">
        <v>227376.66999999987</v>
      </c>
      <c r="J82" s="81"/>
      <c r="K82" s="81"/>
      <c r="L82" s="2"/>
      <c r="O82" s="242"/>
    </row>
    <row r="83" spans="1:15" x14ac:dyDescent="0.2">
      <c r="A83" s="193">
        <v>76</v>
      </c>
      <c r="B83" s="188">
        <v>42061</v>
      </c>
      <c r="D83" s="101">
        <v>-38529.93</v>
      </c>
      <c r="E83" s="101"/>
      <c r="F83" s="252">
        <v>3.2500000000000001E-2</v>
      </c>
      <c r="G83" s="202">
        <v>563.64</v>
      </c>
      <c r="H83" s="196">
        <v>-37966.29</v>
      </c>
      <c r="I83" s="202">
        <v>189410.37999999986</v>
      </c>
      <c r="J83" s="81"/>
      <c r="K83" s="81"/>
      <c r="L83" s="2"/>
      <c r="O83" s="242"/>
    </row>
    <row r="84" spans="1:15" x14ac:dyDescent="0.2">
      <c r="A84" s="193">
        <v>77</v>
      </c>
      <c r="B84" s="188">
        <v>42092</v>
      </c>
      <c r="D84" s="101">
        <v>-30448.640000000003</v>
      </c>
      <c r="E84" s="101"/>
      <c r="F84" s="252">
        <v>3.2500000000000001E-2</v>
      </c>
      <c r="G84" s="202">
        <v>471.75</v>
      </c>
      <c r="H84" s="196">
        <v>-29976.890000000003</v>
      </c>
      <c r="I84" s="202">
        <v>159433.48999999985</v>
      </c>
      <c r="J84" s="81"/>
      <c r="K84" s="81"/>
      <c r="L84" s="2"/>
      <c r="O84" s="242"/>
    </row>
    <row r="85" spans="1:15" x14ac:dyDescent="0.2">
      <c r="A85" s="193">
        <v>78</v>
      </c>
      <c r="B85" s="188">
        <v>42122</v>
      </c>
      <c r="D85" s="101">
        <v>-24750.560000000005</v>
      </c>
      <c r="E85" s="101"/>
      <c r="F85" s="252">
        <v>3.2500000000000001E-2</v>
      </c>
      <c r="G85" s="202">
        <v>398.28</v>
      </c>
      <c r="H85" s="196">
        <v>-24352.280000000006</v>
      </c>
      <c r="I85" s="202">
        <v>135081.20999999985</v>
      </c>
      <c r="J85" s="81"/>
      <c r="K85" s="81"/>
      <c r="L85" s="2"/>
      <c r="O85" s="242"/>
    </row>
    <row r="86" spans="1:15" x14ac:dyDescent="0.2">
      <c r="A86" s="193">
        <v>79</v>
      </c>
      <c r="B86" s="188">
        <v>42153</v>
      </c>
      <c r="D86" s="101">
        <v>-18515.749999999996</v>
      </c>
      <c r="E86" s="101"/>
      <c r="F86" s="252">
        <v>3.2500000000000001E-2</v>
      </c>
      <c r="G86" s="202">
        <v>340.77</v>
      </c>
      <c r="H86" s="196">
        <v>-18174.979999999996</v>
      </c>
      <c r="I86" s="202">
        <v>116906.22999999985</v>
      </c>
      <c r="J86" s="81"/>
      <c r="K86" s="81"/>
      <c r="L86" s="2"/>
      <c r="O86" s="242"/>
    </row>
    <row r="87" spans="1:15" x14ac:dyDescent="0.2">
      <c r="A87" s="193">
        <v>80</v>
      </c>
      <c r="B87" s="188">
        <v>42183</v>
      </c>
      <c r="D87" s="101">
        <v>-12501.400000000001</v>
      </c>
      <c r="E87" s="101"/>
      <c r="F87" s="252">
        <v>3.2500000000000001E-2</v>
      </c>
      <c r="G87" s="202">
        <v>299.69</v>
      </c>
      <c r="H87" s="196">
        <v>-12201.710000000001</v>
      </c>
      <c r="I87" s="202">
        <v>104704.51999999984</v>
      </c>
      <c r="J87" s="81"/>
      <c r="K87" s="81"/>
      <c r="L87" s="2"/>
      <c r="O87" s="242"/>
    </row>
    <row r="88" spans="1:15" x14ac:dyDescent="0.2">
      <c r="A88" s="193">
        <v>81</v>
      </c>
      <c r="B88" s="188">
        <v>42214</v>
      </c>
      <c r="D88" s="101">
        <v>-9305.4100000000017</v>
      </c>
      <c r="E88" s="101"/>
      <c r="F88" s="252">
        <v>3.2500000000000001E-2</v>
      </c>
      <c r="G88" s="202">
        <v>270.97000000000003</v>
      </c>
      <c r="H88" s="196">
        <v>-9034.4400000000023</v>
      </c>
      <c r="I88" s="202">
        <v>95670.079999999842</v>
      </c>
      <c r="J88" s="81"/>
      <c r="K88" s="81"/>
      <c r="L88" s="2"/>
      <c r="N88" s="190"/>
      <c r="O88" s="190"/>
    </row>
    <row r="89" spans="1:15" x14ac:dyDescent="0.2">
      <c r="A89" s="193">
        <v>82</v>
      </c>
      <c r="B89" s="188">
        <v>42245</v>
      </c>
      <c r="C89" s="224"/>
      <c r="D89" s="101">
        <v>-8749.8700000000008</v>
      </c>
      <c r="E89" s="101"/>
      <c r="F89" s="252">
        <v>3.2500000000000001E-2</v>
      </c>
      <c r="G89" s="212">
        <v>247.26</v>
      </c>
      <c r="H89" s="237">
        <v>-8502.61</v>
      </c>
      <c r="I89" s="212">
        <v>87167.469999999841</v>
      </c>
      <c r="J89" s="81"/>
      <c r="K89" s="81"/>
      <c r="L89" s="2"/>
      <c r="O89" s="242"/>
    </row>
    <row r="90" spans="1:15" x14ac:dyDescent="0.2">
      <c r="A90" s="193">
        <v>83</v>
      </c>
      <c r="B90" s="188">
        <v>42275</v>
      </c>
      <c r="C90" s="224"/>
      <c r="D90" s="101">
        <v>-10086.370000000001</v>
      </c>
      <c r="E90" s="101"/>
      <c r="F90" s="252">
        <v>3.2500000000000001E-2</v>
      </c>
      <c r="G90" s="212">
        <v>222.42</v>
      </c>
      <c r="H90" s="237">
        <v>-9863.9500000000007</v>
      </c>
      <c r="I90" s="212">
        <v>77303.519999999844</v>
      </c>
      <c r="J90" s="81"/>
      <c r="K90" s="81"/>
      <c r="L90" s="2"/>
      <c r="O90" s="242"/>
    </row>
    <row r="91" spans="1:15" x14ac:dyDescent="0.2">
      <c r="A91" s="193">
        <v>84</v>
      </c>
      <c r="B91" s="188">
        <v>42306</v>
      </c>
      <c r="C91" s="224"/>
      <c r="D91" s="101">
        <v>-12072.76</v>
      </c>
      <c r="E91" s="101"/>
      <c r="F91" s="252">
        <v>3.2500000000000001E-2</v>
      </c>
      <c r="G91" s="212">
        <v>193.02</v>
      </c>
      <c r="H91" s="237">
        <v>-11879.74</v>
      </c>
      <c r="I91" s="212">
        <v>65423.779999999846</v>
      </c>
      <c r="J91" s="81"/>
      <c r="K91" s="81"/>
      <c r="L91" s="2"/>
      <c r="O91" s="242"/>
    </row>
    <row r="92" spans="1:15" x14ac:dyDescent="0.2">
      <c r="A92" s="193">
        <v>85</v>
      </c>
      <c r="B92" s="188">
        <v>42336</v>
      </c>
      <c r="C92" s="188" t="s">
        <v>181</v>
      </c>
      <c r="D92" s="101">
        <v>-11131.02</v>
      </c>
      <c r="E92" s="101"/>
      <c r="F92" s="252">
        <v>3.2500000000000001E-2</v>
      </c>
      <c r="G92" s="202">
        <v>162.12</v>
      </c>
      <c r="H92" s="196">
        <v>-10968.9</v>
      </c>
      <c r="I92" s="202">
        <v>54454.879999999845</v>
      </c>
      <c r="J92" s="81"/>
      <c r="K92" s="81"/>
      <c r="L92" s="2"/>
      <c r="O92" s="242"/>
    </row>
    <row r="93" spans="1:15" x14ac:dyDescent="0.2">
      <c r="A93" s="193">
        <v>86</v>
      </c>
      <c r="B93" s="188">
        <v>42336</v>
      </c>
      <c r="C93" s="188" t="s">
        <v>183</v>
      </c>
      <c r="D93" s="101">
        <v>-12141.71</v>
      </c>
      <c r="E93" s="101">
        <v>341126.88</v>
      </c>
      <c r="F93" s="252">
        <v>3.2500000000000001E-2</v>
      </c>
      <c r="G93" s="202">
        <v>907.44</v>
      </c>
      <c r="H93" s="196">
        <v>329892.61</v>
      </c>
      <c r="I93" s="212">
        <v>384347.48999999982</v>
      </c>
      <c r="J93" s="81"/>
      <c r="K93" s="81"/>
      <c r="L93" s="2"/>
      <c r="O93" s="242"/>
    </row>
    <row r="94" spans="1:15" x14ac:dyDescent="0.2">
      <c r="A94" s="193">
        <v>87</v>
      </c>
      <c r="B94" s="188">
        <v>42367</v>
      </c>
      <c r="C94" s="224"/>
      <c r="D94" s="101">
        <v>-59962.99</v>
      </c>
      <c r="E94" s="101"/>
      <c r="F94" s="252">
        <v>3.2500000000000001E-2</v>
      </c>
      <c r="G94" s="212">
        <v>959.74</v>
      </c>
      <c r="H94" s="237">
        <v>-59003.25</v>
      </c>
      <c r="I94" s="212">
        <v>325344.23999999982</v>
      </c>
      <c r="J94" s="81"/>
      <c r="K94" s="81"/>
      <c r="L94" s="2"/>
      <c r="O94" s="242"/>
    </row>
    <row r="95" spans="1:15" x14ac:dyDescent="0.2">
      <c r="A95" s="193">
        <v>88</v>
      </c>
      <c r="B95" s="188">
        <v>42398</v>
      </c>
      <c r="C95" s="224"/>
      <c r="D95" s="101">
        <v>-72294.720000000001</v>
      </c>
      <c r="E95" s="101"/>
      <c r="F95" s="252">
        <v>3.2500000000000001E-2</v>
      </c>
      <c r="G95" s="212">
        <v>783.24</v>
      </c>
      <c r="H95" s="237">
        <v>-71511.48</v>
      </c>
      <c r="I95" s="212">
        <v>253832.75999999983</v>
      </c>
      <c r="J95" s="81"/>
      <c r="K95" s="81"/>
      <c r="L95" s="2"/>
      <c r="O95" s="242"/>
    </row>
    <row r="96" spans="1:15" x14ac:dyDescent="0.2">
      <c r="A96" s="193">
        <v>89</v>
      </c>
      <c r="B96" s="188">
        <v>42427</v>
      </c>
      <c r="C96" s="224"/>
      <c r="D96" s="101">
        <v>-47932.23</v>
      </c>
      <c r="E96" s="101"/>
      <c r="F96" s="252">
        <v>3.2500000000000001E-2</v>
      </c>
      <c r="G96" s="212">
        <v>622.55999999999995</v>
      </c>
      <c r="H96" s="237">
        <v>-47309.670000000006</v>
      </c>
      <c r="I96" s="212">
        <v>206523.08999999982</v>
      </c>
      <c r="J96" s="81"/>
      <c r="K96" s="81"/>
      <c r="L96" s="2"/>
      <c r="O96" s="242"/>
    </row>
    <row r="97" spans="1:15" x14ac:dyDescent="0.2">
      <c r="A97" s="193">
        <v>90</v>
      </c>
      <c r="B97" s="188">
        <v>42458</v>
      </c>
      <c r="C97" s="224"/>
      <c r="D97" s="101">
        <v>-40693.46</v>
      </c>
      <c r="E97" s="101"/>
      <c r="F97" s="252">
        <v>3.2500000000000001E-2</v>
      </c>
      <c r="G97" s="212">
        <v>504.23</v>
      </c>
      <c r="H97" s="237">
        <v>-40189.229999999996</v>
      </c>
      <c r="I97" s="212">
        <v>166333.85999999981</v>
      </c>
      <c r="J97" s="81"/>
      <c r="K97" s="81"/>
      <c r="L97" s="2"/>
      <c r="O97" s="242"/>
    </row>
    <row r="98" spans="1:15" x14ac:dyDescent="0.2">
      <c r="A98" s="193">
        <v>91</v>
      </c>
      <c r="B98" s="188">
        <v>42488</v>
      </c>
      <c r="C98" s="224"/>
      <c r="D98" s="101">
        <v>-30033.64</v>
      </c>
      <c r="E98" s="101"/>
      <c r="F98" s="252">
        <v>3.4599999999999999E-2</v>
      </c>
      <c r="G98" s="212">
        <v>436.3</v>
      </c>
      <c r="H98" s="237">
        <v>-29597.34</v>
      </c>
      <c r="I98" s="212">
        <v>136736.51999999981</v>
      </c>
      <c r="J98" s="81"/>
      <c r="K98" s="81"/>
      <c r="L98" s="2"/>
      <c r="O98" s="242"/>
    </row>
    <row r="99" spans="1:15" x14ac:dyDescent="0.2">
      <c r="A99" s="193">
        <v>92</v>
      </c>
      <c r="B99" s="188">
        <v>42519</v>
      </c>
      <c r="C99" s="224"/>
      <c r="D99" s="101">
        <v>-18358.919999999998</v>
      </c>
      <c r="E99" s="101"/>
      <c r="F99" s="252">
        <v>3.4599999999999999E-2</v>
      </c>
      <c r="G99" s="212">
        <v>367.79</v>
      </c>
      <c r="H99" s="237">
        <v>-17991.129999999997</v>
      </c>
      <c r="I99" s="212">
        <v>118745.38999999981</v>
      </c>
      <c r="J99" s="81"/>
      <c r="K99" s="81"/>
      <c r="L99" s="2"/>
      <c r="O99" s="242"/>
    </row>
    <row r="100" spans="1:15" x14ac:dyDescent="0.2">
      <c r="A100" s="193">
        <v>93</v>
      </c>
      <c r="B100" s="188">
        <v>42549</v>
      </c>
      <c r="C100" s="224"/>
      <c r="D100" s="101">
        <v>-15899.17</v>
      </c>
      <c r="E100" s="101"/>
      <c r="F100" s="252">
        <v>3.4599999999999999E-2</v>
      </c>
      <c r="G100" s="212">
        <v>319.45999999999998</v>
      </c>
      <c r="H100" s="237">
        <v>-15579.710000000001</v>
      </c>
      <c r="I100" s="212">
        <v>103165.6799999998</v>
      </c>
      <c r="J100" s="81"/>
      <c r="K100" s="81"/>
      <c r="L100" s="2"/>
      <c r="O100" s="242"/>
    </row>
    <row r="101" spans="1:15" s="192" customFormat="1" x14ac:dyDescent="0.2">
      <c r="A101" s="193">
        <v>94</v>
      </c>
      <c r="B101" s="192">
        <v>42580</v>
      </c>
      <c r="C101" s="250"/>
      <c r="D101" s="102">
        <v>-12611.6</v>
      </c>
      <c r="E101" s="102"/>
      <c r="F101" s="264">
        <v>3.5000000000000003E-2</v>
      </c>
      <c r="G101" s="212">
        <v>282.51</v>
      </c>
      <c r="H101" s="237">
        <v>-12329.09</v>
      </c>
      <c r="I101" s="212">
        <v>90836.589999999807</v>
      </c>
      <c r="J101" s="265"/>
      <c r="K101" s="265"/>
      <c r="L101" s="5"/>
      <c r="O101" s="266"/>
    </row>
    <row r="102" spans="1:15" x14ac:dyDescent="0.2">
      <c r="A102" s="193">
        <v>95</v>
      </c>
      <c r="B102" s="188">
        <v>42611</v>
      </c>
      <c r="C102" s="224"/>
      <c r="D102" s="101">
        <v>-11013.77</v>
      </c>
      <c r="E102" s="101"/>
      <c r="F102" s="252">
        <v>3.5000000000000003E-2</v>
      </c>
      <c r="G102" s="212">
        <v>248.88</v>
      </c>
      <c r="H102" s="237">
        <v>-10764.890000000001</v>
      </c>
      <c r="I102" s="212">
        <v>80071.699999999808</v>
      </c>
      <c r="J102" s="81"/>
      <c r="K102" s="81"/>
      <c r="L102" s="2"/>
      <c r="O102" s="242"/>
    </row>
    <row r="103" spans="1:15" x14ac:dyDescent="0.2">
      <c r="A103" s="193">
        <v>96</v>
      </c>
      <c r="B103" s="188">
        <v>42641</v>
      </c>
      <c r="C103" s="224"/>
      <c r="D103" s="101">
        <v>-11950.34</v>
      </c>
      <c r="E103" s="102"/>
      <c r="F103" s="267">
        <v>3.5000000000000003E-2</v>
      </c>
      <c r="G103" s="268">
        <v>216.11</v>
      </c>
      <c r="H103" s="248">
        <v>-11734.23</v>
      </c>
      <c r="I103" s="249">
        <v>68337.469999999812</v>
      </c>
      <c r="J103" s="81"/>
      <c r="K103" s="81"/>
      <c r="L103" s="2"/>
      <c r="O103" s="242"/>
    </row>
    <row r="104" spans="1:15" x14ac:dyDescent="0.2">
      <c r="A104" s="193">
        <v>97</v>
      </c>
      <c r="B104" s="188">
        <v>42672</v>
      </c>
      <c r="C104" s="224"/>
      <c r="D104" s="101">
        <v>-17367.149999999998</v>
      </c>
      <c r="E104" s="102"/>
      <c r="F104" s="267">
        <v>3.5000000000000003E-2</v>
      </c>
      <c r="G104" s="268">
        <v>173.99</v>
      </c>
      <c r="H104" s="248">
        <v>-17193.159999999996</v>
      </c>
      <c r="I104" s="249">
        <v>51144.309999999816</v>
      </c>
      <c r="J104" s="81"/>
      <c r="K104" s="81"/>
      <c r="L104" s="2"/>
      <c r="O104" s="242"/>
    </row>
    <row r="105" spans="1:15" x14ac:dyDescent="0.2">
      <c r="A105" s="193">
        <v>98</v>
      </c>
      <c r="B105" s="246">
        <v>42702</v>
      </c>
      <c r="C105" s="245" t="s">
        <v>181</v>
      </c>
      <c r="D105" s="101">
        <v>-15385.52</v>
      </c>
      <c r="E105" s="248"/>
      <c r="F105" s="267">
        <v>3.5000000000000003E-2</v>
      </c>
      <c r="G105" s="268">
        <v>126.73</v>
      </c>
      <c r="H105" s="248">
        <v>-15258.79</v>
      </c>
      <c r="I105" s="249">
        <v>35885.519999999815</v>
      </c>
      <c r="J105" s="81"/>
      <c r="K105" s="81"/>
      <c r="L105" s="2"/>
      <c r="O105" s="242"/>
    </row>
    <row r="106" spans="1:15" x14ac:dyDescent="0.2">
      <c r="A106" s="193">
        <v>99</v>
      </c>
      <c r="B106" s="246">
        <v>42702</v>
      </c>
      <c r="C106" s="188" t="s">
        <v>183</v>
      </c>
      <c r="D106" s="101">
        <v>-11964.440000000004</v>
      </c>
      <c r="E106" s="248">
        <v>381744.66</v>
      </c>
      <c r="F106" s="267">
        <v>3.5000000000000003E-2</v>
      </c>
      <c r="G106" s="268">
        <v>1095.97</v>
      </c>
      <c r="H106" s="248">
        <v>370876.18999999994</v>
      </c>
      <c r="I106" s="249">
        <v>406761.70999999973</v>
      </c>
      <c r="J106" s="81"/>
      <c r="K106" s="81"/>
      <c r="L106" s="2"/>
      <c r="O106" s="242"/>
    </row>
    <row r="107" spans="1:15" x14ac:dyDescent="0.2">
      <c r="A107" s="193">
        <v>100</v>
      </c>
      <c r="B107" s="246">
        <v>42733</v>
      </c>
      <c r="C107" s="245"/>
      <c r="D107" s="101">
        <v>-61086.84</v>
      </c>
      <c r="E107" s="248"/>
      <c r="F107" s="267">
        <v>3.5000000000000003E-2</v>
      </c>
      <c r="G107" s="268">
        <v>1097.3</v>
      </c>
      <c r="H107" s="248">
        <v>-59989.539999999994</v>
      </c>
      <c r="I107" s="249">
        <v>346772.16999999975</v>
      </c>
      <c r="J107" s="81"/>
      <c r="K107" s="81"/>
      <c r="L107" s="2"/>
    </row>
    <row r="108" spans="1:15" x14ac:dyDescent="0.2">
      <c r="A108" s="193">
        <v>101</v>
      </c>
      <c r="B108" s="246">
        <v>42764</v>
      </c>
      <c r="C108" s="245"/>
      <c r="D108" s="101">
        <v>-105335.61000000003</v>
      </c>
      <c r="E108" s="248"/>
      <c r="F108" s="267">
        <v>3.5000000000000003E-2</v>
      </c>
      <c r="G108" s="268">
        <v>857.8</v>
      </c>
      <c r="H108" s="248">
        <v>-104477.81000000003</v>
      </c>
      <c r="I108" s="249">
        <v>242294.35999999972</v>
      </c>
      <c r="J108" s="81"/>
      <c r="K108" s="81"/>
      <c r="L108" s="2"/>
    </row>
    <row r="109" spans="1:15" x14ac:dyDescent="0.2">
      <c r="A109" s="193">
        <v>102</v>
      </c>
      <c r="B109" s="246">
        <v>42793</v>
      </c>
      <c r="C109" s="245"/>
      <c r="D109" s="101">
        <v>-79203.05</v>
      </c>
      <c r="E109" s="248"/>
      <c r="F109" s="267">
        <v>3.5000000000000003E-2</v>
      </c>
      <c r="G109" s="268">
        <v>591.19000000000005</v>
      </c>
      <c r="H109" s="248">
        <v>-78611.86</v>
      </c>
      <c r="I109" s="249">
        <v>163682.49999999971</v>
      </c>
      <c r="J109" s="81"/>
      <c r="K109" s="81"/>
      <c r="L109" s="2"/>
    </row>
    <row r="110" spans="1:15" x14ac:dyDescent="0.2">
      <c r="A110" s="193">
        <v>103</v>
      </c>
      <c r="B110" s="246">
        <v>42824</v>
      </c>
      <c r="C110" s="245"/>
      <c r="D110" s="101">
        <v>-61529.619999999995</v>
      </c>
      <c r="E110" s="248"/>
      <c r="F110" s="267">
        <v>3.5000000000000003E-2</v>
      </c>
      <c r="G110" s="268">
        <v>387.68</v>
      </c>
      <c r="H110" s="248">
        <v>-61141.939999999995</v>
      </c>
      <c r="I110" s="249">
        <v>102540.55999999971</v>
      </c>
      <c r="J110" s="81"/>
      <c r="K110" s="81"/>
      <c r="L110" s="2"/>
    </row>
    <row r="111" spans="1:15" x14ac:dyDescent="0.2">
      <c r="A111" s="193">
        <v>104</v>
      </c>
      <c r="B111" s="246">
        <v>42855</v>
      </c>
      <c r="C111" s="245"/>
      <c r="D111" s="101">
        <v>-43944.859999999993</v>
      </c>
      <c r="E111" s="248"/>
      <c r="F111" s="267">
        <v>3.7100000000000001E-2</v>
      </c>
      <c r="G111" s="268">
        <v>249.09</v>
      </c>
      <c r="H111" s="248">
        <v>-43695.77</v>
      </c>
      <c r="I111" s="249">
        <v>58844.78999999971</v>
      </c>
      <c r="J111" s="81"/>
      <c r="K111" s="81"/>
      <c r="L111" s="2"/>
    </row>
    <row r="112" spans="1:15" x14ac:dyDescent="0.2">
      <c r="A112" s="193">
        <v>105</v>
      </c>
      <c r="B112" s="246">
        <v>42886</v>
      </c>
      <c r="C112" s="245"/>
      <c r="D112" s="101">
        <v>-31415.65</v>
      </c>
      <c r="E112" s="248"/>
      <c r="F112" s="267">
        <v>3.7100000000000001E-2</v>
      </c>
      <c r="G112" s="268">
        <v>133.37</v>
      </c>
      <c r="H112" s="248">
        <v>-31282.280000000002</v>
      </c>
      <c r="I112" s="249">
        <v>27562.509999999707</v>
      </c>
      <c r="J112" s="81"/>
      <c r="K112" s="81"/>
      <c r="L112" s="2"/>
    </row>
    <row r="113" spans="1:16" x14ac:dyDescent="0.2">
      <c r="A113" s="193">
        <v>106</v>
      </c>
      <c r="B113" s="246">
        <v>42915</v>
      </c>
      <c r="C113" s="245"/>
      <c r="D113" s="101">
        <v>-19094.349999999995</v>
      </c>
      <c r="E113" s="248"/>
      <c r="F113" s="267">
        <v>3.7100000000000001E-2</v>
      </c>
      <c r="G113" s="268">
        <v>55.7</v>
      </c>
      <c r="H113" s="248">
        <v>-19038.649999999994</v>
      </c>
      <c r="I113" s="249">
        <v>8523.8599999997132</v>
      </c>
      <c r="J113" s="81"/>
      <c r="K113" s="81"/>
      <c r="L113" s="2"/>
    </row>
    <row r="114" spans="1:16" x14ac:dyDescent="0.2">
      <c r="A114" s="193">
        <v>107</v>
      </c>
      <c r="B114" s="246">
        <v>42946</v>
      </c>
      <c r="C114" s="269" t="s">
        <v>173</v>
      </c>
      <c r="D114" s="102">
        <v>-14169.090000000002</v>
      </c>
      <c r="E114" s="248">
        <v>-1.36</v>
      </c>
      <c r="F114" s="267">
        <v>3.9600000000000003E-2</v>
      </c>
      <c r="G114" s="268">
        <v>4.75</v>
      </c>
      <c r="H114" s="248">
        <v>-14165.700000000003</v>
      </c>
      <c r="I114" s="249">
        <v>-5641.8400000002894</v>
      </c>
      <c r="J114" s="81"/>
      <c r="K114" s="81"/>
      <c r="L114" s="2"/>
      <c r="O114" s="270"/>
      <c r="P114" s="190"/>
    </row>
    <row r="115" spans="1:16" x14ac:dyDescent="0.2">
      <c r="A115" s="193">
        <v>108</v>
      </c>
      <c r="B115" s="246">
        <v>42977</v>
      </c>
      <c r="C115" s="245"/>
      <c r="D115" s="102">
        <v>-11752.639999999998</v>
      </c>
      <c r="E115" s="248"/>
      <c r="F115" s="267">
        <v>3.9600000000000003E-2</v>
      </c>
      <c r="G115" s="268">
        <v>-38.01</v>
      </c>
      <c r="H115" s="248">
        <v>-11790.649999999998</v>
      </c>
      <c r="I115" s="249">
        <v>-17432.490000000289</v>
      </c>
      <c r="J115" s="81"/>
      <c r="K115" s="81"/>
      <c r="L115" s="2"/>
    </row>
    <row r="116" spans="1:16" x14ac:dyDescent="0.2">
      <c r="A116" s="193">
        <v>109</v>
      </c>
      <c r="B116" s="246">
        <v>43008</v>
      </c>
      <c r="C116" s="250" t="s">
        <v>182</v>
      </c>
      <c r="D116" s="101">
        <v>-14232.830000000004</v>
      </c>
      <c r="E116" s="248"/>
      <c r="F116" s="267">
        <v>3.9600000000000003E-2</v>
      </c>
      <c r="G116" s="268">
        <v>-81.010000000000005</v>
      </c>
      <c r="H116" s="248">
        <v>-14313.840000000004</v>
      </c>
      <c r="I116" s="249">
        <v>-31746.330000000293</v>
      </c>
      <c r="J116" s="81"/>
      <c r="K116" s="81"/>
      <c r="L116" s="2"/>
    </row>
    <row r="117" spans="1:16" x14ac:dyDescent="0.2">
      <c r="A117" s="193">
        <v>110</v>
      </c>
      <c r="B117" s="246">
        <v>43039</v>
      </c>
      <c r="C117" s="250" t="s">
        <v>182</v>
      </c>
      <c r="D117" s="101">
        <v>-31868.55</v>
      </c>
      <c r="E117" s="248"/>
      <c r="F117" s="267">
        <v>3.9600000000000003E-2</v>
      </c>
      <c r="G117" s="268">
        <v>-157.35</v>
      </c>
      <c r="H117" s="248">
        <v>-32025.899999999998</v>
      </c>
      <c r="I117" s="249">
        <v>-63772.230000000287</v>
      </c>
      <c r="J117" s="81"/>
      <c r="K117" s="81"/>
      <c r="L117" s="2"/>
    </row>
    <row r="118" spans="1:16" x14ac:dyDescent="0.2">
      <c r="A118" s="193">
        <v>111</v>
      </c>
      <c r="B118" s="246"/>
      <c r="C118" s="245"/>
      <c r="D118" s="101"/>
      <c r="E118" s="248"/>
      <c r="F118" s="267"/>
      <c r="G118" s="268"/>
      <c r="H118" s="248"/>
      <c r="I118" s="249"/>
      <c r="J118" s="81"/>
      <c r="K118" s="81"/>
      <c r="L118" s="2"/>
    </row>
    <row r="119" spans="1:16" x14ac:dyDescent="0.2">
      <c r="A119" s="193">
        <v>112</v>
      </c>
      <c r="B119" s="231" t="s">
        <v>174</v>
      </c>
      <c r="D119" s="101"/>
      <c r="E119" s="101"/>
      <c r="F119" s="101"/>
      <c r="G119" s="101"/>
      <c r="H119" s="101"/>
      <c r="I119" s="101"/>
      <c r="J119" s="81"/>
      <c r="K119" s="81"/>
      <c r="L119" s="2"/>
    </row>
    <row r="120" spans="1:16" x14ac:dyDescent="0.2">
      <c r="A120" s="193">
        <v>113</v>
      </c>
      <c r="D120" s="101"/>
      <c r="E120" s="101"/>
      <c r="F120" s="101"/>
      <c r="G120" s="101"/>
      <c r="H120" s="101"/>
      <c r="I120" s="101"/>
      <c r="J120" s="81"/>
      <c r="K120" s="81"/>
      <c r="L120" s="2"/>
    </row>
    <row r="121" spans="1:16" x14ac:dyDescent="0.2">
      <c r="A121" s="193">
        <v>114</v>
      </c>
      <c r="B121" s="233" t="s">
        <v>175</v>
      </c>
      <c r="D121" s="101"/>
      <c r="E121" s="101"/>
      <c r="F121" s="101"/>
      <c r="G121" s="101"/>
      <c r="H121" s="101"/>
      <c r="I121" s="101"/>
      <c r="J121" s="81"/>
      <c r="K121" s="81"/>
      <c r="L121" s="2"/>
    </row>
    <row r="122" spans="1:16" x14ac:dyDescent="0.2">
      <c r="A122" s="193">
        <v>115</v>
      </c>
      <c r="B122" s="188" t="s">
        <v>194</v>
      </c>
      <c r="D122" s="101"/>
      <c r="E122" s="101"/>
      <c r="F122" s="101"/>
      <c r="G122" s="101"/>
      <c r="H122" s="101"/>
      <c r="I122" s="101"/>
      <c r="J122" s="81"/>
      <c r="K122" s="81"/>
      <c r="L122" s="2"/>
    </row>
    <row r="123" spans="1:16" x14ac:dyDescent="0.2">
      <c r="A123" s="193">
        <v>116</v>
      </c>
      <c r="B123" s="234" t="s">
        <v>178</v>
      </c>
      <c r="D123" s="101"/>
      <c r="E123" s="101"/>
      <c r="F123" s="101"/>
      <c r="G123" s="101"/>
      <c r="H123" s="101"/>
      <c r="I123" s="101"/>
      <c r="J123" s="81"/>
      <c r="K123" s="81"/>
      <c r="L123" s="2"/>
    </row>
    <row r="124" spans="1:16" x14ac:dyDescent="0.2">
      <c r="D124" s="101"/>
      <c r="E124" s="101"/>
      <c r="F124" s="101"/>
      <c r="G124" s="101"/>
      <c r="H124" s="101"/>
      <c r="I124" s="101"/>
      <c r="J124" s="81"/>
      <c r="K124" s="81"/>
      <c r="L124" s="2"/>
    </row>
    <row r="125" spans="1:16" x14ac:dyDescent="0.2">
      <c r="D125" s="101"/>
      <c r="E125" s="101"/>
      <c r="F125" s="101"/>
      <c r="G125" s="101"/>
      <c r="H125" s="101"/>
      <c r="I125" s="101"/>
      <c r="J125" s="81"/>
      <c r="K125" s="81"/>
      <c r="L125" s="2"/>
    </row>
    <row r="126" spans="1:16" x14ac:dyDescent="0.2">
      <c r="D126" s="101"/>
      <c r="E126" s="101"/>
      <c r="F126" s="101"/>
      <c r="G126" s="101"/>
      <c r="H126" s="101"/>
      <c r="I126" s="101"/>
      <c r="J126" s="81"/>
      <c r="K126" s="81"/>
      <c r="L126" s="2"/>
    </row>
    <row r="127" spans="1:16" x14ac:dyDescent="0.2">
      <c r="D127" s="101"/>
      <c r="E127" s="101"/>
      <c r="F127" s="101"/>
      <c r="G127" s="101"/>
      <c r="H127" s="101"/>
      <c r="I127" s="101"/>
      <c r="J127" s="81"/>
      <c r="K127" s="81"/>
      <c r="L127" s="2"/>
    </row>
  </sheetData>
  <pageMargins left="0.7" right="0.7" top="0.75" bottom="0.75" header="0.3" footer="0.3"/>
  <pageSetup scale="68"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showGridLines="0" view="pageBreakPreview" zoomScale="60" zoomScaleNormal="100" workbookViewId="0">
      <selection activeCell="I17" sqref="I17:I18"/>
    </sheetView>
  </sheetViews>
  <sheetFormatPr defaultColWidth="9.140625" defaultRowHeight="15" x14ac:dyDescent="0.25"/>
  <cols>
    <col min="1" max="4" width="9.140625" style="91"/>
    <col min="5" max="5" width="23.5703125" style="91" customWidth="1"/>
    <col min="6" max="6" width="14" style="91" customWidth="1"/>
    <col min="7" max="7" width="4.140625" style="91" customWidth="1"/>
    <col min="8" max="8" width="38.7109375" style="91" customWidth="1"/>
    <col min="9" max="16384" width="9.140625" style="91"/>
  </cols>
  <sheetData>
    <row r="1" spans="1:9" x14ac:dyDescent="0.25">
      <c r="A1" s="1" t="s">
        <v>115</v>
      </c>
      <c r="B1" s="2"/>
      <c r="C1" s="2"/>
      <c r="D1" s="2"/>
      <c r="E1" s="2"/>
      <c r="F1" s="2"/>
      <c r="G1" s="2"/>
      <c r="H1" s="2"/>
      <c r="I1" s="91" t="s">
        <v>210</v>
      </c>
    </row>
    <row r="2" spans="1:9" x14ac:dyDescent="0.25">
      <c r="A2" s="1" t="s">
        <v>116</v>
      </c>
      <c r="B2" s="2"/>
      <c r="C2" s="2"/>
      <c r="D2" s="2"/>
      <c r="E2" s="2"/>
      <c r="F2" s="2"/>
      <c r="G2" s="2"/>
      <c r="H2" s="2"/>
      <c r="I2" s="91" t="s">
        <v>211</v>
      </c>
    </row>
    <row r="3" spans="1:9" x14ac:dyDescent="0.25">
      <c r="A3" s="1" t="s">
        <v>195</v>
      </c>
      <c r="B3" s="2"/>
      <c r="C3" s="2"/>
      <c r="D3" s="2"/>
      <c r="E3" s="2"/>
      <c r="F3" s="2"/>
      <c r="G3" s="2"/>
      <c r="H3" s="2"/>
    </row>
    <row r="4" spans="1:9" x14ac:dyDescent="0.25">
      <c r="A4" s="282" t="s">
        <v>196</v>
      </c>
      <c r="B4" s="2"/>
      <c r="C4" s="2"/>
      <c r="D4" s="2"/>
      <c r="E4" s="2"/>
      <c r="F4" s="2"/>
      <c r="G4" s="2"/>
      <c r="H4" s="2"/>
    </row>
    <row r="5" spans="1:9" x14ac:dyDescent="0.25">
      <c r="A5" s="273"/>
      <c r="B5" s="2"/>
      <c r="C5" s="2"/>
      <c r="D5" s="2"/>
      <c r="E5" s="2"/>
      <c r="F5" s="2"/>
      <c r="G5" s="2"/>
      <c r="H5" s="2"/>
    </row>
    <row r="6" spans="1:9" x14ac:dyDescent="0.25">
      <c r="A6" s="2"/>
      <c r="B6" s="2"/>
      <c r="C6" s="2"/>
      <c r="D6" s="2"/>
      <c r="E6" s="2"/>
      <c r="F6" s="2"/>
      <c r="G6" s="2"/>
      <c r="H6" s="2"/>
    </row>
    <row r="7" spans="1:9" x14ac:dyDescent="0.25">
      <c r="A7" s="8">
        <v>1</v>
      </c>
      <c r="B7" s="2"/>
      <c r="C7" s="2"/>
      <c r="D7" s="2"/>
      <c r="E7" s="2"/>
      <c r="F7" s="274" t="s">
        <v>197</v>
      </c>
      <c r="G7" s="2"/>
      <c r="H7" s="274" t="s">
        <v>198</v>
      </c>
    </row>
    <row r="8" spans="1:9" x14ac:dyDescent="0.25">
      <c r="A8" s="8">
        <v>2</v>
      </c>
      <c r="B8" s="2"/>
      <c r="C8" s="2"/>
      <c r="D8" s="2"/>
      <c r="E8" s="2"/>
      <c r="F8" s="81"/>
      <c r="G8" s="2"/>
      <c r="H8" s="90"/>
    </row>
    <row r="9" spans="1:9" x14ac:dyDescent="0.25">
      <c r="A9" s="8">
        <v>3</v>
      </c>
      <c r="B9" s="84" t="s">
        <v>199</v>
      </c>
      <c r="C9" s="2"/>
      <c r="D9" s="2"/>
      <c r="E9" s="2"/>
      <c r="F9" s="81"/>
      <c r="G9" s="2"/>
      <c r="H9" s="90"/>
    </row>
    <row r="10" spans="1:9" x14ac:dyDescent="0.25">
      <c r="A10" s="8">
        <v>4</v>
      </c>
      <c r="B10" s="84"/>
      <c r="C10" s="2"/>
      <c r="D10" s="2"/>
      <c r="E10" s="2"/>
      <c r="F10" s="81"/>
      <c r="G10" s="2"/>
      <c r="H10" s="90"/>
    </row>
    <row r="11" spans="1:9" x14ac:dyDescent="0.25">
      <c r="A11" s="8">
        <v>5</v>
      </c>
      <c r="B11" s="275" t="s">
        <v>200</v>
      </c>
      <c r="C11" s="2"/>
      <c r="D11" s="2"/>
      <c r="E11" s="2"/>
      <c r="F11" s="2"/>
      <c r="G11" s="2"/>
      <c r="H11" s="90"/>
    </row>
    <row r="12" spans="1:9" x14ac:dyDescent="0.25">
      <c r="A12" s="8">
        <v>6</v>
      </c>
      <c r="B12" s="5" t="s">
        <v>201</v>
      </c>
      <c r="C12" s="2"/>
      <c r="D12" s="2"/>
      <c r="E12" s="2"/>
      <c r="F12" s="265">
        <v>-505245</v>
      </c>
      <c r="G12" s="2"/>
      <c r="H12" s="283" t="s">
        <v>202</v>
      </c>
    </row>
    <row r="13" spans="1:9" x14ac:dyDescent="0.25">
      <c r="A13" s="8">
        <v>7</v>
      </c>
      <c r="B13" s="2"/>
      <c r="C13" s="2"/>
      <c r="D13" s="2"/>
      <c r="E13" s="2"/>
      <c r="F13" s="81"/>
      <c r="G13" s="2"/>
      <c r="H13" s="90"/>
    </row>
    <row r="14" spans="1:9" x14ac:dyDescent="0.25">
      <c r="A14" s="8">
        <v>8</v>
      </c>
      <c r="B14" s="275" t="s">
        <v>203</v>
      </c>
      <c r="C14" s="2"/>
      <c r="D14" s="2"/>
      <c r="E14" s="2"/>
      <c r="F14" s="2"/>
      <c r="G14" s="2"/>
      <c r="H14" s="90"/>
    </row>
    <row r="15" spans="1:9" x14ac:dyDescent="0.25">
      <c r="A15" s="8">
        <v>9</v>
      </c>
      <c r="B15" s="5" t="s">
        <v>201</v>
      </c>
      <c r="C15" s="2"/>
      <c r="D15" s="2"/>
      <c r="E15" s="2"/>
      <c r="F15" s="284">
        <v>396814</v>
      </c>
      <c r="G15" s="2"/>
      <c r="H15" s="283" t="s">
        <v>204</v>
      </c>
    </row>
    <row r="16" spans="1:9" x14ac:dyDescent="0.25">
      <c r="A16" s="8">
        <v>10</v>
      </c>
      <c r="B16" s="2"/>
      <c r="C16" s="2"/>
      <c r="D16" s="2"/>
      <c r="E16" s="2"/>
      <c r="F16" s="81"/>
      <c r="G16" s="2"/>
      <c r="H16" s="2"/>
    </row>
    <row r="17" spans="1:8" x14ac:dyDescent="0.25">
      <c r="A17" s="8">
        <v>11</v>
      </c>
      <c r="B17" s="273"/>
      <c r="C17" s="2"/>
      <c r="D17" s="2"/>
      <c r="E17" s="2"/>
      <c r="F17" s="81"/>
      <c r="G17" s="2"/>
      <c r="H17" s="2"/>
    </row>
    <row r="18" spans="1:8" ht="15.75" thickBot="1" x14ac:dyDescent="0.3">
      <c r="A18" s="8">
        <v>12</v>
      </c>
      <c r="B18" s="273" t="s">
        <v>205</v>
      </c>
      <c r="C18" s="2"/>
      <c r="D18" s="2"/>
      <c r="E18" s="2"/>
      <c r="F18" s="276">
        <v>-108431</v>
      </c>
      <c r="G18" s="2"/>
      <c r="H18" s="2"/>
    </row>
    <row r="19" spans="1:8" ht="15.75" thickTop="1" x14ac:dyDescent="0.25">
      <c r="A19" s="8">
        <v>13</v>
      </c>
      <c r="B19" s="2"/>
      <c r="C19" s="2"/>
      <c r="D19" s="2"/>
      <c r="E19" s="2"/>
      <c r="F19" s="81"/>
      <c r="G19" s="2"/>
      <c r="H19" s="2"/>
    </row>
    <row r="20" spans="1:8" x14ac:dyDescent="0.25">
      <c r="A20" s="8">
        <v>14</v>
      </c>
      <c r="B20" s="2"/>
      <c r="C20" s="2"/>
      <c r="D20" s="2"/>
      <c r="E20" s="2"/>
      <c r="F20" s="81"/>
      <c r="G20" s="2"/>
      <c r="H20" s="2"/>
    </row>
    <row r="21" spans="1:8" x14ac:dyDescent="0.25">
      <c r="A21" s="8">
        <v>15</v>
      </c>
      <c r="B21" s="2"/>
      <c r="C21" s="2"/>
      <c r="D21" s="2"/>
      <c r="E21" s="2"/>
      <c r="F21" s="81"/>
      <c r="G21" s="2"/>
      <c r="H21" s="2"/>
    </row>
    <row r="22" spans="1:8" x14ac:dyDescent="0.25">
      <c r="A22" s="8">
        <v>16</v>
      </c>
      <c r="B22" s="277" t="s">
        <v>207</v>
      </c>
      <c r="C22" s="278"/>
      <c r="D22" s="278"/>
      <c r="E22" s="2"/>
      <c r="F22" s="279">
        <v>65337329</v>
      </c>
      <c r="G22" s="2"/>
      <c r="H22" s="2"/>
    </row>
    <row r="23" spans="1:8" x14ac:dyDescent="0.25">
      <c r="A23" s="8">
        <v>17</v>
      </c>
      <c r="B23" s="273"/>
      <c r="C23" s="2"/>
      <c r="D23" s="2"/>
      <c r="E23" s="2"/>
      <c r="F23" s="280"/>
      <c r="G23" s="2"/>
      <c r="H23" s="2"/>
    </row>
    <row r="24" spans="1:8" x14ac:dyDescent="0.25">
      <c r="A24" s="8">
        <v>18</v>
      </c>
      <c r="B24" s="273" t="s">
        <v>206</v>
      </c>
      <c r="C24" s="2"/>
      <c r="D24" s="2"/>
      <c r="E24" s="2"/>
      <c r="F24" s="281">
        <v>-1.6999999999999999E-3</v>
      </c>
      <c r="G24" s="2"/>
      <c r="H24" s="2"/>
    </row>
  </sheetData>
  <pageMargins left="0.7" right="0.7" top="0.75" bottom="0.75" header="0.3" footer="0.3"/>
  <pageSetup scale="8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af0c028-e016-4365-948e-cc2e26d65303"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4872CA8C95968418D37B0F721BD03B6" ma:contentTypeVersion="104" ma:contentTypeDescription="" ma:contentTypeScope="" ma:versionID="7aaab49047bdc6ab335fc81b32eae4b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2017-09-12T07:00:00+00:00</OpenedDate>
    <Date1 xmlns="dc463f71-b30c-4ab2-9473-d307f9d35888">2017-09-12T07:00:00+00:00</Date1>
    <IsDocumentOrder xmlns="dc463f71-b30c-4ab2-9473-d307f9d35888" xsi:nil="true"/>
    <IsHighlyConfidential xmlns="dc463f71-b30c-4ab2-9473-d307f9d35888">false</IsHighlyConfidential>
    <CaseCompanyNames xmlns="dc463f71-b30c-4ab2-9473-d307f9d35888">Northwest Natural Gas Company</CaseCompanyNames>
    <Nickname xmlns="http://schemas.microsoft.com/sharepoint/v3" xsi:nil="true"/>
    <DocketNumber xmlns="dc463f71-b30c-4ab2-9473-d307f9d35888">170966</DocketNumber>
    <DelegatedOrder xmlns="dc463f71-b30c-4ab2-9473-d307f9d35888">false</DelegatedOrder>
    <SignificantOrder xmlns="dc463f71-b30c-4ab2-9473-d307f9d35888">false</SignificantOrder>
  </documentManagement>
</p:properties>
</file>

<file path=customXml/itemProps1.xml><?xml version="1.0" encoding="utf-8"?>
<ds:datastoreItem xmlns:ds="http://schemas.openxmlformats.org/officeDocument/2006/customXml" ds:itemID="{BDD947D5-54D6-4C1C-858E-D67CBE4B917D}"/>
</file>

<file path=customXml/itemProps2.xml><?xml version="1.0" encoding="utf-8"?>
<ds:datastoreItem xmlns:ds="http://schemas.openxmlformats.org/officeDocument/2006/customXml" ds:itemID="{CAED620B-151E-42E4-AFD7-41910328BB46}"/>
</file>

<file path=customXml/itemProps3.xml><?xml version="1.0" encoding="utf-8"?>
<ds:datastoreItem xmlns:ds="http://schemas.openxmlformats.org/officeDocument/2006/customXml" ds:itemID="{6F2DCA33-768F-456C-8C7D-CE0F4F6CE9BF}"/>
</file>

<file path=customXml/itemProps4.xml><?xml version="1.0" encoding="utf-8"?>
<ds:datastoreItem xmlns:ds="http://schemas.openxmlformats.org/officeDocument/2006/customXml" ds:itemID="{9007AD8D-910D-4C84-8CA4-BE010F9FD0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Calc. of Increments</vt:lpstr>
      <vt:lpstr>Effcts on Avg. Bill</vt:lpstr>
      <vt:lpstr>Summary of Def. Accts.</vt:lpstr>
      <vt:lpstr>186314</vt:lpstr>
      <vt:lpstr>186315</vt:lpstr>
      <vt:lpstr>186234</vt:lpstr>
      <vt:lpstr>186235</vt:lpstr>
      <vt:lpstr>Effcts on Revenue</vt:lpstr>
      <vt:lpstr>'186314'!Print_Area</vt:lpstr>
      <vt:lpstr>'Calc. of Increments'!Print_Area</vt:lpstr>
      <vt:lpstr>'Effcts on Avg. Bill'!Print_Area</vt:lpstr>
      <vt:lpstr>'Effcts on Revenue'!Print_Area</vt:lpstr>
      <vt:lpstr>'Summary of Def. Accts.'!Print_Area</vt:lpstr>
    </vt:vector>
  </TitlesOfParts>
  <Company>NW Natural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Kyle T.</dc:creator>
  <cp:lastModifiedBy>Walker, Kyle T.</cp:lastModifiedBy>
  <cp:lastPrinted>2017-09-12T16:51:18Z</cp:lastPrinted>
  <dcterms:created xsi:type="dcterms:W3CDTF">2017-09-11T23:02:02Z</dcterms:created>
  <dcterms:modified xsi:type="dcterms:W3CDTF">2017-09-12T20:12:04Z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0x0101006E56B4D1795A2E4DB2F0B01679ED314A00E4872CA8C95968418D37B0F721BD03B6</vt:lpwstr>
  </property>
  <property fmtid="{D5CDD505-2E9C-101B-9397-08002B2CF9AE}" pid="3" name="_docset_NoMedatataSyncRequired">
    <vt:lpwstr>False</vt:lpwstr>
  </property>
  <property fmtid="{D5CDD505-2E9C-101B-9397-08002B2CF9AE}" pid="4" name="IsEFSEC">
    <vt:bool>false</vt:bool>
  </property>
</Properties>
</file>