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7\1- September Filing\Advice Filings\UG-_____- 17-08_WA EE Program\"/>
    </mc:Choice>
  </mc:AlternateContent>
  <bookViews>
    <workbookView xWindow="0" yWindow="0" windowWidth="28800" windowHeight="11388" firstSheet="1" activeTab="6"/>
  </bookViews>
  <sheets>
    <sheet name="Calc. of Increments" sheetId="1" r:id="rId1"/>
    <sheet name="Effct of Avg. Bill" sheetId="2" r:id="rId2"/>
    <sheet name="Summary of Def. Accts." sheetId="3" r:id="rId3"/>
    <sheet name="186310" sheetId="4" r:id="rId4"/>
    <sheet name="186312" sheetId="5" r:id="rId5"/>
    <sheet name="186316" sheetId="6" r:id="rId6"/>
    <sheet name="Effcts on Revenue" sheetId="7" r:id="rId7"/>
  </sheets>
  <externalReferences>
    <externalReference r:id="rId8"/>
    <externalReference r:id="rId9"/>
  </externalReferences>
  <definedNames>
    <definedName name="_xlnm.Print_Area" localSheetId="2">'Summary of Def. Accts.'!$A$1:$K$17</definedName>
    <definedName name="revsens">[1]Inputs!$B$30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 l="1"/>
  <c r="A15" i="3"/>
  <c r="A16" i="3"/>
  <c r="A17" i="3"/>
  <c r="A13" i="3"/>
  <c r="B22" i="7" l="1"/>
  <c r="A9" i="7"/>
  <c r="A10" i="7" s="1"/>
  <c r="A11" i="7" s="1"/>
  <c r="A12" i="7" s="1"/>
  <c r="A13" i="7" s="1"/>
  <c r="A14" i="7" s="1"/>
  <c r="A15" i="7" s="1"/>
  <c r="A16" i="7" s="1"/>
  <c r="A17" i="7" s="1"/>
  <c r="A18" i="7" s="1"/>
  <c r="A19" i="7" s="1"/>
  <c r="A20" i="7" s="1"/>
  <c r="A21" i="7" s="1"/>
  <c r="A22" i="7" s="1"/>
  <c r="A23" i="7" s="1"/>
  <c r="A24" i="7" s="1"/>
  <c r="A8" i="7"/>
  <c r="A87" i="2"/>
  <c r="A85" i="2"/>
  <c r="A86" i="2" s="1"/>
  <c r="L8" i="2"/>
  <c r="K8" i="2"/>
  <c r="J8" i="2"/>
  <c r="I8"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3" i="2"/>
  <c r="A2" i="2"/>
  <c r="A1" i="2"/>
  <c r="D69"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N9" i="1"/>
  <c r="A9" i="1"/>
  <c r="O8" i="1"/>
  <c r="N8" i="1"/>
  <c r="A8" i="1"/>
  <c r="N7" i="1"/>
  <c r="A3" i="1"/>
  <c r="A2" i="1"/>
  <c r="A1" i="1"/>
  <c r="N10" i="1" l="1"/>
  <c r="A75" i="1"/>
  <c r="A76" i="1" s="1"/>
  <c r="A73" i="1"/>
  <c r="A74" i="1" s="1"/>
  <c r="I69" i="1" l="1"/>
  <c r="N69" i="1" l="1"/>
  <c r="L69" i="1"/>
  <c r="O69" i="1" l="1"/>
</calcChain>
</file>

<file path=xl/sharedStrings.xml><?xml version="1.0" encoding="utf-8"?>
<sst xmlns="http://schemas.openxmlformats.org/spreadsheetml/2006/main" count="560" uniqueCount="203">
  <si>
    <t>Calculation of Increments Allocated on the EQUAL PERCENTAGE OF MARGIN BASIS</t>
  </si>
  <si>
    <t>Billing</t>
  </si>
  <si>
    <t>WACOG &amp;</t>
  </si>
  <si>
    <t>Temps from</t>
  </si>
  <si>
    <t>PGA</t>
  </si>
  <si>
    <t>Rate from</t>
  </si>
  <si>
    <t>Demand from</t>
  </si>
  <si>
    <t>Temporary</t>
  </si>
  <si>
    <t>Proposed Amount:</t>
  </si>
  <si>
    <t>Volumes page,</t>
  </si>
  <si>
    <t>Rates page,</t>
  </si>
  <si>
    <t>Increment  page,</t>
  </si>
  <si>
    <t>MARGIN</t>
  </si>
  <si>
    <t>Volumetric</t>
  </si>
  <si>
    <t>Customer</t>
  </si>
  <si>
    <t>Total</t>
  </si>
  <si>
    <t>Revenue Sensitive Multiplier:</t>
  </si>
  <si>
    <t>add revenue sensitive factor</t>
  </si>
  <si>
    <t>Column D</t>
  </si>
  <si>
    <t>Column A</t>
  </si>
  <si>
    <t>Column B+C+D</t>
  </si>
  <si>
    <t>Rate</t>
  </si>
  <si>
    <t>Margin</t>
  </si>
  <si>
    <t>Charge</t>
  </si>
  <si>
    <t>Customers</t>
  </si>
  <si>
    <t>Amount to Amortize:</t>
  </si>
  <si>
    <t>to all residential &amp; commercial sales</t>
  </si>
  <si>
    <t>E=B-C-D</t>
  </si>
  <si>
    <t>I = (G*H*12)+F</t>
  </si>
  <si>
    <t>Multiplier</t>
  </si>
  <si>
    <t>Allocation to RS</t>
  </si>
  <si>
    <t>Increment</t>
  </si>
  <si>
    <t>Schedule</t>
  </si>
  <si>
    <t>Block</t>
  </si>
  <si>
    <t>A</t>
  </si>
  <si>
    <t>B</t>
  </si>
  <si>
    <t>C</t>
  </si>
  <si>
    <t>D</t>
  </si>
  <si>
    <t>E</t>
  </si>
  <si>
    <t>F = E * A</t>
  </si>
  <si>
    <t>G</t>
  </si>
  <si>
    <t>H</t>
  </si>
  <si>
    <t>J</t>
  </si>
  <si>
    <t>K</t>
  </si>
  <si>
    <t>L</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</si>
  <si>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</si>
  <si>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</si>
  <si>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</si>
  <si>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</si>
  <si>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</si>
  <si>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</si>
  <si>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</si>
  <si>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</si>
  <si>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</si>
  <si>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</si>
  <si>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</si>
  <si>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</si>
  <si>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</si>
  <si>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</si>
  <si>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</si>
  <si>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</si>
  <si>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</si>
  <si>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</si>
  <si>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</si>
  <si>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</si>
  <si>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</si>
  <si>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</si>
  <si>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</si>
  <si>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</si>
  <si>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</si>
  <si>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Totals</t>
  </si>
  <si>
    <t>Sources for line 2 above:</t>
  </si>
  <si>
    <t>Inputs page</t>
  </si>
  <si>
    <t>Column G</t>
  </si>
  <si>
    <t>Line 37</t>
  </si>
  <si>
    <t>Tariff Schedules:</t>
  </si>
  <si>
    <t>Schedule #</t>
  </si>
  <si>
    <t>Sched 215</t>
  </si>
  <si>
    <t>Note: Allocation to rate schedules or blocks with zero volumes is calculated on an overall margin percentage change basis.</t>
  </si>
  <si>
    <t>PGA Effects on Average Bill by Rate Schedule</t>
  </si>
  <si>
    <t>Calculation of Effect on Customer Average Bill by Rate Schedule [1]</t>
  </si>
  <si>
    <t>Washington</t>
  </si>
  <si>
    <t>Normal</t>
  </si>
  <si>
    <t>Current</t>
  </si>
  <si>
    <t>Proposed</t>
  </si>
  <si>
    <t>PGA Normalized</t>
  </si>
  <si>
    <t>Therms</t>
  </si>
  <si>
    <t>Minimum</t>
  </si>
  <si>
    <t>Therms in</t>
  </si>
  <si>
    <t>Monthly</t>
  </si>
  <si>
    <t>R&amp;C Energy Eff.</t>
  </si>
  <si>
    <t>Average use</t>
  </si>
  <si>
    <t>Rates</t>
  </si>
  <si>
    <t>Average Bill</t>
  </si>
  <si>
    <t>Rates [2]</t>
  </si>
  <si>
    <t>% Bill Change</t>
  </si>
  <si>
    <t>F=D+(C * E)</t>
  </si>
  <si>
    <t>H=D+(C * G)</t>
  </si>
  <si>
    <t>F</t>
  </si>
  <si>
    <t>I</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</si>
  <si>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</si>
  <si>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</si>
  <si>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</si>
  <si>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</si>
  <si>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</si>
  <si>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</si>
  <si>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</si>
  <si>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</si>
  <si>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</si>
  <si>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NW Natural</t>
  </si>
  <si>
    <t>Rates &amp; Regulatory Affairs</t>
  </si>
  <si>
    <t>2017-2018 PGA Filing - Washington: September Filing</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</si>
  <si>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</si>
  <si>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</si>
  <si>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</si>
  <si>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</si>
  <si>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</si>
  <si>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</si>
  <si>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</si>
  <si>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</si>
  <si>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</si>
  <si>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</si>
  <si>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</si>
  <si>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</si>
  <si>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</si>
  <si>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</si>
  <si>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</si>
  <si>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</si>
  <si>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</si>
  <si>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</si>
  <si>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</si>
  <si>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</si>
  <si>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Company:</t>
  </si>
  <si>
    <t>Northwest Natural Gas Company</t>
  </si>
  <si>
    <t>State:</t>
  </si>
  <si>
    <t>Description:</t>
  </si>
  <si>
    <t>Washington Energy Efficiency Programs - General Admin</t>
  </si>
  <si>
    <t>Account Number:</t>
  </si>
  <si>
    <t>Other Info:</t>
  </si>
  <si>
    <t>Program under Schedule G</t>
  </si>
  <si>
    <t>Temp Increment under Schedule 215</t>
  </si>
  <si>
    <t>Debit    (Credit)</t>
  </si>
  <si>
    <t>Calendar</t>
  </si>
  <si>
    <t xml:space="preserve">Month/Year </t>
  </si>
  <si>
    <t>Note</t>
  </si>
  <si>
    <t>Deferral</t>
  </si>
  <si>
    <t>Transfers</t>
  </si>
  <si>
    <t>(a)</t>
  </si>
  <si>
    <t>(b)</t>
  </si>
  <si>
    <t>(c)</t>
  </si>
  <si>
    <t>(d)</t>
  </si>
  <si>
    <t>(e1)</t>
  </si>
  <si>
    <t>(e2)</t>
  </si>
  <si>
    <t>(e3)</t>
  </si>
  <si>
    <t>(e4)</t>
  </si>
  <si>
    <t>(e5)</t>
  </si>
  <si>
    <t>(f)</t>
  </si>
  <si>
    <t>(g1)</t>
  </si>
  <si>
    <t>(g2)</t>
  </si>
  <si>
    <t>(g3)</t>
  </si>
  <si>
    <t>(g4)</t>
  </si>
  <si>
    <t>Beginning Balance</t>
  </si>
  <si>
    <t>1</t>
  </si>
  <si>
    <t>2</t>
  </si>
  <si>
    <t>History truncated for ease of viewing</t>
  </si>
  <si>
    <t>Notes:</t>
  </si>
  <si>
    <t xml:space="preserve">      Transferred Dec 2015 deferral balance plus 2016 interest on the balance to account 186316 for amortization </t>
  </si>
  <si>
    <t xml:space="preserve">1 - Transferred Dec 2014 deferral balance plus 2015 interest on the balance to account 186316 for amortization </t>
  </si>
  <si>
    <t>2 - Transfer amount is for true-up to GL.</t>
  </si>
  <si>
    <t>Washington Energy Efficiency - Res &amp; Comm</t>
  </si>
  <si>
    <t>Program under Schedules G</t>
  </si>
  <si>
    <t>Accumulation</t>
  </si>
  <si>
    <t>(e6)</t>
  </si>
  <si>
    <t>(g5)</t>
  </si>
  <si>
    <t>Washington DSM Amortization</t>
  </si>
  <si>
    <t>Interest Rate</t>
  </si>
  <si>
    <t>(g)</t>
  </si>
  <si>
    <t>old rates \a</t>
  </si>
  <si>
    <t>new rates</t>
  </si>
  <si>
    <t>old rates</t>
  </si>
  <si>
    <t>old</t>
  </si>
  <si>
    <t>Forecasted</t>
  </si>
  <si>
    <t>Notes</t>
  </si>
  <si>
    <t>new rates (1)</t>
  </si>
  <si>
    <t>new (1)</t>
  </si>
  <si>
    <t>1 - Transfer in amounts from accounts 186310 and 186312 approved for amortization.</t>
  </si>
  <si>
    <t>2017-18 Washington: September Filing Updating Energy Efficiency Schedule 215</t>
  </si>
  <si>
    <t>Tariff Advice 17-08: Schedule 215 Effects on Revenue</t>
  </si>
  <si>
    <t>Amount</t>
  </si>
  <si>
    <t>Reference</t>
  </si>
  <si>
    <t>Temporary Increments</t>
  </si>
  <si>
    <t>Removal of Current Temporary Increments</t>
  </si>
  <si>
    <t>Amortization of Energy Efficiency Programs</t>
  </si>
  <si>
    <t>NWN 2016-17 Washington PGA rate development file September.xlsx</t>
  </si>
  <si>
    <t>Addition of Proposed Temporary Increments</t>
  </si>
  <si>
    <t>NWN 2017-18 Washington PGA rate development file September.xlsx</t>
  </si>
  <si>
    <t>TOTAL OF ALL COMPONENTS OF RATE CHANGES</t>
  </si>
  <si>
    <t xml:space="preserve">Effect of this filing, as a percentage change </t>
  </si>
  <si>
    <t>186310 WA Energy Efficiency General (2016 calendar only)</t>
  </si>
  <si>
    <t>186312 WA Energy Efficiency Res &amp; Comm (2016 calendar only)</t>
  </si>
  <si>
    <t>186316  WA DSM AMORTIZATION</t>
  </si>
  <si>
    <t>NWN's Advice 17-08/UG-____</t>
  </si>
  <si>
    <t>Exhibit A / Supporting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</si>
</sst>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0%"/>
    <numFmt numFmtId="166" formatCode="&quot;$&quot;#,##0.00000"/>
    <numFmt numFmtId="167" formatCode="&quot;$&quot;#,##0.00"/>
    <numFmt numFmtId="168" formatCode="#,##0.0_);\(#,##0.0\)"/>
    <numFmt numFmtId="169" formatCode="&quot;$&quot;#,##0.00000_);\(&quot;$&quot;#,##0.00000\)"/>
    <numFmt numFmtId="170" formatCode="0.00_);\(0.00\)"/>
    <numFmt numFmtId="171" formatCode="&quot;$&quot;#,##0"/>
    <numFmt numFmtId="172" formatCode="0.0%"/>
    <numFmt numFmtId="173" formatCode="[$-409]mmm\-yy;@"/>
    <numFmt numFmtId="174" formatCode="0_);\(0\)"/>
  </numFmts>
  <fonts count="18" x14ac:knownFonts="1">
    <font>
      <sz val="11"/>
      <color theme="1"/>
      <name val="Calibri"/>
      <family val="2"/>
      <scheme val="minor"/>
    </font>
    <font>
      <sz val="11"/>
      <color theme="1"/>
      <name val="Calibri"/>
      <family val="2"/>
      <scheme val="minor"/>
    </font>
    <font>
      <b/>
      <sz val="11"/>
      <name val="Tahoma"/>
      <family val="2"/>
    </font>
    <font>
      <sz val="10"/>
      <name val="Tahoma"/>
      <family val="2"/>
    </font>
    <font>
      <b/>
      <sz val="10"/>
      <name val="Tahoma"/>
      <family val="2"/>
    </font>
    <font>
      <sz val="10"/>
      <name val="Times New Roman"/>
      <family val="1"/>
    </font>
    <font>
      <sz val="9"/>
      <name val="Tahoma"/>
      <family val="2"/>
    </font>
    <font>
      <sz val="8"/>
      <name val="Tahoma"/>
      <family val="2"/>
    </font>
    <font>
      <b/>
      <u/>
      <sz val="10"/>
      <name val="Tahoma"/>
      <family val="2"/>
    </font>
    <font>
      <sz val="11"/>
      <name val="Tahoma"/>
      <family val="2"/>
    </font>
    <font>
      <b/>
      <sz val="9"/>
      <name val="Tahoma"/>
      <family val="2"/>
    </font>
    <font>
      <b/>
      <sz val="8"/>
      <name val="Tahoma"/>
      <family val="2"/>
    </font>
    <font>
      <sz val="8"/>
      <name val="Times New Roman"/>
      <family val="1"/>
    </font>
    <font>
      <sz val="10"/>
      <name val="Arial"/>
      <family val="2"/>
    </font>
    <font>
      <sz val="11"/>
      <name val="Calibri"/>
      <family val="2"/>
      <scheme val="minor"/>
    </font>
    <font>
      <sz val="10"/>
      <name val="MS Sans Serif"/>
      <family val="2"/>
    </font>
    <font>
      <i/>
      <sz val="10"/>
      <name val="Tahoma"/>
      <family val="2"/>
    </font>
    <font>
      <u/>
      <sz val="10"/>
      <name val="Tahoma"/>
      <family val="2"/>
    </font>
  </fonts>
  <fills count="4">
    <fill>
      <patternFill patternType="none"/>
    </fill>
    <fill>
      <patternFill patternType="gray125"/>
    </fill>
    <fill>
      <patternFill patternType="solid">
        <fgColor indexed="22"/>
        <bgColor indexed="64"/>
      </patternFill>
    </fill>
    <fill>
      <patternFill patternType="solid">
        <fgColor rgb="FFFFC000"/>
        <bgColor indexed="64"/>
      </patternFill>
    </fill>
  </fills>
  <borders count="28">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double">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173" fontId="13" fillId="0" borderId="0"/>
    <xf numFmtId="173" fontId="13" fillId="0" borderId="0">
      <alignment vertical="top"/>
    </xf>
    <xf numFmtId="173" fontId="15" fillId="0" borderId="0"/>
    <xf numFmtId="173" fontId="13" fillId="0" borderId="0"/>
    <xf numFmtId="173" fontId="13" fillId="0" borderId="0"/>
    <xf numFmtId="0" fontId="13" fillId="0" borderId="0"/>
    <xf numFmtId="0" fontId="13" fillId="0" borderId="0"/>
    <xf numFmtId="0" fontId="15" fillId="0" borderId="0"/>
    <xf numFmtId="9" fontId="5" fillId="0" borderId="0" applyFont="0" applyFill="0" applyBorder="0" applyAlignment="0" applyProtection="0"/>
    <xf numFmtId="43" fontId="13" fillId="0" borderId="0" applyFont="0" applyFill="0" applyBorder="0" applyAlignment="0" applyProtection="0"/>
    <xf numFmtId="173" fontId="13" fillId="0" borderId="0"/>
    <xf numFmtId="0" fontId="15" fillId="0" borderId="0"/>
  </cellStyleXfs>
  <cellXfs count="297">
    <xf numFmtId="0" fontId="0" fillId="0" borderId="0" xfId="0"/>
    <xf numFmtId="0" fontId="2" fillId="0" borderId="0" xfId="0" applyFont="1" applyBorder="1"/>
    <xf numFmtId="0" fontId="3" fillId="0" borderId="0" xfId="0" applyFont="1"/>
    <xf numFmtId="164" fontId="3" fillId="0" borderId="0" xfId="0" applyNumberFormat="1" applyFont="1"/>
    <xf numFmtId="0" fontId="3" fillId="0" borderId="0" xfId="0" applyFont="1" applyBorder="1"/>
    <xf numFmtId="0" fontId="3" fillId="0" borderId="0" xfId="0" applyFont="1" applyFill="1"/>
    <xf numFmtId="0" fontId="4" fillId="0" borderId="0" xfId="0" quotePrefix="1"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37" fontId="4" fillId="0" borderId="1" xfId="0" applyNumberFormat="1" applyFont="1" applyBorder="1" applyAlignment="1">
      <alignment horizontal="centerContinuous"/>
    </xf>
    <xf numFmtId="0" fontId="4" fillId="0" borderId="2" xfId="0" applyNumberFormat="1" applyFont="1" applyBorder="1" applyAlignment="1">
      <alignment horizontal="centerContinuous"/>
    </xf>
    <xf numFmtId="164" fontId="4" fillId="0" borderId="2" xfId="0" applyNumberFormat="1" applyFont="1" applyBorder="1" applyAlignment="1">
      <alignment horizontal="centerContinuous"/>
    </xf>
    <xf numFmtId="0" fontId="3" fillId="0" borderId="3" xfId="0" applyFont="1" applyBorder="1"/>
    <xf numFmtId="37" fontId="3" fillId="0" borderId="4" xfId="0" applyNumberFormat="1" applyFont="1" applyBorder="1"/>
    <xf numFmtId="0" fontId="3" fillId="0" borderId="5" xfId="0" applyFont="1" applyBorder="1"/>
    <xf numFmtId="164" fontId="3" fillId="0" borderId="5" xfId="0" applyNumberFormat="1" applyFont="1" applyBorder="1"/>
    <xf numFmtId="0" fontId="4" fillId="0" borderId="0" xfId="0" applyFont="1" applyBorder="1" applyAlignment="1">
      <alignment horizontal="center"/>
    </xf>
    <xf numFmtId="165" fontId="3" fillId="0" borderId="4" xfId="3" applyNumberFormat="1" applyFont="1" applyBorder="1" applyAlignment="1">
      <alignment horizontal="right"/>
    </xf>
    <xf numFmtId="0" fontId="3" fillId="0" borderId="5" xfId="0" applyFont="1" applyBorder="1" applyAlignment="1">
      <alignment horizontal="left"/>
    </xf>
    <xf numFmtId="164" fontId="3" fillId="0" borderId="5" xfId="0" applyNumberFormat="1" applyFont="1" applyBorder="1" applyAlignment="1">
      <alignment horizontal="left"/>
    </xf>
    <xf numFmtId="0" fontId="3" fillId="0" borderId="6" xfId="0" applyFont="1" applyBorder="1" applyAlignment="1">
      <alignment horizontal="center"/>
    </xf>
    <xf numFmtId="0" fontId="4" fillId="0" borderId="6" xfId="0" applyFont="1" applyBorder="1" applyAlignment="1">
      <alignment horizontal="center"/>
    </xf>
    <xf numFmtId="0" fontId="3" fillId="0" borderId="7" xfId="0" applyFont="1" applyBorder="1"/>
    <xf numFmtId="37" fontId="4" fillId="0" borderId="8" xfId="0" applyNumberFormat="1" applyFont="1" applyBorder="1"/>
    <xf numFmtId="37" fontId="6" fillId="0" borderId="9" xfId="0" applyNumberFormat="1" applyFont="1" applyBorder="1"/>
    <xf numFmtId="164" fontId="3" fillId="0" borderId="9" xfId="0" applyNumberFormat="1" applyFont="1" applyBorder="1"/>
    <xf numFmtId="0" fontId="4" fillId="0" borderId="0" xfId="0" applyFont="1" applyAlignment="1">
      <alignment horizontal="right"/>
    </xf>
    <xf numFmtId="0" fontId="4" fillId="2" borderId="11" xfId="0" applyFont="1" applyFill="1" applyBorder="1" applyAlignment="1">
      <alignment horizontal="right"/>
    </xf>
    <xf numFmtId="0" fontId="4" fillId="0" borderId="12" xfId="0" applyFont="1" applyBorder="1" applyAlignment="1">
      <alignment horizontal="center"/>
    </xf>
    <xf numFmtId="164" fontId="3" fillId="0" borderId="0" xfId="0" applyNumberFormat="1" applyFont="1" applyBorder="1" applyAlignment="1">
      <alignment horizontal="center"/>
    </xf>
    <xf numFmtId="0" fontId="3" fillId="0" borderId="13" xfId="0" applyFont="1" applyFill="1" applyBorder="1" applyAlignment="1">
      <alignment horizontal="center"/>
    </xf>
    <xf numFmtId="0" fontId="6" fillId="0" borderId="13" xfId="0" applyFont="1" applyFill="1" applyBorder="1" applyAlignment="1">
      <alignment horizontal="center"/>
    </xf>
    <xf numFmtId="0" fontId="4" fillId="0" borderId="14" xfId="0" applyFont="1" applyBorder="1" applyAlignment="1">
      <alignment horizontal="center"/>
    </xf>
    <xf numFmtId="0" fontId="4" fillId="0" borderId="14" xfId="0" applyFont="1" applyFill="1" applyBorder="1" applyAlignment="1">
      <alignment horizontal="center"/>
    </xf>
    <xf numFmtId="0" fontId="4" fillId="2" borderId="16" xfId="0" applyFont="1" applyFill="1" applyBorder="1" applyAlignment="1">
      <alignment horizontal="center"/>
    </xf>
    <xf numFmtId="0" fontId="4" fillId="0" borderId="17" xfId="0" applyFont="1" applyBorder="1" applyAlignment="1">
      <alignment horizontal="center"/>
    </xf>
    <xf numFmtId="164" fontId="4" fillId="0" borderId="14" xfId="0" applyNumberFormat="1" applyFont="1" applyBorder="1" applyAlignment="1">
      <alignment horizontal="center"/>
    </xf>
    <xf numFmtId="0" fontId="3" fillId="0" borderId="18" xfId="0" applyFont="1" applyFill="1" applyBorder="1" applyAlignment="1">
      <alignment horizontal="center"/>
    </xf>
    <xf numFmtId="0" fontId="6" fillId="0" borderId="18" xfId="0" applyFont="1" applyFill="1" applyBorder="1" applyAlignment="1">
      <alignment horizontal="center"/>
    </xf>
    <xf numFmtId="37" fontId="3" fillId="0" borderId="14" xfId="0" applyNumberFormat="1" applyFont="1" applyBorder="1"/>
    <xf numFmtId="166" fontId="3" fillId="0" borderId="14" xfId="0" applyNumberFormat="1" applyFont="1" applyFill="1" applyBorder="1"/>
    <xf numFmtId="167" fontId="3" fillId="0" borderId="14" xfId="0" applyNumberFormat="1" applyFont="1" applyFill="1" applyBorder="1"/>
    <xf numFmtId="7" fontId="3" fillId="0" borderId="14" xfId="0" applyNumberFormat="1" applyFont="1" applyFill="1" applyBorder="1"/>
    <xf numFmtId="167" fontId="3" fillId="0" borderId="14" xfId="0" applyNumberFormat="1" applyFont="1" applyBorder="1"/>
    <xf numFmtId="164" fontId="3" fillId="2" borderId="16" xfId="0" applyNumberFormat="1" applyFont="1" applyFill="1" applyBorder="1"/>
    <xf numFmtId="169" fontId="3" fillId="0" borderId="14" xfId="0" applyNumberFormat="1" applyFont="1" applyBorder="1"/>
    <xf numFmtId="166" fontId="3" fillId="0" borderId="14" xfId="0" applyNumberFormat="1" applyFont="1" applyBorder="1"/>
    <xf numFmtId="7" fontId="3" fillId="0" borderId="14" xfId="0" applyNumberFormat="1" applyFont="1" applyBorder="1"/>
    <xf numFmtId="0" fontId="3" fillId="0" borderId="14" xfId="0" applyFont="1" applyFill="1" applyBorder="1" applyAlignment="1">
      <alignment horizontal="center"/>
    </xf>
    <xf numFmtId="0" fontId="6" fillId="0" borderId="14" xfId="0" applyFont="1" applyFill="1" applyBorder="1" applyAlignment="1">
      <alignment horizontal="center"/>
    </xf>
    <xf numFmtId="0" fontId="3" fillId="0" borderId="0" xfId="0" applyFont="1" applyFill="1" applyBorder="1" applyAlignment="1">
      <alignment horizontal="center"/>
    </xf>
    <xf numFmtId="170" fontId="6" fillId="0" borderId="0" xfId="0" applyNumberFormat="1" applyFont="1" applyFill="1" applyBorder="1" applyAlignment="1">
      <alignment horizontal="center"/>
    </xf>
    <xf numFmtId="37" fontId="3" fillId="0" borderId="0" xfId="0" applyNumberFormat="1" applyFont="1" applyBorder="1"/>
    <xf numFmtId="166" fontId="3" fillId="0" borderId="0" xfId="0" applyNumberFormat="1" applyFont="1" applyBorder="1"/>
    <xf numFmtId="167" fontId="3" fillId="0" borderId="0" xfId="4" quotePrefix="1" applyNumberFormat="1" applyFont="1" applyBorder="1"/>
    <xf numFmtId="7" fontId="3" fillId="0" borderId="0" xfId="0" applyNumberFormat="1" applyFont="1" applyBorder="1"/>
    <xf numFmtId="164" fontId="3" fillId="2" borderId="19" xfId="0" applyNumberFormat="1" applyFont="1" applyFill="1" applyBorder="1"/>
    <xf numFmtId="37" fontId="3" fillId="0" borderId="0" xfId="4" applyNumberFormat="1" applyFont="1" applyBorder="1"/>
    <xf numFmtId="169" fontId="3" fillId="0" borderId="0" xfId="4" applyNumberFormat="1" applyFont="1" applyBorder="1"/>
    <xf numFmtId="170" fontId="6" fillId="0" borderId="14" xfId="0" applyNumberFormat="1" applyFont="1" applyFill="1" applyBorder="1" applyAlignment="1">
      <alignment horizontal="center"/>
    </xf>
    <xf numFmtId="167" fontId="3" fillId="0" borderId="0" xfId="4" applyNumberFormat="1" applyFont="1" applyBorder="1"/>
    <xf numFmtId="37" fontId="3" fillId="0" borderId="0" xfId="4" quotePrefix="1" applyNumberFormat="1" applyFont="1" applyBorder="1"/>
    <xf numFmtId="169" fontId="3" fillId="0" borderId="0" xfId="4" quotePrefix="1" applyNumberFormat="1" applyFont="1" applyBorder="1"/>
    <xf numFmtId="167" fontId="3" fillId="0" borderId="0" xfId="0" applyNumberFormat="1" applyFont="1" applyBorder="1"/>
    <xf numFmtId="169" fontId="3" fillId="0" borderId="0" xfId="0" applyNumberFormat="1" applyFont="1" applyBorder="1"/>
    <xf numFmtId="166" fontId="3" fillId="0" borderId="0" xfId="0" applyNumberFormat="1" applyFont="1" applyBorder="1" applyAlignment="1"/>
    <xf numFmtId="7" fontId="3" fillId="0" borderId="0" xfId="0" applyNumberFormat="1" applyFont="1" applyBorder="1" applyAlignment="1"/>
    <xf numFmtId="164" fontId="3" fillId="2" borderId="19" xfId="0" applyNumberFormat="1" applyFont="1" applyFill="1" applyBorder="1" applyAlignment="1"/>
    <xf numFmtId="166" fontId="3" fillId="0" borderId="0" xfId="0" applyNumberFormat="1" applyFont="1" applyFill="1" applyBorder="1" applyAlignment="1"/>
    <xf numFmtId="7" fontId="3" fillId="0" borderId="0" xfId="0" applyNumberFormat="1" applyFont="1" applyFill="1" applyBorder="1" applyAlignment="1"/>
    <xf numFmtId="166" fontId="3" fillId="0" borderId="14" xfId="0" applyNumberFormat="1" applyFont="1" applyFill="1" applyBorder="1" applyAlignment="1"/>
    <xf numFmtId="7" fontId="3" fillId="0" borderId="14" xfId="0" applyNumberFormat="1" applyFont="1" applyFill="1" applyBorder="1" applyAlignment="1"/>
    <xf numFmtId="164" fontId="3" fillId="2" borderId="16" xfId="0" applyNumberFormat="1" applyFont="1" applyFill="1" applyBorder="1" applyAlignment="1"/>
    <xf numFmtId="166" fontId="3" fillId="0" borderId="18" xfId="0" applyNumberFormat="1" applyFont="1" applyFill="1" applyBorder="1" applyAlignment="1"/>
    <xf numFmtId="7" fontId="3" fillId="0" borderId="18" xfId="0" applyNumberFormat="1" applyFont="1" applyFill="1" applyBorder="1" applyAlignment="1"/>
    <xf numFmtId="164" fontId="3" fillId="2" borderId="20" xfId="0" applyNumberFormat="1" applyFont="1" applyFill="1" applyBorder="1" applyAlignment="1"/>
    <xf numFmtId="0" fontId="7" fillId="0" borderId="18" xfId="0" applyFont="1" applyFill="1" applyBorder="1" applyAlignment="1">
      <alignment horizontal="center"/>
    </xf>
    <xf numFmtId="166" fontId="3" fillId="0" borderId="14" xfId="0" applyNumberFormat="1" applyFont="1" applyBorder="1" applyAlignment="1"/>
    <xf numFmtId="7" fontId="3" fillId="0" borderId="14" xfId="0" applyNumberFormat="1" applyFont="1" applyBorder="1" applyAlignment="1"/>
    <xf numFmtId="39" fontId="3" fillId="0" borderId="14" xfId="0" applyNumberFormat="1" applyFont="1" applyBorder="1"/>
    <xf numFmtId="37" fontId="3" fillId="0" borderId="0" xfId="0" applyNumberFormat="1" applyFont="1"/>
    <xf numFmtId="171" fontId="3" fillId="0" borderId="0" xfId="0" applyNumberFormat="1" applyFont="1"/>
    <xf numFmtId="5" fontId="3" fillId="0" borderId="0" xfId="0" applyNumberFormat="1" applyFont="1"/>
    <xf numFmtId="0" fontId="8" fillId="0" borderId="0" xfId="0" applyFont="1"/>
    <xf numFmtId="0" fontId="4" fillId="0" borderId="21" xfId="0" applyFont="1" applyBorder="1"/>
    <xf numFmtId="0" fontId="3" fillId="2" borderId="5" xfId="0" applyFont="1" applyFill="1" applyBorder="1"/>
    <xf numFmtId="0" fontId="3" fillId="0" borderId="5" xfId="0" applyFont="1" applyFill="1" applyBorder="1" applyAlignment="1">
      <alignment horizontal="center"/>
    </xf>
    <xf numFmtId="164" fontId="3" fillId="2" borderId="5" xfId="0" applyNumberFormat="1" applyFont="1" applyFill="1" applyBorder="1"/>
    <xf numFmtId="0" fontId="7" fillId="0" borderId="0" xfId="0" applyFont="1"/>
    <xf numFmtId="39" fontId="3" fillId="0" borderId="0" xfId="0" applyNumberFormat="1" applyFont="1"/>
    <xf numFmtId="39" fontId="3" fillId="0" borderId="0" xfId="0" applyNumberFormat="1" applyFont="1" applyFill="1"/>
    <xf numFmtId="7"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
    </xf>
    <xf numFmtId="0" fontId="9" fillId="0" borderId="0" xfId="0" applyFont="1" applyBorder="1"/>
    <xf numFmtId="0" fontId="9" fillId="0" borderId="0" xfId="0" applyFont="1"/>
    <xf numFmtId="14" fontId="3" fillId="0" borderId="0" xfId="0" applyNumberFormat="1" applyFont="1" applyAlignment="1">
      <alignment horizontal="center"/>
    </xf>
    <xf numFmtId="14" fontId="3" fillId="0" borderId="22" xfId="0" applyNumberFormat="1" applyFont="1" applyBorder="1" applyAlignment="1">
      <alignment horizontal="center"/>
    </xf>
    <xf numFmtId="14" fontId="3" fillId="0" borderId="23" xfId="0" applyNumberFormat="1"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0" xfId="0" applyFont="1" applyFill="1" applyBorder="1" applyAlignment="1">
      <alignment horizontal="right"/>
    </xf>
    <xf numFmtId="0" fontId="4" fillId="0" borderId="0" xfId="0" applyFont="1" applyFill="1" applyAlignment="1">
      <alignment horizontal="center"/>
    </xf>
    <xf numFmtId="0" fontId="4" fillId="0" borderId="23" xfId="0" applyFont="1" applyFill="1" applyBorder="1" applyAlignment="1">
      <alignment horizontal="center"/>
    </xf>
    <xf numFmtId="0" fontId="4" fillId="0" borderId="25" xfId="0" applyFont="1" applyFill="1" applyBorder="1" applyAlignment="1">
      <alignment horizontal="center"/>
    </xf>
    <xf numFmtId="164" fontId="3" fillId="0" borderId="14" xfId="0" applyNumberFormat="1" applyFont="1" applyBorder="1" applyAlignment="1">
      <alignment horizontal="center"/>
    </xf>
    <xf numFmtId="168" fontId="3" fillId="0" borderId="14" xfId="0" applyNumberFormat="1" applyFont="1" applyBorder="1"/>
    <xf numFmtId="172" fontId="3" fillId="0" borderId="25" xfId="3" applyNumberFormat="1" applyFont="1" applyBorder="1"/>
    <xf numFmtId="37" fontId="3" fillId="0" borderId="0" xfId="0" applyNumberFormat="1" applyFont="1" applyBorder="1" applyAlignment="1">
      <alignment horizontal="center"/>
    </xf>
    <xf numFmtId="168" fontId="3" fillId="0" borderId="0" xfId="0" applyNumberFormat="1" applyFont="1" applyBorder="1"/>
    <xf numFmtId="172" fontId="3" fillId="0" borderId="23" xfId="3" applyNumberFormat="1" applyFont="1" applyBorder="1"/>
    <xf numFmtId="170" fontId="10" fillId="0" borderId="14" xfId="0" applyNumberFormat="1" applyFont="1" applyFill="1" applyBorder="1" applyAlignment="1">
      <alignment horizontal="center"/>
    </xf>
    <xf numFmtId="37" fontId="4" fillId="0" borderId="14" xfId="0" applyNumberFormat="1" applyFont="1" applyBorder="1"/>
    <xf numFmtId="37" fontId="4" fillId="0" borderId="14" xfId="0" applyNumberFormat="1" applyFont="1" applyBorder="1" applyAlignment="1">
      <alignment horizontal="center"/>
    </xf>
    <xf numFmtId="168" fontId="4" fillId="0" borderId="14" xfId="0" applyNumberFormat="1" applyFont="1" applyBorder="1"/>
    <xf numFmtId="169" fontId="4" fillId="0" borderId="14" xfId="0" applyNumberFormat="1" applyFont="1" applyBorder="1"/>
    <xf numFmtId="7" fontId="4" fillId="0" borderId="14" xfId="0" applyNumberFormat="1" applyFont="1" applyBorder="1"/>
    <xf numFmtId="172" fontId="4" fillId="0" borderId="25" xfId="3" applyNumberFormat="1" applyFont="1" applyBorder="1"/>
    <xf numFmtId="168" fontId="4"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9"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9" fontId="3" fillId="0" borderId="0" xfId="0" applyNumberFormat="1" applyFont="1" applyFill="1" applyBorder="1" applyAlignment="1"/>
    <xf numFmtId="169" fontId="4" fillId="0" borderId="0" xfId="0" applyNumberFormat="1" applyFont="1" applyBorder="1"/>
    <xf numFmtId="172" fontId="4" fillId="0" borderId="23" xfId="3" applyNumberFormat="1" applyFont="1" applyBorder="1"/>
    <xf numFmtId="37" fontId="3" fillId="0" borderId="18" xfId="0" applyNumberFormat="1" applyFont="1" applyFill="1" applyBorder="1" applyAlignment="1"/>
    <xf numFmtId="164" fontId="3" fillId="0" borderId="18" xfId="0" applyNumberFormat="1" applyFont="1" applyFill="1" applyBorder="1" applyAlignment="1">
      <alignment horizontal="center"/>
    </xf>
    <xf numFmtId="168" fontId="3" fillId="0" borderId="18" xfId="0" applyNumberFormat="1" applyFont="1" applyFill="1" applyBorder="1" applyAlignment="1"/>
    <xf numFmtId="169" fontId="3" fillId="0" borderId="18" xfId="0" applyNumberFormat="1" applyFont="1" applyFill="1" applyBorder="1" applyAlignment="1"/>
    <xf numFmtId="169" fontId="3" fillId="0" borderId="18" xfId="0" applyNumberFormat="1" applyFont="1" applyBorder="1"/>
    <xf numFmtId="172" fontId="3" fillId="0" borderId="26" xfId="3" applyNumberFormat="1" applyFont="1" applyBorder="1"/>
    <xf numFmtId="37" fontId="3" fillId="0" borderId="14" xfId="0" applyNumberFormat="1" applyFont="1" applyFill="1" applyBorder="1" applyAlignment="1"/>
    <xf numFmtId="168" fontId="3" fillId="0" borderId="14" xfId="0" applyNumberFormat="1" applyFont="1" applyFill="1" applyBorder="1" applyAlignment="1"/>
    <xf numFmtId="169" fontId="3" fillId="0" borderId="14" xfId="0" applyNumberFormat="1" applyFont="1" applyFill="1" applyBorder="1" applyAlignment="1"/>
    <xf numFmtId="37" fontId="3" fillId="0" borderId="14" xfId="0" applyNumberFormat="1" applyFont="1" applyBorder="1" applyAlignment="1"/>
    <xf numFmtId="168" fontId="3" fillId="0" borderId="14" xfId="0" applyNumberFormat="1" applyFont="1" applyBorder="1" applyAlignment="1"/>
    <xf numFmtId="164" fontId="3" fillId="0" borderId="14" xfId="0" applyNumberFormat="1" applyFont="1" applyBorder="1" applyAlignment="1"/>
    <xf numFmtId="39" fontId="3" fillId="0" borderId="24" xfId="0" applyNumberFormat="1" applyFont="1" applyBorder="1"/>
    <xf numFmtId="0" fontId="3" fillId="0" borderId="21" xfId="0" applyFont="1" applyBorder="1"/>
    <xf numFmtId="0" fontId="3" fillId="2" borderId="5" xfId="0" applyFont="1" applyFill="1" applyBorder="1" applyAlignment="1">
      <alignment horizontal="center"/>
    </xf>
    <xf numFmtId="173" fontId="4" fillId="0" borderId="0" xfId="5" applyFont="1" applyFill="1"/>
    <xf numFmtId="173" fontId="3" fillId="0" borderId="0" xfId="5" applyFont="1" applyFill="1"/>
    <xf numFmtId="10" fontId="3" fillId="0" borderId="0" xfId="5" applyNumberFormat="1" applyFont="1" applyFill="1" applyAlignment="1">
      <alignment horizontal="center"/>
    </xf>
    <xf numFmtId="173" fontId="4" fillId="0" borderId="0" xfId="5" applyFont="1" applyFill="1" applyAlignment="1">
      <alignment horizontal="center"/>
    </xf>
    <xf numFmtId="173" fontId="4" fillId="0" borderId="0" xfId="5" applyFont="1" applyFill="1" applyBorder="1"/>
    <xf numFmtId="173" fontId="4" fillId="0" borderId="0" xfId="5" applyFont="1" applyFill="1" applyBorder="1" applyAlignment="1">
      <alignment horizontal="center"/>
    </xf>
    <xf numFmtId="173" fontId="4" fillId="0" borderId="0" xfId="5" quotePrefix="1" applyFont="1" applyFill="1" applyBorder="1" applyAlignment="1">
      <alignment horizontal="center"/>
    </xf>
    <xf numFmtId="173" fontId="4" fillId="0" borderId="0" xfId="5" applyNumberFormat="1" applyFont="1" applyFill="1" applyAlignment="1">
      <alignment horizontal="center"/>
    </xf>
    <xf numFmtId="14" fontId="4" fillId="0" borderId="14" xfId="5" quotePrefix="1" applyNumberFormat="1" applyFont="1" applyFill="1" applyBorder="1" applyAlignment="1">
      <alignment horizontal="center"/>
    </xf>
    <xf numFmtId="173" fontId="4" fillId="0" borderId="14" xfId="5" applyFont="1" applyFill="1" applyBorder="1" applyAlignment="1">
      <alignment horizontal="center"/>
    </xf>
    <xf numFmtId="14" fontId="4" fillId="0" borderId="14" xfId="5" applyNumberFormat="1" applyFont="1" applyFill="1" applyBorder="1" applyAlignment="1">
      <alignment horizontal="center"/>
    </xf>
    <xf numFmtId="173" fontId="4" fillId="0" borderId="14" xfId="5" applyNumberFormat="1" applyFont="1" applyFill="1" applyBorder="1" applyAlignment="1">
      <alignment horizontal="center"/>
    </xf>
    <xf numFmtId="14" fontId="4" fillId="0" borderId="0" xfId="5" applyNumberFormat="1" applyFont="1" applyFill="1" applyBorder="1" applyAlignment="1">
      <alignment horizontal="center"/>
    </xf>
    <xf numFmtId="173" fontId="3" fillId="0" borderId="0" xfId="5" applyFont="1" applyFill="1" applyBorder="1"/>
    <xf numFmtId="173" fontId="7" fillId="0" borderId="0" xfId="5" applyFont="1" applyFill="1" applyAlignment="1">
      <alignment horizontal="center"/>
    </xf>
    <xf numFmtId="37" fontId="3" fillId="0" borderId="0" xfId="5" applyNumberFormat="1" applyFont="1" applyFill="1" applyBorder="1"/>
    <xf numFmtId="37" fontId="3" fillId="0" borderId="14" xfId="5" applyNumberFormat="1" applyFont="1" applyFill="1" applyBorder="1"/>
    <xf numFmtId="173" fontId="2" fillId="0" borderId="0" xfId="5" applyFont="1" applyFill="1" applyBorder="1"/>
    <xf numFmtId="0" fontId="14" fillId="0" borderId="0" xfId="0" applyFont="1"/>
    <xf numFmtId="37" fontId="3" fillId="0" borderId="0" xfId="5" quotePrefix="1" applyNumberFormat="1" applyFont="1" applyFill="1" applyBorder="1"/>
    <xf numFmtId="15" fontId="4" fillId="0" borderId="0" xfId="5" quotePrefix="1" applyNumberFormat="1" applyFont="1" applyFill="1"/>
    <xf numFmtId="0" fontId="14" fillId="0" borderId="0" xfId="0" applyFont="1" applyFill="1"/>
    <xf numFmtId="15" fontId="4" fillId="0" borderId="0" xfId="5" quotePrefix="1" applyNumberFormat="1" applyFont="1" applyFill="1" applyBorder="1"/>
    <xf numFmtId="37" fontId="7" fillId="0" borderId="0" xfId="5" applyNumberFormat="1" applyFont="1" applyFill="1" applyBorder="1" applyAlignment="1">
      <alignment horizontal="center"/>
    </xf>
    <xf numFmtId="173" fontId="4" fillId="0" borderId="18" xfId="5" applyFont="1" applyFill="1" applyBorder="1" applyAlignment="1">
      <alignment horizontal="left" indent="1"/>
    </xf>
    <xf numFmtId="37" fontId="3" fillId="0" borderId="0" xfId="5" applyNumberFormat="1" applyFont="1" applyFill="1"/>
    <xf numFmtId="37" fontId="3" fillId="0" borderId="0" xfId="6" applyNumberFormat="1" applyFont="1" applyFill="1" applyBorder="1">
      <alignment vertical="top"/>
    </xf>
    <xf numFmtId="37" fontId="7" fillId="0" borderId="0" xfId="7" applyNumberFormat="1" applyFont="1"/>
    <xf numFmtId="173" fontId="3" fillId="0" borderId="0" xfId="7" applyFont="1"/>
    <xf numFmtId="39" fontId="3" fillId="0" borderId="0" xfId="7" applyNumberFormat="1" applyFont="1"/>
    <xf numFmtId="39" fontId="3" fillId="0" borderId="0" xfId="7" applyNumberFormat="1" applyFont="1" applyAlignment="1">
      <alignment horizontal="left"/>
    </xf>
    <xf numFmtId="0" fontId="3" fillId="0" borderId="0" xfId="7" applyNumberFormat="1" applyFont="1" applyAlignment="1">
      <alignment horizontal="left"/>
    </xf>
    <xf numFmtId="173" fontId="3" fillId="0" borderId="0" xfId="7" applyFont="1" applyFill="1"/>
    <xf numFmtId="39" fontId="4" fillId="0" borderId="0" xfId="7" applyNumberFormat="1" applyFont="1"/>
    <xf numFmtId="37" fontId="7" fillId="0" borderId="0" xfId="7" applyNumberFormat="1" applyFont="1" applyAlignment="1">
      <alignment horizontal="center"/>
    </xf>
    <xf numFmtId="39" fontId="3" fillId="0" borderId="0" xfId="7" applyNumberFormat="1" applyFont="1" applyAlignment="1">
      <alignment horizontal="center"/>
    </xf>
    <xf numFmtId="174" fontId="3" fillId="0" borderId="0" xfId="7" applyNumberFormat="1" applyFont="1" applyAlignment="1">
      <alignment horizontal="center"/>
    </xf>
    <xf numFmtId="173" fontId="3" fillId="0" borderId="0" xfId="7" applyFont="1" applyAlignment="1">
      <alignment horizontal="center"/>
    </xf>
    <xf numFmtId="173" fontId="3" fillId="0" borderId="14" xfId="7" applyFont="1" applyBorder="1" applyAlignment="1">
      <alignment horizontal="center"/>
    </xf>
    <xf numFmtId="39" fontId="3" fillId="0" borderId="14" xfId="7" applyNumberFormat="1" applyFont="1" applyBorder="1" applyAlignment="1">
      <alignment horizontal="center"/>
    </xf>
    <xf numFmtId="173" fontId="3" fillId="0" borderId="0" xfId="7" applyFont="1" applyAlignment="1">
      <alignment horizontal="left"/>
    </xf>
    <xf numFmtId="39" fontId="3" fillId="0" borderId="0" xfId="7" applyNumberFormat="1" applyFont="1" applyBorder="1"/>
    <xf numFmtId="173" fontId="3" fillId="0" borderId="0" xfId="7" applyNumberFormat="1" applyFont="1"/>
    <xf numFmtId="39" fontId="3" fillId="0" borderId="0" xfId="1" applyNumberFormat="1" applyFont="1"/>
    <xf numFmtId="173" fontId="3" fillId="0" borderId="6" xfId="7" applyNumberFormat="1" applyFont="1" applyBorder="1"/>
    <xf numFmtId="173" fontId="3" fillId="0" borderId="6" xfId="7" applyFont="1" applyBorder="1"/>
    <xf numFmtId="39" fontId="3" fillId="0" borderId="6" xfId="7" applyNumberFormat="1" applyFont="1" applyBorder="1"/>
    <xf numFmtId="39" fontId="3" fillId="0" borderId="6" xfId="1" applyNumberFormat="1" applyFont="1" applyBorder="1"/>
    <xf numFmtId="39" fontId="3" fillId="0" borderId="6" xfId="0" applyNumberFormat="1" applyFont="1" applyBorder="1"/>
    <xf numFmtId="39" fontId="3" fillId="0" borderId="0" xfId="1" applyNumberFormat="1" applyFont="1" applyBorder="1"/>
    <xf numFmtId="39" fontId="3" fillId="0" borderId="0" xfId="1" applyNumberFormat="1" applyFont="1" applyFill="1"/>
    <xf numFmtId="39" fontId="3" fillId="0" borderId="0" xfId="1" applyNumberFormat="1" applyFont="1" applyFill="1" applyBorder="1"/>
    <xf numFmtId="39" fontId="3" fillId="0" borderId="6" xfId="1" applyNumberFormat="1" applyFont="1" applyFill="1" applyBorder="1"/>
    <xf numFmtId="3" fontId="4" fillId="0" borderId="0" xfId="7" applyNumberFormat="1" applyFont="1" applyAlignment="1">
      <alignment horizontal="center"/>
    </xf>
    <xf numFmtId="3" fontId="4" fillId="0" borderId="6" xfId="7" applyNumberFormat="1" applyFont="1" applyBorder="1" applyAlignment="1">
      <alignment horizontal="center"/>
    </xf>
    <xf numFmtId="173" fontId="3" fillId="0" borderId="0" xfId="7" applyFont="1" applyBorder="1"/>
    <xf numFmtId="43" fontId="3" fillId="0" borderId="0" xfId="1" applyFont="1"/>
    <xf numFmtId="39" fontId="3" fillId="0" borderId="6" xfId="0" applyNumberFormat="1" applyFont="1" applyFill="1" applyBorder="1"/>
    <xf numFmtId="43" fontId="3" fillId="0" borderId="6" xfId="1" applyFont="1" applyBorder="1"/>
    <xf numFmtId="10" fontId="3" fillId="0" borderId="0" xfId="3" applyNumberFormat="1" applyFont="1"/>
    <xf numFmtId="10" fontId="3" fillId="0" borderId="0" xfId="3" applyNumberFormat="1" applyFont="1" applyFill="1"/>
    <xf numFmtId="39" fontId="3" fillId="0" borderId="0" xfId="7" applyNumberFormat="1" applyFont="1" applyFill="1" applyBorder="1"/>
    <xf numFmtId="43" fontId="3" fillId="0" borderId="0" xfId="1" applyFont="1" applyFill="1"/>
    <xf numFmtId="173" fontId="4" fillId="0" borderId="0" xfId="7" quotePrefix="1" applyFont="1" applyAlignment="1">
      <alignment horizontal="center"/>
    </xf>
    <xf numFmtId="10" fontId="3" fillId="0" borderId="6" xfId="3" applyNumberFormat="1" applyFont="1" applyFill="1" applyBorder="1"/>
    <xf numFmtId="39" fontId="3" fillId="0" borderId="6" xfId="7" applyNumberFormat="1" applyFont="1" applyFill="1" applyBorder="1"/>
    <xf numFmtId="173" fontId="3" fillId="0" borderId="6" xfId="7" applyFont="1" applyFill="1" applyBorder="1"/>
    <xf numFmtId="43" fontId="3" fillId="0" borderId="6" xfId="1" applyFont="1" applyFill="1" applyBorder="1"/>
    <xf numFmtId="39" fontId="3" fillId="3" borderId="0" xfId="1" applyNumberFormat="1" applyFont="1" applyFill="1"/>
    <xf numFmtId="39" fontId="3" fillId="0" borderId="0" xfId="3" applyNumberFormat="1" applyFont="1" applyFill="1" applyBorder="1"/>
    <xf numFmtId="39" fontId="3" fillId="0" borderId="0" xfId="7" applyNumberFormat="1" applyFont="1" applyFill="1"/>
    <xf numFmtId="173" fontId="4" fillId="0" borderId="0" xfId="7" quotePrefix="1" applyFont="1" applyBorder="1" applyAlignment="1">
      <alignment horizontal="center"/>
    </xf>
    <xf numFmtId="173" fontId="16" fillId="0" borderId="0" xfId="7" applyFont="1"/>
    <xf numFmtId="173" fontId="3" fillId="0" borderId="0" xfId="12" applyNumberFormat="1" applyFont="1" applyFill="1"/>
    <xf numFmtId="10" fontId="3" fillId="0" borderId="0" xfId="13" applyNumberFormat="1" applyFont="1" applyFill="1" applyBorder="1"/>
    <xf numFmtId="39" fontId="3" fillId="0" borderId="0" xfId="12" applyNumberFormat="1" applyFont="1" applyFill="1" applyBorder="1"/>
    <xf numFmtId="39" fontId="3" fillId="0" borderId="0" xfId="14" applyNumberFormat="1" applyFont="1" applyFill="1"/>
    <xf numFmtId="39" fontId="3" fillId="0" borderId="6" xfId="14" applyNumberFormat="1" applyFont="1" applyFill="1" applyBorder="1"/>
    <xf numFmtId="0" fontId="3" fillId="0" borderId="0" xfId="12" applyFont="1" applyFill="1"/>
    <xf numFmtId="173" fontId="4" fillId="0" borderId="0" xfId="7" applyNumberFormat="1" applyFont="1"/>
    <xf numFmtId="173" fontId="8" fillId="0" borderId="0" xfId="7" applyFont="1"/>
    <xf numFmtId="173" fontId="3" fillId="0" borderId="0" xfId="7" quotePrefix="1" applyFont="1" applyAlignment="1">
      <alignment horizontal="left"/>
    </xf>
    <xf numFmtId="173" fontId="3" fillId="0" borderId="0" xfId="7" quotePrefix="1" applyFont="1"/>
    <xf numFmtId="39" fontId="3" fillId="0" borderId="0" xfId="8" applyNumberFormat="1" applyFont="1"/>
    <xf numFmtId="10" fontId="3" fillId="0" borderId="6" xfId="3" applyNumberFormat="1" applyFont="1" applyBorder="1"/>
    <xf numFmtId="39" fontId="3" fillId="0" borderId="0" xfId="9" applyNumberFormat="1" applyFont="1"/>
    <xf numFmtId="39" fontId="3" fillId="0" borderId="0" xfId="10" applyNumberFormat="1" applyFont="1" applyFill="1"/>
    <xf numFmtId="39" fontId="3" fillId="0" borderId="0" xfId="11" applyNumberFormat="1" applyFont="1" applyFill="1"/>
    <xf numFmtId="39" fontId="3" fillId="0" borderId="0" xfId="7" applyNumberFormat="1" applyFont="1" applyBorder="1" applyAlignment="1">
      <alignment horizontal="center"/>
    </xf>
    <xf numFmtId="174" fontId="3" fillId="0" borderId="0" xfId="7" applyNumberFormat="1" applyFont="1" applyBorder="1" applyAlignment="1">
      <alignment horizontal="center"/>
    </xf>
    <xf numFmtId="39" fontId="3" fillId="0" borderId="0" xfId="15" applyNumberFormat="1" applyFont="1" applyAlignment="1">
      <alignment horizontal="right"/>
    </xf>
    <xf numFmtId="39" fontId="3" fillId="0" borderId="0" xfId="13" applyNumberFormat="1" applyFont="1" applyBorder="1"/>
    <xf numFmtId="39" fontId="3" fillId="0" borderId="6" xfId="13" applyNumberFormat="1" applyFont="1" applyFill="1" applyBorder="1"/>
    <xf numFmtId="39" fontId="3" fillId="0" borderId="6" xfId="13" applyNumberFormat="1" applyFont="1" applyBorder="1"/>
    <xf numFmtId="39" fontId="3" fillId="0" borderId="0" xfId="13" applyNumberFormat="1" applyFont="1" applyFill="1" applyBorder="1"/>
    <xf numFmtId="10" fontId="3" fillId="0" borderId="0" xfId="13" applyNumberFormat="1" applyFont="1" applyBorder="1"/>
    <xf numFmtId="170" fontId="3" fillId="0" borderId="0" xfId="7" applyNumberFormat="1" applyFont="1" applyBorder="1"/>
    <xf numFmtId="0" fontId="16" fillId="0" borderId="0" xfId="12" applyFont="1"/>
    <xf numFmtId="173" fontId="3" fillId="0" borderId="0" xfId="7" applyFont="1" applyFill="1" applyBorder="1"/>
    <xf numFmtId="0" fontId="16" fillId="0" borderId="0" xfId="12" applyFont="1" applyFill="1"/>
    <xf numFmtId="37" fontId="7" fillId="0" borderId="6" xfId="7" applyNumberFormat="1" applyFont="1" applyBorder="1" applyAlignment="1">
      <alignment horizontal="center"/>
    </xf>
    <xf numFmtId="10" fontId="3" fillId="0" borderId="6" xfId="13" applyNumberFormat="1" applyFont="1" applyFill="1" applyBorder="1"/>
    <xf numFmtId="43" fontId="3" fillId="0" borderId="0" xfId="14" applyFont="1" applyFill="1" applyBorder="1"/>
    <xf numFmtId="10" fontId="3" fillId="0" borderId="0" xfId="13" applyNumberFormat="1" applyFont="1"/>
    <xf numFmtId="39" fontId="3" fillId="0" borderId="0" xfId="13" applyNumberFormat="1" applyFont="1"/>
    <xf numFmtId="39" fontId="3" fillId="0" borderId="0" xfId="15" applyNumberFormat="1" applyFont="1"/>
    <xf numFmtId="10" fontId="3" fillId="0" borderId="6" xfId="13" applyNumberFormat="1" applyFont="1" applyBorder="1"/>
    <xf numFmtId="39" fontId="3" fillId="0" borderId="0" xfId="7" quotePrefix="1" applyNumberFormat="1" applyFont="1" applyBorder="1"/>
    <xf numFmtId="37" fontId="3" fillId="0" borderId="0" xfId="7" applyNumberFormat="1" applyFont="1"/>
    <xf numFmtId="10" fontId="3" fillId="0" borderId="0" xfId="7" applyNumberFormat="1" applyFont="1"/>
    <xf numFmtId="4" fontId="3" fillId="0" borderId="0" xfId="7" applyNumberFormat="1" applyFont="1"/>
    <xf numFmtId="39" fontId="3" fillId="0" borderId="0" xfId="16" applyNumberFormat="1" applyFont="1"/>
    <xf numFmtId="10" fontId="3" fillId="0" borderId="0" xfId="7" applyNumberFormat="1" applyFont="1" applyFill="1"/>
    <xf numFmtId="39" fontId="3" fillId="0" borderId="0" xfId="12" applyNumberFormat="1" applyFont="1" applyFill="1"/>
    <xf numFmtId="2" fontId="3" fillId="0" borderId="0" xfId="7" applyNumberFormat="1" applyFont="1"/>
    <xf numFmtId="39" fontId="3" fillId="0" borderId="0" xfId="16" applyNumberFormat="1" applyFont="1" applyFill="1"/>
    <xf numFmtId="0" fontId="4" fillId="0" borderId="0" xfId="0" applyFont="1"/>
    <xf numFmtId="0" fontId="8" fillId="0" borderId="0" xfId="0" applyFont="1" applyAlignment="1">
      <alignment horizontal="center"/>
    </xf>
    <xf numFmtId="0" fontId="17" fillId="0" borderId="0" xfId="0" applyFont="1"/>
    <xf numFmtId="0" fontId="7" fillId="0" borderId="0" xfId="0" applyFont="1" applyFill="1"/>
    <xf numFmtId="5" fontId="4" fillId="0" borderId="27" xfId="0" applyNumberFormat="1" applyFont="1" applyBorder="1"/>
    <xf numFmtId="0" fontId="4" fillId="0" borderId="0" xfId="0" quotePrefix="1" applyFont="1"/>
    <xf numFmtId="0" fontId="3" fillId="0" borderId="0" xfId="0" quotePrefix="1" applyFont="1"/>
    <xf numFmtId="5" fontId="4" fillId="0" borderId="0" xfId="2" applyNumberFormat="1" applyFont="1" applyFill="1"/>
    <xf numFmtId="37" fontId="4" fillId="0" borderId="0" xfId="0" applyNumberFormat="1" applyFont="1"/>
    <xf numFmtId="10" fontId="4" fillId="0" borderId="0" xfId="13" applyNumberFormat="1" applyFont="1"/>
    <xf numFmtId="0" fontId="2" fillId="0" borderId="0" xfId="0" applyFont="1" applyFill="1" applyBorder="1"/>
    <xf numFmtId="37" fontId="3" fillId="0" borderId="0" xfId="0" applyNumberFormat="1" applyFont="1" applyFill="1"/>
    <xf numFmtId="37" fontId="3" fillId="0" borderId="14" xfId="0" applyNumberFormat="1" applyFont="1" applyFill="1" applyBorder="1"/>
    <xf numFmtId="0" fontId="4" fillId="0" borderId="0" xfId="0" applyFont="1" applyFill="1" applyBorder="1"/>
    <xf numFmtId="0" fontId="4" fillId="0" borderId="0" xfId="0" applyFont="1" applyFill="1"/>
    <xf numFmtId="168" fontId="3" fillId="0" borderId="17" xfId="0" applyNumberFormat="1" applyFont="1" applyBorder="1" applyAlignment="1">
      <alignment horizontal="center"/>
    </xf>
    <xf numFmtId="168" fontId="3" fillId="0" borderId="12" xfId="0" applyNumberFormat="1" applyFont="1" applyBorder="1" applyAlignment="1">
      <alignment horizontal="center"/>
    </xf>
    <xf numFmtId="166" fontId="3" fillId="0" borderId="0" xfId="0" applyNumberFormat="1" applyFont="1"/>
    <xf numFmtId="167" fontId="3" fillId="0" borderId="0" xfId="0" applyNumberFormat="1" applyFont="1"/>
    <xf numFmtId="168" fontId="3" fillId="0" borderId="0" xfId="0" applyNumberFormat="1" applyFont="1" applyAlignment="1">
      <alignment horizontal="center"/>
    </xf>
    <xf numFmtId="5" fontId="3" fillId="0" borderId="0" xfId="0" applyNumberFormat="1" applyFont="1" applyAlignment="1">
      <alignment horizontal="center"/>
    </xf>
    <xf numFmtId="10" fontId="3" fillId="0" borderId="0" xfId="3" applyNumberFormat="1" applyFont="1" applyAlignment="1">
      <alignment horizontal="center"/>
    </xf>
    <xf numFmtId="14" fontId="3" fillId="0" borderId="0" xfId="0" applyNumberFormat="1" applyFont="1" applyFill="1" applyAlignment="1">
      <alignment horizontal="center"/>
    </xf>
    <xf numFmtId="7" fontId="4" fillId="0" borderId="0" xfId="0" applyNumberFormat="1" applyFont="1" applyBorder="1"/>
    <xf numFmtId="39" fontId="3" fillId="0" borderId="14" xfId="0" applyNumberFormat="1" applyFont="1" applyBorder="1" applyAlignment="1"/>
    <xf numFmtId="0" fontId="7" fillId="2" borderId="5" xfId="0" applyFont="1" applyFill="1" applyBorder="1" applyAlignment="1">
      <alignment horizontal="center"/>
    </xf>
    <xf numFmtId="37" fontId="3" fillId="0" borderId="14" xfId="6" applyNumberFormat="1" applyFont="1" applyFill="1" applyBorder="1">
      <alignment vertical="top"/>
    </xf>
    <xf numFmtId="37" fontId="3" fillId="0" borderId="14" xfId="5" quotePrefix="1" applyNumberFormat="1" applyFont="1" applyFill="1" applyBorder="1"/>
    <xf numFmtId="37" fontId="3" fillId="0" borderId="0" xfId="6" quotePrefix="1" applyNumberFormat="1" applyFont="1" applyFill="1" applyBorder="1">
      <alignment vertical="top"/>
    </xf>
    <xf numFmtId="15" fontId="4" fillId="0" borderId="0" xfId="5" applyNumberFormat="1" applyFont="1" applyFill="1"/>
    <xf numFmtId="10" fontId="11" fillId="0" borderId="20" xfId="13" applyNumberFormat="1" applyFont="1" applyFill="1" applyBorder="1" applyAlignment="1">
      <alignment horizontal="center"/>
    </xf>
    <xf numFmtId="0" fontId="4" fillId="0" borderId="10" xfId="0" applyFont="1" applyBorder="1" applyAlignment="1">
      <alignment horizontal="center" wrapText="1"/>
    </xf>
    <xf numFmtId="0" fontId="14" fillId="0" borderId="15" xfId="0" applyFont="1" applyBorder="1" applyAlignment="1">
      <alignment horizontal="center" wrapText="1"/>
    </xf>
    <xf numFmtId="37" fontId="11" fillId="0" borderId="0" xfId="0" applyNumberFormat="1" applyFont="1" applyAlignment="1" applyProtection="1">
      <alignment horizontal="left" wrapText="1"/>
    </xf>
    <xf numFmtId="0" fontId="14" fillId="0" borderId="0" xfId="0" applyFont="1" applyAlignment="1">
      <alignment wrapText="1"/>
    </xf>
    <xf numFmtId="0" fontId="11" fillId="0" borderId="0" xfId="0" applyFont="1" applyBorder="1" applyAlignment="1">
      <alignment wrapText="1"/>
    </xf>
    <xf numFmtId="0" fontId="12" fillId="0" borderId="0" xfId="0" applyFont="1" applyAlignment="1">
      <alignment wrapText="1"/>
    </xf>
  </cellXfs>
  <cellStyles count="17">
    <cellStyle name="Comma" xfId="1" builtinId="3"/>
    <cellStyle name="Comma 10 2" xfId="14"/>
    <cellStyle name="Currency" xfId="2" builtinId="4"/>
    <cellStyle name="Normal" xfId="0" builtinId="0"/>
    <cellStyle name="Normal 147" xfId="11"/>
    <cellStyle name="Normal 43" xfId="10"/>
    <cellStyle name="Normal_186312" xfId="15"/>
    <cellStyle name="Normal_186365" xfId="8"/>
    <cellStyle name="Normal_191432" xfId="9"/>
    <cellStyle name="Normal_4th quarter corrections with staff expanded" xfId="7"/>
    <cellStyle name="Normal_4th quarter corrections with staff expanded 2 3" xfId="12"/>
    <cellStyle name="Normal_4th quarter corrections with staff expanded 3" xfId="16"/>
    <cellStyle name="Normal_Book3" xfId="4"/>
    <cellStyle name="Normal_Deferred Accounts Summary 02qtr06" xfId="5"/>
    <cellStyle name="Normal_oregon technical incr for August 2002 filing" xfId="6"/>
    <cellStyle name="Percent" xfId="3" builtinId="5"/>
    <cellStyle name="Percent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7/Rate%20Development/NWN%202017-18%20Washington%20PGA%20rate%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17/Rate%20Development/NWN%202017-18%20Washington%20PGA%20summary%20effects%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vg Bill by RS"/>
      <sheetName val="Rates in summary"/>
      <sheetName val="Rates in detail"/>
      <sheetName val="Temporaries"/>
      <sheetName val="Allocation equal ¢ per therm"/>
      <sheetName val="Allocation = % of margin"/>
      <sheetName val="Inputs for FCST MGN"/>
      <sheetName val="Amortization"/>
      <sheetName val="Rates for MAS GS"/>
      <sheetName val="Cover"/>
      <sheetName val="WA Index"/>
      <sheetName val="F Goldenrod"/>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BREAK"/>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4.3720000000000002E-2</v>
          </cell>
        </row>
        <row r="34">
          <cell r="C34" t="str">
            <v>Temporary Increments</v>
          </cell>
        </row>
        <row r="42">
          <cell r="B42">
            <v>1847776</v>
          </cell>
          <cell r="C42" t="str">
            <v>R&amp;C Energy Efficiency Programs</v>
          </cell>
        </row>
      </sheetData>
      <sheetData sheetId="2">
        <row r="1">
          <cell r="A1" t="str">
            <v>NW Natural</v>
          </cell>
        </row>
        <row r="2">
          <cell r="A2" t="str">
            <v>Rates &amp; Regulatory Affairs</v>
          </cell>
        </row>
        <row r="3">
          <cell r="A3" t="str">
            <v>2017-2018 PGA Filing - Washington: September Filing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4A PGA"/>
      <sheetName val="15-6 R&amp;C Eng. Effic."/>
      <sheetName val="15-7 GREAT &amp; WA-LIEE"/>
      <sheetName val="15-8 Sch. 201 &amp; 203"/>
      <sheetName val="15-9 Combined"/>
    </sheetNames>
    <sheetDataSet>
      <sheetData sheetId="0"/>
      <sheetData sheetId="1"/>
      <sheetData sheetId="2"/>
      <sheetData sheetId="3"/>
      <sheetData sheetId="4">
        <row r="32">
          <cell r="B32" t="str">
            <v>2016 Washington CBR Normalized Total Revenues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topLeftCell="E1" zoomScaleNormal="100" workbookViewId="0">
      <selection activeCell="O4" sqref="O4"/>
    </sheetView>
  </sheetViews>
  <sheetFormatPr defaultColWidth="9.109375" defaultRowHeight="14.4" x14ac:dyDescent="0.3"/>
  <cols>
    <col min="1" max="3" width="9.109375" style="162"/>
    <col min="4" max="4" width="13.33203125" style="162" bestFit="1" customWidth="1"/>
    <col min="5" max="5" width="10.6640625" style="162" bestFit="1" customWidth="1"/>
    <col min="6" max="6" width="13.44140625" style="162" bestFit="1" customWidth="1"/>
    <col min="7" max="7" width="15.109375" style="162" bestFit="1" customWidth="1"/>
    <col min="8" max="8" width="8.88671875" style="162" bestFit="1" customWidth="1"/>
    <col min="9" max="9" width="13.88671875" style="162" bestFit="1" customWidth="1"/>
    <col min="10" max="10" width="10.88671875" style="162" bestFit="1" customWidth="1"/>
    <col min="11" max="11" width="9.6640625" style="162" bestFit="1" customWidth="1"/>
    <col min="12" max="12" width="15.6640625" style="162" bestFit="1" customWidth="1"/>
    <col min="13" max="13" width="25" style="162" bestFit="1" customWidth="1"/>
    <col min="14" max="14" width="11.88671875" style="162" bestFit="1" customWidth="1"/>
    <col min="15" max="15" width="28.5546875" style="162" bestFit="1" customWidth="1"/>
    <col min="16" max="16" width="9.33203125" style="162" bestFit="1" customWidth="1"/>
    <col min="17" max="16384" width="9.109375" style="162"/>
  </cols>
  <sheetData>
    <row r="1" spans="1:16" x14ac:dyDescent="0.3">
      <c r="A1" s="1" t="str">
        <f>+'[1]Washington volumes'!A1</f>
        <v>NW Natural</v>
      </c>
      <c r="B1" s="2"/>
      <c r="C1" s="2"/>
      <c r="D1" s="2"/>
      <c r="E1" s="2"/>
      <c r="F1" s="2"/>
      <c r="G1" s="2"/>
      <c r="H1" s="2"/>
      <c r="I1" s="2"/>
      <c r="J1" s="2"/>
      <c r="K1" s="2"/>
      <c r="L1" s="2"/>
      <c r="M1" s="2"/>
      <c r="N1" s="2"/>
      <c r="O1" s="2" t="s">
        <v>201</v>
      </c>
      <c r="P1" s="3"/>
    </row>
    <row r="2" spans="1:16" x14ac:dyDescent="0.3">
      <c r="A2" s="1" t="str">
        <f>+'[1]Washington volumes'!A2</f>
        <v>Rates &amp; Regulatory Affairs</v>
      </c>
      <c r="B2" s="2"/>
      <c r="C2" s="2"/>
      <c r="D2" s="2"/>
      <c r="E2" s="2"/>
      <c r="F2" s="2"/>
      <c r="G2" s="2"/>
      <c r="H2" s="2"/>
      <c r="I2" s="2"/>
      <c r="J2" s="2"/>
      <c r="K2" s="2"/>
      <c r="L2" s="2"/>
      <c r="M2" s="2"/>
      <c r="N2" s="2"/>
      <c r="O2" s="2" t="s">
        <v>202</v>
      </c>
      <c r="P2" s="3"/>
    </row>
    <row r="3" spans="1:16" x14ac:dyDescent="0.3">
      <c r="A3" s="1" t="str">
        <f>+'[1]Washington volumes'!A3</f>
        <v>2017-2018 PGA Filing - Washington: September Filing</v>
      </c>
      <c r="B3" s="2"/>
      <c r="C3" s="2"/>
      <c r="D3" s="2"/>
      <c r="E3" s="2"/>
      <c r="F3" s="2"/>
      <c r="G3" s="2"/>
      <c r="H3" s="2"/>
      <c r="I3" s="2"/>
      <c r="J3" s="2"/>
      <c r="K3" s="2"/>
      <c r="L3" s="2"/>
      <c r="M3" s="2"/>
      <c r="N3" s="81"/>
      <c r="O3" s="2"/>
      <c r="P3" s="3"/>
    </row>
    <row r="4" spans="1:16" x14ac:dyDescent="0.3">
      <c r="A4" s="1" t="s">
        <v>0</v>
      </c>
      <c r="B4" s="2"/>
      <c r="C4" s="2"/>
      <c r="D4" s="2"/>
      <c r="E4" s="2"/>
      <c r="F4" s="2"/>
      <c r="G4" s="2"/>
      <c r="H4" s="2"/>
      <c r="I4" s="2"/>
      <c r="J4" s="2"/>
      <c r="K4" s="2"/>
      <c r="L4" s="2"/>
      <c r="M4" s="2"/>
      <c r="N4" s="81"/>
      <c r="O4" s="2"/>
      <c r="P4" s="3"/>
    </row>
    <row r="5" spans="1:16" x14ac:dyDescent="0.3">
      <c r="A5" s="4"/>
      <c r="B5" s="2"/>
      <c r="C5" s="2"/>
      <c r="D5" s="2"/>
      <c r="E5" s="2"/>
      <c r="F5" s="2"/>
      <c r="G5" s="2"/>
      <c r="H5" s="2"/>
      <c r="I5" s="2"/>
      <c r="J5" s="2"/>
      <c r="K5" s="2"/>
      <c r="L5" s="2"/>
      <c r="M5" s="2"/>
      <c r="N5" s="2"/>
      <c r="O5" s="2"/>
      <c r="P5" s="3"/>
    </row>
    <row r="6" spans="1:16" x14ac:dyDescent="0.3">
      <c r="A6" s="273"/>
      <c r="B6" s="274"/>
      <c r="C6" s="274"/>
      <c r="D6" s="274"/>
      <c r="E6" s="5"/>
      <c r="F6" s="2"/>
      <c r="G6" s="2"/>
      <c r="H6" s="6"/>
      <c r="I6" s="2"/>
      <c r="J6" s="6"/>
      <c r="K6" s="2"/>
      <c r="L6" s="2"/>
      <c r="M6" s="2"/>
      <c r="N6" s="8"/>
      <c r="O6" s="2"/>
      <c r="P6" s="3"/>
    </row>
    <row r="7" spans="1:16" ht="15" thickBot="1" x14ac:dyDescent="0.35">
      <c r="A7" s="7">
        <v>1</v>
      </c>
      <c r="B7" s="2"/>
      <c r="C7" s="2"/>
      <c r="D7" s="8"/>
      <c r="E7" s="8" t="s">
        <v>1</v>
      </c>
      <c r="F7" s="8" t="s">
        <v>2</v>
      </c>
      <c r="G7" s="8" t="s">
        <v>3</v>
      </c>
      <c r="H7" s="9"/>
      <c r="I7" s="8"/>
      <c r="J7" s="9"/>
      <c r="K7" s="8"/>
      <c r="L7" s="8"/>
      <c r="M7" s="2"/>
      <c r="N7" s="10" t="str">
        <f>+[1]Inputs!C42</f>
        <v>R&amp;C Energy Efficiency Programs</v>
      </c>
      <c r="O7" s="11"/>
      <c r="P7" s="12"/>
    </row>
    <row r="8" spans="1:16" ht="15" thickBot="1" x14ac:dyDescent="0.35">
      <c r="A8" s="7">
        <f t="shared" ref="A8:A71" si="0">+A7+1</f>
        <v>2</v>
      </c>
      <c r="B8" s="2"/>
      <c r="C8" s="2"/>
      <c r="D8" s="8" t="s">
        <v>4</v>
      </c>
      <c r="E8" s="8" t="s">
        <v>5</v>
      </c>
      <c r="F8" s="8" t="s">
        <v>6</v>
      </c>
      <c r="G8" s="8" t="s">
        <v>7</v>
      </c>
      <c r="H8" s="9"/>
      <c r="I8" s="8"/>
      <c r="J8" s="9"/>
      <c r="K8" s="8"/>
      <c r="L8" s="8"/>
      <c r="M8" s="13" t="s">
        <v>8</v>
      </c>
      <c r="N8" s="14">
        <f>+[1]Inputs!B42</f>
        <v>1847776</v>
      </c>
      <c r="O8" s="15" t="str">
        <f>+[1]Inputs!C34</f>
        <v>Temporary Increments</v>
      </c>
      <c r="P8" s="16"/>
    </row>
    <row r="9" spans="1:16" ht="15" thickBot="1" x14ac:dyDescent="0.35">
      <c r="A9" s="7">
        <f t="shared" si="0"/>
        <v>3</v>
      </c>
      <c r="B9" s="2"/>
      <c r="C9" s="2"/>
      <c r="D9" s="8" t="s">
        <v>9</v>
      </c>
      <c r="E9" s="8" t="s">
        <v>10</v>
      </c>
      <c r="F9" s="8" t="s">
        <v>10</v>
      </c>
      <c r="G9" s="8" t="s">
        <v>11</v>
      </c>
      <c r="H9" s="9" t="s">
        <v>12</v>
      </c>
      <c r="I9" s="8" t="s">
        <v>13</v>
      </c>
      <c r="J9" s="17" t="s">
        <v>14</v>
      </c>
      <c r="K9" s="8"/>
      <c r="L9" s="9" t="s">
        <v>15</v>
      </c>
      <c r="M9" s="13" t="s">
        <v>16</v>
      </c>
      <c r="N9" s="18">
        <f>+revsens</f>
        <v>4.3720000000000002E-2</v>
      </c>
      <c r="O9" s="19" t="s">
        <v>17</v>
      </c>
      <c r="P9" s="20"/>
    </row>
    <row r="10" spans="1:16" ht="15" thickBot="1" x14ac:dyDescent="0.35">
      <c r="A10" s="7">
        <f t="shared" si="0"/>
        <v>4</v>
      </c>
      <c r="B10" s="2"/>
      <c r="C10" s="2"/>
      <c r="D10" s="21" t="s">
        <v>18</v>
      </c>
      <c r="E10" s="21" t="s">
        <v>19</v>
      </c>
      <c r="F10" s="21" t="s">
        <v>20</v>
      </c>
      <c r="G10" s="21" t="s">
        <v>19</v>
      </c>
      <c r="H10" s="22" t="s">
        <v>21</v>
      </c>
      <c r="I10" s="21" t="s">
        <v>22</v>
      </c>
      <c r="J10" s="22" t="s">
        <v>23</v>
      </c>
      <c r="K10" s="21" t="s">
        <v>24</v>
      </c>
      <c r="L10" s="22" t="s">
        <v>22</v>
      </c>
      <c r="M10" s="23" t="s">
        <v>25</v>
      </c>
      <c r="N10" s="24">
        <f>IF(N9&lt;&gt;"N/A",ROUND(+N8/(1-N9),0),N8)</f>
        <v>1932254</v>
      </c>
      <c r="O10" s="25" t="s">
        <v>26</v>
      </c>
      <c r="P10" s="26"/>
    </row>
    <row r="11" spans="1:16" x14ac:dyDescent="0.3">
      <c r="A11" s="7">
        <f t="shared" si="0"/>
        <v>5</v>
      </c>
      <c r="B11" s="2"/>
      <c r="C11" s="2"/>
      <c r="D11" s="27"/>
      <c r="E11" s="27"/>
      <c r="F11" s="27"/>
      <c r="G11" s="27"/>
      <c r="H11" s="9" t="s">
        <v>27</v>
      </c>
      <c r="I11" s="27"/>
      <c r="J11" s="9"/>
      <c r="K11" s="27"/>
      <c r="L11" s="291" t="s">
        <v>28</v>
      </c>
      <c r="M11" s="28"/>
      <c r="N11" s="29" t="s">
        <v>29</v>
      </c>
      <c r="O11" s="7" t="s">
        <v>30</v>
      </c>
      <c r="P11" s="30" t="s">
        <v>31</v>
      </c>
    </row>
    <row r="12" spans="1:16" x14ac:dyDescent="0.3">
      <c r="A12" s="7">
        <f t="shared" si="0"/>
        <v>6</v>
      </c>
      <c r="B12" s="31" t="s">
        <v>32</v>
      </c>
      <c r="C12" s="32" t="s">
        <v>33</v>
      </c>
      <c r="D12" s="33" t="s">
        <v>34</v>
      </c>
      <c r="E12" s="34" t="s">
        <v>35</v>
      </c>
      <c r="F12" s="34" t="s">
        <v>36</v>
      </c>
      <c r="G12" s="34" t="s">
        <v>37</v>
      </c>
      <c r="H12" s="34" t="s">
        <v>38</v>
      </c>
      <c r="I12" s="34" t="s">
        <v>39</v>
      </c>
      <c r="J12" s="34" t="s">
        <v>40</v>
      </c>
      <c r="K12" s="33" t="s">
        <v>41</v>
      </c>
      <c r="L12" s="292"/>
      <c r="M12" s="35"/>
      <c r="N12" s="36" t="s">
        <v>42</v>
      </c>
      <c r="O12" s="33" t="s">
        <v>43</v>
      </c>
      <c r="P12" s="37" t="s">
        <v>44</v>
      </c>
    </row>
    <row r="13" spans="1:16" x14ac:dyDescent="0.3">
      <c r="A13" s="7">
        <f t="shared" si="0"/>
        <v>7</v>
      </c>
      <c r="B13" s="38" t="s">
        <v>45</v>
      </c>
      <c r="C13" s="39"/>
      <c r="D13" s="40">
        <v>185450.6</v>
      </c>
      <c r="E13" s="41">
        <v>1.1234799999999998</v>
      </c>
      <c r="F13" s="41">
        <v>0.41759000000000002</v>
      </c>
      <c r="G13" s="41">
        <v>2.1409999999999998E-2</v>
      </c>
      <c r="H13" s="41">
        <v>0.68447999999999976</v>
      </c>
      <c r="I13" s="42">
        <v>126937</v>
      </c>
      <c r="J13" s="43">
        <v>3.47</v>
      </c>
      <c r="K13" s="40">
        <v>836</v>
      </c>
      <c r="L13" s="44">
        <v>161748</v>
      </c>
      <c r="M13" s="45"/>
      <c r="N13" s="275">
        <v>1</v>
      </c>
      <c r="O13" s="40">
        <v>8806</v>
      </c>
      <c r="P13" s="46">
        <v>4.7480000000000001E-2</v>
      </c>
    </row>
    <row r="14" spans="1:16" x14ac:dyDescent="0.3">
      <c r="A14" s="7">
        <f t="shared" si="0"/>
        <v>8</v>
      </c>
      <c r="B14" s="38" t="s">
        <v>46</v>
      </c>
      <c r="C14" s="39"/>
      <c r="D14" s="40">
        <v>29900.799999999999</v>
      </c>
      <c r="E14" s="47">
        <v>1.1149199999999997</v>
      </c>
      <c r="F14" s="47">
        <v>0.41759000000000002</v>
      </c>
      <c r="G14" s="47">
        <v>1.3260000000000001E-2</v>
      </c>
      <c r="H14" s="47">
        <v>0.68406999999999962</v>
      </c>
      <c r="I14" s="44">
        <v>20454</v>
      </c>
      <c r="J14" s="48">
        <v>3.47</v>
      </c>
      <c r="K14" s="40">
        <v>38</v>
      </c>
      <c r="L14" s="44">
        <v>22036</v>
      </c>
      <c r="M14" s="45"/>
      <c r="N14" s="275">
        <v>1</v>
      </c>
      <c r="O14" s="40">
        <v>1200</v>
      </c>
      <c r="P14" s="46">
        <v>4.0129999999999999E-2</v>
      </c>
    </row>
    <row r="15" spans="1:16" x14ac:dyDescent="0.3">
      <c r="A15" s="7">
        <f t="shared" si="0"/>
        <v>9</v>
      </c>
      <c r="B15" s="38" t="s">
        <v>47</v>
      </c>
      <c r="C15" s="39"/>
      <c r="D15" s="40">
        <v>46288430.200000003</v>
      </c>
      <c r="E15" s="47">
        <v>0.83246999999999971</v>
      </c>
      <c r="F15" s="47">
        <v>0.41759000000000002</v>
      </c>
      <c r="G15" s="47">
        <v>3.4000000000000002E-4</v>
      </c>
      <c r="H15" s="47">
        <v>0.41453999999999969</v>
      </c>
      <c r="I15" s="44">
        <v>19188406</v>
      </c>
      <c r="J15" s="48">
        <v>7</v>
      </c>
      <c r="K15" s="40">
        <v>72820</v>
      </c>
      <c r="L15" s="44">
        <v>25305286</v>
      </c>
      <c r="M15" s="45"/>
      <c r="N15" s="275">
        <v>1</v>
      </c>
      <c r="O15" s="40">
        <v>1377709</v>
      </c>
      <c r="P15" s="46">
        <v>2.9760000000000002E-2</v>
      </c>
    </row>
    <row r="16" spans="1:16" x14ac:dyDescent="0.3">
      <c r="A16" s="7">
        <f t="shared" si="0"/>
        <v>10</v>
      </c>
      <c r="B16" s="38" t="s">
        <v>48</v>
      </c>
      <c r="C16" s="39"/>
      <c r="D16" s="40">
        <v>17409108</v>
      </c>
      <c r="E16" s="47">
        <v>0.83216000000000012</v>
      </c>
      <c r="F16" s="47">
        <v>0.41759000000000002</v>
      </c>
      <c r="G16" s="47">
        <v>-4.0099999999999997E-3</v>
      </c>
      <c r="H16" s="47">
        <v>0.41858000000000012</v>
      </c>
      <c r="I16" s="44">
        <v>7287104</v>
      </c>
      <c r="J16" s="48">
        <v>15</v>
      </c>
      <c r="K16" s="40">
        <v>5857</v>
      </c>
      <c r="L16" s="44">
        <v>8341364</v>
      </c>
      <c r="M16" s="45"/>
      <c r="N16" s="275">
        <v>1</v>
      </c>
      <c r="O16" s="40">
        <v>454133</v>
      </c>
      <c r="P16" s="46">
        <v>2.6089999999999999E-2</v>
      </c>
    </row>
    <row r="17" spans="1:16" x14ac:dyDescent="0.3">
      <c r="A17" s="7">
        <f t="shared" si="0"/>
        <v>11</v>
      </c>
      <c r="B17" s="38" t="s">
        <v>49</v>
      </c>
      <c r="C17" s="39"/>
      <c r="D17" s="40">
        <v>441901</v>
      </c>
      <c r="E17" s="47">
        <v>0.80673999999999946</v>
      </c>
      <c r="F17" s="47">
        <v>0.41759000000000002</v>
      </c>
      <c r="G17" s="47">
        <v>-2.93E-2</v>
      </c>
      <c r="H17" s="47">
        <v>0.41844999999999943</v>
      </c>
      <c r="I17" s="44">
        <v>184913</v>
      </c>
      <c r="J17" s="48">
        <v>15</v>
      </c>
      <c r="K17" s="40">
        <v>26</v>
      </c>
      <c r="L17" s="44">
        <v>189593</v>
      </c>
      <c r="M17" s="45"/>
      <c r="N17" s="275">
        <v>0</v>
      </c>
      <c r="O17" s="40">
        <v>0</v>
      </c>
      <c r="P17" s="46">
        <v>0</v>
      </c>
    </row>
    <row r="18" spans="1:16" x14ac:dyDescent="0.3">
      <c r="A18" s="7">
        <f t="shared" si="0"/>
        <v>12</v>
      </c>
      <c r="B18" s="49">
        <v>27</v>
      </c>
      <c r="C18" s="50"/>
      <c r="D18" s="40">
        <v>421152.2</v>
      </c>
      <c r="E18" s="47">
        <v>0.66168999999999978</v>
      </c>
      <c r="F18" s="47">
        <v>0.41759000000000002</v>
      </c>
      <c r="G18" s="47">
        <v>-1.0100000000000001E-2</v>
      </c>
      <c r="H18" s="47">
        <v>0.25419999999999976</v>
      </c>
      <c r="I18" s="44">
        <v>107057</v>
      </c>
      <c r="J18" s="48">
        <v>6</v>
      </c>
      <c r="K18" s="40">
        <v>717</v>
      </c>
      <c r="L18" s="44">
        <v>158681</v>
      </c>
      <c r="M18" s="45"/>
      <c r="N18" s="275">
        <v>1</v>
      </c>
      <c r="O18" s="40">
        <v>8639</v>
      </c>
      <c r="P18" s="46">
        <v>2.051E-2</v>
      </c>
    </row>
    <row r="19" spans="1:16" x14ac:dyDescent="0.3">
      <c r="A19" s="7">
        <f t="shared" si="0"/>
        <v>13</v>
      </c>
      <c r="B19" s="51" t="s">
        <v>50</v>
      </c>
      <c r="C19" s="52" t="s">
        <v>51</v>
      </c>
      <c r="D19" s="53">
        <v>1686868.2</v>
      </c>
      <c r="E19" s="54">
        <v>0.58449000000000029</v>
      </c>
      <c r="F19" s="54">
        <v>0.29379</v>
      </c>
      <c r="G19" s="54">
        <v>-1.0939999999999998E-2</v>
      </c>
      <c r="H19" s="54">
        <v>0.3016400000000003</v>
      </c>
      <c r="I19" s="55">
        <v>960675</v>
      </c>
      <c r="J19" s="56">
        <v>250</v>
      </c>
      <c r="K19" s="53">
        <v>84</v>
      </c>
      <c r="L19" s="55">
        <v>1212675</v>
      </c>
      <c r="M19" s="57"/>
      <c r="N19" s="276">
        <v>1</v>
      </c>
      <c r="O19" s="58">
        <v>66022</v>
      </c>
      <c r="P19" s="59">
        <v>2.0729999999999998E-2</v>
      </c>
    </row>
    <row r="20" spans="1:16" x14ac:dyDescent="0.3">
      <c r="A20" s="7">
        <f t="shared" si="0"/>
        <v>14</v>
      </c>
      <c r="B20" s="49"/>
      <c r="C20" s="60" t="s">
        <v>52</v>
      </c>
      <c r="D20" s="40">
        <v>1700017.3</v>
      </c>
      <c r="E20" s="47">
        <v>0.54572999999999983</v>
      </c>
      <c r="F20" s="47">
        <v>0.29379</v>
      </c>
      <c r="G20" s="47">
        <v>-1.3849999999999998E-2</v>
      </c>
      <c r="H20" s="47">
        <v>0.2657899999999998</v>
      </c>
      <c r="I20" s="44"/>
      <c r="J20" s="48"/>
      <c r="K20" s="40"/>
      <c r="L20" s="44"/>
      <c r="M20" s="45"/>
      <c r="N20" s="275">
        <v>1</v>
      </c>
      <c r="O20" s="40"/>
      <c r="P20" s="46">
        <v>1.8270000000000002E-2</v>
      </c>
    </row>
    <row r="21" spans="1:16" x14ac:dyDescent="0.3">
      <c r="A21" s="7">
        <f t="shared" si="0"/>
        <v>15</v>
      </c>
      <c r="B21" s="51" t="s">
        <v>53</v>
      </c>
      <c r="C21" s="52" t="s">
        <v>51</v>
      </c>
      <c r="D21" s="53">
        <v>0</v>
      </c>
      <c r="E21" s="54">
        <v>0.59213999999999989</v>
      </c>
      <c r="F21" s="54">
        <v>0.29379</v>
      </c>
      <c r="G21" s="54">
        <v>-3.0600000000000002E-3</v>
      </c>
      <c r="H21" s="54">
        <v>0.3014099999999999</v>
      </c>
      <c r="I21" s="55">
        <v>0</v>
      </c>
      <c r="J21" s="56">
        <v>250</v>
      </c>
      <c r="K21" s="53">
        <v>0</v>
      </c>
      <c r="L21" s="55">
        <v>0</v>
      </c>
      <c r="M21" s="57"/>
      <c r="N21" s="276">
        <v>1</v>
      </c>
      <c r="O21" s="58">
        <v>0</v>
      </c>
      <c r="P21" s="59">
        <v>1.942E-2</v>
      </c>
    </row>
    <row r="22" spans="1:16" x14ac:dyDescent="0.3">
      <c r="A22" s="7">
        <f t="shared" si="0"/>
        <v>16</v>
      </c>
      <c r="B22" s="49"/>
      <c r="C22" s="60" t="s">
        <v>52</v>
      </c>
      <c r="D22" s="40">
        <v>0</v>
      </c>
      <c r="E22" s="47">
        <v>0.55348999999999982</v>
      </c>
      <c r="F22" s="47">
        <v>0.29379</v>
      </c>
      <c r="G22" s="47">
        <v>-5.8600000000000006E-3</v>
      </c>
      <c r="H22" s="47">
        <v>0.2655599999999998</v>
      </c>
      <c r="I22" s="44"/>
      <c r="J22" s="48"/>
      <c r="K22" s="40"/>
      <c r="L22" s="44"/>
      <c r="M22" s="45"/>
      <c r="N22" s="275">
        <v>1</v>
      </c>
      <c r="O22" s="40"/>
      <c r="P22" s="46">
        <v>1.711E-2</v>
      </c>
    </row>
    <row r="23" spans="1:16" x14ac:dyDescent="0.3">
      <c r="A23" s="7">
        <f t="shared" si="0"/>
        <v>17</v>
      </c>
      <c r="B23" s="51" t="s">
        <v>54</v>
      </c>
      <c r="C23" s="52" t="s">
        <v>51</v>
      </c>
      <c r="D23" s="53">
        <v>374368</v>
      </c>
      <c r="E23" s="54">
        <v>0.30076999999999998</v>
      </c>
      <c r="F23" s="54">
        <v>0</v>
      </c>
      <c r="G23" s="54">
        <v>0</v>
      </c>
      <c r="H23" s="54">
        <v>0.30076999999999998</v>
      </c>
      <c r="I23" s="55">
        <v>271814</v>
      </c>
      <c r="J23" s="56">
        <v>500</v>
      </c>
      <c r="K23" s="53">
        <v>17</v>
      </c>
      <c r="L23" s="61">
        <v>373814</v>
      </c>
      <c r="M23" s="57"/>
      <c r="N23" s="276">
        <v>0</v>
      </c>
      <c r="O23" s="58">
        <v>0</v>
      </c>
      <c r="P23" s="59">
        <v>0</v>
      </c>
    </row>
    <row r="24" spans="1:16" x14ac:dyDescent="0.3">
      <c r="A24" s="7">
        <f t="shared" si="0"/>
        <v>18</v>
      </c>
      <c r="B24" s="49"/>
      <c r="C24" s="60" t="s">
        <v>52</v>
      </c>
      <c r="D24" s="40">
        <v>600813</v>
      </c>
      <c r="E24" s="47">
        <v>0.26500000000000001</v>
      </c>
      <c r="F24" s="47">
        <v>0</v>
      </c>
      <c r="G24" s="47">
        <v>0</v>
      </c>
      <c r="H24" s="47">
        <v>0.26500000000000001</v>
      </c>
      <c r="I24" s="44"/>
      <c r="J24" s="48"/>
      <c r="K24" s="40"/>
      <c r="L24" s="44"/>
      <c r="M24" s="45"/>
      <c r="N24" s="275">
        <v>0</v>
      </c>
      <c r="O24" s="40"/>
      <c r="P24" s="46">
        <v>0</v>
      </c>
    </row>
    <row r="25" spans="1:16" x14ac:dyDescent="0.3">
      <c r="A25" s="7">
        <f t="shared" si="0"/>
        <v>19</v>
      </c>
      <c r="B25" s="51" t="s">
        <v>55</v>
      </c>
      <c r="C25" s="52" t="s">
        <v>51</v>
      </c>
      <c r="D25" s="53">
        <v>251387</v>
      </c>
      <c r="E25" s="54">
        <v>0.56538000000000022</v>
      </c>
      <c r="F25" s="54">
        <v>0.29379</v>
      </c>
      <c r="G25" s="54">
        <v>-3.0089999999999999E-2</v>
      </c>
      <c r="H25" s="54">
        <v>0.30168000000000023</v>
      </c>
      <c r="I25" s="55">
        <v>153412</v>
      </c>
      <c r="J25" s="56">
        <v>250</v>
      </c>
      <c r="K25" s="53">
        <v>14</v>
      </c>
      <c r="L25" s="55">
        <v>195412</v>
      </c>
      <c r="M25" s="57"/>
      <c r="N25" s="276">
        <v>0</v>
      </c>
      <c r="O25" s="58">
        <v>0</v>
      </c>
      <c r="P25" s="59">
        <v>0</v>
      </c>
    </row>
    <row r="26" spans="1:16" x14ac:dyDescent="0.3">
      <c r="A26" s="7">
        <f t="shared" si="0"/>
        <v>20</v>
      </c>
      <c r="B26" s="49"/>
      <c r="C26" s="60" t="s">
        <v>52</v>
      </c>
      <c r="D26" s="40">
        <v>291828</v>
      </c>
      <c r="E26" s="47">
        <v>0.52887999999999991</v>
      </c>
      <c r="F26" s="47">
        <v>0.29379</v>
      </c>
      <c r="G26" s="47">
        <v>-3.073E-2</v>
      </c>
      <c r="H26" s="47">
        <v>0.26581999999999989</v>
      </c>
      <c r="I26" s="44"/>
      <c r="J26" s="48"/>
      <c r="K26" s="40"/>
      <c r="L26" s="44"/>
      <c r="M26" s="45"/>
      <c r="N26" s="275">
        <v>0</v>
      </c>
      <c r="O26" s="40"/>
      <c r="P26" s="46">
        <v>0</v>
      </c>
    </row>
    <row r="27" spans="1:16" x14ac:dyDescent="0.3">
      <c r="A27" s="7">
        <f t="shared" si="0"/>
        <v>21</v>
      </c>
      <c r="B27" s="51" t="s">
        <v>56</v>
      </c>
      <c r="C27" s="52" t="s">
        <v>51</v>
      </c>
      <c r="D27" s="53">
        <v>0</v>
      </c>
      <c r="E27" s="54">
        <v>0.57388000000000006</v>
      </c>
      <c r="F27" s="54">
        <v>0.29379</v>
      </c>
      <c r="G27" s="54">
        <v>-2.1319999999999999E-2</v>
      </c>
      <c r="H27" s="54">
        <v>0.30141000000000007</v>
      </c>
      <c r="I27" s="55">
        <v>0</v>
      </c>
      <c r="J27" s="56">
        <v>250</v>
      </c>
      <c r="K27" s="53">
        <v>0</v>
      </c>
      <c r="L27" s="61">
        <v>0</v>
      </c>
      <c r="M27" s="57"/>
      <c r="N27" s="276">
        <v>0</v>
      </c>
      <c r="O27" s="58">
        <v>0</v>
      </c>
      <c r="P27" s="59">
        <v>0</v>
      </c>
    </row>
    <row r="28" spans="1:16" x14ac:dyDescent="0.3">
      <c r="A28" s="7">
        <f t="shared" si="0"/>
        <v>22</v>
      </c>
      <c r="B28" s="49"/>
      <c r="C28" s="60" t="s">
        <v>52</v>
      </c>
      <c r="D28" s="40">
        <v>0</v>
      </c>
      <c r="E28" s="47">
        <v>0.53739999999999988</v>
      </c>
      <c r="F28" s="47">
        <v>0.29379</v>
      </c>
      <c r="G28" s="47">
        <v>-2.1949999999999997E-2</v>
      </c>
      <c r="H28" s="47">
        <v>0.26555999999999991</v>
      </c>
      <c r="I28" s="44"/>
      <c r="J28" s="48"/>
      <c r="K28" s="40"/>
      <c r="L28" s="44"/>
      <c r="M28" s="45"/>
      <c r="N28" s="275">
        <v>0</v>
      </c>
      <c r="O28" s="40"/>
      <c r="P28" s="46">
        <v>0</v>
      </c>
    </row>
    <row r="29" spans="1:16" x14ac:dyDescent="0.3">
      <c r="A29" s="7">
        <f t="shared" si="0"/>
        <v>23</v>
      </c>
      <c r="B29" s="51" t="s">
        <v>57</v>
      </c>
      <c r="C29" s="52" t="s">
        <v>51</v>
      </c>
      <c r="D29" s="53">
        <v>460277.8</v>
      </c>
      <c r="E29" s="54">
        <v>0.39053999999999994</v>
      </c>
      <c r="F29" s="54">
        <v>0.29379</v>
      </c>
      <c r="G29" s="54">
        <v>-2.2019999999999998E-2</v>
      </c>
      <c r="H29" s="54">
        <v>0.11876999999999995</v>
      </c>
      <c r="I29" s="55">
        <v>80277</v>
      </c>
      <c r="J29" s="56">
        <v>1300</v>
      </c>
      <c r="K29" s="53">
        <v>6</v>
      </c>
      <c r="L29" s="55">
        <v>173877</v>
      </c>
      <c r="M29" s="57"/>
      <c r="N29" s="276">
        <v>1</v>
      </c>
      <c r="O29" s="62">
        <v>9466</v>
      </c>
      <c r="P29" s="63">
        <v>1.4E-2</v>
      </c>
    </row>
    <row r="30" spans="1:16" x14ac:dyDescent="0.3">
      <c r="A30" s="7">
        <f t="shared" si="0"/>
        <v>24</v>
      </c>
      <c r="B30" s="51"/>
      <c r="C30" s="52" t="s">
        <v>52</v>
      </c>
      <c r="D30" s="53">
        <v>215032.2</v>
      </c>
      <c r="E30" s="54">
        <v>0.3766899999999998</v>
      </c>
      <c r="F30" s="54">
        <v>0.29379</v>
      </c>
      <c r="G30" s="54">
        <v>-2.342E-2</v>
      </c>
      <c r="H30" s="54">
        <v>0.1063199999999998</v>
      </c>
      <c r="I30" s="64"/>
      <c r="J30" s="56"/>
      <c r="K30" s="53"/>
      <c r="L30" s="64"/>
      <c r="M30" s="57"/>
      <c r="N30" s="276">
        <v>1</v>
      </c>
      <c r="O30" s="53"/>
      <c r="P30" s="65">
        <v>1.2540000000000001E-2</v>
      </c>
    </row>
    <row r="31" spans="1:16" x14ac:dyDescent="0.3">
      <c r="A31" s="7">
        <f t="shared" si="0"/>
        <v>25</v>
      </c>
      <c r="B31" s="51"/>
      <c r="C31" s="52" t="s">
        <v>58</v>
      </c>
      <c r="D31" s="53">
        <v>33691.800000000003</v>
      </c>
      <c r="E31" s="54">
        <v>0.34909999999999991</v>
      </c>
      <c r="F31" s="54">
        <v>0.29379</v>
      </c>
      <c r="G31" s="54">
        <v>-2.623E-2</v>
      </c>
      <c r="H31" s="54">
        <v>8.1539999999999918E-2</v>
      </c>
      <c r="I31" s="64"/>
      <c r="J31" s="56"/>
      <c r="K31" s="53"/>
      <c r="L31" s="64"/>
      <c r="M31" s="57"/>
      <c r="N31" s="276">
        <v>1</v>
      </c>
      <c r="O31" s="53"/>
      <c r="P31" s="65">
        <v>9.6100000000000005E-3</v>
      </c>
    </row>
    <row r="32" spans="1:16" x14ac:dyDescent="0.3">
      <c r="A32" s="7">
        <f t="shared" si="0"/>
        <v>26</v>
      </c>
      <c r="B32" s="51"/>
      <c r="C32" s="52" t="s">
        <v>59</v>
      </c>
      <c r="D32" s="53">
        <v>0</v>
      </c>
      <c r="E32" s="54">
        <v>0.33095000000000019</v>
      </c>
      <c r="F32" s="54">
        <v>0.29379</v>
      </c>
      <c r="G32" s="54">
        <v>-2.8069999999999998E-2</v>
      </c>
      <c r="H32" s="54">
        <v>6.5230000000000191E-2</v>
      </c>
      <c r="I32" s="64"/>
      <c r="J32" s="56"/>
      <c r="K32" s="53"/>
      <c r="L32" s="64"/>
      <c r="M32" s="57"/>
      <c r="N32" s="276">
        <v>1</v>
      </c>
      <c r="O32" s="53"/>
      <c r="P32" s="65">
        <v>7.6899999999999998E-3</v>
      </c>
    </row>
    <row r="33" spans="1:16" x14ac:dyDescent="0.3">
      <c r="A33" s="7">
        <f t="shared" si="0"/>
        <v>27</v>
      </c>
      <c r="B33" s="51"/>
      <c r="C33" s="52" t="s">
        <v>60</v>
      </c>
      <c r="D33" s="53">
        <v>0</v>
      </c>
      <c r="E33" s="54">
        <v>0.30674999999999997</v>
      </c>
      <c r="F33" s="54">
        <v>0.29379</v>
      </c>
      <c r="G33" s="54">
        <v>-3.0519999999999999E-2</v>
      </c>
      <c r="H33" s="54">
        <v>4.347999999999997E-2</v>
      </c>
      <c r="I33" s="64"/>
      <c r="J33" s="56"/>
      <c r="K33" s="53"/>
      <c r="L33" s="64"/>
      <c r="M33" s="57"/>
      <c r="N33" s="276">
        <v>1</v>
      </c>
      <c r="O33" s="53"/>
      <c r="P33" s="65">
        <v>5.13E-3</v>
      </c>
    </row>
    <row r="34" spans="1:16" x14ac:dyDescent="0.3">
      <c r="A34" s="7">
        <f t="shared" si="0"/>
        <v>28</v>
      </c>
      <c r="B34" s="49"/>
      <c r="C34" s="60" t="s">
        <v>61</v>
      </c>
      <c r="D34" s="40">
        <v>0</v>
      </c>
      <c r="E34" s="47">
        <v>0.27649000000000001</v>
      </c>
      <c r="F34" s="47">
        <v>0.29379</v>
      </c>
      <c r="G34" s="47">
        <v>-3.3599999999999998E-2</v>
      </c>
      <c r="H34" s="47">
        <v>1.6300000000000016E-2</v>
      </c>
      <c r="I34" s="44"/>
      <c r="J34" s="48"/>
      <c r="K34" s="40"/>
      <c r="L34" s="44"/>
      <c r="M34" s="45"/>
      <c r="N34" s="275">
        <v>1</v>
      </c>
      <c r="O34" s="40"/>
      <c r="P34" s="46">
        <v>1.92E-3</v>
      </c>
    </row>
    <row r="35" spans="1:16" x14ac:dyDescent="0.3">
      <c r="A35" s="7">
        <f t="shared" si="0"/>
        <v>29</v>
      </c>
      <c r="B35" s="51" t="s">
        <v>62</v>
      </c>
      <c r="C35" s="52" t="s">
        <v>51</v>
      </c>
      <c r="D35" s="53">
        <v>988918</v>
      </c>
      <c r="E35" s="54">
        <v>0.37985999999999998</v>
      </c>
      <c r="F35" s="54">
        <v>0.29379</v>
      </c>
      <c r="G35" s="54">
        <v>-3.2640000000000002E-2</v>
      </c>
      <c r="H35" s="54">
        <v>0.11870999999999998</v>
      </c>
      <c r="I35" s="55">
        <v>199678</v>
      </c>
      <c r="J35" s="56">
        <v>1300</v>
      </c>
      <c r="K35" s="53">
        <v>12</v>
      </c>
      <c r="L35" s="55">
        <v>386878</v>
      </c>
      <c r="M35" s="57"/>
      <c r="N35" s="276">
        <v>0</v>
      </c>
      <c r="O35" s="62">
        <v>0</v>
      </c>
      <c r="P35" s="63">
        <v>0</v>
      </c>
    </row>
    <row r="36" spans="1:16" x14ac:dyDescent="0.3">
      <c r="A36" s="7">
        <f t="shared" si="0"/>
        <v>30</v>
      </c>
      <c r="B36" s="51"/>
      <c r="C36" s="52" t="s">
        <v>52</v>
      </c>
      <c r="D36" s="53">
        <v>709684</v>
      </c>
      <c r="E36" s="54">
        <v>0.36712000000000006</v>
      </c>
      <c r="F36" s="54">
        <v>0.29379</v>
      </c>
      <c r="G36" s="54">
        <v>-3.2930000000000001E-2</v>
      </c>
      <c r="H36" s="54">
        <v>0.10626000000000006</v>
      </c>
      <c r="I36" s="64"/>
      <c r="J36" s="56"/>
      <c r="K36" s="53"/>
      <c r="L36" s="64"/>
      <c r="M36" s="57"/>
      <c r="N36" s="276">
        <v>0</v>
      </c>
      <c r="O36" s="53"/>
      <c r="P36" s="65">
        <v>0</v>
      </c>
    </row>
    <row r="37" spans="1:16" x14ac:dyDescent="0.3">
      <c r="A37" s="7">
        <f t="shared" si="0"/>
        <v>31</v>
      </c>
      <c r="B37" s="51"/>
      <c r="C37" s="52" t="s">
        <v>58</v>
      </c>
      <c r="D37" s="53">
        <v>67540</v>
      </c>
      <c r="E37" s="54">
        <v>0.3417599999999999</v>
      </c>
      <c r="F37" s="54">
        <v>0.29379</v>
      </c>
      <c r="G37" s="54">
        <v>-3.3520000000000001E-2</v>
      </c>
      <c r="H37" s="54">
        <v>8.1489999999999896E-2</v>
      </c>
      <c r="I37" s="64"/>
      <c r="J37" s="56"/>
      <c r="K37" s="53"/>
      <c r="L37" s="64"/>
      <c r="M37" s="57"/>
      <c r="N37" s="276">
        <v>0</v>
      </c>
      <c r="O37" s="53"/>
      <c r="P37" s="65">
        <v>0</v>
      </c>
    </row>
    <row r="38" spans="1:16" x14ac:dyDescent="0.3">
      <c r="A38" s="7">
        <f t="shared" si="0"/>
        <v>32</v>
      </c>
      <c r="B38" s="51"/>
      <c r="C38" s="52" t="s">
        <v>59</v>
      </c>
      <c r="D38" s="53">
        <v>21000</v>
      </c>
      <c r="E38" s="54">
        <v>0.32508000000000009</v>
      </c>
      <c r="F38" s="54">
        <v>0.29379</v>
      </c>
      <c r="G38" s="54">
        <v>-3.39E-2</v>
      </c>
      <c r="H38" s="54">
        <v>6.5190000000000095E-2</v>
      </c>
      <c r="I38" s="64"/>
      <c r="J38" s="56"/>
      <c r="K38" s="53"/>
      <c r="L38" s="64"/>
      <c r="M38" s="57"/>
      <c r="N38" s="276">
        <v>0</v>
      </c>
      <c r="O38" s="53"/>
      <c r="P38" s="65">
        <v>0</v>
      </c>
    </row>
    <row r="39" spans="1:16" x14ac:dyDescent="0.3">
      <c r="A39" s="7">
        <f t="shared" si="0"/>
        <v>33</v>
      </c>
      <c r="B39" s="51"/>
      <c r="C39" s="52" t="s">
        <v>60</v>
      </c>
      <c r="D39" s="53">
        <v>0</v>
      </c>
      <c r="E39" s="54">
        <v>0.30284000000000016</v>
      </c>
      <c r="F39" s="54">
        <v>0.29379</v>
      </c>
      <c r="G39" s="54">
        <v>-3.4419999999999999E-2</v>
      </c>
      <c r="H39" s="54">
        <v>4.3470000000000168E-2</v>
      </c>
      <c r="I39" s="64"/>
      <c r="J39" s="56"/>
      <c r="K39" s="53"/>
      <c r="L39" s="64"/>
      <c r="M39" s="57"/>
      <c r="N39" s="276">
        <v>0</v>
      </c>
      <c r="O39" s="53"/>
      <c r="P39" s="65">
        <v>0</v>
      </c>
    </row>
    <row r="40" spans="1:16" x14ac:dyDescent="0.3">
      <c r="A40" s="7">
        <f t="shared" si="0"/>
        <v>34</v>
      </c>
      <c r="B40" s="49"/>
      <c r="C40" s="60" t="s">
        <v>61</v>
      </c>
      <c r="D40" s="40">
        <v>0</v>
      </c>
      <c r="E40" s="47">
        <v>0.27501999999999993</v>
      </c>
      <c r="F40" s="47">
        <v>0.29379</v>
      </c>
      <c r="G40" s="47">
        <v>-3.5060000000000001E-2</v>
      </c>
      <c r="H40" s="47">
        <v>1.6289999999999936E-2</v>
      </c>
      <c r="I40" s="44"/>
      <c r="J40" s="48"/>
      <c r="K40" s="40"/>
      <c r="L40" s="44"/>
      <c r="M40" s="45"/>
      <c r="N40" s="275">
        <v>0</v>
      </c>
      <c r="O40" s="40"/>
      <c r="P40" s="46">
        <v>0</v>
      </c>
    </row>
    <row r="41" spans="1:16" x14ac:dyDescent="0.3">
      <c r="A41" s="7">
        <f t="shared" si="0"/>
        <v>35</v>
      </c>
      <c r="B41" s="51" t="s">
        <v>63</v>
      </c>
      <c r="C41" s="52" t="s">
        <v>51</v>
      </c>
      <c r="D41" s="53">
        <v>1315288</v>
      </c>
      <c r="E41" s="54">
        <v>0.11817999999999999</v>
      </c>
      <c r="F41" s="54">
        <v>0</v>
      </c>
      <c r="G41" s="54">
        <v>0</v>
      </c>
      <c r="H41" s="54">
        <v>0.11817999999999999</v>
      </c>
      <c r="I41" s="55">
        <v>508752</v>
      </c>
      <c r="J41" s="56">
        <v>1550</v>
      </c>
      <c r="K41" s="53">
        <v>10</v>
      </c>
      <c r="L41" s="55">
        <v>694752</v>
      </c>
      <c r="M41" s="57"/>
      <c r="N41" s="276">
        <v>0</v>
      </c>
      <c r="O41" s="62">
        <v>0</v>
      </c>
      <c r="P41" s="63">
        <v>0</v>
      </c>
    </row>
    <row r="42" spans="1:16" x14ac:dyDescent="0.3">
      <c r="A42" s="7">
        <f t="shared" si="0"/>
        <v>36</v>
      </c>
      <c r="B42" s="51"/>
      <c r="C42" s="52" t="s">
        <v>52</v>
      </c>
      <c r="D42" s="53">
        <v>1569454</v>
      </c>
      <c r="E42" s="54">
        <v>0.10579</v>
      </c>
      <c r="F42" s="54">
        <v>0</v>
      </c>
      <c r="G42" s="54">
        <v>0</v>
      </c>
      <c r="H42" s="54">
        <v>0.10579</v>
      </c>
      <c r="I42" s="64"/>
      <c r="J42" s="56"/>
      <c r="K42" s="53"/>
      <c r="L42" s="64"/>
      <c r="M42" s="57"/>
      <c r="N42" s="276">
        <v>0</v>
      </c>
      <c r="O42" s="53"/>
      <c r="P42" s="65">
        <v>0</v>
      </c>
    </row>
    <row r="43" spans="1:16" x14ac:dyDescent="0.3">
      <c r="A43" s="7">
        <f t="shared" si="0"/>
        <v>37</v>
      </c>
      <c r="B43" s="51"/>
      <c r="C43" s="52" t="s">
        <v>58</v>
      </c>
      <c r="D43" s="53">
        <v>1035145</v>
      </c>
      <c r="E43" s="54">
        <v>8.1119999999999998E-2</v>
      </c>
      <c r="F43" s="54">
        <v>0</v>
      </c>
      <c r="G43" s="54">
        <v>0</v>
      </c>
      <c r="H43" s="54">
        <v>8.1119999999999998E-2</v>
      </c>
      <c r="I43" s="64"/>
      <c r="J43" s="56"/>
      <c r="K43" s="53"/>
      <c r="L43" s="64"/>
      <c r="M43" s="57"/>
      <c r="N43" s="276">
        <v>0</v>
      </c>
      <c r="O43" s="53"/>
      <c r="P43" s="65">
        <v>0</v>
      </c>
    </row>
    <row r="44" spans="1:16" x14ac:dyDescent="0.3">
      <c r="A44" s="7">
        <f t="shared" si="0"/>
        <v>38</v>
      </c>
      <c r="B44" s="51"/>
      <c r="C44" s="52" t="s">
        <v>59</v>
      </c>
      <c r="D44" s="53">
        <v>1393721</v>
      </c>
      <c r="E44" s="54">
        <v>6.4899999999999999E-2</v>
      </c>
      <c r="F44" s="54">
        <v>0</v>
      </c>
      <c r="G44" s="54">
        <v>0</v>
      </c>
      <c r="H44" s="54">
        <v>6.4899999999999999E-2</v>
      </c>
      <c r="I44" s="64"/>
      <c r="J44" s="56"/>
      <c r="K44" s="53"/>
      <c r="L44" s="64"/>
      <c r="M44" s="57"/>
      <c r="N44" s="276">
        <v>0</v>
      </c>
      <c r="O44" s="53"/>
      <c r="P44" s="65">
        <v>0</v>
      </c>
    </row>
    <row r="45" spans="1:16" x14ac:dyDescent="0.3">
      <c r="A45" s="7">
        <f t="shared" si="0"/>
        <v>39</v>
      </c>
      <c r="B45" s="51"/>
      <c r="C45" s="52" t="s">
        <v>60</v>
      </c>
      <c r="D45" s="53">
        <v>297087</v>
      </c>
      <c r="E45" s="54">
        <v>4.3270000000000003E-2</v>
      </c>
      <c r="F45" s="54">
        <v>0</v>
      </c>
      <c r="G45" s="54">
        <v>0</v>
      </c>
      <c r="H45" s="54">
        <v>4.3270000000000003E-2</v>
      </c>
      <c r="I45" s="64"/>
      <c r="J45" s="56"/>
      <c r="K45" s="53"/>
      <c r="L45" s="64"/>
      <c r="M45" s="57"/>
      <c r="N45" s="276">
        <v>0</v>
      </c>
      <c r="O45" s="53"/>
      <c r="P45" s="65">
        <v>0</v>
      </c>
    </row>
    <row r="46" spans="1:16" x14ac:dyDescent="0.3">
      <c r="A46" s="7">
        <f t="shared" si="0"/>
        <v>40</v>
      </c>
      <c r="B46" s="49"/>
      <c r="C46" s="60" t="s">
        <v>61</v>
      </c>
      <c r="D46" s="40">
        <v>0</v>
      </c>
      <c r="E46" s="47">
        <v>1.6219999999999998E-2</v>
      </c>
      <c r="F46" s="47">
        <v>0</v>
      </c>
      <c r="G46" s="47">
        <v>0</v>
      </c>
      <c r="H46" s="47">
        <v>1.6219999999999998E-2</v>
      </c>
      <c r="I46" s="44"/>
      <c r="J46" s="48"/>
      <c r="K46" s="40"/>
      <c r="L46" s="44"/>
      <c r="M46" s="45"/>
      <c r="N46" s="275">
        <v>0</v>
      </c>
      <c r="O46" s="40"/>
      <c r="P46" s="46">
        <v>0</v>
      </c>
    </row>
    <row r="47" spans="1:16" x14ac:dyDescent="0.3">
      <c r="A47" s="7">
        <f t="shared" si="0"/>
        <v>41</v>
      </c>
      <c r="B47" s="51" t="s">
        <v>64</v>
      </c>
      <c r="C47" s="52" t="s">
        <v>51</v>
      </c>
      <c r="D47" s="53">
        <v>231331</v>
      </c>
      <c r="E47" s="54">
        <v>0.39613999999999994</v>
      </c>
      <c r="F47" s="54">
        <v>0.29379</v>
      </c>
      <c r="G47" s="54">
        <v>-1.6209999999999999E-2</v>
      </c>
      <c r="H47" s="54">
        <v>0.11855999999999994</v>
      </c>
      <c r="I47" s="55">
        <v>99724</v>
      </c>
      <c r="J47" s="56">
        <v>1300</v>
      </c>
      <c r="K47" s="53">
        <v>1</v>
      </c>
      <c r="L47" s="55">
        <v>115324</v>
      </c>
      <c r="M47" s="57"/>
      <c r="N47" s="276">
        <v>1</v>
      </c>
      <c r="O47" s="62">
        <v>6279</v>
      </c>
      <c r="P47" s="63">
        <v>7.4599999999999996E-3</v>
      </c>
    </row>
    <row r="48" spans="1:16" x14ac:dyDescent="0.3">
      <c r="A48" s="7">
        <f t="shared" si="0"/>
        <v>42</v>
      </c>
      <c r="B48" s="51"/>
      <c r="C48" s="52" t="s">
        <v>52</v>
      </c>
      <c r="D48" s="53">
        <v>459142</v>
      </c>
      <c r="E48" s="54">
        <v>0.38260999999999989</v>
      </c>
      <c r="F48" s="54">
        <v>0.29379</v>
      </c>
      <c r="G48" s="54">
        <v>-1.7300000000000003E-2</v>
      </c>
      <c r="H48" s="54">
        <v>0.10611999999999991</v>
      </c>
      <c r="I48" s="64"/>
      <c r="J48" s="56"/>
      <c r="K48" s="53"/>
      <c r="L48" s="64"/>
      <c r="M48" s="57"/>
      <c r="N48" s="276">
        <v>1</v>
      </c>
      <c r="O48" s="53"/>
      <c r="P48" s="65">
        <v>6.6800000000000002E-3</v>
      </c>
    </row>
    <row r="49" spans="1:16" x14ac:dyDescent="0.3">
      <c r="A49" s="7">
        <f t="shared" si="0"/>
        <v>43</v>
      </c>
      <c r="B49" s="51"/>
      <c r="C49" s="52" t="s">
        <v>58</v>
      </c>
      <c r="D49" s="53">
        <v>223176</v>
      </c>
      <c r="E49" s="54">
        <v>0.35571000000000014</v>
      </c>
      <c r="F49" s="54">
        <v>0.29379</v>
      </c>
      <c r="G49" s="54">
        <v>-1.9459999999999998E-2</v>
      </c>
      <c r="H49" s="54">
        <v>8.1380000000000147E-2</v>
      </c>
      <c r="I49" s="64"/>
      <c r="J49" s="56"/>
      <c r="K49" s="53"/>
      <c r="L49" s="64"/>
      <c r="M49" s="57"/>
      <c r="N49" s="276">
        <v>1</v>
      </c>
      <c r="O49" s="53"/>
      <c r="P49" s="65">
        <v>5.1200000000000004E-3</v>
      </c>
    </row>
    <row r="50" spans="1:16" x14ac:dyDescent="0.3">
      <c r="A50" s="7">
        <f t="shared" si="0"/>
        <v>44</v>
      </c>
      <c r="B50" s="51"/>
      <c r="C50" s="52" t="s">
        <v>59</v>
      </c>
      <c r="D50" s="53">
        <v>83116</v>
      </c>
      <c r="E50" s="54">
        <v>0.33800999999999992</v>
      </c>
      <c r="F50" s="54">
        <v>0.29379</v>
      </c>
      <c r="G50" s="54">
        <v>-2.0879999999999999E-2</v>
      </c>
      <c r="H50" s="54">
        <v>6.5099999999999922E-2</v>
      </c>
      <c r="I50" s="64"/>
      <c r="J50" s="56"/>
      <c r="K50" s="53"/>
      <c r="L50" s="64"/>
      <c r="M50" s="57"/>
      <c r="N50" s="276">
        <v>1</v>
      </c>
      <c r="O50" s="53"/>
      <c r="P50" s="65">
        <v>4.1000000000000003E-3</v>
      </c>
    </row>
    <row r="51" spans="1:16" x14ac:dyDescent="0.3">
      <c r="A51" s="7">
        <f t="shared" si="0"/>
        <v>45</v>
      </c>
      <c r="B51" s="51"/>
      <c r="C51" s="52" t="s">
        <v>60</v>
      </c>
      <c r="D51" s="53">
        <v>0</v>
      </c>
      <c r="E51" s="54">
        <v>0.31441000000000002</v>
      </c>
      <c r="F51" s="54">
        <v>0.29379</v>
      </c>
      <c r="G51" s="54">
        <v>-2.2780000000000002E-2</v>
      </c>
      <c r="H51" s="54">
        <v>4.3400000000000029E-2</v>
      </c>
      <c r="I51" s="64"/>
      <c r="J51" s="56"/>
      <c r="K51" s="53"/>
      <c r="L51" s="64"/>
      <c r="M51" s="57"/>
      <c r="N51" s="276">
        <v>1</v>
      </c>
      <c r="O51" s="53"/>
      <c r="P51" s="65">
        <v>2.7299999999999998E-3</v>
      </c>
    </row>
    <row r="52" spans="1:16" x14ac:dyDescent="0.3">
      <c r="A52" s="7">
        <f t="shared" si="0"/>
        <v>46</v>
      </c>
      <c r="B52" s="49"/>
      <c r="C52" s="60" t="s">
        <v>61</v>
      </c>
      <c r="D52" s="40">
        <v>0</v>
      </c>
      <c r="E52" s="47">
        <v>0.2849199999999999</v>
      </c>
      <c r="F52" s="47">
        <v>0.29379</v>
      </c>
      <c r="G52" s="47">
        <v>-2.5149999999999999E-2</v>
      </c>
      <c r="H52" s="47">
        <v>1.6279999999999899E-2</v>
      </c>
      <c r="I52" s="44"/>
      <c r="J52" s="48"/>
      <c r="K52" s="40"/>
      <c r="L52" s="44"/>
      <c r="M52" s="45"/>
      <c r="N52" s="275">
        <v>1</v>
      </c>
      <c r="O52" s="40"/>
      <c r="P52" s="46">
        <v>1.0300000000000001E-3</v>
      </c>
    </row>
    <row r="53" spans="1:16" x14ac:dyDescent="0.3">
      <c r="A53" s="7">
        <f t="shared" si="0"/>
        <v>47</v>
      </c>
      <c r="B53" s="51" t="s">
        <v>65</v>
      </c>
      <c r="C53" s="52" t="s">
        <v>51</v>
      </c>
      <c r="D53" s="53">
        <v>165010</v>
      </c>
      <c r="E53" s="54">
        <v>0.39023999999999992</v>
      </c>
      <c r="F53" s="54">
        <v>0.29379</v>
      </c>
      <c r="G53" s="54">
        <v>-2.2249999999999999E-2</v>
      </c>
      <c r="H53" s="54">
        <v>0.11869999999999992</v>
      </c>
      <c r="I53" s="55">
        <v>35013</v>
      </c>
      <c r="J53" s="56">
        <v>1300</v>
      </c>
      <c r="K53" s="53">
        <v>5</v>
      </c>
      <c r="L53" s="55">
        <v>113013</v>
      </c>
      <c r="M53" s="57"/>
      <c r="N53" s="276">
        <v>0</v>
      </c>
      <c r="O53" s="62">
        <v>0</v>
      </c>
      <c r="P53" s="63">
        <v>0</v>
      </c>
    </row>
    <row r="54" spans="1:16" x14ac:dyDescent="0.3">
      <c r="A54" s="7">
        <f t="shared" si="0"/>
        <v>48</v>
      </c>
      <c r="B54" s="51"/>
      <c r="C54" s="52" t="s">
        <v>52</v>
      </c>
      <c r="D54" s="53">
        <v>141192</v>
      </c>
      <c r="E54" s="54">
        <v>0.3773399999999999</v>
      </c>
      <c r="F54" s="54">
        <v>0.29379</v>
      </c>
      <c r="G54" s="54">
        <v>-2.2699999999999998E-2</v>
      </c>
      <c r="H54" s="54">
        <v>0.1062499999999999</v>
      </c>
      <c r="I54" s="64"/>
      <c r="J54" s="56"/>
      <c r="K54" s="53"/>
      <c r="L54" s="64"/>
      <c r="M54" s="57"/>
      <c r="N54" s="276">
        <v>0</v>
      </c>
      <c r="O54" s="53"/>
      <c r="P54" s="65">
        <v>0</v>
      </c>
    </row>
    <row r="55" spans="1:16" x14ac:dyDescent="0.3">
      <c r="A55" s="7">
        <f t="shared" si="0"/>
        <v>49</v>
      </c>
      <c r="B55" s="51"/>
      <c r="C55" s="52" t="s">
        <v>58</v>
      </c>
      <c r="D55" s="53">
        <v>5213</v>
      </c>
      <c r="E55" s="54">
        <v>0.35166000000000008</v>
      </c>
      <c r="F55" s="54">
        <v>0.29379</v>
      </c>
      <c r="G55" s="54">
        <v>-2.3609999999999999E-2</v>
      </c>
      <c r="H55" s="54">
        <v>8.148000000000008E-2</v>
      </c>
      <c r="I55" s="64"/>
      <c r="J55" s="56"/>
      <c r="K55" s="53"/>
      <c r="L55" s="64"/>
      <c r="M55" s="57"/>
      <c r="N55" s="276">
        <v>0</v>
      </c>
      <c r="O55" s="53"/>
      <c r="P55" s="65">
        <v>0</v>
      </c>
    </row>
    <row r="56" spans="1:16" x14ac:dyDescent="0.3">
      <c r="A56" s="7">
        <f t="shared" si="0"/>
        <v>50</v>
      </c>
      <c r="B56" s="51"/>
      <c r="C56" s="52" t="s">
        <v>59</v>
      </c>
      <c r="D56" s="53">
        <v>0</v>
      </c>
      <c r="E56" s="54">
        <v>0.33476999999999979</v>
      </c>
      <c r="F56" s="54">
        <v>0.29379</v>
      </c>
      <c r="G56" s="54">
        <v>-2.4199999999999999E-2</v>
      </c>
      <c r="H56" s="54">
        <v>6.5179999999999794E-2</v>
      </c>
      <c r="I56" s="64"/>
      <c r="J56" s="56"/>
      <c r="K56" s="53"/>
      <c r="L56" s="64"/>
      <c r="M56" s="57"/>
      <c r="N56" s="276">
        <v>0</v>
      </c>
      <c r="O56" s="53"/>
      <c r="P56" s="65">
        <v>0</v>
      </c>
    </row>
    <row r="57" spans="1:16" x14ac:dyDescent="0.3">
      <c r="A57" s="7">
        <f t="shared" si="0"/>
        <v>51</v>
      </c>
      <c r="B57" s="51"/>
      <c r="C57" s="52" t="s">
        <v>60</v>
      </c>
      <c r="D57" s="53">
        <v>0</v>
      </c>
      <c r="E57" s="54">
        <v>0.31224999999999997</v>
      </c>
      <c r="F57" s="54">
        <v>0.29379</v>
      </c>
      <c r="G57" s="54">
        <v>-2.4989999999999998E-2</v>
      </c>
      <c r="H57" s="54">
        <v>4.3449999999999975E-2</v>
      </c>
      <c r="I57" s="64"/>
      <c r="J57" s="56"/>
      <c r="K57" s="53"/>
      <c r="L57" s="64"/>
      <c r="M57" s="57"/>
      <c r="N57" s="276">
        <v>0</v>
      </c>
      <c r="O57" s="53"/>
      <c r="P57" s="65">
        <v>0</v>
      </c>
    </row>
    <row r="58" spans="1:16" x14ac:dyDescent="0.3">
      <c r="A58" s="7">
        <f t="shared" si="0"/>
        <v>52</v>
      </c>
      <c r="B58" s="49"/>
      <c r="C58" s="60" t="s">
        <v>61</v>
      </c>
      <c r="D58" s="40">
        <v>0</v>
      </c>
      <c r="E58" s="47">
        <v>0.28410999999999992</v>
      </c>
      <c r="F58" s="47">
        <v>0.29379</v>
      </c>
      <c r="G58" s="47">
        <v>-2.598E-2</v>
      </c>
      <c r="H58" s="47">
        <v>1.6299999999999922E-2</v>
      </c>
      <c r="I58" s="44"/>
      <c r="J58" s="48"/>
      <c r="K58" s="40"/>
      <c r="L58" s="44"/>
      <c r="M58" s="45"/>
      <c r="N58" s="275">
        <v>0</v>
      </c>
      <c r="O58" s="40"/>
      <c r="P58" s="46">
        <v>0</v>
      </c>
    </row>
    <row r="59" spans="1:16" x14ac:dyDescent="0.3">
      <c r="A59" s="7">
        <f t="shared" si="0"/>
        <v>53</v>
      </c>
      <c r="B59" s="51" t="s">
        <v>66</v>
      </c>
      <c r="C59" s="52" t="s">
        <v>51</v>
      </c>
      <c r="D59" s="53">
        <v>829148</v>
      </c>
      <c r="E59" s="66">
        <v>0.11817999999999999</v>
      </c>
      <c r="F59" s="66">
        <v>0</v>
      </c>
      <c r="G59" s="66">
        <v>0</v>
      </c>
      <c r="H59" s="66">
        <v>0.11817999999999999</v>
      </c>
      <c r="I59" s="55">
        <v>765890</v>
      </c>
      <c r="J59" s="67">
        <v>1550</v>
      </c>
      <c r="K59" s="53">
        <v>11</v>
      </c>
      <c r="L59" s="55">
        <v>970490</v>
      </c>
      <c r="M59" s="68"/>
      <c r="N59" s="276">
        <v>0</v>
      </c>
      <c r="O59" s="62">
        <v>0</v>
      </c>
      <c r="P59" s="63">
        <v>0</v>
      </c>
    </row>
    <row r="60" spans="1:16" x14ac:dyDescent="0.3">
      <c r="A60" s="7">
        <f t="shared" si="0"/>
        <v>54</v>
      </c>
      <c r="B60" s="51"/>
      <c r="C60" s="52" t="s">
        <v>52</v>
      </c>
      <c r="D60" s="53">
        <v>1626861</v>
      </c>
      <c r="E60" s="69">
        <v>0.10579</v>
      </c>
      <c r="F60" s="69">
        <v>0</v>
      </c>
      <c r="G60" s="69">
        <v>0</v>
      </c>
      <c r="H60" s="69">
        <v>0.10579</v>
      </c>
      <c r="I60" s="64"/>
      <c r="J60" s="70"/>
      <c r="K60" s="53"/>
      <c r="L60" s="64"/>
      <c r="M60" s="68"/>
      <c r="N60" s="276">
        <v>0</v>
      </c>
      <c r="O60" s="53"/>
      <c r="P60" s="65">
        <v>0</v>
      </c>
    </row>
    <row r="61" spans="1:16" x14ac:dyDescent="0.3">
      <c r="A61" s="7">
        <f t="shared" si="0"/>
        <v>55</v>
      </c>
      <c r="B61" s="51"/>
      <c r="C61" s="52" t="s">
        <v>58</v>
      </c>
      <c r="D61" s="53">
        <v>1295797</v>
      </c>
      <c r="E61" s="69">
        <v>8.1119999999999998E-2</v>
      </c>
      <c r="F61" s="69">
        <v>0</v>
      </c>
      <c r="G61" s="69">
        <v>0</v>
      </c>
      <c r="H61" s="69">
        <v>8.1119999999999998E-2</v>
      </c>
      <c r="I61" s="64"/>
      <c r="J61" s="70"/>
      <c r="K61" s="53"/>
      <c r="L61" s="64"/>
      <c r="M61" s="68"/>
      <c r="N61" s="276">
        <v>0</v>
      </c>
      <c r="O61" s="53"/>
      <c r="P61" s="65">
        <v>0</v>
      </c>
    </row>
    <row r="62" spans="1:16" x14ac:dyDescent="0.3">
      <c r="A62" s="7">
        <f t="shared" si="0"/>
        <v>56</v>
      </c>
      <c r="B62" s="51"/>
      <c r="C62" s="52" t="s">
        <v>59</v>
      </c>
      <c r="D62" s="53">
        <v>4175476</v>
      </c>
      <c r="E62" s="69">
        <v>6.4899999999999999E-2</v>
      </c>
      <c r="F62" s="69">
        <v>0</v>
      </c>
      <c r="G62" s="69">
        <v>0</v>
      </c>
      <c r="H62" s="69">
        <v>6.4899999999999999E-2</v>
      </c>
      <c r="I62" s="64"/>
      <c r="J62" s="70"/>
      <c r="K62" s="53"/>
      <c r="L62" s="64"/>
      <c r="M62" s="68"/>
      <c r="N62" s="276">
        <v>0</v>
      </c>
      <c r="O62" s="53"/>
      <c r="P62" s="65">
        <v>0</v>
      </c>
    </row>
    <row r="63" spans="1:16" x14ac:dyDescent="0.3">
      <c r="A63" s="7">
        <f t="shared" si="0"/>
        <v>57</v>
      </c>
      <c r="B63" s="51"/>
      <c r="C63" s="52" t="s">
        <v>60</v>
      </c>
      <c r="D63" s="53">
        <v>2766172</v>
      </c>
      <c r="E63" s="69">
        <v>4.3270000000000003E-2</v>
      </c>
      <c r="F63" s="69">
        <v>0</v>
      </c>
      <c r="G63" s="69">
        <v>0</v>
      </c>
      <c r="H63" s="69">
        <v>4.3270000000000003E-2</v>
      </c>
      <c r="I63" s="64"/>
      <c r="J63" s="70"/>
      <c r="K63" s="53"/>
      <c r="L63" s="64"/>
      <c r="M63" s="68"/>
      <c r="N63" s="276">
        <v>0</v>
      </c>
      <c r="O63" s="53"/>
      <c r="P63" s="65">
        <v>0</v>
      </c>
    </row>
    <row r="64" spans="1:16" x14ac:dyDescent="0.3">
      <c r="A64" s="7">
        <f t="shared" si="0"/>
        <v>58</v>
      </c>
      <c r="B64" s="49"/>
      <c r="C64" s="60" t="s">
        <v>61</v>
      </c>
      <c r="D64" s="40">
        <v>0</v>
      </c>
      <c r="E64" s="71">
        <v>1.6219999999999998E-2</v>
      </c>
      <c r="F64" s="71">
        <v>0</v>
      </c>
      <c r="G64" s="71">
        <v>0</v>
      </c>
      <c r="H64" s="71">
        <v>1.6219999999999998E-2</v>
      </c>
      <c r="I64" s="44"/>
      <c r="J64" s="72"/>
      <c r="K64" s="40"/>
      <c r="L64" s="44"/>
      <c r="M64" s="73"/>
      <c r="N64" s="275">
        <v>0</v>
      </c>
      <c r="O64" s="40"/>
      <c r="P64" s="46">
        <v>0</v>
      </c>
    </row>
    <row r="65" spans="1:16" x14ac:dyDescent="0.3">
      <c r="A65" s="7">
        <f t="shared" si="0"/>
        <v>59</v>
      </c>
      <c r="B65" s="49" t="s">
        <v>67</v>
      </c>
      <c r="C65" s="50"/>
      <c r="D65" s="40">
        <v>0</v>
      </c>
      <c r="E65" s="74">
        <v>4.9899999999999996E-3</v>
      </c>
      <c r="F65" s="74">
        <v>0</v>
      </c>
      <c r="G65" s="74">
        <v>0</v>
      </c>
      <c r="H65" s="74">
        <v>4.9899999999999996E-3</v>
      </c>
      <c r="I65" s="44">
        <v>0</v>
      </c>
      <c r="J65" s="75">
        <v>38000</v>
      </c>
      <c r="K65" s="40">
        <v>0</v>
      </c>
      <c r="L65" s="44">
        <v>0</v>
      </c>
      <c r="M65" s="76"/>
      <c r="N65" s="275">
        <v>0</v>
      </c>
      <c r="O65" s="40">
        <v>0</v>
      </c>
      <c r="P65" s="46">
        <v>0</v>
      </c>
    </row>
    <row r="66" spans="1:16" x14ac:dyDescent="0.3">
      <c r="A66" s="7">
        <f t="shared" si="0"/>
        <v>60</v>
      </c>
      <c r="B66" s="38" t="s">
        <v>68</v>
      </c>
      <c r="C66" s="39"/>
      <c r="D66" s="40">
        <v>0</v>
      </c>
      <c r="E66" s="71">
        <v>4.9899999999999996E-3</v>
      </c>
      <c r="F66" s="71">
        <v>0</v>
      </c>
      <c r="G66" s="71">
        <v>0</v>
      </c>
      <c r="H66" s="71">
        <v>4.9899999999999996E-3</v>
      </c>
      <c r="I66" s="44">
        <v>0</v>
      </c>
      <c r="J66" s="72">
        <v>38000</v>
      </c>
      <c r="K66" s="40">
        <v>0</v>
      </c>
      <c r="L66" s="44">
        <v>0</v>
      </c>
      <c r="M66" s="73"/>
      <c r="N66" s="275">
        <v>0</v>
      </c>
      <c r="O66" s="40">
        <v>0</v>
      </c>
      <c r="P66" s="46">
        <v>0</v>
      </c>
    </row>
    <row r="67" spans="1:16" x14ac:dyDescent="0.3">
      <c r="A67" s="7">
        <f t="shared" si="0"/>
        <v>61</v>
      </c>
      <c r="B67" s="77" t="s">
        <v>69</v>
      </c>
      <c r="C67" s="39"/>
      <c r="D67" s="40"/>
      <c r="E67" s="78"/>
      <c r="F67" s="78"/>
      <c r="G67" s="78"/>
      <c r="H67" s="78"/>
      <c r="I67" s="44"/>
      <c r="J67" s="79"/>
      <c r="K67" s="40"/>
      <c r="L67" s="44"/>
      <c r="M67" s="73"/>
      <c r="N67" s="275"/>
      <c r="O67" s="40"/>
      <c r="P67" s="80"/>
    </row>
    <row r="68" spans="1:16" x14ac:dyDescent="0.3">
      <c r="A68" s="7">
        <f t="shared" si="0"/>
        <v>62</v>
      </c>
      <c r="B68" s="2"/>
      <c r="C68" s="2"/>
      <c r="D68" s="2"/>
      <c r="E68" s="277"/>
      <c r="F68" s="277"/>
      <c r="G68" s="277"/>
      <c r="H68" s="277"/>
      <c r="I68" s="278"/>
      <c r="J68" s="2"/>
      <c r="K68" s="2"/>
      <c r="L68" s="278"/>
      <c r="M68" s="2"/>
      <c r="N68" s="279"/>
      <c r="O68" s="2"/>
      <c r="P68" s="3"/>
    </row>
    <row r="69" spans="1:16" x14ac:dyDescent="0.3">
      <c r="A69" s="7">
        <f t="shared" si="0"/>
        <v>63</v>
      </c>
      <c r="B69" s="2" t="s">
        <v>70</v>
      </c>
      <c r="C69" s="2"/>
      <c r="D69" s="81">
        <f>SUM(D13:D68)</f>
        <v>89789697.100000009</v>
      </c>
      <c r="E69" s="277"/>
      <c r="F69" s="277"/>
      <c r="G69" s="277"/>
      <c r="H69" s="277"/>
      <c r="I69" s="82">
        <f>SUM(I13:I67)</f>
        <v>29990106</v>
      </c>
      <c r="J69" s="81"/>
      <c r="K69" s="81"/>
      <c r="L69" s="82">
        <f>SUM(L13:L67)</f>
        <v>38414943</v>
      </c>
      <c r="M69" s="2"/>
      <c r="N69" s="280">
        <f>ROUND(($L13*N13)+($L14*N14)+($L15*N15)+($L16*N16)+($L17*N17)+($L18*N18)+($L19*N19)+($L$21*N21)+($L23*N23)+($L$25*N25)+($L27*N27)+($L29*N29)+($L35*N35)+($L41*N41)+($L$47*N47)+($L53*N53)+($L59*N59)+($L65*N65)+($L66*N66)+($L67*N67),0)</f>
        <v>35490991</v>
      </c>
      <c r="O69" s="83">
        <f>SUM(O13:O68)</f>
        <v>1932254</v>
      </c>
      <c r="P69" s="3"/>
    </row>
    <row r="70" spans="1:16" x14ac:dyDescent="0.3">
      <c r="A70" s="7">
        <f t="shared" si="0"/>
        <v>64</v>
      </c>
      <c r="B70" s="2"/>
      <c r="C70" s="2"/>
      <c r="D70" s="2"/>
      <c r="E70" s="2"/>
      <c r="F70" s="2"/>
      <c r="G70" s="2"/>
      <c r="H70" s="2"/>
      <c r="I70" s="2"/>
      <c r="J70" s="2"/>
      <c r="K70" s="2"/>
      <c r="L70" s="2"/>
      <c r="M70" s="81"/>
      <c r="N70" s="281"/>
      <c r="O70" s="2"/>
      <c r="P70" s="3"/>
    </row>
    <row r="71" spans="1:16" ht="15" thickBot="1" x14ac:dyDescent="0.35">
      <c r="A71" s="7">
        <f t="shared" si="0"/>
        <v>65</v>
      </c>
      <c r="B71" s="84" t="s">
        <v>71</v>
      </c>
      <c r="C71" s="2"/>
      <c r="D71" s="2"/>
      <c r="E71" s="2"/>
      <c r="F71" s="2"/>
      <c r="G71" s="2"/>
      <c r="H71" s="2"/>
      <c r="I71" s="2"/>
      <c r="J71" s="2"/>
      <c r="K71" s="2"/>
      <c r="L71" s="2"/>
      <c r="M71" s="2"/>
      <c r="N71" s="2"/>
      <c r="O71" s="2"/>
      <c r="P71" s="3"/>
    </row>
    <row r="72" spans="1:16" ht="15" thickBot="1" x14ac:dyDescent="0.35">
      <c r="A72" s="7">
        <f>+A71+1</f>
        <v>66</v>
      </c>
      <c r="B72" s="85" t="s">
        <v>72</v>
      </c>
      <c r="C72" s="86"/>
      <c r="D72" s="86"/>
      <c r="E72" s="86"/>
      <c r="F72" s="86"/>
      <c r="G72" s="86"/>
      <c r="H72" s="86"/>
      <c r="I72" s="86"/>
      <c r="J72" s="86"/>
      <c r="K72" s="87" t="s">
        <v>73</v>
      </c>
      <c r="L72" s="86"/>
      <c r="M72" s="86"/>
      <c r="N72" s="87" t="s">
        <v>74</v>
      </c>
      <c r="O72" s="86"/>
      <c r="P72" s="88"/>
    </row>
    <row r="73" spans="1:16" ht="15" thickBot="1" x14ac:dyDescent="0.35">
      <c r="A73" s="7">
        <f t="shared" ref="A73" si="1">+A72+1</f>
        <v>67</v>
      </c>
      <c r="B73" s="84" t="s">
        <v>75</v>
      </c>
      <c r="C73" s="2"/>
      <c r="D73" s="2"/>
      <c r="E73" s="2"/>
      <c r="F73" s="2"/>
      <c r="G73" s="2"/>
      <c r="H73" s="2"/>
      <c r="I73" s="2"/>
      <c r="J73" s="2"/>
      <c r="K73" s="2"/>
      <c r="L73" s="2"/>
      <c r="M73" s="2"/>
      <c r="N73" s="2"/>
      <c r="O73" s="2"/>
      <c r="P73" s="3"/>
    </row>
    <row r="74" spans="1:16" ht="15" thickBot="1" x14ac:dyDescent="0.35">
      <c r="A74" s="7">
        <f>+A73+1</f>
        <v>68</v>
      </c>
      <c r="B74" s="85" t="s">
        <v>76</v>
      </c>
      <c r="C74" s="86"/>
      <c r="D74" s="86"/>
      <c r="E74" s="86"/>
      <c r="F74" s="86"/>
      <c r="G74" s="86"/>
      <c r="H74" s="86"/>
      <c r="I74" s="86"/>
      <c r="J74" s="86"/>
      <c r="K74" s="86"/>
      <c r="L74" s="86"/>
      <c r="M74" s="86"/>
      <c r="N74" s="87" t="s">
        <v>77</v>
      </c>
      <c r="O74" s="86"/>
      <c r="P74" s="88"/>
    </row>
    <row r="75" spans="1:16" x14ac:dyDescent="0.3">
      <c r="A75" s="7">
        <f>+A72+1</f>
        <v>67</v>
      </c>
      <c r="B75" s="2"/>
      <c r="C75" s="2"/>
      <c r="D75" s="2"/>
      <c r="E75" s="2"/>
      <c r="F75" s="2"/>
      <c r="G75" s="2"/>
      <c r="H75" s="2"/>
      <c r="I75" s="2"/>
      <c r="J75" s="2"/>
      <c r="K75" s="2"/>
      <c r="L75" s="2"/>
      <c r="M75" s="2"/>
      <c r="N75" s="279"/>
      <c r="O75" s="2"/>
      <c r="P75" s="3"/>
    </row>
    <row r="76" spans="1:16" x14ac:dyDescent="0.3">
      <c r="A76" s="7">
        <f>+A75+1</f>
        <v>68</v>
      </c>
      <c r="B76" s="89" t="s">
        <v>78</v>
      </c>
      <c r="C76" s="2"/>
      <c r="D76" s="2"/>
      <c r="E76" s="2"/>
      <c r="F76" s="2"/>
      <c r="G76" s="2"/>
      <c r="H76" s="2"/>
      <c r="I76" s="2"/>
      <c r="J76" s="2"/>
      <c r="K76" s="2"/>
      <c r="L76" s="2"/>
      <c r="M76" s="2"/>
      <c r="N76" s="279"/>
      <c r="O76" s="2"/>
      <c r="P76" s="3"/>
    </row>
  </sheetData>
  <mergeCells count="1">
    <mergeCell ref="L11:L12"/>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election activeCell="K1" sqref="K1:L2"/>
    </sheetView>
  </sheetViews>
  <sheetFormatPr defaultColWidth="9.109375" defaultRowHeight="14.4" x14ac:dyDescent="0.3"/>
  <cols>
    <col min="1" max="3" width="9.109375" style="162"/>
    <col min="4" max="4" width="14.109375" style="162" bestFit="1" customWidth="1"/>
    <col min="5" max="5" width="11.33203125" style="162" bestFit="1" customWidth="1"/>
    <col min="6" max="6" width="11.109375" style="162" bestFit="1" customWidth="1"/>
    <col min="7" max="7" width="10.88671875" style="162" bestFit="1" customWidth="1"/>
    <col min="8" max="8" width="9.44140625" style="162" bestFit="1" customWidth="1"/>
    <col min="9" max="9" width="12.44140625" style="162" bestFit="1" customWidth="1"/>
    <col min="10" max="11" width="14.109375" style="162" bestFit="1" customWidth="1"/>
    <col min="12" max="12" width="15.6640625" style="162" bestFit="1" customWidth="1"/>
    <col min="13" max="16384" width="9.109375" style="162"/>
  </cols>
  <sheetData>
    <row r="1" spans="1:12" x14ac:dyDescent="0.3">
      <c r="A1" s="1" t="str">
        <f>+'[1]Washington volumes'!A1</f>
        <v>NW Natural</v>
      </c>
      <c r="B1" s="2"/>
      <c r="C1" s="2"/>
      <c r="D1" s="2"/>
      <c r="E1" s="2"/>
      <c r="F1" s="2"/>
      <c r="G1" s="2"/>
      <c r="H1" s="2"/>
      <c r="I1" s="2"/>
      <c r="J1" s="2"/>
      <c r="K1" s="2" t="s">
        <v>201</v>
      </c>
      <c r="L1" s="2"/>
    </row>
    <row r="2" spans="1:12" x14ac:dyDescent="0.3">
      <c r="A2" s="1" t="str">
        <f>+'[1]Washington volumes'!A2</f>
        <v>Rates &amp; Regulatory Affairs</v>
      </c>
      <c r="B2" s="2"/>
      <c r="C2" s="2"/>
      <c r="D2" s="2"/>
      <c r="E2" s="2"/>
      <c r="F2" s="2"/>
      <c r="G2" s="2"/>
      <c r="H2" s="2"/>
      <c r="I2" s="2"/>
      <c r="J2" s="2"/>
      <c r="K2" s="2" t="s">
        <v>202</v>
      </c>
      <c r="L2" s="2"/>
    </row>
    <row r="3" spans="1:12" x14ac:dyDescent="0.3">
      <c r="A3" s="1" t="str">
        <f>+'[1]Washington volumes'!A3</f>
        <v>2017-2018 PGA Filing - Washington: September Filing</v>
      </c>
      <c r="B3" s="2"/>
      <c r="C3" s="2"/>
      <c r="D3" s="2"/>
      <c r="E3" s="2"/>
      <c r="F3" s="2"/>
      <c r="G3" s="2"/>
      <c r="H3" s="2"/>
      <c r="I3" s="90"/>
      <c r="J3" s="91"/>
      <c r="K3" s="92"/>
      <c r="L3" s="92"/>
    </row>
    <row r="4" spans="1:12" x14ac:dyDescent="0.3">
      <c r="A4" s="1" t="s">
        <v>79</v>
      </c>
      <c r="B4" s="2"/>
      <c r="C4" s="2"/>
      <c r="D4" s="2"/>
      <c r="E4" s="2"/>
      <c r="F4" s="2"/>
      <c r="G4" s="2"/>
      <c r="H4" s="2"/>
      <c r="I4" s="2"/>
      <c r="J4" s="91"/>
      <c r="K4" s="92"/>
      <c r="L4" s="92"/>
    </row>
    <row r="5" spans="1:12" x14ac:dyDescent="0.3">
      <c r="A5" s="93" t="s">
        <v>80</v>
      </c>
      <c r="B5" s="2"/>
      <c r="C5" s="2"/>
      <c r="D5" s="2"/>
      <c r="E5" s="2"/>
      <c r="F5" s="2"/>
      <c r="G5" s="94"/>
      <c r="H5" s="94"/>
      <c r="I5" s="94"/>
      <c r="J5" s="94"/>
      <c r="K5" s="95"/>
      <c r="L5" s="95"/>
    </row>
    <row r="6" spans="1:12" ht="15" thickBot="1" x14ac:dyDescent="0.35">
      <c r="A6" s="96"/>
      <c r="B6" s="97"/>
      <c r="C6" s="97"/>
      <c r="D6" s="97"/>
      <c r="E6" s="97"/>
      <c r="F6" s="97"/>
      <c r="G6" s="97"/>
      <c r="H6" s="97"/>
      <c r="I6" s="96"/>
      <c r="J6" s="96"/>
      <c r="K6" s="95"/>
      <c r="L6" s="95"/>
    </row>
    <row r="7" spans="1:12" x14ac:dyDescent="0.3">
      <c r="A7" s="7">
        <v>1</v>
      </c>
      <c r="B7" s="2"/>
      <c r="C7" s="2"/>
      <c r="D7" s="8" t="s">
        <v>81</v>
      </c>
      <c r="E7" s="2"/>
      <c r="F7" s="98" t="s">
        <v>82</v>
      </c>
      <c r="G7" s="2"/>
      <c r="H7" s="8" t="s">
        <v>83</v>
      </c>
      <c r="I7" s="98"/>
      <c r="J7" s="98" t="s">
        <v>84</v>
      </c>
      <c r="K7" s="98" t="s">
        <v>84</v>
      </c>
      <c r="L7" s="99" t="s">
        <v>84</v>
      </c>
    </row>
    <row r="8" spans="1:12" x14ac:dyDescent="0.3">
      <c r="A8" s="7">
        <f t="shared" ref="A8:A71" si="0">+A7+1</f>
        <v>2</v>
      </c>
      <c r="B8" s="2"/>
      <c r="C8" s="2"/>
      <c r="D8" s="8" t="s">
        <v>85</v>
      </c>
      <c r="E8" s="98"/>
      <c r="F8" s="98" t="s">
        <v>86</v>
      </c>
      <c r="G8" s="8" t="s">
        <v>87</v>
      </c>
      <c r="H8" s="282">
        <v>42675</v>
      </c>
      <c r="I8" s="98">
        <f>+H8</f>
        <v>42675</v>
      </c>
      <c r="J8" s="98">
        <f>$S$8</f>
        <v>0</v>
      </c>
      <c r="K8" s="98">
        <f t="shared" ref="K8:L8" si="1">$S$8</f>
        <v>0</v>
      </c>
      <c r="L8" s="100">
        <f t="shared" si="1"/>
        <v>0</v>
      </c>
    </row>
    <row r="9" spans="1:12" x14ac:dyDescent="0.3">
      <c r="A9" s="7">
        <f t="shared" si="0"/>
        <v>3</v>
      </c>
      <c r="B9" s="2"/>
      <c r="C9" s="2"/>
      <c r="D9" s="8" t="s">
        <v>9</v>
      </c>
      <c r="E9" s="8" t="s">
        <v>88</v>
      </c>
      <c r="F9" s="8" t="s">
        <v>89</v>
      </c>
      <c r="G9" s="8" t="s">
        <v>89</v>
      </c>
      <c r="H9" s="8" t="s">
        <v>1</v>
      </c>
      <c r="I9" s="8" t="s">
        <v>83</v>
      </c>
      <c r="J9" s="8" t="s">
        <v>90</v>
      </c>
      <c r="K9" s="8" t="s">
        <v>90</v>
      </c>
      <c r="L9" s="101" t="s">
        <v>90</v>
      </c>
    </row>
    <row r="10" spans="1:12" ht="15" thickBot="1" x14ac:dyDescent="0.35">
      <c r="A10" s="7">
        <f t="shared" si="0"/>
        <v>4</v>
      </c>
      <c r="B10" s="2"/>
      <c r="C10" s="2"/>
      <c r="D10" s="21" t="s">
        <v>18</v>
      </c>
      <c r="E10" s="21" t="s">
        <v>33</v>
      </c>
      <c r="F10" s="21" t="s">
        <v>91</v>
      </c>
      <c r="G10" s="21" t="s">
        <v>23</v>
      </c>
      <c r="H10" s="21" t="s">
        <v>92</v>
      </c>
      <c r="I10" s="21" t="s">
        <v>93</v>
      </c>
      <c r="J10" s="22" t="s">
        <v>94</v>
      </c>
      <c r="K10" s="21" t="s">
        <v>93</v>
      </c>
      <c r="L10" s="102" t="s">
        <v>95</v>
      </c>
    </row>
    <row r="11" spans="1:12" x14ac:dyDescent="0.3">
      <c r="A11" s="7">
        <f t="shared" si="0"/>
        <v>5</v>
      </c>
      <c r="B11" s="2"/>
      <c r="C11" s="2"/>
      <c r="D11" s="27"/>
      <c r="E11" s="27"/>
      <c r="F11" s="27"/>
      <c r="G11" s="27"/>
      <c r="H11" s="27"/>
      <c r="I11" s="9" t="s">
        <v>96</v>
      </c>
      <c r="J11" s="103"/>
      <c r="K11" s="104" t="s">
        <v>97</v>
      </c>
      <c r="L11" s="105"/>
    </row>
    <row r="12" spans="1:12" x14ac:dyDescent="0.3">
      <c r="A12" s="7">
        <f t="shared" si="0"/>
        <v>6</v>
      </c>
      <c r="B12" s="31" t="s">
        <v>32</v>
      </c>
      <c r="C12" s="32" t="s">
        <v>33</v>
      </c>
      <c r="D12" s="33" t="s">
        <v>34</v>
      </c>
      <c r="E12" s="33" t="s">
        <v>35</v>
      </c>
      <c r="F12" s="33" t="s">
        <v>36</v>
      </c>
      <c r="G12" s="33" t="s">
        <v>37</v>
      </c>
      <c r="H12" s="33" t="s">
        <v>38</v>
      </c>
      <c r="I12" s="33" t="s">
        <v>98</v>
      </c>
      <c r="J12" s="34" t="s">
        <v>40</v>
      </c>
      <c r="K12" s="34" t="s">
        <v>41</v>
      </c>
      <c r="L12" s="106" t="s">
        <v>99</v>
      </c>
    </row>
    <row r="13" spans="1:12" x14ac:dyDescent="0.3">
      <c r="A13" s="7">
        <f t="shared" si="0"/>
        <v>7</v>
      </c>
      <c r="B13" s="38" t="s">
        <v>45</v>
      </c>
      <c r="C13" s="39"/>
      <c r="D13" s="40">
        <v>185450.6</v>
      </c>
      <c r="E13" s="107" t="s">
        <v>100</v>
      </c>
      <c r="F13" s="108">
        <v>18</v>
      </c>
      <c r="G13" s="48">
        <v>3.47</v>
      </c>
      <c r="H13" s="46">
        <v>1.1234799999999998</v>
      </c>
      <c r="I13" s="48">
        <v>23.69</v>
      </c>
      <c r="J13" s="46">
        <v>1.1265699999999998</v>
      </c>
      <c r="K13" s="48">
        <v>23.75</v>
      </c>
      <c r="L13" s="109">
        <v>3.0000000000000001E-3</v>
      </c>
    </row>
    <row r="14" spans="1:12" x14ac:dyDescent="0.3">
      <c r="A14" s="7">
        <f t="shared" si="0"/>
        <v>8</v>
      </c>
      <c r="B14" s="38" t="s">
        <v>46</v>
      </c>
      <c r="C14" s="39"/>
      <c r="D14" s="40">
        <v>29900.799999999999</v>
      </c>
      <c r="E14" s="107" t="s">
        <v>100</v>
      </c>
      <c r="F14" s="108">
        <v>66</v>
      </c>
      <c r="G14" s="48">
        <v>3.47</v>
      </c>
      <c r="H14" s="46">
        <v>1.1149199999999997</v>
      </c>
      <c r="I14" s="48">
        <v>77.05</v>
      </c>
      <c r="J14" s="46">
        <v>1.1170099999999996</v>
      </c>
      <c r="K14" s="48">
        <v>77.19</v>
      </c>
      <c r="L14" s="109">
        <v>2E-3</v>
      </c>
    </row>
    <row r="15" spans="1:12" x14ac:dyDescent="0.3">
      <c r="A15" s="7">
        <f t="shared" si="0"/>
        <v>9</v>
      </c>
      <c r="B15" s="38" t="s">
        <v>47</v>
      </c>
      <c r="C15" s="39"/>
      <c r="D15" s="40">
        <v>46288430.200000003</v>
      </c>
      <c r="E15" s="107" t="s">
        <v>100</v>
      </c>
      <c r="F15" s="108">
        <v>53</v>
      </c>
      <c r="G15" s="48">
        <v>7</v>
      </c>
      <c r="H15" s="46">
        <v>0.83246999999999971</v>
      </c>
      <c r="I15" s="48">
        <v>51.12</v>
      </c>
      <c r="J15" s="46">
        <v>0.83428999999999975</v>
      </c>
      <c r="K15" s="48">
        <v>51.22</v>
      </c>
      <c r="L15" s="109">
        <v>2E-3</v>
      </c>
    </row>
    <row r="16" spans="1:12" x14ac:dyDescent="0.3">
      <c r="A16" s="7">
        <f t="shared" si="0"/>
        <v>10</v>
      </c>
      <c r="B16" s="38" t="s">
        <v>48</v>
      </c>
      <c r="C16" s="39"/>
      <c r="D16" s="40">
        <v>17409108</v>
      </c>
      <c r="E16" s="107" t="s">
        <v>100</v>
      </c>
      <c r="F16" s="108">
        <v>248</v>
      </c>
      <c r="G16" s="48">
        <v>15</v>
      </c>
      <c r="H16" s="46">
        <v>0.83216000000000012</v>
      </c>
      <c r="I16" s="48">
        <v>221.38</v>
      </c>
      <c r="J16" s="46">
        <v>0.83371000000000006</v>
      </c>
      <c r="K16" s="48">
        <v>221.76</v>
      </c>
      <c r="L16" s="109">
        <v>2E-3</v>
      </c>
    </row>
    <row r="17" spans="1:12" x14ac:dyDescent="0.3">
      <c r="A17" s="7">
        <f t="shared" si="0"/>
        <v>11</v>
      </c>
      <c r="B17" s="38" t="s">
        <v>49</v>
      </c>
      <c r="C17" s="39"/>
      <c r="D17" s="40">
        <v>441901</v>
      </c>
      <c r="E17" s="107" t="s">
        <v>100</v>
      </c>
      <c r="F17" s="108">
        <v>1416</v>
      </c>
      <c r="G17" s="48">
        <v>15</v>
      </c>
      <c r="H17" s="46">
        <v>0.80673999999999946</v>
      </c>
      <c r="I17" s="48">
        <v>1157.3399999999999</v>
      </c>
      <c r="J17" s="46">
        <v>0.80673999999999946</v>
      </c>
      <c r="K17" s="48">
        <v>1157.3399999999999</v>
      </c>
      <c r="L17" s="109">
        <v>0</v>
      </c>
    </row>
    <row r="18" spans="1:12" x14ac:dyDescent="0.3">
      <c r="A18" s="7">
        <f t="shared" si="0"/>
        <v>12</v>
      </c>
      <c r="B18" s="49">
        <v>27</v>
      </c>
      <c r="C18" s="50"/>
      <c r="D18" s="40">
        <v>421152.2</v>
      </c>
      <c r="E18" s="107" t="s">
        <v>100</v>
      </c>
      <c r="F18" s="108">
        <v>49</v>
      </c>
      <c r="G18" s="48">
        <v>6</v>
      </c>
      <c r="H18" s="46">
        <v>0.66168999999999978</v>
      </c>
      <c r="I18" s="48">
        <v>38.42</v>
      </c>
      <c r="J18" s="46">
        <v>0.66240999999999983</v>
      </c>
      <c r="K18" s="48">
        <v>38.46</v>
      </c>
      <c r="L18" s="109">
        <v>1E-3</v>
      </c>
    </row>
    <row r="19" spans="1:12" x14ac:dyDescent="0.3">
      <c r="A19" s="7">
        <f t="shared" si="0"/>
        <v>13</v>
      </c>
      <c r="B19" s="51" t="s">
        <v>50</v>
      </c>
      <c r="C19" s="52" t="s">
        <v>51</v>
      </c>
      <c r="D19" s="53">
        <v>1686868.2</v>
      </c>
      <c r="E19" s="110">
        <v>2000</v>
      </c>
      <c r="F19" s="111">
        <v>3360</v>
      </c>
      <c r="G19" s="56">
        <v>250</v>
      </c>
      <c r="H19" s="65">
        <v>0.58449000000000029</v>
      </c>
      <c r="I19" s="56"/>
      <c r="J19" s="65">
        <v>0.58609000000000033</v>
      </c>
      <c r="K19" s="56"/>
      <c r="L19" s="112"/>
    </row>
    <row r="20" spans="1:12" x14ac:dyDescent="0.3">
      <c r="A20" s="7">
        <f t="shared" si="0"/>
        <v>14</v>
      </c>
      <c r="B20" s="51"/>
      <c r="C20" s="52" t="s">
        <v>52</v>
      </c>
      <c r="D20" s="53">
        <v>1700017.3</v>
      </c>
      <c r="E20" s="110" t="s">
        <v>101</v>
      </c>
      <c r="F20" s="111"/>
      <c r="G20" s="56"/>
      <c r="H20" s="65">
        <v>0.54572999999999983</v>
      </c>
      <c r="I20" s="56"/>
      <c r="J20" s="65">
        <v>0.54713999999999985</v>
      </c>
      <c r="K20" s="56"/>
      <c r="L20" s="112"/>
    </row>
    <row r="21" spans="1:12" x14ac:dyDescent="0.3">
      <c r="A21" s="7">
        <f t="shared" si="0"/>
        <v>15</v>
      </c>
      <c r="B21" s="49"/>
      <c r="C21" s="113" t="s">
        <v>102</v>
      </c>
      <c r="D21" s="114"/>
      <c r="E21" s="115"/>
      <c r="F21" s="116"/>
      <c r="G21" s="118"/>
      <c r="H21" s="117"/>
      <c r="I21" s="118">
        <v>2161.17</v>
      </c>
      <c r="J21" s="117"/>
      <c r="K21" s="118">
        <v>2166.29</v>
      </c>
      <c r="L21" s="119">
        <v>2E-3</v>
      </c>
    </row>
    <row r="22" spans="1:12" x14ac:dyDescent="0.3">
      <c r="A22" s="7">
        <f t="shared" si="0"/>
        <v>16</v>
      </c>
      <c r="B22" s="51" t="s">
        <v>53</v>
      </c>
      <c r="C22" s="52" t="s">
        <v>51</v>
      </c>
      <c r="D22" s="53">
        <v>0</v>
      </c>
      <c r="E22" s="110">
        <v>2000</v>
      </c>
      <c r="F22" s="111">
        <v>0</v>
      </c>
      <c r="G22" s="56">
        <v>250</v>
      </c>
      <c r="H22" s="65">
        <v>0.59213999999999989</v>
      </c>
      <c r="I22" s="56"/>
      <c r="J22" s="65">
        <v>0.59329999999999994</v>
      </c>
      <c r="K22" s="56"/>
      <c r="L22" s="112"/>
    </row>
    <row r="23" spans="1:12" x14ac:dyDescent="0.3">
      <c r="A23" s="7">
        <f t="shared" si="0"/>
        <v>17</v>
      </c>
      <c r="B23" s="51"/>
      <c r="C23" s="52" t="s">
        <v>52</v>
      </c>
      <c r="D23" s="53">
        <v>0</v>
      </c>
      <c r="E23" s="110" t="s">
        <v>101</v>
      </c>
      <c r="F23" s="120"/>
      <c r="G23" s="283"/>
      <c r="H23" s="65">
        <v>0.55348999999999982</v>
      </c>
      <c r="I23" s="56"/>
      <c r="J23" s="65">
        <v>0.55450999999999973</v>
      </c>
      <c r="K23" s="56"/>
      <c r="L23" s="112"/>
    </row>
    <row r="24" spans="1:12" x14ac:dyDescent="0.3">
      <c r="A24" s="7">
        <f t="shared" si="0"/>
        <v>18</v>
      </c>
      <c r="B24" s="49"/>
      <c r="C24" s="113" t="s">
        <v>102</v>
      </c>
      <c r="D24" s="114"/>
      <c r="E24" s="115"/>
      <c r="F24" s="116"/>
      <c r="G24" s="118"/>
      <c r="H24" s="117"/>
      <c r="I24" s="118">
        <v>250</v>
      </c>
      <c r="J24" s="117"/>
      <c r="K24" s="118">
        <v>250</v>
      </c>
      <c r="L24" s="119">
        <v>0</v>
      </c>
    </row>
    <row r="25" spans="1:12" x14ac:dyDescent="0.3">
      <c r="A25" s="7">
        <f t="shared" si="0"/>
        <v>19</v>
      </c>
      <c r="B25" s="51" t="s">
        <v>54</v>
      </c>
      <c r="C25" s="52" t="s">
        <v>51</v>
      </c>
      <c r="D25" s="53">
        <v>374368</v>
      </c>
      <c r="E25" s="110">
        <v>2000</v>
      </c>
      <c r="F25" s="111">
        <v>4780</v>
      </c>
      <c r="G25" s="56">
        <v>500</v>
      </c>
      <c r="H25" s="65">
        <v>0.30076999999999998</v>
      </c>
      <c r="I25" s="56"/>
      <c r="J25" s="65">
        <v>0.30076999999999998</v>
      </c>
      <c r="K25" s="56"/>
      <c r="L25" s="112"/>
    </row>
    <row r="26" spans="1:12" x14ac:dyDescent="0.3">
      <c r="A26" s="7">
        <f t="shared" si="0"/>
        <v>20</v>
      </c>
      <c r="B26" s="51"/>
      <c r="C26" s="52" t="s">
        <v>52</v>
      </c>
      <c r="D26" s="53">
        <v>600813</v>
      </c>
      <c r="E26" s="110" t="s">
        <v>101</v>
      </c>
      <c r="F26" s="111"/>
      <c r="G26" s="56"/>
      <c r="H26" s="65">
        <v>0.26500000000000001</v>
      </c>
      <c r="I26" s="56"/>
      <c r="J26" s="65">
        <v>0.26500000000000001</v>
      </c>
      <c r="K26" s="56"/>
      <c r="L26" s="112"/>
    </row>
    <row r="27" spans="1:12" x14ac:dyDescent="0.3">
      <c r="A27" s="7">
        <f t="shared" si="0"/>
        <v>21</v>
      </c>
      <c r="B27" s="49"/>
      <c r="C27" s="113" t="s">
        <v>102</v>
      </c>
      <c r="D27" s="114"/>
      <c r="E27" s="115"/>
      <c r="F27" s="116"/>
      <c r="G27" s="118"/>
      <c r="H27" s="117"/>
      <c r="I27" s="118">
        <v>1838.24</v>
      </c>
      <c r="J27" s="117"/>
      <c r="K27" s="118">
        <v>1838.24</v>
      </c>
      <c r="L27" s="119">
        <v>0</v>
      </c>
    </row>
    <row r="28" spans="1:12" x14ac:dyDescent="0.3">
      <c r="A28" s="7">
        <f t="shared" si="0"/>
        <v>22</v>
      </c>
      <c r="B28" s="51" t="s">
        <v>55</v>
      </c>
      <c r="C28" s="52" t="s">
        <v>51</v>
      </c>
      <c r="D28" s="53">
        <v>251387</v>
      </c>
      <c r="E28" s="110">
        <v>2000</v>
      </c>
      <c r="F28" s="111">
        <v>3233</v>
      </c>
      <c r="G28" s="56">
        <v>250</v>
      </c>
      <c r="H28" s="65">
        <v>0.56538000000000022</v>
      </c>
      <c r="I28" s="56"/>
      <c r="J28" s="65">
        <v>0.56538000000000022</v>
      </c>
      <c r="K28" s="56"/>
      <c r="L28" s="112"/>
    </row>
    <row r="29" spans="1:12" x14ac:dyDescent="0.3">
      <c r="A29" s="7">
        <f t="shared" si="0"/>
        <v>23</v>
      </c>
      <c r="B29" s="51"/>
      <c r="C29" s="52" t="s">
        <v>52</v>
      </c>
      <c r="D29" s="53">
        <v>291828</v>
      </c>
      <c r="E29" s="110" t="s">
        <v>101</v>
      </c>
      <c r="F29" s="120"/>
      <c r="G29" s="283"/>
      <c r="H29" s="65">
        <v>0.52887999999999991</v>
      </c>
      <c r="I29" s="56"/>
      <c r="J29" s="65">
        <v>0.52887999999999991</v>
      </c>
      <c r="K29" s="56"/>
      <c r="L29" s="112"/>
    </row>
    <row r="30" spans="1:12" x14ac:dyDescent="0.3">
      <c r="A30" s="7">
        <f t="shared" si="0"/>
        <v>24</v>
      </c>
      <c r="B30" s="49"/>
      <c r="C30" s="113" t="s">
        <v>102</v>
      </c>
      <c r="D30" s="114"/>
      <c r="E30" s="115"/>
      <c r="F30" s="116"/>
      <c r="G30" s="118"/>
      <c r="H30" s="117"/>
      <c r="I30" s="118">
        <v>2032.87</v>
      </c>
      <c r="J30" s="117"/>
      <c r="K30" s="118">
        <v>2032.87</v>
      </c>
      <c r="L30" s="119">
        <v>0</v>
      </c>
    </row>
    <row r="31" spans="1:12" x14ac:dyDescent="0.3">
      <c r="A31" s="7">
        <f t="shared" si="0"/>
        <v>25</v>
      </c>
      <c r="B31" s="51" t="s">
        <v>56</v>
      </c>
      <c r="C31" s="52" t="s">
        <v>51</v>
      </c>
      <c r="D31" s="53">
        <v>0</v>
      </c>
      <c r="E31" s="110">
        <v>2000</v>
      </c>
      <c r="F31" s="111">
        <v>0</v>
      </c>
      <c r="G31" s="56">
        <v>250</v>
      </c>
      <c r="H31" s="65">
        <v>0.57388000000000006</v>
      </c>
      <c r="I31" s="56"/>
      <c r="J31" s="65">
        <v>0.57388000000000006</v>
      </c>
      <c r="K31" s="56"/>
      <c r="L31" s="112"/>
    </row>
    <row r="32" spans="1:12" x14ac:dyDescent="0.3">
      <c r="A32" s="7">
        <f t="shared" si="0"/>
        <v>26</v>
      </c>
      <c r="B32" s="51"/>
      <c r="C32" s="52" t="s">
        <v>52</v>
      </c>
      <c r="D32" s="53">
        <v>0</v>
      </c>
      <c r="E32" s="110" t="s">
        <v>101</v>
      </c>
      <c r="F32" s="111"/>
      <c r="G32" s="56"/>
      <c r="H32" s="65">
        <v>0.53739999999999988</v>
      </c>
      <c r="I32" s="56"/>
      <c r="J32" s="65">
        <v>0.53739999999999988</v>
      </c>
      <c r="K32" s="56"/>
      <c r="L32" s="112"/>
    </row>
    <row r="33" spans="1:12" x14ac:dyDescent="0.3">
      <c r="A33" s="7">
        <f t="shared" si="0"/>
        <v>27</v>
      </c>
      <c r="B33" s="49"/>
      <c r="C33" s="113" t="s">
        <v>102</v>
      </c>
      <c r="D33" s="114"/>
      <c r="E33" s="115"/>
      <c r="F33" s="116"/>
      <c r="G33" s="118"/>
      <c r="H33" s="117"/>
      <c r="I33" s="118">
        <v>250</v>
      </c>
      <c r="J33" s="117"/>
      <c r="K33" s="118">
        <v>250</v>
      </c>
      <c r="L33" s="119">
        <v>0</v>
      </c>
    </row>
    <row r="34" spans="1:12" x14ac:dyDescent="0.3">
      <c r="A34" s="7">
        <f t="shared" si="0"/>
        <v>28</v>
      </c>
      <c r="B34" s="51" t="s">
        <v>57</v>
      </c>
      <c r="C34" s="52" t="s">
        <v>51</v>
      </c>
      <c r="D34" s="53">
        <v>460277.8</v>
      </c>
      <c r="E34" s="53">
        <v>10000</v>
      </c>
      <c r="F34" s="111">
        <v>9847</v>
      </c>
      <c r="G34" s="56">
        <v>1300</v>
      </c>
      <c r="H34" s="65">
        <v>0.39053999999999994</v>
      </c>
      <c r="I34" s="56"/>
      <c r="J34" s="65">
        <v>0.39405999999999997</v>
      </c>
      <c r="K34" s="56"/>
      <c r="L34" s="112"/>
    </row>
    <row r="35" spans="1:12" x14ac:dyDescent="0.3">
      <c r="A35" s="7">
        <f t="shared" si="0"/>
        <v>29</v>
      </c>
      <c r="B35" s="51"/>
      <c r="C35" s="52" t="s">
        <v>52</v>
      </c>
      <c r="D35" s="53">
        <v>215032.2</v>
      </c>
      <c r="E35" s="53">
        <v>20000</v>
      </c>
      <c r="F35" s="111"/>
      <c r="G35" s="56"/>
      <c r="H35" s="65">
        <v>0.3766899999999998</v>
      </c>
      <c r="I35" s="56"/>
      <c r="J35" s="65">
        <v>0.3798499999999998</v>
      </c>
      <c r="K35" s="56"/>
      <c r="L35" s="112"/>
    </row>
    <row r="36" spans="1:12" x14ac:dyDescent="0.3">
      <c r="A36" s="7">
        <f t="shared" si="0"/>
        <v>30</v>
      </c>
      <c r="B36" s="51"/>
      <c r="C36" s="52" t="s">
        <v>58</v>
      </c>
      <c r="D36" s="53">
        <v>33691.800000000003</v>
      </c>
      <c r="E36" s="53">
        <v>20000</v>
      </c>
      <c r="F36" s="111"/>
      <c r="G36" s="56"/>
      <c r="H36" s="65">
        <v>0.34909999999999991</v>
      </c>
      <c r="I36" s="56"/>
      <c r="J36" s="65">
        <v>0.35151999999999994</v>
      </c>
      <c r="K36" s="56"/>
      <c r="L36" s="112"/>
    </row>
    <row r="37" spans="1:12" x14ac:dyDescent="0.3">
      <c r="A37" s="7">
        <f t="shared" si="0"/>
        <v>31</v>
      </c>
      <c r="B37" s="51"/>
      <c r="C37" s="52" t="s">
        <v>59</v>
      </c>
      <c r="D37" s="53">
        <v>0</v>
      </c>
      <c r="E37" s="53">
        <v>100000</v>
      </c>
      <c r="F37" s="111"/>
      <c r="G37" s="56"/>
      <c r="H37" s="65">
        <v>0.33095000000000019</v>
      </c>
      <c r="I37" s="56"/>
      <c r="J37" s="65">
        <v>0.33289000000000019</v>
      </c>
      <c r="K37" s="56"/>
      <c r="L37" s="112"/>
    </row>
    <row r="38" spans="1:12" x14ac:dyDescent="0.3">
      <c r="A38" s="7">
        <f t="shared" si="0"/>
        <v>32</v>
      </c>
      <c r="B38" s="51"/>
      <c r="C38" s="52" t="s">
        <v>60</v>
      </c>
      <c r="D38" s="53">
        <v>0</v>
      </c>
      <c r="E38" s="53">
        <v>600000</v>
      </c>
      <c r="F38" s="111"/>
      <c r="G38" s="56"/>
      <c r="H38" s="65">
        <v>0.30674999999999997</v>
      </c>
      <c r="I38" s="56"/>
      <c r="J38" s="65">
        <v>0.30803999999999998</v>
      </c>
      <c r="K38" s="56"/>
      <c r="L38" s="112"/>
    </row>
    <row r="39" spans="1:12" x14ac:dyDescent="0.3">
      <c r="A39" s="7">
        <f t="shared" si="0"/>
        <v>33</v>
      </c>
      <c r="B39" s="51"/>
      <c r="C39" s="52" t="s">
        <v>61</v>
      </c>
      <c r="D39" s="53">
        <v>0</v>
      </c>
      <c r="E39" s="110" t="s">
        <v>101</v>
      </c>
      <c r="F39" s="111"/>
      <c r="G39" s="56"/>
      <c r="H39" s="65">
        <v>0.27649000000000001</v>
      </c>
      <c r="I39" s="56"/>
      <c r="J39" s="65">
        <v>0.27696999999999999</v>
      </c>
      <c r="K39" s="56"/>
      <c r="L39" s="112"/>
    </row>
    <row r="40" spans="1:12" x14ac:dyDescent="0.3">
      <c r="A40" s="7">
        <f t="shared" si="0"/>
        <v>34</v>
      </c>
      <c r="B40" s="49"/>
      <c r="C40" s="113" t="s">
        <v>102</v>
      </c>
      <c r="D40" s="114"/>
      <c r="E40" s="115"/>
      <c r="F40" s="116"/>
      <c r="G40" s="118"/>
      <c r="H40" s="117"/>
      <c r="I40" s="118">
        <v>5145.6499999999996</v>
      </c>
      <c r="J40" s="117"/>
      <c r="K40" s="118">
        <v>5180.3099999999995</v>
      </c>
      <c r="L40" s="119">
        <v>7.0000000000000001E-3</v>
      </c>
    </row>
    <row r="41" spans="1:12" x14ac:dyDescent="0.3">
      <c r="A41" s="7">
        <f t="shared" si="0"/>
        <v>35</v>
      </c>
      <c r="B41" s="51" t="s">
        <v>62</v>
      </c>
      <c r="C41" s="52" t="s">
        <v>51</v>
      </c>
      <c r="D41" s="53">
        <v>988918</v>
      </c>
      <c r="E41" s="53">
        <v>10000</v>
      </c>
      <c r="F41" s="111">
        <v>12411</v>
      </c>
      <c r="G41" s="56">
        <v>1300</v>
      </c>
      <c r="H41" s="65">
        <v>0.37985999999999998</v>
      </c>
      <c r="I41" s="56"/>
      <c r="J41" s="65">
        <v>0.37985999999999998</v>
      </c>
      <c r="K41" s="56"/>
      <c r="L41" s="112"/>
    </row>
    <row r="42" spans="1:12" x14ac:dyDescent="0.3">
      <c r="A42" s="7">
        <f t="shared" si="0"/>
        <v>36</v>
      </c>
      <c r="B42" s="51"/>
      <c r="C42" s="52" t="s">
        <v>52</v>
      </c>
      <c r="D42" s="53">
        <v>709684</v>
      </c>
      <c r="E42" s="53">
        <v>20000</v>
      </c>
      <c r="F42" s="111"/>
      <c r="G42" s="56"/>
      <c r="H42" s="65">
        <v>0.36712000000000006</v>
      </c>
      <c r="I42" s="56"/>
      <c r="J42" s="65">
        <v>0.36712000000000006</v>
      </c>
      <c r="K42" s="56"/>
      <c r="L42" s="112"/>
    </row>
    <row r="43" spans="1:12" x14ac:dyDescent="0.3">
      <c r="A43" s="7">
        <f t="shared" si="0"/>
        <v>37</v>
      </c>
      <c r="B43" s="51"/>
      <c r="C43" s="52" t="s">
        <v>58</v>
      </c>
      <c r="D43" s="53">
        <v>67540</v>
      </c>
      <c r="E43" s="53">
        <v>20000</v>
      </c>
      <c r="F43" s="111"/>
      <c r="G43" s="56"/>
      <c r="H43" s="65">
        <v>0.3417599999999999</v>
      </c>
      <c r="I43" s="56"/>
      <c r="J43" s="65">
        <v>0.3417599999999999</v>
      </c>
      <c r="K43" s="56"/>
      <c r="L43" s="112"/>
    </row>
    <row r="44" spans="1:12" x14ac:dyDescent="0.3">
      <c r="A44" s="7">
        <f t="shared" si="0"/>
        <v>38</v>
      </c>
      <c r="B44" s="51"/>
      <c r="C44" s="52" t="s">
        <v>59</v>
      </c>
      <c r="D44" s="53">
        <v>21000</v>
      </c>
      <c r="E44" s="53">
        <v>100000</v>
      </c>
      <c r="F44" s="111"/>
      <c r="G44" s="56"/>
      <c r="H44" s="65">
        <v>0.32508000000000009</v>
      </c>
      <c r="I44" s="56"/>
      <c r="J44" s="65">
        <v>0.32508000000000009</v>
      </c>
      <c r="K44" s="56"/>
      <c r="L44" s="112"/>
    </row>
    <row r="45" spans="1:12" x14ac:dyDescent="0.3">
      <c r="A45" s="7">
        <f t="shared" si="0"/>
        <v>39</v>
      </c>
      <c r="B45" s="51"/>
      <c r="C45" s="52" t="s">
        <v>60</v>
      </c>
      <c r="D45" s="53">
        <v>0</v>
      </c>
      <c r="E45" s="53">
        <v>600000</v>
      </c>
      <c r="F45" s="111"/>
      <c r="G45" s="56"/>
      <c r="H45" s="65">
        <v>0.30284000000000016</v>
      </c>
      <c r="I45" s="56"/>
      <c r="J45" s="65">
        <v>0.30284000000000016</v>
      </c>
      <c r="K45" s="56"/>
      <c r="L45" s="112"/>
    </row>
    <row r="46" spans="1:12" x14ac:dyDescent="0.3">
      <c r="A46" s="7">
        <f t="shared" si="0"/>
        <v>40</v>
      </c>
      <c r="B46" s="51"/>
      <c r="C46" s="52" t="s">
        <v>61</v>
      </c>
      <c r="D46" s="53">
        <v>0</v>
      </c>
      <c r="E46" s="110" t="s">
        <v>101</v>
      </c>
      <c r="F46" s="111"/>
      <c r="G46" s="56"/>
      <c r="H46" s="65">
        <v>0.27501999999999993</v>
      </c>
      <c r="I46" s="56"/>
      <c r="J46" s="65">
        <v>0.27501999999999993</v>
      </c>
      <c r="K46" s="56"/>
      <c r="L46" s="112"/>
    </row>
    <row r="47" spans="1:12" x14ac:dyDescent="0.3">
      <c r="A47" s="7">
        <f t="shared" si="0"/>
        <v>41</v>
      </c>
      <c r="B47" s="49"/>
      <c r="C47" s="113" t="s">
        <v>102</v>
      </c>
      <c r="D47" s="114"/>
      <c r="E47" s="115"/>
      <c r="F47" s="116"/>
      <c r="G47" s="118"/>
      <c r="H47" s="117"/>
      <c r="I47" s="118">
        <v>5983.73</v>
      </c>
      <c r="J47" s="117"/>
      <c r="K47" s="118">
        <v>5983.73</v>
      </c>
      <c r="L47" s="119">
        <v>0</v>
      </c>
    </row>
    <row r="48" spans="1:12" x14ac:dyDescent="0.3">
      <c r="A48" s="7">
        <f t="shared" si="0"/>
        <v>42</v>
      </c>
      <c r="B48" s="51" t="s">
        <v>63</v>
      </c>
      <c r="C48" s="52" t="s">
        <v>51</v>
      </c>
      <c r="D48" s="53">
        <v>1315288</v>
      </c>
      <c r="E48" s="53">
        <v>10000</v>
      </c>
      <c r="F48" s="111">
        <v>46756</v>
      </c>
      <c r="G48" s="56">
        <v>1550</v>
      </c>
      <c r="H48" s="65">
        <v>0.11817999999999999</v>
      </c>
      <c r="I48" s="56"/>
      <c r="J48" s="65">
        <v>0.11817999999999999</v>
      </c>
      <c r="K48" s="56"/>
      <c r="L48" s="112"/>
    </row>
    <row r="49" spans="1:12" x14ac:dyDescent="0.3">
      <c r="A49" s="7">
        <f t="shared" si="0"/>
        <v>43</v>
      </c>
      <c r="B49" s="51"/>
      <c r="C49" s="52" t="s">
        <v>52</v>
      </c>
      <c r="D49" s="53">
        <v>1569454</v>
      </c>
      <c r="E49" s="53">
        <v>20000</v>
      </c>
      <c r="F49" s="111"/>
      <c r="G49" s="56"/>
      <c r="H49" s="65">
        <v>0.10579</v>
      </c>
      <c r="I49" s="56"/>
      <c r="J49" s="65">
        <v>0.10579</v>
      </c>
      <c r="K49" s="56"/>
      <c r="L49" s="112"/>
    </row>
    <row r="50" spans="1:12" x14ac:dyDescent="0.3">
      <c r="A50" s="7">
        <f t="shared" si="0"/>
        <v>44</v>
      </c>
      <c r="B50" s="51"/>
      <c r="C50" s="52" t="s">
        <v>58</v>
      </c>
      <c r="D50" s="53">
        <v>1035145</v>
      </c>
      <c r="E50" s="53">
        <v>20000</v>
      </c>
      <c r="F50" s="111"/>
      <c r="G50" s="56"/>
      <c r="H50" s="65">
        <v>8.1119999999999998E-2</v>
      </c>
      <c r="I50" s="56"/>
      <c r="J50" s="65">
        <v>8.1119999999999998E-2</v>
      </c>
      <c r="K50" s="56"/>
      <c r="L50" s="112"/>
    </row>
    <row r="51" spans="1:12" x14ac:dyDescent="0.3">
      <c r="A51" s="7">
        <f t="shared" si="0"/>
        <v>45</v>
      </c>
      <c r="B51" s="51"/>
      <c r="C51" s="52" t="s">
        <v>59</v>
      </c>
      <c r="D51" s="53">
        <v>1393721</v>
      </c>
      <c r="E51" s="53">
        <v>100000</v>
      </c>
      <c r="F51" s="111"/>
      <c r="G51" s="56"/>
      <c r="H51" s="65">
        <v>6.4899999999999999E-2</v>
      </c>
      <c r="I51" s="56"/>
      <c r="J51" s="65">
        <v>6.4899999999999999E-2</v>
      </c>
      <c r="K51" s="56"/>
      <c r="L51" s="112"/>
    </row>
    <row r="52" spans="1:12" x14ac:dyDescent="0.3">
      <c r="A52" s="7">
        <f t="shared" si="0"/>
        <v>46</v>
      </c>
      <c r="B52" s="51"/>
      <c r="C52" s="52" t="s">
        <v>60</v>
      </c>
      <c r="D52" s="53">
        <v>297087</v>
      </c>
      <c r="E52" s="53">
        <v>600000</v>
      </c>
      <c r="F52" s="111"/>
      <c r="G52" s="56"/>
      <c r="H52" s="65">
        <v>4.3270000000000003E-2</v>
      </c>
      <c r="I52" s="56"/>
      <c r="J52" s="65">
        <v>4.3270000000000003E-2</v>
      </c>
      <c r="K52" s="56"/>
      <c r="L52" s="112"/>
    </row>
    <row r="53" spans="1:12" x14ac:dyDescent="0.3">
      <c r="A53" s="7">
        <f t="shared" si="0"/>
        <v>47</v>
      </c>
      <c r="B53" s="51"/>
      <c r="C53" s="52" t="s">
        <v>61</v>
      </c>
      <c r="D53" s="53">
        <v>0</v>
      </c>
      <c r="E53" s="110" t="s">
        <v>101</v>
      </c>
      <c r="F53" s="111"/>
      <c r="G53" s="56"/>
      <c r="H53" s="65">
        <v>1.6219999999999998E-2</v>
      </c>
      <c r="I53" s="56"/>
      <c r="J53" s="65">
        <v>1.6219999999999998E-2</v>
      </c>
      <c r="K53" s="56"/>
      <c r="L53" s="112"/>
    </row>
    <row r="54" spans="1:12" x14ac:dyDescent="0.3">
      <c r="A54" s="7">
        <f t="shared" si="0"/>
        <v>48</v>
      </c>
      <c r="B54" s="49"/>
      <c r="C54" s="113" t="s">
        <v>102</v>
      </c>
      <c r="D54" s="114"/>
      <c r="E54" s="115"/>
      <c r="F54" s="116"/>
      <c r="G54" s="118"/>
      <c r="H54" s="117"/>
      <c r="I54" s="118">
        <v>6206.85</v>
      </c>
      <c r="J54" s="117"/>
      <c r="K54" s="118">
        <v>6206.85</v>
      </c>
      <c r="L54" s="119">
        <v>0</v>
      </c>
    </row>
    <row r="55" spans="1:12" x14ac:dyDescent="0.3">
      <c r="A55" s="7">
        <f t="shared" si="0"/>
        <v>49</v>
      </c>
      <c r="B55" s="51" t="s">
        <v>64</v>
      </c>
      <c r="C55" s="52" t="s">
        <v>51</v>
      </c>
      <c r="D55" s="53">
        <v>231331</v>
      </c>
      <c r="E55" s="53">
        <v>10000</v>
      </c>
      <c r="F55" s="111">
        <v>83064</v>
      </c>
      <c r="G55" s="56">
        <v>1300</v>
      </c>
      <c r="H55" s="65">
        <v>0.39613999999999994</v>
      </c>
      <c r="I55" s="56"/>
      <c r="J55" s="65">
        <v>0.39550999999999997</v>
      </c>
      <c r="K55" s="56"/>
      <c r="L55" s="112"/>
    </row>
    <row r="56" spans="1:12" x14ac:dyDescent="0.3">
      <c r="A56" s="7">
        <f t="shared" si="0"/>
        <v>50</v>
      </c>
      <c r="B56" s="51"/>
      <c r="C56" s="52" t="s">
        <v>52</v>
      </c>
      <c r="D56" s="53">
        <v>459142</v>
      </c>
      <c r="E56" s="53">
        <v>20000</v>
      </c>
      <c r="F56" s="120"/>
      <c r="G56" s="283"/>
      <c r="H56" s="65">
        <v>0.38260999999999989</v>
      </c>
      <c r="I56" s="56"/>
      <c r="J56" s="65">
        <v>0.38204999999999989</v>
      </c>
      <c r="K56" s="56"/>
      <c r="L56" s="112"/>
    </row>
    <row r="57" spans="1:12" x14ac:dyDescent="0.3">
      <c r="A57" s="7">
        <f t="shared" si="0"/>
        <v>51</v>
      </c>
      <c r="B57" s="51"/>
      <c r="C57" s="52" t="s">
        <v>58</v>
      </c>
      <c r="D57" s="53">
        <v>223176</v>
      </c>
      <c r="E57" s="53">
        <v>20000</v>
      </c>
      <c r="F57" s="120"/>
      <c r="G57" s="283"/>
      <c r="H57" s="65">
        <v>0.35571000000000014</v>
      </c>
      <c r="I57" s="56"/>
      <c r="J57" s="65">
        <v>0.35528000000000015</v>
      </c>
      <c r="K57" s="56"/>
      <c r="L57" s="112"/>
    </row>
    <row r="58" spans="1:12" x14ac:dyDescent="0.3">
      <c r="A58" s="7">
        <f t="shared" si="0"/>
        <v>52</v>
      </c>
      <c r="B58" s="51"/>
      <c r="C58" s="52" t="s">
        <v>59</v>
      </c>
      <c r="D58" s="53">
        <v>83116</v>
      </c>
      <c r="E58" s="53">
        <v>100000</v>
      </c>
      <c r="F58" s="120"/>
      <c r="G58" s="283"/>
      <c r="H58" s="65">
        <v>0.33800999999999992</v>
      </c>
      <c r="I58" s="56"/>
      <c r="J58" s="65">
        <v>0.33766999999999991</v>
      </c>
      <c r="K58" s="56"/>
      <c r="L58" s="112"/>
    </row>
    <row r="59" spans="1:12" x14ac:dyDescent="0.3">
      <c r="A59" s="7">
        <f t="shared" si="0"/>
        <v>53</v>
      </c>
      <c r="B59" s="51"/>
      <c r="C59" s="52" t="s">
        <v>60</v>
      </c>
      <c r="D59" s="53">
        <v>0</v>
      </c>
      <c r="E59" s="53">
        <v>600000</v>
      </c>
      <c r="F59" s="120"/>
      <c r="G59" s="283"/>
      <c r="H59" s="65">
        <v>0.31441000000000002</v>
      </c>
      <c r="I59" s="56"/>
      <c r="J59" s="65">
        <v>0.31418000000000001</v>
      </c>
      <c r="K59" s="56"/>
      <c r="L59" s="112"/>
    </row>
    <row r="60" spans="1:12" x14ac:dyDescent="0.3">
      <c r="A60" s="7">
        <f t="shared" si="0"/>
        <v>54</v>
      </c>
      <c r="B60" s="51"/>
      <c r="C60" s="52" t="s">
        <v>61</v>
      </c>
      <c r="D60" s="53">
        <v>0</v>
      </c>
      <c r="E60" s="110" t="s">
        <v>101</v>
      </c>
      <c r="F60" s="120"/>
      <c r="G60" s="283"/>
      <c r="H60" s="65">
        <v>0.2849199999999999</v>
      </c>
      <c r="I60" s="56"/>
      <c r="J60" s="65">
        <v>0.28483999999999987</v>
      </c>
      <c r="K60" s="56"/>
      <c r="L60" s="112"/>
    </row>
    <row r="61" spans="1:12" x14ac:dyDescent="0.3">
      <c r="A61" s="7">
        <f t="shared" si="0"/>
        <v>55</v>
      </c>
      <c r="B61" s="49"/>
      <c r="C61" s="113" t="s">
        <v>102</v>
      </c>
      <c r="D61" s="114"/>
      <c r="E61" s="115"/>
      <c r="F61" s="116"/>
      <c r="G61" s="118"/>
      <c r="H61" s="117"/>
      <c r="I61" s="118">
        <v>31203.759999999998</v>
      </c>
      <c r="J61" s="117"/>
      <c r="K61" s="118">
        <v>31166.42</v>
      </c>
      <c r="L61" s="119">
        <v>-1E-3</v>
      </c>
    </row>
    <row r="62" spans="1:12" x14ac:dyDescent="0.3">
      <c r="A62" s="7">
        <f t="shared" si="0"/>
        <v>56</v>
      </c>
      <c r="B62" s="51" t="s">
        <v>65</v>
      </c>
      <c r="C62" s="52" t="s">
        <v>51</v>
      </c>
      <c r="D62" s="53">
        <v>165010</v>
      </c>
      <c r="E62" s="53">
        <v>10000</v>
      </c>
      <c r="F62" s="111">
        <v>5190</v>
      </c>
      <c r="G62" s="56">
        <v>1300</v>
      </c>
      <c r="H62" s="65">
        <v>0.39023999999999992</v>
      </c>
      <c r="I62" s="56"/>
      <c r="J62" s="65">
        <v>0.39023999999999992</v>
      </c>
      <c r="K62" s="56"/>
      <c r="L62" s="112"/>
    </row>
    <row r="63" spans="1:12" x14ac:dyDescent="0.3">
      <c r="A63" s="7">
        <f t="shared" si="0"/>
        <v>57</v>
      </c>
      <c r="B63" s="51"/>
      <c r="C63" s="52" t="s">
        <v>52</v>
      </c>
      <c r="D63" s="53">
        <v>141192</v>
      </c>
      <c r="E63" s="53">
        <v>20000</v>
      </c>
      <c r="F63" s="111"/>
      <c r="G63" s="56"/>
      <c r="H63" s="65">
        <v>0.3773399999999999</v>
      </c>
      <c r="I63" s="56"/>
      <c r="J63" s="65">
        <v>0.3773399999999999</v>
      </c>
      <c r="K63" s="56"/>
      <c r="L63" s="112"/>
    </row>
    <row r="64" spans="1:12" x14ac:dyDescent="0.3">
      <c r="A64" s="7">
        <f t="shared" si="0"/>
        <v>58</v>
      </c>
      <c r="B64" s="51"/>
      <c r="C64" s="52" t="s">
        <v>58</v>
      </c>
      <c r="D64" s="53">
        <v>5213</v>
      </c>
      <c r="E64" s="53">
        <v>20000</v>
      </c>
      <c r="F64" s="111"/>
      <c r="G64" s="56"/>
      <c r="H64" s="65">
        <v>0.35166000000000008</v>
      </c>
      <c r="I64" s="56"/>
      <c r="J64" s="65">
        <v>0.35166000000000008</v>
      </c>
      <c r="K64" s="56"/>
      <c r="L64" s="112"/>
    </row>
    <row r="65" spans="1:12" x14ac:dyDescent="0.3">
      <c r="A65" s="7">
        <f t="shared" si="0"/>
        <v>59</v>
      </c>
      <c r="B65" s="51"/>
      <c r="C65" s="52" t="s">
        <v>59</v>
      </c>
      <c r="D65" s="53">
        <v>0</v>
      </c>
      <c r="E65" s="53">
        <v>100000</v>
      </c>
      <c r="F65" s="111"/>
      <c r="G65" s="56"/>
      <c r="H65" s="65">
        <v>0.33476999999999979</v>
      </c>
      <c r="I65" s="56"/>
      <c r="J65" s="65">
        <v>0.33476999999999979</v>
      </c>
      <c r="K65" s="56"/>
      <c r="L65" s="112"/>
    </row>
    <row r="66" spans="1:12" x14ac:dyDescent="0.3">
      <c r="A66" s="7">
        <f t="shared" si="0"/>
        <v>60</v>
      </c>
      <c r="B66" s="51"/>
      <c r="C66" s="52" t="s">
        <v>60</v>
      </c>
      <c r="D66" s="53">
        <v>0</v>
      </c>
      <c r="E66" s="53">
        <v>600000</v>
      </c>
      <c r="F66" s="111"/>
      <c r="G66" s="56"/>
      <c r="H66" s="65">
        <v>0.31224999999999997</v>
      </c>
      <c r="I66" s="56"/>
      <c r="J66" s="65">
        <v>0.31224999999999997</v>
      </c>
      <c r="K66" s="56"/>
      <c r="L66" s="112"/>
    </row>
    <row r="67" spans="1:12" x14ac:dyDescent="0.3">
      <c r="A67" s="7">
        <f t="shared" si="0"/>
        <v>61</v>
      </c>
      <c r="B67" s="51"/>
      <c r="C67" s="52" t="s">
        <v>61</v>
      </c>
      <c r="D67" s="53">
        <v>0</v>
      </c>
      <c r="E67" s="110" t="s">
        <v>101</v>
      </c>
      <c r="F67" s="111"/>
      <c r="G67" s="56"/>
      <c r="H67" s="65">
        <v>0.28410999999999992</v>
      </c>
      <c r="I67" s="56"/>
      <c r="J67" s="65">
        <v>0.28410999999999992</v>
      </c>
      <c r="K67" s="56"/>
      <c r="L67" s="112"/>
    </row>
    <row r="68" spans="1:12" x14ac:dyDescent="0.3">
      <c r="A68" s="7">
        <f t="shared" si="0"/>
        <v>62</v>
      </c>
      <c r="B68" s="49"/>
      <c r="C68" s="113" t="s">
        <v>102</v>
      </c>
      <c r="D68" s="114"/>
      <c r="E68" s="115"/>
      <c r="F68" s="116"/>
      <c r="G68" s="118"/>
      <c r="H68" s="117"/>
      <c r="I68" s="118">
        <v>3325.35</v>
      </c>
      <c r="J68" s="117"/>
      <c r="K68" s="118">
        <v>3325.35</v>
      </c>
      <c r="L68" s="119">
        <v>0</v>
      </c>
    </row>
    <row r="69" spans="1:12" x14ac:dyDescent="0.3">
      <c r="A69" s="7">
        <f t="shared" si="0"/>
        <v>63</v>
      </c>
      <c r="B69" s="51" t="s">
        <v>66</v>
      </c>
      <c r="C69" s="52" t="s">
        <v>51</v>
      </c>
      <c r="D69" s="121">
        <v>829148</v>
      </c>
      <c r="E69" s="53">
        <v>10000</v>
      </c>
      <c r="F69" s="122">
        <v>81011</v>
      </c>
      <c r="G69" s="56">
        <v>1550</v>
      </c>
      <c r="H69" s="123">
        <v>0.11817999999999999</v>
      </c>
      <c r="I69" s="56"/>
      <c r="J69" s="65">
        <v>0.11817999999999999</v>
      </c>
      <c r="K69" s="56"/>
      <c r="L69" s="112"/>
    </row>
    <row r="70" spans="1:12" x14ac:dyDescent="0.3">
      <c r="A70" s="7">
        <f t="shared" si="0"/>
        <v>64</v>
      </c>
      <c r="B70" s="51"/>
      <c r="C70" s="52" t="s">
        <v>52</v>
      </c>
      <c r="D70" s="124">
        <v>1626861</v>
      </c>
      <c r="E70" s="53">
        <v>20000</v>
      </c>
      <c r="F70" s="125"/>
      <c r="G70" s="70"/>
      <c r="H70" s="126">
        <v>0.10579</v>
      </c>
      <c r="I70" s="56"/>
      <c r="J70" s="65">
        <v>0.10579</v>
      </c>
      <c r="K70" s="56"/>
      <c r="L70" s="112"/>
    </row>
    <row r="71" spans="1:12" x14ac:dyDescent="0.3">
      <c r="A71" s="7">
        <f t="shared" si="0"/>
        <v>65</v>
      </c>
      <c r="B71" s="51"/>
      <c r="C71" s="52" t="s">
        <v>58</v>
      </c>
      <c r="D71" s="124">
        <v>1295797</v>
      </c>
      <c r="E71" s="53">
        <v>20000</v>
      </c>
      <c r="F71" s="125"/>
      <c r="G71" s="70"/>
      <c r="H71" s="126">
        <v>8.1119999999999998E-2</v>
      </c>
      <c r="I71" s="56"/>
      <c r="J71" s="65">
        <v>8.1119999999999998E-2</v>
      </c>
      <c r="K71" s="56"/>
      <c r="L71" s="112"/>
    </row>
    <row r="72" spans="1:12" x14ac:dyDescent="0.3">
      <c r="A72" s="7">
        <f t="shared" ref="A72:A87" si="2">+A71+1</f>
        <v>66</v>
      </c>
      <c r="B72" s="51"/>
      <c r="C72" s="52" t="s">
        <v>59</v>
      </c>
      <c r="D72" s="124">
        <v>4175476</v>
      </c>
      <c r="E72" s="53">
        <v>100000</v>
      </c>
      <c r="F72" s="125"/>
      <c r="G72" s="70"/>
      <c r="H72" s="126">
        <v>6.4899999999999999E-2</v>
      </c>
      <c r="I72" s="56"/>
      <c r="J72" s="65">
        <v>6.4899999999999999E-2</v>
      </c>
      <c r="K72" s="56"/>
      <c r="L72" s="112"/>
    </row>
    <row r="73" spans="1:12" x14ac:dyDescent="0.3">
      <c r="A73" s="7">
        <f t="shared" si="2"/>
        <v>67</v>
      </c>
      <c r="B73" s="51"/>
      <c r="C73" s="52" t="s">
        <v>60</v>
      </c>
      <c r="D73" s="124">
        <v>2766172</v>
      </c>
      <c r="E73" s="53">
        <v>600000</v>
      </c>
      <c r="F73" s="125"/>
      <c r="G73" s="70"/>
      <c r="H73" s="126">
        <v>4.3270000000000003E-2</v>
      </c>
      <c r="I73" s="56"/>
      <c r="J73" s="65">
        <v>4.3270000000000003E-2</v>
      </c>
      <c r="K73" s="56"/>
      <c r="L73" s="112"/>
    </row>
    <row r="74" spans="1:12" x14ac:dyDescent="0.3">
      <c r="A74" s="7">
        <f t="shared" si="2"/>
        <v>68</v>
      </c>
      <c r="B74" s="51"/>
      <c r="C74" s="52" t="s">
        <v>61</v>
      </c>
      <c r="D74" s="124">
        <v>0</v>
      </c>
      <c r="E74" s="110" t="s">
        <v>101</v>
      </c>
      <c r="F74" s="125"/>
      <c r="G74" s="70"/>
      <c r="H74" s="126">
        <v>1.6219999999999998E-2</v>
      </c>
      <c r="I74" s="56"/>
      <c r="J74" s="65">
        <v>1.6219999999999998E-2</v>
      </c>
      <c r="K74" s="56"/>
      <c r="L74" s="112"/>
    </row>
    <row r="75" spans="1:12" x14ac:dyDescent="0.3">
      <c r="A75" s="7">
        <f t="shared" si="2"/>
        <v>69</v>
      </c>
      <c r="B75" s="49"/>
      <c r="C75" s="113" t="s">
        <v>102</v>
      </c>
      <c r="D75" s="114"/>
      <c r="E75" s="115"/>
      <c r="F75" s="116"/>
      <c r="G75" s="118"/>
      <c r="H75" s="117"/>
      <c r="I75" s="118">
        <v>8482.61</v>
      </c>
      <c r="J75" s="127"/>
      <c r="K75" s="118">
        <v>8482.61</v>
      </c>
      <c r="L75" s="128">
        <v>0</v>
      </c>
    </row>
    <row r="76" spans="1:12" x14ac:dyDescent="0.3">
      <c r="A76" s="7">
        <f t="shared" si="2"/>
        <v>70</v>
      </c>
      <c r="B76" s="49" t="s">
        <v>67</v>
      </c>
      <c r="C76" s="50"/>
      <c r="D76" s="129">
        <v>0</v>
      </c>
      <c r="E76" s="130" t="s">
        <v>100</v>
      </c>
      <c r="F76" s="131">
        <v>0</v>
      </c>
      <c r="G76" s="75">
        <v>38000</v>
      </c>
      <c r="H76" s="132">
        <v>4.9899999999999996E-3</v>
      </c>
      <c r="I76" s="48">
        <v>38000</v>
      </c>
      <c r="J76" s="133">
        <v>4.9899999999999996E-3</v>
      </c>
      <c r="K76" s="48">
        <v>38000</v>
      </c>
      <c r="L76" s="134">
        <v>0</v>
      </c>
    </row>
    <row r="77" spans="1:12" x14ac:dyDescent="0.3">
      <c r="A77" s="7">
        <f t="shared" si="2"/>
        <v>71</v>
      </c>
      <c r="B77" s="38" t="s">
        <v>68</v>
      </c>
      <c r="C77" s="39"/>
      <c r="D77" s="135">
        <v>0</v>
      </c>
      <c r="E77" s="130" t="s">
        <v>100</v>
      </c>
      <c r="F77" s="136">
        <v>0</v>
      </c>
      <c r="G77" s="75">
        <v>38000</v>
      </c>
      <c r="H77" s="137">
        <v>4.9899999999999996E-3</v>
      </c>
      <c r="I77" s="48">
        <v>38000</v>
      </c>
      <c r="J77" s="46">
        <v>4.9899999999999996E-3</v>
      </c>
      <c r="K77" s="48">
        <v>38000</v>
      </c>
      <c r="L77" s="109">
        <v>0</v>
      </c>
    </row>
    <row r="78" spans="1:12" ht="15" thickBot="1" x14ac:dyDescent="0.35">
      <c r="A78" s="7">
        <f t="shared" si="2"/>
        <v>72</v>
      </c>
      <c r="B78" s="77" t="s">
        <v>69</v>
      </c>
      <c r="C78" s="39"/>
      <c r="D78" s="138"/>
      <c r="E78" s="130"/>
      <c r="F78" s="139"/>
      <c r="G78" s="284"/>
      <c r="H78" s="140"/>
      <c r="I78" s="80"/>
      <c r="J78" s="80"/>
      <c r="K78" s="80"/>
      <c r="L78" s="141"/>
    </row>
    <row r="79" spans="1:12" x14ac:dyDescent="0.3">
      <c r="A79" s="7">
        <f t="shared" si="2"/>
        <v>73</v>
      </c>
      <c r="B79" s="293" t="s">
        <v>103</v>
      </c>
      <c r="C79" s="294"/>
      <c r="D79" s="294"/>
      <c r="E79" s="294"/>
      <c r="F79" s="294"/>
      <c r="G79" s="294"/>
      <c r="H79" s="294"/>
      <c r="I79" s="294"/>
      <c r="J79" s="294"/>
      <c r="K79" s="294"/>
      <c r="L79" s="294"/>
    </row>
    <row r="80" spans="1:12" x14ac:dyDescent="0.3">
      <c r="A80" s="7">
        <f t="shared" si="2"/>
        <v>74</v>
      </c>
      <c r="B80" s="294"/>
      <c r="C80" s="294"/>
      <c r="D80" s="294"/>
      <c r="E80" s="294"/>
      <c r="F80" s="294"/>
      <c r="G80" s="294"/>
      <c r="H80" s="294"/>
      <c r="I80" s="294"/>
      <c r="J80" s="294"/>
      <c r="K80" s="294"/>
      <c r="L80" s="294"/>
    </row>
    <row r="81" spans="1:12" x14ac:dyDescent="0.3">
      <c r="A81" s="7">
        <f t="shared" si="2"/>
        <v>75</v>
      </c>
      <c r="B81" s="295" t="s">
        <v>104</v>
      </c>
      <c r="C81" s="296"/>
      <c r="D81" s="296"/>
      <c r="E81" s="296"/>
      <c r="F81" s="296"/>
      <c r="G81" s="296"/>
      <c r="H81" s="296"/>
      <c r="I81" s="296"/>
      <c r="J81" s="296"/>
      <c r="K81" s="296"/>
      <c r="L81" s="296"/>
    </row>
    <row r="82" spans="1:12" x14ac:dyDescent="0.3">
      <c r="A82" s="7">
        <f t="shared" si="2"/>
        <v>76</v>
      </c>
      <c r="B82" s="296"/>
      <c r="C82" s="296"/>
      <c r="D82" s="296"/>
      <c r="E82" s="296"/>
      <c r="F82" s="296"/>
      <c r="G82" s="296"/>
      <c r="H82" s="296"/>
      <c r="I82" s="296"/>
      <c r="J82" s="296"/>
      <c r="K82" s="296"/>
      <c r="L82" s="296"/>
    </row>
    <row r="83" spans="1:12" x14ac:dyDescent="0.3">
      <c r="A83" s="7">
        <f t="shared" si="2"/>
        <v>77</v>
      </c>
      <c r="B83" s="294"/>
      <c r="C83" s="294"/>
      <c r="D83" s="294"/>
      <c r="E83" s="294"/>
      <c r="F83" s="294"/>
      <c r="G83" s="294"/>
      <c r="H83" s="294"/>
      <c r="I83" s="294"/>
      <c r="J83" s="294"/>
      <c r="K83" s="294"/>
      <c r="L83" s="294"/>
    </row>
    <row r="84" spans="1:12" ht="15" thickBot="1" x14ac:dyDescent="0.35">
      <c r="A84" s="7">
        <v>78</v>
      </c>
      <c r="B84" s="84" t="s">
        <v>105</v>
      </c>
      <c r="C84" s="2"/>
      <c r="D84" s="2"/>
      <c r="E84" s="2"/>
      <c r="F84" s="2"/>
      <c r="G84" s="2"/>
      <c r="H84" s="2"/>
      <c r="I84" s="2"/>
      <c r="J84" s="2"/>
      <c r="K84" s="2"/>
      <c r="L84" s="2"/>
    </row>
    <row r="85" spans="1:12" ht="15" thickBot="1" x14ac:dyDescent="0.35">
      <c r="A85" s="7">
        <f t="shared" si="2"/>
        <v>79</v>
      </c>
      <c r="B85" s="142" t="s">
        <v>106</v>
      </c>
      <c r="C85" s="15"/>
      <c r="D85" s="285"/>
      <c r="E85" s="87" t="s">
        <v>107</v>
      </c>
      <c r="F85" s="285"/>
      <c r="G85" s="87" t="s">
        <v>107</v>
      </c>
      <c r="H85" s="285"/>
      <c r="I85" s="143"/>
      <c r="J85" s="143"/>
      <c r="K85" s="143"/>
      <c r="L85" s="143"/>
    </row>
    <row r="86" spans="1:12" ht="15" thickBot="1" x14ac:dyDescent="0.35">
      <c r="A86" s="7">
        <f t="shared" si="2"/>
        <v>80</v>
      </c>
      <c r="B86" s="2"/>
      <c r="C86" s="2"/>
      <c r="D86" s="2"/>
      <c r="E86" s="2"/>
      <c r="F86" s="2"/>
      <c r="G86" s="2"/>
      <c r="H86" s="2"/>
      <c r="I86" s="2"/>
      <c r="J86" s="2"/>
      <c r="K86" s="2"/>
      <c r="L86" s="2"/>
    </row>
    <row r="87" spans="1:12" ht="15" thickBot="1" x14ac:dyDescent="0.35">
      <c r="A87" s="7">
        <f t="shared" si="2"/>
        <v>81</v>
      </c>
      <c r="B87" s="142" t="s">
        <v>108</v>
      </c>
      <c r="C87" s="15"/>
      <c r="D87" s="86"/>
      <c r="E87" s="143"/>
      <c r="F87" s="143"/>
      <c r="G87" s="86"/>
      <c r="H87" s="87" t="s">
        <v>19</v>
      </c>
      <c r="I87" s="86"/>
      <c r="J87" s="86"/>
      <c r="K87" s="86"/>
      <c r="L87" s="86"/>
    </row>
  </sheetData>
  <mergeCells count="2">
    <mergeCell ref="B79:L80"/>
    <mergeCell ref="B81:L83"/>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Normal="100" workbookViewId="0">
      <selection activeCell="K5" sqref="K5"/>
    </sheetView>
  </sheetViews>
  <sheetFormatPr defaultColWidth="9.109375" defaultRowHeight="14.4" x14ac:dyDescent="0.3"/>
  <cols>
    <col min="1" max="1" width="9.21875" style="165" bestFit="1" customWidth="1"/>
    <col min="2" max="2" width="55" style="165" bestFit="1" customWidth="1"/>
    <col min="3" max="3" width="11.77734375" style="165" bestFit="1" customWidth="1"/>
    <col min="4" max="4" width="10.21875" style="165" bestFit="1" customWidth="1"/>
    <col min="5" max="5" width="8.77734375" style="165" bestFit="1" customWidth="1"/>
    <col min="6" max="6" width="13.109375" style="165" bestFit="1" customWidth="1"/>
    <col min="7" max="7" width="13.21875" style="165" bestFit="1" customWidth="1"/>
    <col min="8" max="8" width="12" style="165" bestFit="1" customWidth="1"/>
    <col min="9" max="9" width="14.109375" style="165" bestFit="1" customWidth="1"/>
    <col min="10" max="10" width="11.109375" style="165" bestFit="1" customWidth="1"/>
    <col min="11" max="16384" width="9.109375" style="165"/>
  </cols>
  <sheetData>
    <row r="1" spans="1:10" x14ac:dyDescent="0.3">
      <c r="A1" s="161" t="s">
        <v>109</v>
      </c>
      <c r="B1" s="144"/>
      <c r="C1" s="144"/>
      <c r="D1" s="145"/>
      <c r="E1" s="145"/>
      <c r="F1" s="145"/>
      <c r="G1" s="145"/>
      <c r="H1" s="145"/>
      <c r="I1" s="2" t="s">
        <v>201</v>
      </c>
      <c r="J1" s="145"/>
    </row>
    <row r="2" spans="1:10" x14ac:dyDescent="0.3">
      <c r="A2" s="161" t="s">
        <v>110</v>
      </c>
      <c r="B2" s="144"/>
      <c r="C2" s="144"/>
      <c r="D2" s="145"/>
      <c r="E2" s="145"/>
      <c r="F2" s="145"/>
      <c r="G2" s="145"/>
      <c r="H2" s="145"/>
      <c r="I2" s="2" t="s">
        <v>202</v>
      </c>
      <c r="J2" s="145"/>
    </row>
    <row r="3" spans="1:10" x14ac:dyDescent="0.3">
      <c r="A3" s="161" t="s">
        <v>111</v>
      </c>
      <c r="B3" s="144"/>
      <c r="C3" s="144"/>
      <c r="D3" s="145"/>
      <c r="E3" s="145"/>
      <c r="F3" s="145"/>
      <c r="G3" s="145"/>
      <c r="H3" s="145"/>
      <c r="I3" s="145"/>
      <c r="J3" s="145"/>
    </row>
    <row r="4" spans="1:10" x14ac:dyDescent="0.3">
      <c r="A4" s="161" t="s">
        <v>112</v>
      </c>
      <c r="B4" s="144"/>
      <c r="C4" s="144"/>
      <c r="D4" s="145"/>
      <c r="E4" s="145"/>
      <c r="F4" s="145"/>
      <c r="G4" s="145"/>
      <c r="H4" s="145"/>
      <c r="I4" s="145"/>
      <c r="J4" s="145"/>
    </row>
    <row r="5" spans="1:10" x14ac:dyDescent="0.3">
      <c r="A5" s="157"/>
      <c r="B5" s="289"/>
      <c r="C5" s="144"/>
      <c r="D5" s="145"/>
      <c r="E5" s="145"/>
      <c r="F5" s="145"/>
      <c r="G5" s="146"/>
      <c r="H5" s="147" t="s">
        <v>15</v>
      </c>
      <c r="I5" s="147"/>
      <c r="J5" s="147"/>
    </row>
    <row r="6" spans="1:10" x14ac:dyDescent="0.3">
      <c r="A6" s="157"/>
      <c r="B6" s="164"/>
      <c r="C6" s="148"/>
      <c r="D6" s="149"/>
      <c r="E6" s="145"/>
      <c r="F6" s="145"/>
      <c r="G6" s="149" t="s">
        <v>113</v>
      </c>
      <c r="H6" s="149" t="s">
        <v>113</v>
      </c>
      <c r="I6" s="149"/>
      <c r="J6" s="149"/>
    </row>
    <row r="7" spans="1:10" x14ac:dyDescent="0.3">
      <c r="A7" s="157"/>
      <c r="B7" s="166"/>
      <c r="C7" s="148"/>
      <c r="D7" s="150" t="s">
        <v>114</v>
      </c>
      <c r="E7" s="150"/>
      <c r="F7" s="149" t="s">
        <v>113</v>
      </c>
      <c r="G7" s="147" t="s">
        <v>115</v>
      </c>
      <c r="H7" s="147" t="s">
        <v>116</v>
      </c>
      <c r="I7" s="151" t="s">
        <v>117</v>
      </c>
      <c r="J7" s="151" t="s">
        <v>117</v>
      </c>
    </row>
    <row r="8" spans="1:10" x14ac:dyDescent="0.3">
      <c r="A8" s="157"/>
      <c r="B8" s="148"/>
      <c r="C8" s="149" t="s">
        <v>118</v>
      </c>
      <c r="D8" s="149" t="s">
        <v>113</v>
      </c>
      <c r="E8" s="150" t="s">
        <v>114</v>
      </c>
      <c r="F8" s="147" t="s">
        <v>118</v>
      </c>
      <c r="G8" s="147" t="s">
        <v>119</v>
      </c>
      <c r="H8" s="147" t="s">
        <v>120</v>
      </c>
      <c r="I8" s="151" t="s">
        <v>121</v>
      </c>
      <c r="J8" s="151" t="s">
        <v>122</v>
      </c>
    </row>
    <row r="9" spans="1:10" x14ac:dyDescent="0.3">
      <c r="A9" s="157"/>
      <c r="B9" s="153" t="s">
        <v>123</v>
      </c>
      <c r="C9" s="152">
        <v>42978</v>
      </c>
      <c r="D9" s="153" t="s">
        <v>124</v>
      </c>
      <c r="E9" s="153" t="s">
        <v>115</v>
      </c>
      <c r="F9" s="154">
        <v>43039</v>
      </c>
      <c r="G9" s="153" t="s">
        <v>125</v>
      </c>
      <c r="H9" s="153" t="s">
        <v>126</v>
      </c>
      <c r="I9" s="155" t="s">
        <v>127</v>
      </c>
      <c r="J9" s="155" t="s">
        <v>127</v>
      </c>
    </row>
    <row r="10" spans="1:10" x14ac:dyDescent="0.3">
      <c r="A10" s="159"/>
      <c r="B10" s="149" t="s">
        <v>34</v>
      </c>
      <c r="C10" s="156" t="s">
        <v>35</v>
      </c>
      <c r="D10" s="156" t="s">
        <v>36</v>
      </c>
      <c r="E10" s="156" t="s">
        <v>37</v>
      </c>
      <c r="F10" s="156" t="s">
        <v>38</v>
      </c>
      <c r="G10" s="156" t="s">
        <v>98</v>
      </c>
      <c r="H10" s="156" t="s">
        <v>40</v>
      </c>
      <c r="I10" s="156" t="s">
        <v>41</v>
      </c>
      <c r="J10" s="156" t="s">
        <v>99</v>
      </c>
    </row>
    <row r="11" spans="1:10" x14ac:dyDescent="0.3">
      <c r="A11" s="159"/>
      <c r="B11" s="149"/>
      <c r="C11" s="156"/>
      <c r="D11" s="157"/>
      <c r="E11" s="145"/>
      <c r="F11" s="158" t="s">
        <v>128</v>
      </c>
      <c r="G11" s="290">
        <v>3.9600000000000003E-2</v>
      </c>
      <c r="H11" s="158" t="s">
        <v>129</v>
      </c>
      <c r="I11" s="158"/>
      <c r="J11" s="158"/>
    </row>
    <row r="12" spans="1:10" x14ac:dyDescent="0.3">
      <c r="A12" s="167">
        <v>1</v>
      </c>
      <c r="B12" s="149"/>
      <c r="C12" s="159"/>
      <c r="D12" s="159"/>
      <c r="E12" s="159"/>
      <c r="F12" s="159"/>
      <c r="G12" s="159"/>
      <c r="H12" s="158" t="s">
        <v>130</v>
      </c>
      <c r="I12" s="158"/>
      <c r="J12" s="158"/>
    </row>
    <row r="13" spans="1:10" x14ac:dyDescent="0.3">
      <c r="A13" s="167">
        <f>+A12+1</f>
        <v>2</v>
      </c>
      <c r="B13" s="168" t="s">
        <v>131</v>
      </c>
      <c r="C13" s="159"/>
      <c r="D13" s="159"/>
      <c r="E13" s="159"/>
      <c r="F13" s="159"/>
      <c r="G13" s="159"/>
      <c r="H13" s="169"/>
      <c r="I13" s="169"/>
      <c r="J13" s="169"/>
    </row>
    <row r="14" spans="1:10" x14ac:dyDescent="0.3">
      <c r="A14" s="167">
        <f t="shared" ref="A14:A17" si="0">+A13+1</f>
        <v>3</v>
      </c>
      <c r="B14" s="145" t="s">
        <v>198</v>
      </c>
      <c r="C14" s="159">
        <v>27719.201307743977</v>
      </c>
      <c r="D14" s="163">
        <v>0</v>
      </c>
      <c r="E14" s="163">
        <v>183.25</v>
      </c>
      <c r="F14" s="159">
        <v>27902.451307743977</v>
      </c>
      <c r="G14" s="170"/>
      <c r="H14" s="169"/>
      <c r="I14" s="169"/>
      <c r="J14" s="169"/>
    </row>
    <row r="15" spans="1:10" x14ac:dyDescent="0.3">
      <c r="A15" s="167">
        <f t="shared" si="0"/>
        <v>4</v>
      </c>
      <c r="B15" s="145" t="s">
        <v>199</v>
      </c>
      <c r="C15" s="159">
        <v>2016525.7713000246</v>
      </c>
      <c r="D15" s="163">
        <v>0</v>
      </c>
      <c r="E15" s="159">
        <v>13331.04</v>
      </c>
      <c r="F15" s="159">
        <v>2029856.8113000246</v>
      </c>
      <c r="G15" s="170"/>
      <c r="H15" s="169"/>
      <c r="I15" s="169"/>
      <c r="J15" s="169"/>
    </row>
    <row r="16" spans="1:10" x14ac:dyDescent="0.3">
      <c r="A16" s="167">
        <f t="shared" si="0"/>
        <v>5</v>
      </c>
      <c r="B16" s="145" t="s">
        <v>200</v>
      </c>
      <c r="C16" s="160">
        <v>-70207.527500001655</v>
      </c>
      <c r="D16" s="287">
        <v>-177872.64000000001</v>
      </c>
      <c r="E16" s="287">
        <v>-935.56999999999994</v>
      </c>
      <c r="F16" s="160">
        <v>-249015.73750000168</v>
      </c>
      <c r="G16" s="286"/>
      <c r="H16" s="160"/>
      <c r="I16" s="159"/>
      <c r="J16" s="159"/>
    </row>
    <row r="17" spans="1:10" x14ac:dyDescent="0.3">
      <c r="A17" s="167">
        <f t="shared" si="0"/>
        <v>6</v>
      </c>
      <c r="B17" s="145"/>
      <c r="C17" s="159">
        <v>1974037.4451077669</v>
      </c>
      <c r="D17" s="159">
        <v>-177872.64000000001</v>
      </c>
      <c r="E17" s="159">
        <v>12578.720000000001</v>
      </c>
      <c r="F17" s="159">
        <v>1808743.525107767</v>
      </c>
      <c r="G17" s="288">
        <v>39032</v>
      </c>
      <c r="H17" s="159">
        <v>1847776</v>
      </c>
      <c r="I17" s="159">
        <v>1808743.525107767</v>
      </c>
      <c r="J17" s="159">
        <v>1847776</v>
      </c>
    </row>
  </sheetData>
  <pageMargins left="0.7" right="0.7" top="0.75" bottom="0.75" header="0.3" footer="0.3"/>
  <pageSetup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3"/>
  <sheetViews>
    <sheetView showGridLines="0" zoomScaleNormal="100" workbookViewId="0">
      <selection activeCell="G6" sqref="G6"/>
    </sheetView>
  </sheetViews>
  <sheetFormatPr defaultColWidth="7.88671875" defaultRowHeight="13.2" outlineLevelCol="1" x14ac:dyDescent="0.25"/>
  <cols>
    <col min="1" max="1" width="4" style="171" customWidth="1"/>
    <col min="2" max="2" width="13.44140625" style="172" customWidth="1"/>
    <col min="3" max="3" width="9" style="172" customWidth="1"/>
    <col min="4" max="7" width="13.44140625" style="173" customWidth="1"/>
    <col min="8" max="11" width="13.44140625" style="173" hidden="1" customWidth="1" outlineLevel="1"/>
    <col min="12" max="12" width="13.44140625" style="173" hidden="1" customWidth="1" outlineLevel="1" collapsed="1"/>
    <col min="13" max="13" width="14" style="173" customWidth="1" collapsed="1"/>
    <col min="14" max="17" width="13.44140625" style="173" customWidth="1"/>
    <col min="18" max="19" width="13.44140625" style="173" hidden="1" customWidth="1" outlineLevel="1"/>
    <col min="20" max="22" width="13.44140625" style="172" hidden="1" customWidth="1" outlineLevel="1"/>
    <col min="23" max="23" width="13.44140625" style="172" customWidth="1" collapsed="1"/>
    <col min="24" max="24" width="13.5546875" style="172" customWidth="1"/>
    <col min="25" max="28" width="13.44140625" style="172" customWidth="1"/>
    <col min="29" max="16384" width="7.88671875" style="172"/>
  </cols>
  <sheetData>
    <row r="1" spans="1:25" x14ac:dyDescent="0.25">
      <c r="B1" s="172" t="s">
        <v>132</v>
      </c>
      <c r="D1" s="173" t="s">
        <v>133</v>
      </c>
      <c r="X1" s="2" t="s">
        <v>201</v>
      </c>
      <c r="Y1" s="2"/>
    </row>
    <row r="2" spans="1:25" x14ac:dyDescent="0.25">
      <c r="B2" s="172" t="s">
        <v>134</v>
      </c>
      <c r="D2" s="173" t="s">
        <v>81</v>
      </c>
      <c r="X2" s="2" t="s">
        <v>202</v>
      </c>
      <c r="Y2" s="2"/>
    </row>
    <row r="3" spans="1:25" x14ac:dyDescent="0.25">
      <c r="B3" s="172" t="s">
        <v>135</v>
      </c>
      <c r="D3" s="174" t="s">
        <v>136</v>
      </c>
    </row>
    <row r="4" spans="1:25" x14ac:dyDescent="0.25">
      <c r="B4" s="172" t="s">
        <v>137</v>
      </c>
      <c r="D4" s="175">
        <v>186310</v>
      </c>
    </row>
    <row r="5" spans="1:25" x14ac:dyDescent="0.25">
      <c r="B5" s="172" t="s">
        <v>138</v>
      </c>
      <c r="D5" s="176" t="s">
        <v>139</v>
      </c>
    </row>
    <row r="6" spans="1:25" x14ac:dyDescent="0.25">
      <c r="D6" s="176" t="s">
        <v>140</v>
      </c>
    </row>
    <row r="7" spans="1:25" x14ac:dyDescent="0.25">
      <c r="D7" s="177"/>
    </row>
    <row r="8" spans="1:25" x14ac:dyDescent="0.25">
      <c r="A8" s="178">
        <v>1</v>
      </c>
      <c r="B8" s="172" t="s">
        <v>141</v>
      </c>
      <c r="F8" s="179"/>
      <c r="G8" s="179"/>
      <c r="H8" s="179"/>
      <c r="I8" s="179"/>
      <c r="J8" s="179"/>
      <c r="K8" s="179"/>
      <c r="L8" s="179"/>
      <c r="M8" s="179"/>
      <c r="N8" s="179"/>
      <c r="O8" s="179"/>
      <c r="R8" s="180"/>
      <c r="S8" s="180"/>
    </row>
    <row r="9" spans="1:25" x14ac:dyDescent="0.25">
      <c r="A9" s="178">
        <v>2</v>
      </c>
      <c r="F9" s="179"/>
      <c r="G9" s="179"/>
      <c r="H9" s="180">
        <v>2010</v>
      </c>
      <c r="I9" s="180">
        <v>2011</v>
      </c>
      <c r="J9" s="180">
        <v>2012</v>
      </c>
      <c r="K9" s="180">
        <v>2013</v>
      </c>
      <c r="L9" s="180">
        <v>2014</v>
      </c>
      <c r="M9" s="180">
        <v>2015</v>
      </c>
      <c r="N9" s="180">
        <v>2016</v>
      </c>
      <c r="O9" s="180">
        <v>2017</v>
      </c>
      <c r="R9" s="180">
        <v>2010</v>
      </c>
      <c r="S9" s="180">
        <v>2011</v>
      </c>
      <c r="T9" s="180">
        <v>2012</v>
      </c>
      <c r="U9" s="180">
        <v>2013</v>
      </c>
      <c r="V9" s="180">
        <v>2014</v>
      </c>
      <c r="W9" s="180">
        <v>2015</v>
      </c>
      <c r="X9" s="180">
        <v>2016</v>
      </c>
      <c r="Y9" s="180">
        <v>2017</v>
      </c>
    </row>
    <row r="10" spans="1:25" x14ac:dyDescent="0.25">
      <c r="A10" s="178">
        <v>3</v>
      </c>
      <c r="B10" s="181"/>
      <c r="C10" s="181"/>
      <c r="D10" s="179"/>
      <c r="E10" s="179"/>
      <c r="F10" s="181" t="s">
        <v>115</v>
      </c>
      <c r="G10" s="179"/>
      <c r="H10" s="179" t="s">
        <v>142</v>
      </c>
      <c r="I10" s="179" t="s">
        <v>142</v>
      </c>
      <c r="J10" s="179" t="s">
        <v>142</v>
      </c>
      <c r="K10" s="179" t="s">
        <v>142</v>
      </c>
      <c r="L10" s="179" t="s">
        <v>142</v>
      </c>
      <c r="M10" s="179" t="s">
        <v>142</v>
      </c>
      <c r="N10" s="179" t="s">
        <v>142</v>
      </c>
      <c r="O10" s="179" t="s">
        <v>142</v>
      </c>
      <c r="P10" s="179" t="s">
        <v>15</v>
      </c>
      <c r="Q10" s="179"/>
      <c r="R10" s="179" t="s">
        <v>142</v>
      </c>
      <c r="S10" s="179" t="s">
        <v>142</v>
      </c>
      <c r="T10" s="179" t="s">
        <v>142</v>
      </c>
      <c r="U10" s="179" t="s">
        <v>142</v>
      </c>
      <c r="V10" s="179" t="s">
        <v>142</v>
      </c>
      <c r="W10" s="179" t="s">
        <v>142</v>
      </c>
      <c r="X10" s="179" t="s">
        <v>142</v>
      </c>
      <c r="Y10" s="179" t="s">
        <v>142</v>
      </c>
    </row>
    <row r="11" spans="1:25" x14ac:dyDescent="0.25">
      <c r="A11" s="178">
        <v>4</v>
      </c>
      <c r="B11" s="182" t="s">
        <v>143</v>
      </c>
      <c r="C11" s="182" t="s">
        <v>144</v>
      </c>
      <c r="D11" s="183" t="s">
        <v>145</v>
      </c>
      <c r="E11" s="183" t="s">
        <v>146</v>
      </c>
      <c r="F11" s="182" t="s">
        <v>21</v>
      </c>
      <c r="G11" s="183" t="s">
        <v>115</v>
      </c>
      <c r="H11" s="183" t="s">
        <v>115</v>
      </c>
      <c r="I11" s="183" t="s">
        <v>115</v>
      </c>
      <c r="J11" s="183" t="s">
        <v>115</v>
      </c>
      <c r="K11" s="183" t="s">
        <v>115</v>
      </c>
      <c r="L11" s="183" t="s">
        <v>115</v>
      </c>
      <c r="M11" s="183" t="s">
        <v>115</v>
      </c>
      <c r="N11" s="183" t="s">
        <v>115</v>
      </c>
      <c r="O11" s="183" t="s">
        <v>115</v>
      </c>
      <c r="P11" s="183" t="s">
        <v>124</v>
      </c>
      <c r="Q11" s="183" t="s">
        <v>118</v>
      </c>
      <c r="R11" s="183" t="s">
        <v>118</v>
      </c>
      <c r="S11" s="183" t="s">
        <v>118</v>
      </c>
      <c r="T11" s="183" t="s">
        <v>118</v>
      </c>
      <c r="U11" s="183" t="s">
        <v>118</v>
      </c>
      <c r="V11" s="183" t="s">
        <v>118</v>
      </c>
      <c r="W11" s="183" t="s">
        <v>118</v>
      </c>
      <c r="X11" s="183" t="s">
        <v>118</v>
      </c>
      <c r="Y11" s="183" t="s">
        <v>118</v>
      </c>
    </row>
    <row r="12" spans="1:25" x14ac:dyDescent="0.25">
      <c r="A12" s="178">
        <v>5</v>
      </c>
      <c r="B12" s="181" t="s">
        <v>147</v>
      </c>
      <c r="C12" s="181" t="s">
        <v>148</v>
      </c>
      <c r="D12" s="179" t="s">
        <v>149</v>
      </c>
      <c r="E12" s="179" t="s">
        <v>150</v>
      </c>
      <c r="F12" s="181" t="s">
        <v>151</v>
      </c>
      <c r="G12" s="179" t="s">
        <v>152</v>
      </c>
      <c r="H12" s="181" t="s">
        <v>152</v>
      </c>
      <c r="I12" s="181" t="s">
        <v>153</v>
      </c>
      <c r="J12" s="181" t="s">
        <v>154</v>
      </c>
      <c r="K12" s="181" t="s">
        <v>155</v>
      </c>
      <c r="L12" s="181"/>
      <c r="M12" s="179" t="s">
        <v>153</v>
      </c>
      <c r="N12" s="179" t="s">
        <v>154</v>
      </c>
      <c r="O12" s="179" t="s">
        <v>155</v>
      </c>
      <c r="P12" s="179" t="s">
        <v>156</v>
      </c>
      <c r="Q12" s="179" t="s">
        <v>157</v>
      </c>
      <c r="R12" s="179" t="s">
        <v>157</v>
      </c>
      <c r="S12" s="179" t="s">
        <v>158</v>
      </c>
      <c r="T12" s="179" t="s">
        <v>159</v>
      </c>
      <c r="U12" s="179" t="s">
        <v>160</v>
      </c>
      <c r="W12" s="179" t="s">
        <v>158</v>
      </c>
      <c r="X12" s="179" t="s">
        <v>159</v>
      </c>
      <c r="Y12" s="179" t="s">
        <v>160</v>
      </c>
    </row>
    <row r="13" spans="1:25" x14ac:dyDescent="0.25">
      <c r="A13" s="178">
        <v>6</v>
      </c>
      <c r="F13" s="179"/>
      <c r="G13" s="179"/>
      <c r="H13" s="179"/>
      <c r="I13" s="179"/>
      <c r="J13" s="179"/>
      <c r="K13" s="179"/>
      <c r="L13" s="179"/>
      <c r="M13" s="179"/>
      <c r="N13" s="179"/>
      <c r="O13" s="179"/>
    </row>
    <row r="14" spans="1:25" x14ac:dyDescent="0.25">
      <c r="A14" s="178">
        <v>7</v>
      </c>
      <c r="B14" s="184" t="s">
        <v>161</v>
      </c>
      <c r="H14" s="185"/>
    </row>
    <row r="15" spans="1:25" x14ac:dyDescent="0.25">
      <c r="A15" s="178">
        <v>8</v>
      </c>
      <c r="B15" s="186">
        <v>39752</v>
      </c>
      <c r="F15" s="187"/>
      <c r="G15" s="187"/>
      <c r="H15" s="187"/>
      <c r="I15" s="187"/>
      <c r="J15" s="187"/>
      <c r="K15" s="187"/>
      <c r="L15" s="187"/>
      <c r="M15" s="187"/>
      <c r="N15" s="187"/>
      <c r="O15" s="187"/>
      <c r="Q15" s="173">
        <v>0</v>
      </c>
    </row>
    <row r="16" spans="1:25" x14ac:dyDescent="0.25">
      <c r="A16" s="178">
        <v>9</v>
      </c>
      <c r="B16" s="186">
        <v>39782</v>
      </c>
      <c r="F16" s="187"/>
      <c r="G16" s="187"/>
      <c r="H16" s="187"/>
      <c r="I16" s="187"/>
      <c r="J16" s="187"/>
      <c r="K16" s="187"/>
      <c r="L16" s="187"/>
      <c r="M16" s="187"/>
      <c r="N16" s="187"/>
      <c r="O16" s="187"/>
      <c r="P16" s="173">
        <v>0</v>
      </c>
      <c r="Q16" s="187">
        <v>0</v>
      </c>
      <c r="R16" s="187"/>
    </row>
    <row r="17" spans="1:20" x14ac:dyDescent="0.25">
      <c r="A17" s="178">
        <v>10</v>
      </c>
      <c r="B17" s="186">
        <v>39813</v>
      </c>
      <c r="F17" s="187"/>
      <c r="G17" s="187"/>
      <c r="H17" s="187"/>
      <c r="I17" s="187"/>
      <c r="J17" s="187"/>
      <c r="K17" s="187"/>
      <c r="L17" s="187"/>
      <c r="M17" s="187"/>
      <c r="N17" s="187"/>
      <c r="O17" s="187"/>
      <c r="P17" s="173">
        <v>0</v>
      </c>
      <c r="Q17" s="187">
        <v>0</v>
      </c>
      <c r="R17" s="187"/>
    </row>
    <row r="18" spans="1:20" x14ac:dyDescent="0.25">
      <c r="A18" s="178">
        <v>11</v>
      </c>
      <c r="B18" s="186">
        <v>39844</v>
      </c>
      <c r="D18" s="227">
        <v>0</v>
      </c>
      <c r="F18" s="187"/>
      <c r="G18" s="187">
        <v>0</v>
      </c>
      <c r="H18" s="187"/>
      <c r="I18" s="187"/>
      <c r="J18" s="187"/>
      <c r="K18" s="187"/>
      <c r="L18" s="187"/>
      <c r="M18" s="187"/>
      <c r="N18" s="187"/>
      <c r="O18" s="187"/>
      <c r="P18" s="173">
        <v>0</v>
      </c>
      <c r="Q18" s="187">
        <v>0</v>
      </c>
      <c r="R18" s="187"/>
    </row>
    <row r="19" spans="1:20" x14ac:dyDescent="0.25">
      <c r="A19" s="178">
        <v>12</v>
      </c>
      <c r="B19" s="186">
        <v>39872</v>
      </c>
      <c r="D19" s="227">
        <v>0</v>
      </c>
      <c r="F19" s="187"/>
      <c r="G19" s="187">
        <v>0</v>
      </c>
      <c r="H19" s="187"/>
      <c r="I19" s="187"/>
      <c r="J19" s="187"/>
      <c r="K19" s="187"/>
      <c r="L19" s="187"/>
      <c r="M19" s="187"/>
      <c r="N19" s="187"/>
      <c r="O19" s="187"/>
      <c r="P19" s="173">
        <v>0</v>
      </c>
      <c r="Q19" s="187">
        <v>0</v>
      </c>
      <c r="R19" s="187"/>
    </row>
    <row r="20" spans="1:20" x14ac:dyDescent="0.25">
      <c r="A20" s="178">
        <v>13</v>
      </c>
      <c r="B20" s="186">
        <v>39903</v>
      </c>
      <c r="D20" s="227">
        <v>3707</v>
      </c>
      <c r="F20" s="187"/>
      <c r="G20" s="187">
        <v>0</v>
      </c>
      <c r="H20" s="187"/>
      <c r="I20" s="187"/>
      <c r="J20" s="187"/>
      <c r="K20" s="187"/>
      <c r="L20" s="187"/>
      <c r="M20" s="187"/>
      <c r="N20" s="187"/>
      <c r="O20" s="187"/>
      <c r="P20" s="173">
        <v>3707</v>
      </c>
      <c r="Q20" s="187">
        <v>3707</v>
      </c>
      <c r="R20" s="187"/>
    </row>
    <row r="21" spans="1:20" x14ac:dyDescent="0.25">
      <c r="A21" s="178">
        <v>14</v>
      </c>
      <c r="B21" s="186">
        <v>39933</v>
      </c>
      <c r="D21" s="173">
        <v>1348.7</v>
      </c>
      <c r="F21" s="187"/>
      <c r="G21" s="187">
        <v>12.59</v>
      </c>
      <c r="H21" s="187"/>
      <c r="I21" s="187"/>
      <c r="J21" s="187"/>
      <c r="K21" s="187"/>
      <c r="L21" s="187"/>
      <c r="M21" s="187"/>
      <c r="N21" s="187"/>
      <c r="O21" s="187"/>
      <c r="P21" s="173">
        <v>1361.29</v>
      </c>
      <c r="Q21" s="187">
        <v>5068.29</v>
      </c>
      <c r="R21" s="187"/>
    </row>
    <row r="22" spans="1:20" x14ac:dyDescent="0.25">
      <c r="A22" s="178">
        <v>15</v>
      </c>
      <c r="B22" s="186">
        <v>39964</v>
      </c>
      <c r="D22" s="173">
        <v>13275</v>
      </c>
      <c r="F22" s="187"/>
      <c r="G22" s="187">
        <v>32.869999999999997</v>
      </c>
      <c r="H22" s="187"/>
      <c r="I22" s="187"/>
      <c r="J22" s="187"/>
      <c r="K22" s="187"/>
      <c r="L22" s="187"/>
      <c r="M22" s="187"/>
      <c r="N22" s="187"/>
      <c r="O22" s="187"/>
      <c r="P22" s="173">
        <v>13307.87</v>
      </c>
      <c r="Q22" s="187">
        <v>18376.16</v>
      </c>
      <c r="R22" s="187"/>
    </row>
    <row r="23" spans="1:20" x14ac:dyDescent="0.25">
      <c r="A23" s="178">
        <v>16</v>
      </c>
      <c r="B23" s="186">
        <v>39994</v>
      </c>
      <c r="D23" s="173">
        <v>0</v>
      </c>
      <c r="F23" s="187"/>
      <c r="G23" s="187">
        <v>51.61</v>
      </c>
      <c r="H23" s="187"/>
      <c r="I23" s="187"/>
      <c r="J23" s="187"/>
      <c r="K23" s="187"/>
      <c r="L23" s="187"/>
      <c r="M23" s="187"/>
      <c r="N23" s="187"/>
      <c r="O23" s="187"/>
      <c r="P23" s="173">
        <v>51.61</v>
      </c>
      <c r="Q23" s="187">
        <v>18427.77</v>
      </c>
      <c r="R23" s="187"/>
    </row>
    <row r="24" spans="1:20" x14ac:dyDescent="0.25">
      <c r="A24" s="178">
        <v>17</v>
      </c>
      <c r="B24" s="186">
        <v>40025</v>
      </c>
      <c r="D24" s="90">
        <v>0</v>
      </c>
      <c r="F24" s="187"/>
      <c r="G24" s="187">
        <v>49.91</v>
      </c>
      <c r="H24" s="187"/>
      <c r="I24" s="187"/>
      <c r="J24" s="187"/>
      <c r="K24" s="187"/>
      <c r="L24" s="187"/>
      <c r="M24" s="187"/>
      <c r="N24" s="187"/>
      <c r="O24" s="187"/>
      <c r="P24" s="173">
        <v>49.91</v>
      </c>
      <c r="Q24" s="187">
        <v>18477.68</v>
      </c>
      <c r="R24" s="187"/>
    </row>
    <row r="25" spans="1:20" x14ac:dyDescent="0.25">
      <c r="A25" s="178">
        <v>18</v>
      </c>
      <c r="B25" s="186">
        <v>40055</v>
      </c>
      <c r="D25" s="173">
        <v>12600</v>
      </c>
      <c r="F25" s="187"/>
      <c r="G25" s="187">
        <v>67.11</v>
      </c>
      <c r="H25" s="187"/>
      <c r="I25" s="187"/>
      <c r="J25" s="187"/>
      <c r="K25" s="187"/>
      <c r="L25" s="187"/>
      <c r="M25" s="187"/>
      <c r="N25" s="187"/>
      <c r="O25" s="187"/>
      <c r="P25" s="173">
        <v>12667.11</v>
      </c>
      <c r="Q25" s="187">
        <v>31144.79</v>
      </c>
      <c r="R25" s="187"/>
    </row>
    <row r="26" spans="1:20" x14ac:dyDescent="0.25">
      <c r="A26" s="178">
        <v>19</v>
      </c>
      <c r="B26" s="186">
        <v>40085</v>
      </c>
      <c r="D26" s="173">
        <v>0</v>
      </c>
      <c r="F26" s="187"/>
      <c r="G26" s="187">
        <v>84.35</v>
      </c>
      <c r="H26" s="187"/>
      <c r="I26" s="187"/>
      <c r="J26" s="187"/>
      <c r="K26" s="187"/>
      <c r="L26" s="187"/>
      <c r="M26" s="187"/>
      <c r="N26" s="187"/>
      <c r="O26" s="187"/>
      <c r="P26" s="173">
        <v>84.35</v>
      </c>
      <c r="Q26" s="187">
        <v>31229.14</v>
      </c>
      <c r="R26" s="187"/>
    </row>
    <row r="27" spans="1:20" x14ac:dyDescent="0.25">
      <c r="A27" s="178">
        <v>20</v>
      </c>
      <c r="B27" s="186">
        <v>40116</v>
      </c>
      <c r="D27" s="173">
        <v>0</v>
      </c>
      <c r="E27" s="185"/>
      <c r="F27" s="187"/>
      <c r="G27" s="187">
        <v>84.58</v>
      </c>
      <c r="H27" s="187"/>
      <c r="I27" s="187"/>
      <c r="J27" s="187"/>
      <c r="K27" s="187"/>
      <c r="L27" s="187"/>
      <c r="M27" s="187"/>
      <c r="N27" s="187"/>
      <c r="O27" s="187"/>
      <c r="P27" s="185">
        <v>84.58</v>
      </c>
      <c r="Q27" s="187">
        <v>31313.72</v>
      </c>
      <c r="R27" s="187"/>
    </row>
    <row r="28" spans="1:20" x14ac:dyDescent="0.25">
      <c r="A28" s="178">
        <v>21</v>
      </c>
      <c r="B28" s="186">
        <v>40146</v>
      </c>
      <c r="D28" s="173">
        <v>0</v>
      </c>
      <c r="E28" s="185"/>
      <c r="F28" s="187"/>
      <c r="G28" s="187">
        <v>84.81</v>
      </c>
      <c r="H28" s="187"/>
      <c r="I28" s="187"/>
      <c r="J28" s="187"/>
      <c r="K28" s="187"/>
      <c r="L28" s="187"/>
      <c r="M28" s="187"/>
      <c r="N28" s="187"/>
      <c r="O28" s="187"/>
      <c r="P28" s="185">
        <v>84.81</v>
      </c>
      <c r="Q28" s="187">
        <v>31398.530000000002</v>
      </c>
      <c r="R28" s="187"/>
    </row>
    <row r="29" spans="1:20" ht="13.8" thickBot="1" x14ac:dyDescent="0.3">
      <c r="A29" s="178">
        <v>22</v>
      </c>
      <c r="B29" s="188">
        <v>40177</v>
      </c>
      <c r="C29" s="189"/>
      <c r="D29" s="190">
        <v>124124.96</v>
      </c>
      <c r="E29" s="190"/>
      <c r="F29" s="191"/>
      <c r="G29" s="191">
        <v>253.12</v>
      </c>
      <c r="H29" s="191"/>
      <c r="I29" s="191"/>
      <c r="J29" s="191"/>
      <c r="K29" s="191"/>
      <c r="L29" s="191"/>
      <c r="M29" s="191"/>
      <c r="N29" s="191"/>
      <c r="O29" s="191"/>
      <c r="P29" s="190">
        <v>124378.08</v>
      </c>
      <c r="Q29" s="191">
        <v>155776.61000000002</v>
      </c>
      <c r="R29" s="191"/>
      <c r="S29" s="190"/>
      <c r="T29" s="192"/>
    </row>
    <row r="30" spans="1:20" x14ac:dyDescent="0.25">
      <c r="A30" s="178">
        <v>23</v>
      </c>
      <c r="B30" s="186">
        <v>40208</v>
      </c>
      <c r="D30" s="173">
        <v>0</v>
      </c>
      <c r="F30" s="203">
        <v>3.2500000000000001E-2</v>
      </c>
      <c r="G30" s="187">
        <v>421.75</v>
      </c>
      <c r="H30" s="187">
        <v>421.75</v>
      </c>
      <c r="I30" s="187"/>
      <c r="J30" s="187"/>
      <c r="K30" s="187"/>
      <c r="L30" s="187"/>
      <c r="M30" s="187"/>
      <c r="N30" s="187"/>
      <c r="O30" s="187"/>
      <c r="P30" s="185">
        <v>421.78250000000003</v>
      </c>
      <c r="Q30" s="187">
        <v>156198.39250000002</v>
      </c>
      <c r="R30" s="187"/>
    </row>
    <row r="31" spans="1:20" x14ac:dyDescent="0.25">
      <c r="A31" s="178">
        <v>24</v>
      </c>
      <c r="B31" s="186">
        <v>40237</v>
      </c>
      <c r="D31" s="173">
        <v>0</v>
      </c>
      <c r="F31" s="203">
        <v>3.2500000000000001E-2</v>
      </c>
      <c r="G31" s="187">
        <v>422.9</v>
      </c>
      <c r="H31" s="187">
        <v>422.9</v>
      </c>
      <c r="I31" s="187"/>
      <c r="J31" s="187"/>
      <c r="K31" s="187"/>
      <c r="L31" s="187"/>
      <c r="M31" s="187"/>
      <c r="N31" s="187"/>
      <c r="O31" s="187"/>
      <c r="P31" s="185">
        <v>422.9325</v>
      </c>
      <c r="Q31" s="187">
        <v>156621.32500000001</v>
      </c>
      <c r="R31" s="187"/>
    </row>
    <row r="32" spans="1:20" x14ac:dyDescent="0.25">
      <c r="A32" s="178">
        <v>25</v>
      </c>
      <c r="B32" s="186">
        <v>40268</v>
      </c>
      <c r="D32" s="173">
        <v>0</v>
      </c>
      <c r="F32" s="203">
        <v>3.2500000000000001E-2</v>
      </c>
      <c r="G32" s="187">
        <v>424.04</v>
      </c>
      <c r="H32" s="187">
        <v>424.04</v>
      </c>
      <c r="I32" s="187"/>
      <c r="J32" s="187"/>
      <c r="K32" s="187"/>
      <c r="L32" s="187"/>
      <c r="M32" s="187"/>
      <c r="N32" s="187"/>
      <c r="O32" s="187"/>
      <c r="P32" s="185">
        <v>424.07250000000005</v>
      </c>
      <c r="Q32" s="187">
        <v>157045.39750000002</v>
      </c>
      <c r="R32" s="187"/>
    </row>
    <row r="33" spans="1:20" x14ac:dyDescent="0.25">
      <c r="A33" s="178">
        <v>26</v>
      </c>
      <c r="B33" s="186">
        <v>40298</v>
      </c>
      <c r="D33" s="173">
        <v>0</v>
      </c>
      <c r="F33" s="203">
        <v>3.2500000000000001E-2</v>
      </c>
      <c r="G33" s="187">
        <v>425.33</v>
      </c>
      <c r="H33" s="187">
        <v>425.33</v>
      </c>
      <c r="I33" s="187"/>
      <c r="J33" s="187"/>
      <c r="K33" s="187"/>
      <c r="L33" s="187"/>
      <c r="M33" s="187"/>
      <c r="N33" s="187"/>
      <c r="O33" s="187"/>
      <c r="P33" s="185">
        <v>425.36250000000001</v>
      </c>
      <c r="Q33" s="187">
        <v>157470.76</v>
      </c>
      <c r="R33" s="187"/>
    </row>
    <row r="34" spans="1:20" x14ac:dyDescent="0.25">
      <c r="A34" s="178">
        <v>27</v>
      </c>
      <c r="B34" s="186">
        <v>40329</v>
      </c>
      <c r="D34" s="173">
        <v>0</v>
      </c>
      <c r="F34" s="203">
        <v>3.2500000000000001E-2</v>
      </c>
      <c r="G34" s="187">
        <v>426.48</v>
      </c>
      <c r="H34" s="187">
        <v>426.48</v>
      </c>
      <c r="I34" s="187"/>
      <c r="J34" s="187"/>
      <c r="K34" s="187"/>
      <c r="L34" s="187"/>
      <c r="M34" s="187"/>
      <c r="N34" s="187"/>
      <c r="O34" s="187"/>
      <c r="P34" s="185">
        <v>426.51250000000005</v>
      </c>
      <c r="Q34" s="187">
        <v>157897.27250000002</v>
      </c>
      <c r="R34" s="187"/>
    </row>
    <row r="35" spans="1:20" x14ac:dyDescent="0.25">
      <c r="A35" s="178">
        <v>28</v>
      </c>
      <c r="B35" s="186">
        <v>40359</v>
      </c>
      <c r="D35" s="173">
        <v>0</v>
      </c>
      <c r="F35" s="203">
        <v>3.2500000000000001E-2</v>
      </c>
      <c r="G35" s="187">
        <v>427.64</v>
      </c>
      <c r="H35" s="187">
        <v>427.64</v>
      </c>
      <c r="I35" s="187"/>
      <c r="J35" s="187"/>
      <c r="K35" s="187"/>
      <c r="L35" s="187"/>
      <c r="M35" s="187"/>
      <c r="N35" s="187"/>
      <c r="O35" s="187"/>
      <c r="P35" s="185">
        <v>427.67250000000001</v>
      </c>
      <c r="Q35" s="187">
        <v>158324.94500000001</v>
      </c>
      <c r="R35" s="193">
        <v>158324.94500000001</v>
      </c>
    </row>
    <row r="36" spans="1:20" x14ac:dyDescent="0.25">
      <c r="A36" s="178">
        <v>29</v>
      </c>
      <c r="B36" s="186">
        <v>40390</v>
      </c>
      <c r="D36" s="173">
        <v>0</v>
      </c>
      <c r="F36" s="203">
        <v>3.2500000000000001E-2</v>
      </c>
      <c r="G36" s="187">
        <v>428.8</v>
      </c>
      <c r="H36" s="187">
        <v>428.8</v>
      </c>
      <c r="I36" s="187"/>
      <c r="J36" s="187"/>
      <c r="K36" s="187"/>
      <c r="L36" s="187"/>
      <c r="M36" s="187"/>
      <c r="N36" s="187"/>
      <c r="O36" s="187"/>
      <c r="P36" s="185">
        <v>428.83250000000004</v>
      </c>
      <c r="Q36" s="187">
        <v>158753.7775</v>
      </c>
      <c r="R36" s="193">
        <v>158753.7775</v>
      </c>
    </row>
    <row r="37" spans="1:20" x14ac:dyDescent="0.25">
      <c r="A37" s="178">
        <v>30</v>
      </c>
      <c r="B37" s="186">
        <v>40420</v>
      </c>
      <c r="D37" s="173">
        <v>0</v>
      </c>
      <c r="F37" s="203">
        <v>3.2500000000000001E-2</v>
      </c>
      <c r="G37" s="187">
        <v>429.96</v>
      </c>
      <c r="H37" s="187">
        <v>429.96</v>
      </c>
      <c r="I37" s="187"/>
      <c r="J37" s="187"/>
      <c r="K37" s="187"/>
      <c r="L37" s="187"/>
      <c r="M37" s="187"/>
      <c r="N37" s="187"/>
      <c r="O37" s="187"/>
      <c r="P37" s="185">
        <v>429.99250000000001</v>
      </c>
      <c r="Q37" s="187">
        <v>159183.76999999999</v>
      </c>
      <c r="R37" s="193">
        <v>159183.76999999999</v>
      </c>
    </row>
    <row r="38" spans="1:20" x14ac:dyDescent="0.25">
      <c r="A38" s="178">
        <v>31</v>
      </c>
      <c r="B38" s="186">
        <v>40450</v>
      </c>
      <c r="D38" s="173">
        <v>4152.5</v>
      </c>
      <c r="F38" s="203">
        <v>3.2500000000000001E-2</v>
      </c>
      <c r="G38" s="187">
        <v>436.75</v>
      </c>
      <c r="H38" s="187">
        <v>436.75</v>
      </c>
      <c r="I38" s="187"/>
      <c r="J38" s="187"/>
      <c r="K38" s="187"/>
      <c r="L38" s="187"/>
      <c r="M38" s="187"/>
      <c r="N38" s="187"/>
      <c r="O38" s="187"/>
      <c r="P38" s="185">
        <v>4589.2825000000003</v>
      </c>
      <c r="Q38" s="187">
        <v>163773.05249999999</v>
      </c>
      <c r="R38" s="193">
        <v>163773.05249999999</v>
      </c>
    </row>
    <row r="39" spans="1:20" x14ac:dyDescent="0.25">
      <c r="A39" s="178">
        <v>32</v>
      </c>
      <c r="B39" s="186">
        <v>40481</v>
      </c>
      <c r="D39" s="173">
        <v>9008.9699999999993</v>
      </c>
      <c r="F39" s="203">
        <v>3.2500000000000001E-2</v>
      </c>
      <c r="G39" s="187">
        <v>455.75</v>
      </c>
      <c r="H39" s="187">
        <v>455.75</v>
      </c>
      <c r="I39" s="187"/>
      <c r="J39" s="187"/>
      <c r="K39" s="187"/>
      <c r="L39" s="187"/>
      <c r="M39" s="187"/>
      <c r="N39" s="187"/>
      <c r="O39" s="187"/>
      <c r="P39" s="185">
        <v>9464.7524999999987</v>
      </c>
      <c r="Q39" s="187">
        <v>173237.80499999999</v>
      </c>
      <c r="R39" s="193">
        <v>173237.80499999999</v>
      </c>
      <c r="T39" s="173"/>
    </row>
    <row r="40" spans="1:20" x14ac:dyDescent="0.25">
      <c r="A40" s="178">
        <v>33</v>
      </c>
      <c r="B40" s="186">
        <v>40511</v>
      </c>
      <c r="D40" s="173">
        <v>0</v>
      </c>
      <c r="E40" s="173">
        <v>-173237.80499999999</v>
      </c>
      <c r="F40" s="203">
        <v>3.2500000000000001E-2</v>
      </c>
      <c r="G40" s="187">
        <v>469.19</v>
      </c>
      <c r="H40" s="187">
        <v>469.19</v>
      </c>
      <c r="I40" s="187"/>
      <c r="J40" s="187"/>
      <c r="K40" s="187"/>
      <c r="L40" s="187"/>
      <c r="M40" s="187"/>
      <c r="N40" s="187"/>
      <c r="O40" s="187"/>
      <c r="P40" s="185">
        <v>-172768.58249999999</v>
      </c>
      <c r="Q40" s="187">
        <v>469.22250000000349</v>
      </c>
      <c r="R40" s="193">
        <v>469.22250000000349</v>
      </c>
      <c r="T40" s="173"/>
    </row>
    <row r="41" spans="1:20" ht="13.8" thickBot="1" x14ac:dyDescent="0.3">
      <c r="A41" s="178">
        <v>34</v>
      </c>
      <c r="B41" s="188">
        <v>40542</v>
      </c>
      <c r="C41" s="189"/>
      <c r="D41" s="192">
        <v>6250</v>
      </c>
      <c r="E41" s="192"/>
      <c r="F41" s="228">
        <v>3.2500000000000001E-2</v>
      </c>
      <c r="G41" s="191">
        <v>9.73</v>
      </c>
      <c r="H41" s="191">
        <v>9.73</v>
      </c>
      <c r="I41" s="191"/>
      <c r="J41" s="191"/>
      <c r="K41" s="191"/>
      <c r="L41" s="191"/>
      <c r="M41" s="191"/>
      <c r="N41" s="191"/>
      <c r="O41" s="191"/>
      <c r="P41" s="190">
        <v>6259.7624999999998</v>
      </c>
      <c r="Q41" s="191">
        <v>6728.9850000000033</v>
      </c>
      <c r="R41" s="191">
        <v>6728.9850000000033</v>
      </c>
      <c r="S41" s="192">
        <v>0</v>
      </c>
      <c r="T41" s="192"/>
    </row>
    <row r="42" spans="1:20" x14ac:dyDescent="0.25">
      <c r="A42" s="178">
        <v>35</v>
      </c>
      <c r="B42" s="186">
        <v>40573</v>
      </c>
      <c r="D42" s="173">
        <v>2205</v>
      </c>
      <c r="E42" s="90"/>
      <c r="F42" s="203">
        <v>3.2500000000000001E-2</v>
      </c>
      <c r="G42" s="187">
        <v>21.21</v>
      </c>
      <c r="H42" s="187">
        <v>18.22</v>
      </c>
      <c r="I42" s="187">
        <v>2.990000000000002</v>
      </c>
      <c r="J42" s="187"/>
      <c r="K42" s="187"/>
      <c r="L42" s="187"/>
      <c r="M42" s="187"/>
      <c r="N42" s="187"/>
      <c r="O42" s="187"/>
      <c r="P42" s="185">
        <v>2226.2424999999998</v>
      </c>
      <c r="Q42" s="187">
        <v>8955.2275000000027</v>
      </c>
      <c r="R42" s="187">
        <v>6747.2050000000036</v>
      </c>
      <c r="S42" s="90">
        <v>2208.0224999999991</v>
      </c>
      <c r="T42" s="90"/>
    </row>
    <row r="43" spans="1:20" x14ac:dyDescent="0.25">
      <c r="A43" s="178">
        <v>36</v>
      </c>
      <c r="B43" s="186">
        <v>40601</v>
      </c>
      <c r="D43" s="229">
        <v>10928.12</v>
      </c>
      <c r="E43" s="90"/>
      <c r="F43" s="203">
        <v>3.2500000000000001E-2</v>
      </c>
      <c r="G43" s="187">
        <v>39.049999999999997</v>
      </c>
      <c r="H43" s="187">
        <v>18.27</v>
      </c>
      <c r="I43" s="187">
        <v>20.779999999999998</v>
      </c>
      <c r="J43" s="187"/>
      <c r="K43" s="187"/>
      <c r="L43" s="187"/>
      <c r="M43" s="187"/>
      <c r="N43" s="187"/>
      <c r="O43" s="187"/>
      <c r="P43" s="185">
        <v>10967.202499999999</v>
      </c>
      <c r="Q43" s="187">
        <v>19922.43</v>
      </c>
      <c r="R43" s="187">
        <v>6765.475000000004</v>
      </c>
      <c r="S43" s="90">
        <v>13156.954999999996</v>
      </c>
      <c r="T43" s="90"/>
    </row>
    <row r="44" spans="1:20" x14ac:dyDescent="0.25">
      <c r="A44" s="178">
        <v>37</v>
      </c>
      <c r="B44" s="186">
        <v>40632</v>
      </c>
      <c r="D44" s="229">
        <v>19429</v>
      </c>
      <c r="E44" s="90"/>
      <c r="F44" s="203">
        <v>3.2500000000000001E-2</v>
      </c>
      <c r="G44" s="187">
        <v>80.27</v>
      </c>
      <c r="H44" s="187">
        <v>18.32</v>
      </c>
      <c r="I44" s="187">
        <v>61.949999999999996</v>
      </c>
      <c r="J44" s="187"/>
      <c r="K44" s="187"/>
      <c r="L44" s="187"/>
      <c r="M44" s="187"/>
      <c r="N44" s="187"/>
      <c r="O44" s="187"/>
      <c r="P44" s="185">
        <v>19509.302500000002</v>
      </c>
      <c r="Q44" s="187">
        <v>39431.732499999998</v>
      </c>
      <c r="R44" s="187">
        <v>6783.7950000000037</v>
      </c>
      <c r="S44" s="90">
        <v>32647.937499999993</v>
      </c>
      <c r="T44" s="90"/>
    </row>
    <row r="45" spans="1:20" x14ac:dyDescent="0.25">
      <c r="A45" s="178">
        <v>38</v>
      </c>
      <c r="B45" s="186">
        <v>40662</v>
      </c>
      <c r="D45" s="90">
        <v>4109.76</v>
      </c>
      <c r="E45" s="90"/>
      <c r="F45" s="203">
        <v>3.2500000000000001E-2</v>
      </c>
      <c r="G45" s="187">
        <v>112.36</v>
      </c>
      <c r="H45" s="187">
        <v>18.37</v>
      </c>
      <c r="I45" s="187">
        <v>93.99</v>
      </c>
      <c r="J45" s="187"/>
      <c r="K45" s="187"/>
      <c r="L45" s="187"/>
      <c r="M45" s="187"/>
      <c r="N45" s="187"/>
      <c r="O45" s="187"/>
      <c r="P45" s="185">
        <v>4222.1525000000001</v>
      </c>
      <c r="Q45" s="187">
        <v>43653.884999999995</v>
      </c>
      <c r="R45" s="187">
        <v>6802.1650000000036</v>
      </c>
      <c r="S45" s="90">
        <v>36851.719999999994</v>
      </c>
      <c r="T45" s="90"/>
    </row>
    <row r="46" spans="1:20" x14ac:dyDescent="0.25">
      <c r="A46" s="178">
        <v>39</v>
      </c>
      <c r="B46" s="186">
        <v>40693</v>
      </c>
      <c r="D46" s="90">
        <v>1397.28</v>
      </c>
      <c r="E46" s="90"/>
      <c r="F46" s="203">
        <v>3.2500000000000001E-2</v>
      </c>
      <c r="G46" s="187">
        <v>120.12</v>
      </c>
      <c r="H46" s="187">
        <v>18.420000000000002</v>
      </c>
      <c r="I46" s="187">
        <v>101.7</v>
      </c>
      <c r="J46" s="187"/>
      <c r="K46" s="187"/>
      <c r="L46" s="187"/>
      <c r="M46" s="187"/>
      <c r="N46" s="187"/>
      <c r="O46" s="187"/>
      <c r="P46" s="185">
        <v>1517.4324999999999</v>
      </c>
      <c r="Q46" s="187">
        <v>45171.317499999997</v>
      </c>
      <c r="R46" s="187">
        <v>6820.5850000000037</v>
      </c>
      <c r="S46" s="90">
        <v>38350.732499999991</v>
      </c>
      <c r="T46" s="90"/>
    </row>
    <row r="47" spans="1:20" x14ac:dyDescent="0.25">
      <c r="A47" s="178">
        <v>40</v>
      </c>
      <c r="B47" s="186">
        <v>40723</v>
      </c>
      <c r="D47" s="90">
        <v>1863.04</v>
      </c>
      <c r="E47" s="90"/>
      <c r="F47" s="203">
        <v>3.2500000000000001E-2</v>
      </c>
      <c r="G47" s="187">
        <v>124.86</v>
      </c>
      <c r="H47" s="187">
        <v>18.47</v>
      </c>
      <c r="I47" s="187">
        <v>106.39</v>
      </c>
      <c r="J47" s="187"/>
      <c r="K47" s="187"/>
      <c r="L47" s="187"/>
      <c r="M47" s="187"/>
      <c r="N47" s="187"/>
      <c r="O47" s="187"/>
      <c r="P47" s="185">
        <v>1987.9324999999999</v>
      </c>
      <c r="Q47" s="187">
        <v>47159.25</v>
      </c>
      <c r="R47" s="187">
        <v>6839.0550000000039</v>
      </c>
      <c r="S47" s="90">
        <v>40320.194999999992</v>
      </c>
      <c r="T47" s="90"/>
    </row>
    <row r="48" spans="1:20" x14ac:dyDescent="0.25">
      <c r="A48" s="178">
        <v>41</v>
      </c>
      <c r="B48" s="186">
        <v>40754</v>
      </c>
      <c r="D48" s="90">
        <v>1863.04</v>
      </c>
      <c r="E48" s="90"/>
      <c r="F48" s="203">
        <v>3.2500000000000001E-2</v>
      </c>
      <c r="G48" s="187">
        <v>130.25</v>
      </c>
      <c r="H48" s="187">
        <v>18.52</v>
      </c>
      <c r="I48" s="187">
        <v>111.73</v>
      </c>
      <c r="J48" s="187"/>
      <c r="K48" s="187"/>
      <c r="L48" s="187"/>
      <c r="M48" s="187"/>
      <c r="N48" s="187"/>
      <c r="O48" s="187"/>
      <c r="P48" s="185">
        <v>1993.3225</v>
      </c>
      <c r="Q48" s="187">
        <v>49152.572500000002</v>
      </c>
      <c r="R48" s="187">
        <v>6857.5750000000044</v>
      </c>
      <c r="S48" s="90">
        <v>42294.997499999998</v>
      </c>
      <c r="T48" s="90"/>
    </row>
    <row r="49" spans="1:20" x14ac:dyDescent="0.25">
      <c r="A49" s="178">
        <v>42</v>
      </c>
      <c r="B49" s="186">
        <v>40784</v>
      </c>
      <c r="D49" s="90">
        <v>1397.28</v>
      </c>
      <c r="E49" s="90"/>
      <c r="F49" s="203">
        <v>3.2500000000000001E-2</v>
      </c>
      <c r="G49" s="187">
        <v>135.01</v>
      </c>
      <c r="H49" s="187">
        <v>18.57</v>
      </c>
      <c r="I49" s="187">
        <v>116.44</v>
      </c>
      <c r="J49" s="187"/>
      <c r="K49" s="187"/>
      <c r="L49" s="187"/>
      <c r="M49" s="187"/>
      <c r="N49" s="187"/>
      <c r="O49" s="187"/>
      <c r="P49" s="185">
        <v>1532.3225</v>
      </c>
      <c r="Q49" s="187">
        <v>50684.895000000004</v>
      </c>
      <c r="R49" s="187">
        <v>6876.1450000000041</v>
      </c>
      <c r="S49" s="90">
        <v>43808.75</v>
      </c>
      <c r="T49" s="90"/>
    </row>
    <row r="50" spans="1:20" x14ac:dyDescent="0.25">
      <c r="A50" s="178">
        <v>43</v>
      </c>
      <c r="B50" s="186">
        <v>40814</v>
      </c>
      <c r="D50" s="90">
        <v>698.64</v>
      </c>
      <c r="E50" s="90"/>
      <c r="F50" s="203">
        <v>3.2500000000000001E-2</v>
      </c>
      <c r="G50" s="187">
        <v>138.22</v>
      </c>
      <c r="H50" s="187">
        <v>18.62</v>
      </c>
      <c r="I50" s="187">
        <v>119.6</v>
      </c>
      <c r="J50" s="187"/>
      <c r="K50" s="187"/>
      <c r="L50" s="187"/>
      <c r="M50" s="187"/>
      <c r="N50" s="187"/>
      <c r="O50" s="187"/>
      <c r="P50" s="185">
        <v>836.89250000000004</v>
      </c>
      <c r="Q50" s="187">
        <v>51521.787500000006</v>
      </c>
      <c r="R50" s="187">
        <v>6894.765000000004</v>
      </c>
      <c r="S50" s="90">
        <v>44627.022499999999</v>
      </c>
      <c r="T50" s="90"/>
    </row>
    <row r="51" spans="1:20" x14ac:dyDescent="0.25">
      <c r="A51" s="178">
        <v>44</v>
      </c>
      <c r="B51" s="186">
        <v>40845</v>
      </c>
      <c r="D51" s="90">
        <v>465.76</v>
      </c>
      <c r="E51" s="90"/>
      <c r="F51" s="203">
        <v>3.2500000000000001E-2</v>
      </c>
      <c r="G51" s="187">
        <v>140.16999999999999</v>
      </c>
      <c r="H51" s="187">
        <v>18.670000000000002</v>
      </c>
      <c r="I51" s="193">
        <v>121.49999999999999</v>
      </c>
      <c r="J51" s="193"/>
      <c r="K51" s="193"/>
      <c r="L51" s="193"/>
      <c r="M51" s="193"/>
      <c r="N51" s="193"/>
      <c r="O51" s="193"/>
      <c r="P51" s="185">
        <v>605.96249999999998</v>
      </c>
      <c r="Q51" s="187">
        <v>52127.750000000007</v>
      </c>
      <c r="R51" s="187">
        <v>6913.435000000004</v>
      </c>
      <c r="S51" s="90">
        <v>45214.315000000002</v>
      </c>
      <c r="T51" s="90"/>
    </row>
    <row r="52" spans="1:20" x14ac:dyDescent="0.25">
      <c r="A52" s="178">
        <v>45</v>
      </c>
      <c r="B52" s="186">
        <v>40875</v>
      </c>
      <c r="D52" s="90">
        <v>1863.04</v>
      </c>
      <c r="E52" s="90">
        <v>-6728.9850000000033</v>
      </c>
      <c r="F52" s="203">
        <v>3.2500000000000001E-2</v>
      </c>
      <c r="G52" s="194">
        <v>125.48</v>
      </c>
      <c r="H52" s="195"/>
      <c r="I52" s="193">
        <v>125.48</v>
      </c>
      <c r="J52" s="193"/>
      <c r="K52" s="193"/>
      <c r="L52" s="193"/>
      <c r="M52" s="193"/>
      <c r="N52" s="193"/>
      <c r="O52" s="193"/>
      <c r="P52" s="185">
        <v>-4740.4325000000035</v>
      </c>
      <c r="Q52" s="187">
        <v>47387.317500000005</v>
      </c>
      <c r="R52" s="194"/>
      <c r="S52" s="90">
        <v>47387.317500000005</v>
      </c>
      <c r="T52" s="90"/>
    </row>
    <row r="53" spans="1:20" ht="13.8" thickBot="1" x14ac:dyDescent="0.3">
      <c r="A53" s="178">
        <v>46</v>
      </c>
      <c r="B53" s="188">
        <v>40906</v>
      </c>
      <c r="C53" s="189"/>
      <c r="D53" s="192">
        <v>931.52</v>
      </c>
      <c r="E53" s="192"/>
      <c r="F53" s="228">
        <v>3.2500000000000001E-2</v>
      </c>
      <c r="G53" s="191">
        <v>129.6</v>
      </c>
      <c r="H53" s="196"/>
      <c r="I53" s="191">
        <v>129.6</v>
      </c>
      <c r="J53" s="191"/>
      <c r="K53" s="191"/>
      <c r="L53" s="191"/>
      <c r="M53" s="191"/>
      <c r="N53" s="191"/>
      <c r="O53" s="191"/>
      <c r="P53" s="190">
        <v>1061.1524999999999</v>
      </c>
      <c r="Q53" s="191">
        <v>48448.47</v>
      </c>
      <c r="R53" s="191"/>
      <c r="S53" s="192">
        <v>48448.47</v>
      </c>
      <c r="T53" s="192"/>
    </row>
    <row r="54" spans="1:20" x14ac:dyDescent="0.25">
      <c r="A54" s="178">
        <v>47</v>
      </c>
      <c r="B54" s="172">
        <v>40937</v>
      </c>
      <c r="D54" s="90">
        <v>922.56</v>
      </c>
      <c r="E54" s="90"/>
      <c r="F54" s="203">
        <v>3.2500000000000001E-2</v>
      </c>
      <c r="G54" s="187">
        <v>132.46</v>
      </c>
      <c r="H54" s="187"/>
      <c r="I54" s="187">
        <v>131.21</v>
      </c>
      <c r="J54" s="187">
        <v>1.25</v>
      </c>
      <c r="K54" s="187"/>
      <c r="L54" s="187"/>
      <c r="M54" s="187"/>
      <c r="N54" s="187"/>
      <c r="O54" s="187"/>
      <c r="P54" s="185">
        <v>1055.0525</v>
      </c>
      <c r="Q54" s="187">
        <v>49503.522499999999</v>
      </c>
      <c r="R54" s="187"/>
      <c r="S54" s="187">
        <v>48579.68</v>
      </c>
      <c r="T54" s="90">
        <v>923.84249999999884</v>
      </c>
    </row>
    <row r="55" spans="1:20" x14ac:dyDescent="0.25">
      <c r="A55" s="178">
        <v>48</v>
      </c>
      <c r="B55" s="172">
        <v>40966</v>
      </c>
      <c r="D55" s="90">
        <v>1153.2</v>
      </c>
      <c r="E55" s="90"/>
      <c r="F55" s="203">
        <v>3.2500000000000001E-2</v>
      </c>
      <c r="G55" s="187">
        <v>135.63</v>
      </c>
      <c r="H55" s="187"/>
      <c r="I55" s="187">
        <v>131.57</v>
      </c>
      <c r="J55" s="187">
        <v>4.0600000000000023</v>
      </c>
      <c r="K55" s="187"/>
      <c r="L55" s="187"/>
      <c r="M55" s="187"/>
      <c r="N55" s="187"/>
      <c r="O55" s="187"/>
      <c r="P55" s="185">
        <v>1288.8625000000002</v>
      </c>
      <c r="Q55" s="187">
        <v>50792.385000000002</v>
      </c>
      <c r="R55" s="187"/>
      <c r="S55" s="187">
        <v>48711.25</v>
      </c>
      <c r="T55" s="90">
        <v>2081.135000000002</v>
      </c>
    </row>
    <row r="56" spans="1:20" x14ac:dyDescent="0.25">
      <c r="A56" s="178">
        <v>49</v>
      </c>
      <c r="B56" s="172">
        <v>40997</v>
      </c>
      <c r="D56" s="90">
        <v>739.74</v>
      </c>
      <c r="E56" s="90"/>
      <c r="F56" s="203">
        <v>3.2500000000000001E-2</v>
      </c>
      <c r="G56" s="187">
        <v>138.56</v>
      </c>
      <c r="H56" s="187"/>
      <c r="I56" s="187">
        <v>131.93</v>
      </c>
      <c r="J56" s="187">
        <v>6.6299999999999955</v>
      </c>
      <c r="K56" s="187"/>
      <c r="L56" s="187"/>
      <c r="M56" s="187"/>
      <c r="N56" s="187"/>
      <c r="O56" s="187"/>
      <c r="P56" s="185">
        <v>878.33249999999998</v>
      </c>
      <c r="Q56" s="187">
        <v>51670.717499999999</v>
      </c>
      <c r="R56" s="187"/>
      <c r="S56" s="187">
        <v>48843.18</v>
      </c>
      <c r="T56" s="90">
        <v>2827.5374999999985</v>
      </c>
    </row>
    <row r="57" spans="1:20" x14ac:dyDescent="0.25">
      <c r="A57" s="178">
        <v>50</v>
      </c>
      <c r="B57" s="172">
        <v>41027</v>
      </c>
      <c r="D57" s="90">
        <v>986.32</v>
      </c>
      <c r="E57" s="90"/>
      <c r="F57" s="203">
        <v>3.2500000000000001E-2</v>
      </c>
      <c r="G57" s="187">
        <v>141.28</v>
      </c>
      <c r="H57" s="187"/>
      <c r="I57" s="187">
        <v>132.28</v>
      </c>
      <c r="J57" s="187">
        <v>9</v>
      </c>
      <c r="K57" s="187"/>
      <c r="L57" s="187"/>
      <c r="M57" s="187"/>
      <c r="N57" s="187"/>
      <c r="O57" s="187"/>
      <c r="P57" s="185">
        <v>1127.6325000000002</v>
      </c>
      <c r="Q57" s="187">
        <v>52798.35</v>
      </c>
      <c r="R57" s="187"/>
      <c r="S57" s="187">
        <v>48975.46</v>
      </c>
      <c r="T57" s="90">
        <v>3822.8899999999994</v>
      </c>
    </row>
    <row r="58" spans="1:20" x14ac:dyDescent="0.25">
      <c r="A58" s="178">
        <v>51</v>
      </c>
      <c r="B58" s="172">
        <v>41058</v>
      </c>
      <c r="D58" s="90">
        <v>1232.9000000000001</v>
      </c>
      <c r="E58" s="90"/>
      <c r="F58" s="203">
        <v>3.2500000000000001E-2</v>
      </c>
      <c r="G58" s="187">
        <v>144.66999999999999</v>
      </c>
      <c r="H58" s="187"/>
      <c r="I58" s="187">
        <v>132.63999999999999</v>
      </c>
      <c r="J58" s="187">
        <v>12.030000000000001</v>
      </c>
      <c r="K58" s="187"/>
      <c r="L58" s="187"/>
      <c r="M58" s="187"/>
      <c r="N58" s="187"/>
      <c r="O58" s="187"/>
      <c r="P58" s="185">
        <v>1377.6025000000002</v>
      </c>
      <c r="Q58" s="187">
        <v>54175.952499999999</v>
      </c>
      <c r="R58" s="187"/>
      <c r="S58" s="187">
        <v>49108.1</v>
      </c>
      <c r="T58" s="90">
        <v>5067.8525000000009</v>
      </c>
    </row>
    <row r="59" spans="1:20" x14ac:dyDescent="0.25">
      <c r="A59" s="178">
        <v>52</v>
      </c>
      <c r="B59" s="172">
        <v>41088</v>
      </c>
      <c r="D59" s="90">
        <v>986.32</v>
      </c>
      <c r="E59" s="90"/>
      <c r="F59" s="203">
        <v>3.2500000000000001E-2</v>
      </c>
      <c r="G59" s="187">
        <v>148.06</v>
      </c>
      <c r="H59" s="187"/>
      <c r="I59" s="187">
        <v>133</v>
      </c>
      <c r="J59" s="187">
        <v>15.060000000000002</v>
      </c>
      <c r="K59" s="187"/>
      <c r="L59" s="187"/>
      <c r="M59" s="187"/>
      <c r="N59" s="187"/>
      <c r="O59" s="187"/>
      <c r="P59" s="185">
        <v>1134.4125000000001</v>
      </c>
      <c r="Q59" s="187">
        <v>55310.364999999998</v>
      </c>
      <c r="R59" s="187"/>
      <c r="S59" s="187">
        <v>49241.1</v>
      </c>
      <c r="T59" s="90">
        <v>6069.2649999999994</v>
      </c>
    </row>
    <row r="60" spans="1:20" x14ac:dyDescent="0.25">
      <c r="A60" s="178">
        <v>53</v>
      </c>
      <c r="B60" s="172">
        <v>41119</v>
      </c>
      <c r="D60" s="90">
        <v>986.32</v>
      </c>
      <c r="E60" s="90"/>
      <c r="F60" s="203">
        <v>3.2500000000000001E-2</v>
      </c>
      <c r="G60" s="187">
        <v>151.13</v>
      </c>
      <c r="H60" s="187"/>
      <c r="I60" s="187">
        <v>133.36000000000001</v>
      </c>
      <c r="J60" s="187">
        <v>17.769999999999982</v>
      </c>
      <c r="K60" s="187"/>
      <c r="L60" s="187"/>
      <c r="M60" s="187"/>
      <c r="N60" s="187"/>
      <c r="O60" s="187"/>
      <c r="P60" s="185">
        <v>1137.4825000000001</v>
      </c>
      <c r="Q60" s="187">
        <v>56447.847499999996</v>
      </c>
      <c r="R60" s="187"/>
      <c r="S60" s="187">
        <v>49374.46</v>
      </c>
      <c r="T60" s="90">
        <v>7073.3874999999971</v>
      </c>
    </row>
    <row r="61" spans="1:20" x14ac:dyDescent="0.25">
      <c r="A61" s="178">
        <v>54</v>
      </c>
      <c r="B61" s="172">
        <v>41150</v>
      </c>
      <c r="D61" s="90">
        <v>986.32</v>
      </c>
      <c r="E61" s="90"/>
      <c r="F61" s="203">
        <v>3.2500000000000001E-2</v>
      </c>
      <c r="G61" s="187">
        <v>154.22</v>
      </c>
      <c r="H61" s="187"/>
      <c r="I61" s="187">
        <v>133.72</v>
      </c>
      <c r="J61" s="187">
        <v>20.5</v>
      </c>
      <c r="K61" s="187"/>
      <c r="L61" s="187"/>
      <c r="M61" s="187"/>
      <c r="N61" s="187"/>
      <c r="O61" s="187"/>
      <c r="P61" s="185">
        <v>1140.5725</v>
      </c>
      <c r="Q61" s="187">
        <v>57588.42</v>
      </c>
      <c r="R61" s="187"/>
      <c r="S61" s="187">
        <v>49508.18</v>
      </c>
      <c r="T61" s="90">
        <v>8080.239999999998</v>
      </c>
    </row>
    <row r="62" spans="1:20" x14ac:dyDescent="0.25">
      <c r="A62" s="178">
        <v>55</v>
      </c>
      <c r="B62" s="172">
        <v>41180</v>
      </c>
      <c r="D62" s="90">
        <v>739.74</v>
      </c>
      <c r="E62" s="90"/>
      <c r="F62" s="203">
        <v>3.2500000000000001E-2</v>
      </c>
      <c r="G62" s="187">
        <v>156.97</v>
      </c>
      <c r="H62" s="187"/>
      <c r="I62" s="187">
        <v>134.08000000000001</v>
      </c>
      <c r="J62" s="187">
        <v>22.889999999999986</v>
      </c>
      <c r="K62" s="187"/>
      <c r="L62" s="187"/>
      <c r="M62" s="187"/>
      <c r="N62" s="187"/>
      <c r="O62" s="187"/>
      <c r="P62" s="185">
        <v>896.74250000000006</v>
      </c>
      <c r="Q62" s="187">
        <v>58485.162499999999</v>
      </c>
      <c r="R62" s="187"/>
      <c r="S62" s="187">
        <v>49642.26</v>
      </c>
      <c r="T62" s="90">
        <v>8842.9024999999965</v>
      </c>
    </row>
    <row r="63" spans="1:20" x14ac:dyDescent="0.25">
      <c r="A63" s="178">
        <v>56</v>
      </c>
      <c r="B63" s="172">
        <v>41211</v>
      </c>
      <c r="D63" s="90">
        <v>1232.9000000000001</v>
      </c>
      <c r="E63" s="90"/>
      <c r="F63" s="203">
        <v>3.2500000000000001E-2</v>
      </c>
      <c r="G63" s="187">
        <v>160.07</v>
      </c>
      <c r="H63" s="187"/>
      <c r="I63" s="187">
        <v>134.44999999999999</v>
      </c>
      <c r="J63" s="187">
        <v>25.620000000000005</v>
      </c>
      <c r="K63" s="187"/>
      <c r="L63" s="187"/>
      <c r="M63" s="187"/>
      <c r="N63" s="187"/>
      <c r="O63" s="187"/>
      <c r="P63" s="185">
        <v>1393.0025000000001</v>
      </c>
      <c r="Q63" s="187">
        <v>59878.165000000001</v>
      </c>
      <c r="R63" s="187"/>
      <c r="S63" s="187">
        <v>49776.71</v>
      </c>
      <c r="T63" s="90">
        <v>10101.455000000002</v>
      </c>
    </row>
    <row r="64" spans="1:20" x14ac:dyDescent="0.25">
      <c r="A64" s="178">
        <v>57</v>
      </c>
      <c r="B64" s="172">
        <v>41241</v>
      </c>
      <c r="C64" s="197">
        <v>1</v>
      </c>
      <c r="D64" s="90">
        <v>986.32</v>
      </c>
      <c r="E64" s="90">
        <v>-49776.71</v>
      </c>
      <c r="F64" s="203">
        <v>3.2500000000000001E-2</v>
      </c>
      <c r="G64" s="187">
        <v>28.69</v>
      </c>
      <c r="H64" s="187"/>
      <c r="I64" s="187">
        <v>134.81</v>
      </c>
      <c r="J64" s="187">
        <v>-106.12</v>
      </c>
      <c r="K64" s="187"/>
      <c r="L64" s="187"/>
      <c r="M64" s="187"/>
      <c r="N64" s="187"/>
      <c r="O64" s="187"/>
      <c r="P64" s="185">
        <v>-48761.667499999996</v>
      </c>
      <c r="Q64" s="187">
        <v>11116.497500000005</v>
      </c>
      <c r="R64" s="187"/>
      <c r="S64" s="187"/>
      <c r="T64" s="90">
        <v>11116.497500000005</v>
      </c>
    </row>
    <row r="65" spans="1:23" ht="13.8" thickBot="1" x14ac:dyDescent="0.3">
      <c r="A65" s="178">
        <v>58</v>
      </c>
      <c r="B65" s="189">
        <v>41272</v>
      </c>
      <c r="C65" s="198">
        <v>2</v>
      </c>
      <c r="D65" s="192">
        <v>986.32</v>
      </c>
      <c r="E65" s="192">
        <v>-0.96</v>
      </c>
      <c r="F65" s="228">
        <v>3.2500000000000001E-2</v>
      </c>
      <c r="G65" s="191">
        <v>31.44</v>
      </c>
      <c r="H65" s="191"/>
      <c r="I65" s="191"/>
      <c r="J65" s="191">
        <v>31.44</v>
      </c>
      <c r="K65" s="191"/>
      <c r="L65" s="191"/>
      <c r="M65" s="191"/>
      <c r="N65" s="191"/>
      <c r="O65" s="191"/>
      <c r="P65" s="190">
        <v>1016.8325000000001</v>
      </c>
      <c r="Q65" s="191">
        <v>12133.330000000005</v>
      </c>
      <c r="R65" s="191"/>
      <c r="S65" s="191"/>
      <c r="T65" s="192">
        <v>12133.330000000005</v>
      </c>
      <c r="U65" s="189"/>
    </row>
    <row r="66" spans="1:23" x14ac:dyDescent="0.25">
      <c r="A66" s="178">
        <v>59</v>
      </c>
      <c r="B66" s="199">
        <v>41303</v>
      </c>
      <c r="D66" s="91">
        <v>974.52</v>
      </c>
      <c r="E66" s="90"/>
      <c r="F66" s="203">
        <v>3.2500000000000001E-2</v>
      </c>
      <c r="G66" s="187">
        <v>34.18</v>
      </c>
      <c r="H66" s="187"/>
      <c r="I66" s="187"/>
      <c r="J66" s="187">
        <v>32.86</v>
      </c>
      <c r="K66" s="187">
        <v>1.3200000000000003</v>
      </c>
      <c r="L66" s="187"/>
      <c r="M66" s="187"/>
      <c r="N66" s="187"/>
      <c r="O66" s="187"/>
      <c r="P66" s="185">
        <v>1008.7325</v>
      </c>
      <c r="Q66" s="187">
        <v>13142.062500000005</v>
      </c>
      <c r="R66" s="187"/>
      <c r="S66" s="187"/>
      <c r="T66" s="90">
        <v>12166.190000000006</v>
      </c>
      <c r="U66" s="200">
        <v>975.87249999999949</v>
      </c>
    </row>
    <row r="67" spans="1:23" x14ac:dyDescent="0.25">
      <c r="A67" s="178">
        <v>60</v>
      </c>
      <c r="B67" s="186">
        <v>41331</v>
      </c>
      <c r="D67" s="91">
        <v>976.88</v>
      </c>
      <c r="E67" s="90"/>
      <c r="F67" s="203">
        <v>3.2500000000000001E-2</v>
      </c>
      <c r="G67" s="187">
        <v>36.92</v>
      </c>
      <c r="H67" s="187"/>
      <c r="I67" s="187"/>
      <c r="J67" s="187">
        <v>32.950000000000003</v>
      </c>
      <c r="K67" s="187">
        <v>3.9699999999999989</v>
      </c>
      <c r="L67" s="187"/>
      <c r="M67" s="187"/>
      <c r="N67" s="187"/>
      <c r="O67" s="187"/>
      <c r="P67" s="185">
        <v>1013.8325</v>
      </c>
      <c r="Q67" s="187">
        <v>14155.895000000006</v>
      </c>
      <c r="R67" s="187"/>
      <c r="S67" s="187"/>
      <c r="T67" s="90">
        <v>12199.140000000007</v>
      </c>
      <c r="U67" s="200">
        <v>1956.7549999999992</v>
      </c>
    </row>
    <row r="68" spans="1:23" x14ac:dyDescent="0.25">
      <c r="A68" s="178">
        <v>61</v>
      </c>
      <c r="B68" s="186">
        <v>41362</v>
      </c>
      <c r="D68" s="230">
        <v>732.66</v>
      </c>
      <c r="E68" s="90"/>
      <c r="F68" s="203">
        <v>3.2500000000000001E-2</v>
      </c>
      <c r="G68" s="187">
        <v>39.33</v>
      </c>
      <c r="H68" s="187"/>
      <c r="I68" s="187"/>
      <c r="J68" s="187">
        <v>33.04</v>
      </c>
      <c r="K68" s="187">
        <v>6.2899999999999991</v>
      </c>
      <c r="L68" s="187"/>
      <c r="M68" s="187"/>
      <c r="N68" s="187"/>
      <c r="O68" s="187"/>
      <c r="P68" s="185">
        <v>772.02250000000004</v>
      </c>
      <c r="Q68" s="187">
        <v>14927.917500000007</v>
      </c>
      <c r="R68" s="187"/>
      <c r="S68" s="187"/>
      <c r="T68" s="90">
        <v>12232.180000000008</v>
      </c>
      <c r="U68" s="200">
        <v>2695.7374999999993</v>
      </c>
    </row>
    <row r="69" spans="1:23" x14ac:dyDescent="0.25">
      <c r="A69" s="178">
        <v>62</v>
      </c>
      <c r="B69" s="172">
        <v>41392</v>
      </c>
      <c r="D69" s="230">
        <v>1251.3</v>
      </c>
      <c r="E69" s="90"/>
      <c r="F69" s="203">
        <v>3.2500000000000001E-2</v>
      </c>
      <c r="G69" s="187">
        <v>42.12</v>
      </c>
      <c r="H69" s="187"/>
      <c r="I69" s="187"/>
      <c r="J69" s="187">
        <v>33.130000000000003</v>
      </c>
      <c r="K69" s="187">
        <v>8.9899999999999949</v>
      </c>
      <c r="L69" s="187"/>
      <c r="M69" s="187"/>
      <c r="N69" s="187"/>
      <c r="O69" s="187"/>
      <c r="P69" s="185">
        <v>1293.4524999999999</v>
      </c>
      <c r="Q69" s="187">
        <v>16221.370000000006</v>
      </c>
      <c r="R69" s="187"/>
      <c r="S69" s="187"/>
      <c r="T69" s="90">
        <v>12265.310000000007</v>
      </c>
      <c r="U69" s="200">
        <v>3956.0599999999995</v>
      </c>
    </row>
    <row r="70" spans="1:23" x14ac:dyDescent="0.25">
      <c r="A70" s="178">
        <v>63</v>
      </c>
      <c r="B70" s="172">
        <v>41423</v>
      </c>
      <c r="D70" s="230">
        <v>1001.04</v>
      </c>
      <c r="E70" s="90"/>
      <c r="F70" s="203">
        <v>3.2500000000000001E-2</v>
      </c>
      <c r="G70" s="187">
        <v>45.29</v>
      </c>
      <c r="H70" s="187"/>
      <c r="I70" s="187"/>
      <c r="J70" s="187">
        <v>33.22</v>
      </c>
      <c r="K70" s="187">
        <v>12.07</v>
      </c>
      <c r="L70" s="187"/>
      <c r="M70" s="187"/>
      <c r="N70" s="187"/>
      <c r="O70" s="187"/>
      <c r="P70" s="185">
        <v>1046.3625</v>
      </c>
      <c r="Q70" s="187">
        <v>17267.732500000006</v>
      </c>
      <c r="R70" s="187"/>
      <c r="S70" s="187"/>
      <c r="T70" s="90">
        <v>12298.530000000006</v>
      </c>
      <c r="U70" s="200">
        <v>4969.2024999999994</v>
      </c>
    </row>
    <row r="71" spans="1:23" x14ac:dyDescent="0.25">
      <c r="A71" s="178">
        <v>64</v>
      </c>
      <c r="B71" s="172">
        <v>41453</v>
      </c>
      <c r="D71" s="91">
        <v>1001.04</v>
      </c>
      <c r="E71" s="90"/>
      <c r="F71" s="203">
        <v>3.2500000000000001E-2</v>
      </c>
      <c r="G71" s="187">
        <v>48.12</v>
      </c>
      <c r="H71" s="187"/>
      <c r="I71" s="187"/>
      <c r="J71" s="187">
        <v>33.31</v>
      </c>
      <c r="K71" s="187">
        <v>14.809999999999995</v>
      </c>
      <c r="L71" s="187"/>
      <c r="M71" s="187"/>
      <c r="N71" s="187"/>
      <c r="O71" s="187"/>
      <c r="P71" s="185">
        <v>1049.1924999999999</v>
      </c>
      <c r="Q71" s="187">
        <v>18316.925000000007</v>
      </c>
      <c r="R71" s="187"/>
      <c r="S71" s="187"/>
      <c r="T71" s="90">
        <v>12331.840000000006</v>
      </c>
      <c r="U71" s="200">
        <v>5985.0850000000009</v>
      </c>
    </row>
    <row r="72" spans="1:23" x14ac:dyDescent="0.25">
      <c r="A72" s="178">
        <v>65</v>
      </c>
      <c r="B72" s="172">
        <v>41484</v>
      </c>
      <c r="D72" s="91">
        <v>1251.3</v>
      </c>
      <c r="E72" s="90"/>
      <c r="F72" s="203">
        <v>3.2500000000000001E-2</v>
      </c>
      <c r="G72" s="187">
        <v>51.3</v>
      </c>
      <c r="H72" s="187"/>
      <c r="I72" s="187"/>
      <c r="J72" s="187">
        <v>33.4</v>
      </c>
      <c r="K72" s="187">
        <v>17.899999999999999</v>
      </c>
      <c r="L72" s="187"/>
      <c r="M72" s="187"/>
      <c r="N72" s="187"/>
      <c r="O72" s="187"/>
      <c r="P72" s="185">
        <v>1302.6324999999999</v>
      </c>
      <c r="Q72" s="187">
        <v>19619.557500000006</v>
      </c>
      <c r="R72" s="187"/>
      <c r="S72" s="187"/>
      <c r="T72" s="90">
        <v>12365.240000000005</v>
      </c>
      <c r="U72" s="200">
        <v>7254.317500000001</v>
      </c>
    </row>
    <row r="73" spans="1:23" x14ac:dyDescent="0.25">
      <c r="A73" s="178">
        <v>66</v>
      </c>
      <c r="B73" s="172">
        <v>41515</v>
      </c>
      <c r="D73" s="91">
        <v>500.52</v>
      </c>
      <c r="E73" s="90"/>
      <c r="F73" s="203">
        <v>3.2500000000000001E-2</v>
      </c>
      <c r="G73" s="187">
        <v>53.81</v>
      </c>
      <c r="H73" s="187"/>
      <c r="I73" s="187"/>
      <c r="J73" s="187">
        <v>33.49</v>
      </c>
      <c r="K73" s="187">
        <v>20.32</v>
      </c>
      <c r="L73" s="187"/>
      <c r="M73" s="187"/>
      <c r="N73" s="187"/>
      <c r="O73" s="187"/>
      <c r="P73" s="185">
        <v>554.36249999999995</v>
      </c>
      <c r="Q73" s="187">
        <v>20173.920000000006</v>
      </c>
      <c r="R73" s="187"/>
      <c r="S73" s="187"/>
      <c r="T73" s="90">
        <v>12398.730000000005</v>
      </c>
      <c r="U73" s="200">
        <v>7775.1900000000005</v>
      </c>
    </row>
    <row r="74" spans="1:23" x14ac:dyDescent="0.25">
      <c r="A74" s="178">
        <v>67</v>
      </c>
      <c r="B74" s="172">
        <v>41545</v>
      </c>
      <c r="D74" s="91">
        <v>1001.04</v>
      </c>
      <c r="E74" s="90"/>
      <c r="F74" s="203">
        <v>3.2500000000000001E-2</v>
      </c>
      <c r="G74" s="187">
        <v>55.99</v>
      </c>
      <c r="H74" s="187"/>
      <c r="I74" s="187"/>
      <c r="J74" s="187">
        <v>33.58</v>
      </c>
      <c r="K74" s="187">
        <v>22.410000000000004</v>
      </c>
      <c r="L74" s="187"/>
      <c r="M74" s="187"/>
      <c r="N74" s="187"/>
      <c r="O74" s="187"/>
      <c r="P74" s="185">
        <v>1057.0625</v>
      </c>
      <c r="Q74" s="187">
        <v>21230.982500000006</v>
      </c>
      <c r="R74" s="187"/>
      <c r="S74" s="187"/>
      <c r="T74" s="90">
        <v>12432.310000000005</v>
      </c>
      <c r="U74" s="200">
        <v>8798.6725000000006</v>
      </c>
    </row>
    <row r="75" spans="1:23" x14ac:dyDescent="0.25">
      <c r="A75" s="178">
        <v>68</v>
      </c>
      <c r="B75" s="172">
        <v>41576</v>
      </c>
      <c r="D75" s="91">
        <v>1001.04</v>
      </c>
      <c r="E75" s="90"/>
      <c r="F75" s="203">
        <v>3.2500000000000001E-2</v>
      </c>
      <c r="G75" s="187">
        <v>58.86</v>
      </c>
      <c r="H75" s="187"/>
      <c r="I75" s="187"/>
      <c r="J75" s="187">
        <v>33.67</v>
      </c>
      <c r="K75" s="187">
        <v>25.189999999999998</v>
      </c>
      <c r="L75" s="187"/>
      <c r="M75" s="187"/>
      <c r="N75" s="187"/>
      <c r="O75" s="187"/>
      <c r="P75" s="185">
        <v>1059.9324999999999</v>
      </c>
      <c r="Q75" s="187">
        <v>22290.915000000005</v>
      </c>
      <c r="R75" s="187"/>
      <c r="S75" s="187"/>
      <c r="T75" s="91">
        <v>12465.980000000005</v>
      </c>
      <c r="U75" s="200">
        <v>9824.9349999999995</v>
      </c>
    </row>
    <row r="76" spans="1:23" x14ac:dyDescent="0.25">
      <c r="A76" s="178">
        <v>69</v>
      </c>
      <c r="B76" s="172">
        <v>41606</v>
      </c>
      <c r="C76" s="197">
        <v>1</v>
      </c>
      <c r="D76" s="91">
        <v>500.52</v>
      </c>
      <c r="E76" s="90">
        <v>-12465.980000000005</v>
      </c>
      <c r="F76" s="203">
        <v>3.2500000000000001E-2</v>
      </c>
      <c r="G76" s="187">
        <v>27.29</v>
      </c>
      <c r="H76" s="187"/>
      <c r="I76" s="187"/>
      <c r="J76" s="187"/>
      <c r="K76" s="187">
        <v>27.29</v>
      </c>
      <c r="L76" s="187"/>
      <c r="M76" s="187"/>
      <c r="N76" s="187"/>
      <c r="O76" s="187"/>
      <c r="P76" s="185">
        <v>-11938.137500000004</v>
      </c>
      <c r="Q76" s="187">
        <v>10352.7775</v>
      </c>
      <c r="R76" s="187"/>
      <c r="S76" s="187"/>
      <c r="T76" s="91"/>
      <c r="U76" s="200">
        <v>10352.7775</v>
      </c>
    </row>
    <row r="77" spans="1:23" ht="13.8" thickBot="1" x14ac:dyDescent="0.3">
      <c r="A77" s="178">
        <v>70</v>
      </c>
      <c r="B77" s="189">
        <v>41637</v>
      </c>
      <c r="C77" s="189"/>
      <c r="D77" s="201">
        <v>1001.04</v>
      </c>
      <c r="E77" s="192"/>
      <c r="F77" s="228">
        <v>3.2500000000000001E-2</v>
      </c>
      <c r="G77" s="191">
        <v>29.39</v>
      </c>
      <c r="H77" s="191"/>
      <c r="I77" s="191"/>
      <c r="J77" s="191"/>
      <c r="K77" s="191">
        <v>29.39</v>
      </c>
      <c r="L77" s="191"/>
      <c r="M77" s="191"/>
      <c r="N77" s="191"/>
      <c r="O77" s="191"/>
      <c r="P77" s="190">
        <v>1030.4625000000001</v>
      </c>
      <c r="Q77" s="191">
        <v>11383.24</v>
      </c>
      <c r="R77" s="191"/>
      <c r="S77" s="191"/>
      <c r="T77" s="201"/>
      <c r="U77" s="202">
        <v>11383.24</v>
      </c>
      <c r="V77" s="189"/>
      <c r="W77" s="189"/>
    </row>
    <row r="78" spans="1:23" x14ac:dyDescent="0.25">
      <c r="A78" s="178">
        <v>71</v>
      </c>
      <c r="B78" s="199">
        <v>41668</v>
      </c>
      <c r="D78" s="91">
        <v>947.84</v>
      </c>
      <c r="E78" s="90"/>
      <c r="F78" s="203">
        <v>3.2500000000000001E-2</v>
      </c>
      <c r="G78" s="187">
        <v>32.11</v>
      </c>
      <c r="H78" s="187"/>
      <c r="I78" s="187"/>
      <c r="J78" s="187"/>
      <c r="K78" s="187">
        <v>30.83</v>
      </c>
      <c r="L78" s="187">
        <v>1.2800000000000011</v>
      </c>
      <c r="M78" s="187"/>
      <c r="N78" s="187"/>
      <c r="O78" s="187"/>
      <c r="P78" s="185">
        <v>979.98250000000007</v>
      </c>
      <c r="Q78" s="187">
        <v>12363.2225</v>
      </c>
      <c r="R78" s="187"/>
      <c r="S78" s="187"/>
      <c r="T78" s="91"/>
      <c r="U78" s="90">
        <v>11414.07</v>
      </c>
      <c r="V78" s="200">
        <v>949.15250000000015</v>
      </c>
    </row>
    <row r="79" spans="1:23" x14ac:dyDescent="0.25">
      <c r="A79" s="178">
        <v>72</v>
      </c>
      <c r="B79" s="186">
        <v>41696</v>
      </c>
      <c r="D79" s="91">
        <v>947.84</v>
      </c>
      <c r="E79" s="90"/>
      <c r="F79" s="203">
        <v>3.2500000000000001E-2</v>
      </c>
      <c r="G79" s="187">
        <v>34.770000000000003</v>
      </c>
      <c r="H79" s="187"/>
      <c r="I79" s="187"/>
      <c r="J79" s="187"/>
      <c r="K79" s="187">
        <v>30.91</v>
      </c>
      <c r="L79" s="187">
        <v>3.860000000000003</v>
      </c>
      <c r="M79" s="187"/>
      <c r="N79" s="187"/>
      <c r="O79" s="187"/>
      <c r="P79" s="185">
        <v>982.64250000000004</v>
      </c>
      <c r="Q79" s="187">
        <v>13345.865</v>
      </c>
      <c r="R79" s="187"/>
      <c r="S79" s="187"/>
      <c r="T79" s="91"/>
      <c r="U79" s="90">
        <v>11444.98</v>
      </c>
      <c r="V79" s="200">
        <v>1900.8850000000002</v>
      </c>
    </row>
    <row r="80" spans="1:23" x14ac:dyDescent="0.25">
      <c r="A80" s="178">
        <v>73</v>
      </c>
      <c r="B80" s="186">
        <v>41727</v>
      </c>
      <c r="D80" s="91">
        <v>718.62</v>
      </c>
      <c r="E80" s="90"/>
      <c r="F80" s="203">
        <v>3.2500000000000001E-2</v>
      </c>
      <c r="G80" s="187">
        <v>37.119999999999997</v>
      </c>
      <c r="H80" s="187"/>
      <c r="I80" s="187"/>
      <c r="J80" s="187"/>
      <c r="K80" s="187">
        <v>31</v>
      </c>
      <c r="L80" s="187">
        <v>6.1199999999999974</v>
      </c>
      <c r="M80" s="187"/>
      <c r="N80" s="187"/>
      <c r="O80" s="187"/>
      <c r="P80" s="185">
        <v>755.77250000000004</v>
      </c>
      <c r="Q80" s="187">
        <v>14101.637500000001</v>
      </c>
      <c r="R80" s="187"/>
      <c r="S80" s="187"/>
      <c r="T80" s="91"/>
      <c r="U80" s="90">
        <v>11475.98</v>
      </c>
      <c r="V80" s="200">
        <v>2625.6575000000012</v>
      </c>
    </row>
    <row r="81" spans="1:23" x14ac:dyDescent="0.25">
      <c r="A81" s="178">
        <v>74</v>
      </c>
      <c r="B81" s="172">
        <v>41757</v>
      </c>
      <c r="D81" s="91">
        <v>958.16</v>
      </c>
      <c r="E81" s="90"/>
      <c r="F81" s="203">
        <v>3.2500000000000001E-2</v>
      </c>
      <c r="G81" s="187">
        <v>39.49</v>
      </c>
      <c r="H81" s="187"/>
      <c r="I81" s="187"/>
      <c r="J81" s="187"/>
      <c r="K81" s="187">
        <v>31.08</v>
      </c>
      <c r="L81" s="187">
        <v>8.4100000000000037</v>
      </c>
      <c r="M81" s="187"/>
      <c r="N81" s="187"/>
      <c r="O81" s="187"/>
      <c r="P81" s="185">
        <v>997.6825</v>
      </c>
      <c r="Q81" s="187">
        <v>15099.320000000002</v>
      </c>
      <c r="R81" s="187"/>
      <c r="S81" s="187"/>
      <c r="T81" s="91"/>
      <c r="U81" s="90">
        <v>11507.06</v>
      </c>
      <c r="V81" s="200">
        <v>3592.260000000002</v>
      </c>
    </row>
    <row r="82" spans="1:23" x14ac:dyDescent="0.25">
      <c r="A82" s="178">
        <v>75</v>
      </c>
      <c r="B82" s="172">
        <v>41788</v>
      </c>
      <c r="D82" s="91">
        <v>479.08</v>
      </c>
      <c r="E82" s="90"/>
      <c r="F82" s="203">
        <v>3.2500000000000001E-2</v>
      </c>
      <c r="G82" s="187">
        <v>41.54</v>
      </c>
      <c r="H82" s="187"/>
      <c r="I82" s="187"/>
      <c r="J82" s="187"/>
      <c r="K82" s="187">
        <v>31.16</v>
      </c>
      <c r="L82" s="187">
        <v>10.379999999999999</v>
      </c>
      <c r="M82" s="187"/>
      <c r="N82" s="187"/>
      <c r="O82" s="187"/>
      <c r="P82" s="185">
        <v>520.65250000000003</v>
      </c>
      <c r="Q82" s="187">
        <v>15619.972500000002</v>
      </c>
      <c r="R82" s="187"/>
      <c r="S82" s="187"/>
      <c r="T82" s="91"/>
      <c r="U82" s="90">
        <v>11538.22</v>
      </c>
      <c r="V82" s="200">
        <v>4081.7525000000023</v>
      </c>
    </row>
    <row r="83" spans="1:23" x14ac:dyDescent="0.25">
      <c r="A83" s="178">
        <v>76</v>
      </c>
      <c r="B83" s="172">
        <v>41818</v>
      </c>
      <c r="D83" s="91">
        <v>958.16</v>
      </c>
      <c r="E83" s="90"/>
      <c r="F83" s="203">
        <v>3.2500000000000001E-2</v>
      </c>
      <c r="G83" s="187">
        <v>43.6</v>
      </c>
      <c r="H83" s="187"/>
      <c r="I83" s="187"/>
      <c r="J83" s="187"/>
      <c r="K83" s="187">
        <v>31.25</v>
      </c>
      <c r="L83" s="187">
        <v>12.350000000000001</v>
      </c>
      <c r="M83" s="187"/>
      <c r="N83" s="187"/>
      <c r="O83" s="187"/>
      <c r="P83" s="185">
        <v>1001.7925</v>
      </c>
      <c r="Q83" s="187">
        <v>16621.765000000003</v>
      </c>
      <c r="R83" s="187"/>
      <c r="S83" s="187"/>
      <c r="T83" s="91"/>
      <c r="U83" s="90">
        <v>11569.47</v>
      </c>
      <c r="V83" s="200">
        <v>5052.2950000000037</v>
      </c>
    </row>
    <row r="84" spans="1:23" x14ac:dyDescent="0.25">
      <c r="A84" s="178">
        <v>77</v>
      </c>
      <c r="B84" s="172">
        <v>41849</v>
      </c>
      <c r="D84" s="91">
        <v>718.62</v>
      </c>
      <c r="E84" s="90"/>
      <c r="F84" s="203">
        <v>3.2500000000000001E-2</v>
      </c>
      <c r="G84" s="187">
        <v>45.99</v>
      </c>
      <c r="H84" s="187"/>
      <c r="I84" s="187"/>
      <c r="J84" s="187"/>
      <c r="K84" s="187">
        <v>31.33</v>
      </c>
      <c r="L84" s="187">
        <v>14.660000000000004</v>
      </c>
      <c r="M84" s="187"/>
      <c r="N84" s="187"/>
      <c r="O84" s="187"/>
      <c r="P84" s="185">
        <v>764.64250000000004</v>
      </c>
      <c r="Q84" s="187">
        <v>17386.407500000005</v>
      </c>
      <c r="R84" s="187"/>
      <c r="S84" s="187"/>
      <c r="T84" s="91"/>
      <c r="U84" s="90">
        <v>11600.8</v>
      </c>
      <c r="V84" s="200">
        <v>5785.6075000000055</v>
      </c>
    </row>
    <row r="85" spans="1:23" x14ac:dyDescent="0.25">
      <c r="A85" s="178">
        <v>78</v>
      </c>
      <c r="B85" s="172">
        <v>41880</v>
      </c>
      <c r="D85" s="91">
        <v>1197.7</v>
      </c>
      <c r="E85" s="90"/>
      <c r="F85" s="203">
        <v>3.2500000000000001E-2</v>
      </c>
      <c r="G85" s="187">
        <v>48.71</v>
      </c>
      <c r="H85" s="187"/>
      <c r="I85" s="187"/>
      <c r="J85" s="187"/>
      <c r="K85" s="187">
        <v>31.42</v>
      </c>
      <c r="L85" s="187">
        <v>17.29</v>
      </c>
      <c r="M85" s="187"/>
      <c r="N85" s="187"/>
      <c r="O85" s="187"/>
      <c r="P85" s="185">
        <v>1246.4425000000001</v>
      </c>
      <c r="Q85" s="187">
        <v>18632.850000000006</v>
      </c>
      <c r="R85" s="187"/>
      <c r="S85" s="187"/>
      <c r="T85" s="91"/>
      <c r="U85" s="90">
        <v>11632.22</v>
      </c>
      <c r="V85" s="200">
        <v>7000.6300000000065</v>
      </c>
    </row>
    <row r="86" spans="1:23" x14ac:dyDescent="0.25">
      <c r="A86" s="178">
        <v>79</v>
      </c>
      <c r="B86" s="172">
        <v>41910</v>
      </c>
      <c r="D86" s="91">
        <v>958.16</v>
      </c>
      <c r="E86" s="90"/>
      <c r="F86" s="203">
        <v>3.2500000000000001E-2</v>
      </c>
      <c r="G86" s="187">
        <v>51.76</v>
      </c>
      <c r="H86" s="187"/>
      <c r="I86" s="187"/>
      <c r="J86" s="187"/>
      <c r="K86" s="187">
        <v>31.5</v>
      </c>
      <c r="L86" s="187">
        <v>20.259999999999998</v>
      </c>
      <c r="M86" s="187"/>
      <c r="N86" s="187"/>
      <c r="O86" s="187"/>
      <c r="P86" s="185">
        <v>1009.9525</v>
      </c>
      <c r="Q86" s="187">
        <v>19642.802500000005</v>
      </c>
      <c r="R86" s="187"/>
      <c r="S86" s="187"/>
      <c r="T86" s="91"/>
      <c r="U86" s="90">
        <v>11663.72</v>
      </c>
      <c r="V86" s="200">
        <v>7979.0825000000059</v>
      </c>
    </row>
    <row r="87" spans="1:23" x14ac:dyDescent="0.25">
      <c r="A87" s="178">
        <v>80</v>
      </c>
      <c r="B87" s="172">
        <v>41941</v>
      </c>
      <c r="D87" s="91">
        <v>958.16</v>
      </c>
      <c r="E87" s="90"/>
      <c r="F87" s="203">
        <v>3.2500000000000001E-2</v>
      </c>
      <c r="G87" s="187">
        <v>54.5</v>
      </c>
      <c r="H87" s="187"/>
      <c r="I87" s="187"/>
      <c r="J87" s="187"/>
      <c r="K87" s="187">
        <v>31.59</v>
      </c>
      <c r="L87" s="187">
        <v>22.91</v>
      </c>
      <c r="M87" s="187"/>
      <c r="N87" s="187"/>
      <c r="O87" s="187"/>
      <c r="P87" s="185">
        <v>1012.6925</v>
      </c>
      <c r="Q87" s="187">
        <v>20655.495000000006</v>
      </c>
      <c r="R87" s="187"/>
      <c r="S87" s="187"/>
      <c r="T87" s="91"/>
      <c r="U87" s="90">
        <v>11695.31</v>
      </c>
      <c r="V87" s="200">
        <v>8960.1850000000068</v>
      </c>
    </row>
    <row r="88" spans="1:23" x14ac:dyDescent="0.25">
      <c r="A88" s="178">
        <v>81</v>
      </c>
      <c r="B88" s="172">
        <v>41971</v>
      </c>
      <c r="C88" s="197">
        <v>1</v>
      </c>
      <c r="D88" s="91">
        <v>479.08</v>
      </c>
      <c r="E88" s="90">
        <v>-11695.31</v>
      </c>
      <c r="F88" s="203">
        <v>3.2500000000000001E-2</v>
      </c>
      <c r="G88" s="187">
        <v>24.92</v>
      </c>
      <c r="H88" s="187"/>
      <c r="I88" s="187"/>
      <c r="J88" s="187"/>
      <c r="K88" s="187"/>
      <c r="L88" s="187">
        <v>24.92</v>
      </c>
      <c r="M88" s="187"/>
      <c r="N88" s="187"/>
      <c r="O88" s="187"/>
      <c r="P88" s="185">
        <v>-11191.2775</v>
      </c>
      <c r="Q88" s="194">
        <v>9464.2175000000061</v>
      </c>
      <c r="R88" s="187"/>
      <c r="S88" s="187"/>
      <c r="T88" s="91"/>
      <c r="U88" s="200"/>
      <c r="V88" s="200">
        <v>9464.2175000000061</v>
      </c>
    </row>
    <row r="89" spans="1:23" ht="13.8" thickBot="1" x14ac:dyDescent="0.3">
      <c r="A89" s="178">
        <v>82</v>
      </c>
      <c r="B89" s="189">
        <v>42002</v>
      </c>
      <c r="C89" s="189"/>
      <c r="D89" s="201">
        <v>0</v>
      </c>
      <c r="E89" s="192"/>
      <c r="F89" s="228">
        <v>3.2500000000000001E-2</v>
      </c>
      <c r="G89" s="191">
        <v>25.63</v>
      </c>
      <c r="H89" s="191"/>
      <c r="I89" s="191"/>
      <c r="J89" s="191"/>
      <c r="K89" s="191"/>
      <c r="L89" s="191">
        <v>25.63</v>
      </c>
      <c r="M89" s="191"/>
      <c r="N89" s="191"/>
      <c r="O89" s="191"/>
      <c r="P89" s="190">
        <v>25.662499999999998</v>
      </c>
      <c r="Q89" s="191">
        <v>9489.8800000000065</v>
      </c>
      <c r="R89" s="191"/>
      <c r="S89" s="191"/>
      <c r="T89" s="201"/>
      <c r="U89" s="202"/>
      <c r="V89" s="202">
        <v>9489.8800000000065</v>
      </c>
      <c r="W89" s="189"/>
    </row>
    <row r="90" spans="1:23" x14ac:dyDescent="0.25">
      <c r="A90" s="178">
        <v>83</v>
      </c>
      <c r="B90" s="172">
        <v>42033</v>
      </c>
      <c r="D90" s="231">
        <v>299.7</v>
      </c>
      <c r="E90" s="90"/>
      <c r="F90" s="203">
        <v>3.2500000000000001E-2</v>
      </c>
      <c r="G90" s="187">
        <v>26.11</v>
      </c>
      <c r="H90" s="187"/>
      <c r="I90" s="187"/>
      <c r="J90" s="187"/>
      <c r="K90" s="187"/>
      <c r="L90" s="187">
        <v>25.7</v>
      </c>
      <c r="M90" s="187">
        <v>0.41000000000000014</v>
      </c>
      <c r="N90" s="187"/>
      <c r="O90" s="187"/>
      <c r="P90" s="185">
        <v>325.84250000000003</v>
      </c>
      <c r="Q90" s="187">
        <v>9815.7225000000071</v>
      </c>
      <c r="R90" s="187"/>
      <c r="S90" s="187"/>
      <c r="T90" s="90"/>
      <c r="V90" s="200">
        <v>9515.5800000000072</v>
      </c>
      <c r="W90" s="200">
        <v>300.14249999999993</v>
      </c>
    </row>
    <row r="91" spans="1:23" x14ac:dyDescent="0.25">
      <c r="A91" s="178">
        <v>84</v>
      </c>
      <c r="B91" s="172">
        <v>42062</v>
      </c>
      <c r="D91" s="231">
        <v>341.04</v>
      </c>
      <c r="E91" s="90"/>
      <c r="F91" s="203">
        <v>3.2500000000000001E-2</v>
      </c>
      <c r="G91" s="187">
        <v>27.05</v>
      </c>
      <c r="H91" s="187"/>
      <c r="I91" s="187"/>
      <c r="J91" s="187"/>
      <c r="K91" s="187"/>
      <c r="L91" s="187">
        <v>25.77</v>
      </c>
      <c r="M91" s="187">
        <v>1.2800000000000011</v>
      </c>
      <c r="N91" s="187"/>
      <c r="O91" s="187"/>
      <c r="P91" s="185">
        <v>368.12250000000006</v>
      </c>
      <c r="Q91" s="187">
        <v>10183.845000000007</v>
      </c>
      <c r="R91" s="187"/>
      <c r="S91" s="187"/>
      <c r="T91" s="90"/>
      <c r="V91" s="200">
        <v>9541.3500000000076</v>
      </c>
      <c r="W91" s="200">
        <v>642.49499999999898</v>
      </c>
    </row>
    <row r="92" spans="1:23" x14ac:dyDescent="0.25">
      <c r="A92" s="178">
        <v>85</v>
      </c>
      <c r="B92" s="172">
        <v>42093</v>
      </c>
      <c r="D92" s="231">
        <v>160.19</v>
      </c>
      <c r="E92" s="90"/>
      <c r="F92" s="203">
        <v>3.2500000000000001E-2</v>
      </c>
      <c r="G92" s="187">
        <v>27.8</v>
      </c>
      <c r="H92" s="187"/>
      <c r="I92" s="187"/>
      <c r="J92" s="187"/>
      <c r="K92" s="187"/>
      <c r="L92" s="187">
        <v>25.84</v>
      </c>
      <c r="M92" s="187">
        <v>1.9600000000000009</v>
      </c>
      <c r="N92" s="187"/>
      <c r="O92" s="187"/>
      <c r="P92" s="185">
        <v>188.02250000000001</v>
      </c>
      <c r="Q92" s="187">
        <v>10371.867500000006</v>
      </c>
      <c r="R92" s="187"/>
      <c r="S92" s="187"/>
      <c r="T92" s="90"/>
      <c r="V92" s="200">
        <v>9567.1900000000078</v>
      </c>
      <c r="W92" s="200">
        <v>804.67749999999796</v>
      </c>
    </row>
    <row r="93" spans="1:23" x14ac:dyDescent="0.25">
      <c r="A93" s="178">
        <v>86</v>
      </c>
      <c r="B93" s="172">
        <v>42123</v>
      </c>
      <c r="D93" s="231">
        <v>428.89</v>
      </c>
      <c r="E93" s="90"/>
      <c r="F93" s="203">
        <v>3.2500000000000001E-2</v>
      </c>
      <c r="G93" s="187">
        <v>28.67</v>
      </c>
      <c r="H93" s="187"/>
      <c r="I93" s="187"/>
      <c r="J93" s="187"/>
      <c r="K93" s="187"/>
      <c r="L93" s="187">
        <v>25.91</v>
      </c>
      <c r="M93" s="187">
        <v>2.7600000000000016</v>
      </c>
      <c r="N93" s="187"/>
      <c r="O93" s="187"/>
      <c r="P93" s="185">
        <v>457.59250000000003</v>
      </c>
      <c r="Q93" s="187">
        <v>10829.460000000006</v>
      </c>
      <c r="R93" s="187"/>
      <c r="S93" s="187"/>
      <c r="T93" s="90"/>
      <c r="V93" s="200">
        <v>9593.1000000000076</v>
      </c>
      <c r="W93" s="200">
        <v>1236.3599999999988</v>
      </c>
    </row>
    <row r="94" spans="1:23" x14ac:dyDescent="0.25">
      <c r="A94" s="178">
        <v>87</v>
      </c>
      <c r="B94" s="172">
        <v>42154</v>
      </c>
      <c r="D94" s="231">
        <v>764.76</v>
      </c>
      <c r="E94" s="90"/>
      <c r="F94" s="203">
        <v>3.2500000000000001E-2</v>
      </c>
      <c r="G94" s="187">
        <v>30.37</v>
      </c>
      <c r="H94" s="187"/>
      <c r="I94" s="187"/>
      <c r="J94" s="187"/>
      <c r="K94" s="187"/>
      <c r="L94" s="187">
        <v>25.98</v>
      </c>
      <c r="M94" s="187">
        <v>4.3900000000000006</v>
      </c>
      <c r="N94" s="187"/>
      <c r="O94" s="187"/>
      <c r="P94" s="185">
        <v>795.16250000000002</v>
      </c>
      <c r="Q94" s="187">
        <v>11624.622500000007</v>
      </c>
      <c r="R94" s="187"/>
      <c r="S94" s="187"/>
      <c r="T94" s="90"/>
      <c r="V94" s="200">
        <v>9619.0800000000072</v>
      </c>
      <c r="W94" s="200">
        <v>2005.5424999999996</v>
      </c>
    </row>
    <row r="95" spans="1:23" x14ac:dyDescent="0.25">
      <c r="A95" s="178">
        <v>88</v>
      </c>
      <c r="B95" s="172">
        <v>42184</v>
      </c>
      <c r="D95" s="231">
        <v>986.94</v>
      </c>
      <c r="E95" s="90"/>
      <c r="F95" s="203">
        <v>3.2500000000000001E-2</v>
      </c>
      <c r="G95" s="187">
        <v>32.82</v>
      </c>
      <c r="H95" s="187"/>
      <c r="I95" s="187"/>
      <c r="J95" s="187"/>
      <c r="K95" s="187"/>
      <c r="L95" s="187">
        <v>26.05</v>
      </c>
      <c r="M95" s="187">
        <v>6.77</v>
      </c>
      <c r="N95" s="187"/>
      <c r="O95" s="187"/>
      <c r="P95" s="185">
        <v>1019.7925000000001</v>
      </c>
      <c r="Q95" s="187">
        <v>12644.415000000006</v>
      </c>
      <c r="R95" s="187"/>
      <c r="S95" s="187"/>
      <c r="T95" s="90"/>
      <c r="V95" s="200">
        <v>9645.1300000000065</v>
      </c>
      <c r="W95" s="200">
        <v>2999.2849999999999</v>
      </c>
    </row>
    <row r="96" spans="1:23" x14ac:dyDescent="0.25">
      <c r="A96" s="178">
        <v>89</v>
      </c>
      <c r="B96" s="172">
        <v>42215</v>
      </c>
      <c r="D96" s="231">
        <v>485.73</v>
      </c>
      <c r="E96" s="90"/>
      <c r="F96" s="203">
        <v>3.2500000000000001E-2</v>
      </c>
      <c r="G96" s="187">
        <v>34.9</v>
      </c>
      <c r="H96" s="187"/>
      <c r="I96" s="187"/>
      <c r="J96" s="187"/>
      <c r="K96" s="187"/>
      <c r="L96" s="187">
        <v>26.12</v>
      </c>
      <c r="M96" s="187">
        <v>8.7799999999999976</v>
      </c>
      <c r="N96" s="187"/>
      <c r="O96" s="187"/>
      <c r="P96" s="185">
        <v>520.66250000000002</v>
      </c>
      <c r="Q96" s="194">
        <v>13165.077500000007</v>
      </c>
      <c r="R96" s="187"/>
      <c r="S96" s="187"/>
      <c r="T96" s="90"/>
      <c r="V96" s="200">
        <v>9671.2500000000073</v>
      </c>
      <c r="W96" s="200">
        <v>3493.8274999999994</v>
      </c>
    </row>
    <row r="97" spans="1:24" x14ac:dyDescent="0.25">
      <c r="A97" s="178">
        <v>90</v>
      </c>
      <c r="B97" s="176">
        <v>42246</v>
      </c>
      <c r="C97" s="176"/>
      <c r="D97" s="231">
        <v>464.92000000000058</v>
      </c>
      <c r="E97" s="91"/>
      <c r="F97" s="204">
        <v>3.2500000000000001E-2</v>
      </c>
      <c r="G97" s="194">
        <v>36.28</v>
      </c>
      <c r="H97" s="194"/>
      <c r="I97" s="194"/>
      <c r="J97" s="194"/>
      <c r="K97" s="194"/>
      <c r="L97" s="194">
        <v>26.19</v>
      </c>
      <c r="M97" s="194">
        <v>10.09</v>
      </c>
      <c r="N97" s="194"/>
      <c r="O97" s="194"/>
      <c r="P97" s="205">
        <v>501.23250000000064</v>
      </c>
      <c r="Q97" s="194">
        <v>13666.310000000007</v>
      </c>
      <c r="R97" s="194"/>
      <c r="S97" s="194"/>
      <c r="T97" s="91"/>
      <c r="U97" s="176"/>
      <c r="V97" s="206">
        <v>9697.4400000000078</v>
      </c>
      <c r="W97" s="206">
        <v>3968.869999999999</v>
      </c>
    </row>
    <row r="98" spans="1:24" x14ac:dyDescent="0.25">
      <c r="A98" s="178">
        <v>91</v>
      </c>
      <c r="B98" s="176">
        <v>42276</v>
      </c>
      <c r="C98" s="176"/>
      <c r="D98" s="91">
        <v>1251.19</v>
      </c>
      <c r="E98" s="91"/>
      <c r="F98" s="204">
        <v>3.2500000000000001E-2</v>
      </c>
      <c r="G98" s="194">
        <v>38.71</v>
      </c>
      <c r="H98" s="194"/>
      <c r="I98" s="194"/>
      <c r="J98" s="194"/>
      <c r="K98" s="194"/>
      <c r="L98" s="187">
        <v>26.26</v>
      </c>
      <c r="M98" s="194">
        <v>12.45</v>
      </c>
      <c r="N98" s="194"/>
      <c r="O98" s="194"/>
      <c r="P98" s="205">
        <v>1289.9325000000001</v>
      </c>
      <c r="Q98" s="194">
        <v>14956.242500000008</v>
      </c>
      <c r="R98" s="194"/>
      <c r="S98" s="194"/>
      <c r="T98" s="91"/>
      <c r="U98" s="176"/>
      <c r="V98" s="206">
        <v>9723.700000000008</v>
      </c>
      <c r="W98" s="206">
        <v>5232.5424999999996</v>
      </c>
    </row>
    <row r="99" spans="1:24" x14ac:dyDescent="0.25">
      <c r="A99" s="178">
        <v>92</v>
      </c>
      <c r="B99" s="172">
        <v>42307</v>
      </c>
      <c r="D99" s="91">
        <v>2591.7399999999998</v>
      </c>
      <c r="E99" s="90"/>
      <c r="F99" s="203">
        <v>3.2500000000000001E-2</v>
      </c>
      <c r="G99" s="187">
        <v>44.02</v>
      </c>
      <c r="H99" s="187"/>
      <c r="I99" s="187"/>
      <c r="J99" s="187"/>
      <c r="K99" s="187"/>
      <c r="L99" s="187">
        <v>26.34</v>
      </c>
      <c r="M99" s="187">
        <v>17.680000000000003</v>
      </c>
      <c r="N99" s="187"/>
      <c r="O99" s="187"/>
      <c r="P99" s="185">
        <v>2635.7924999999996</v>
      </c>
      <c r="Q99" s="187">
        <v>17592.035000000007</v>
      </c>
      <c r="R99" s="187"/>
      <c r="S99" s="187"/>
      <c r="T99" s="90"/>
      <c r="V99" s="200">
        <v>9750.0400000000081</v>
      </c>
      <c r="W99" s="200">
        <v>7841.994999999999</v>
      </c>
    </row>
    <row r="100" spans="1:24" x14ac:dyDescent="0.25">
      <c r="A100" s="178">
        <v>93</v>
      </c>
      <c r="B100" s="176">
        <v>42337</v>
      </c>
      <c r="C100" s="207" t="s">
        <v>162</v>
      </c>
      <c r="D100" s="91">
        <v>223.43</v>
      </c>
      <c r="E100" s="91">
        <v>-9749.6299999999992</v>
      </c>
      <c r="F100" s="204">
        <v>3.2500000000000001E-2</v>
      </c>
      <c r="G100" s="194">
        <v>21.54</v>
      </c>
      <c r="H100" s="194"/>
      <c r="I100" s="194"/>
      <c r="J100" s="194"/>
      <c r="K100" s="194"/>
      <c r="L100" s="194"/>
      <c r="M100" s="194">
        <v>21.54</v>
      </c>
      <c r="N100" s="194"/>
      <c r="O100" s="194"/>
      <c r="P100" s="205">
        <v>-9504.6274999999987</v>
      </c>
      <c r="Q100" s="194">
        <v>8087.4075000000084</v>
      </c>
      <c r="R100" s="194"/>
      <c r="S100" s="194"/>
      <c r="T100" s="91"/>
      <c r="U100" s="176"/>
      <c r="V100" s="206"/>
      <c r="W100" s="206">
        <v>8087.4075000000084</v>
      </c>
    </row>
    <row r="101" spans="1:24" ht="13.8" thickBot="1" x14ac:dyDescent="0.3">
      <c r="A101" s="178">
        <v>94</v>
      </c>
      <c r="B101" s="189">
        <v>42368</v>
      </c>
      <c r="C101" s="189"/>
      <c r="D101" s="201">
        <v>536.23</v>
      </c>
      <c r="E101" s="201"/>
      <c r="F101" s="208">
        <v>3.2500000000000001E-2</v>
      </c>
      <c r="G101" s="196">
        <v>22.63</v>
      </c>
      <c r="H101" s="196"/>
      <c r="I101" s="196"/>
      <c r="J101" s="196"/>
      <c r="K101" s="196"/>
      <c r="L101" s="196"/>
      <c r="M101" s="196">
        <v>22.63</v>
      </c>
      <c r="N101" s="196"/>
      <c r="O101" s="196"/>
      <c r="P101" s="209">
        <v>558.89250000000004</v>
      </c>
      <c r="Q101" s="196">
        <v>8646.3000000000084</v>
      </c>
      <c r="R101" s="196"/>
      <c r="S101" s="196"/>
      <c r="T101" s="201"/>
      <c r="U101" s="210"/>
      <c r="V101" s="211"/>
      <c r="W101" s="211">
        <v>8646.3000000000084</v>
      </c>
      <c r="X101" s="189"/>
    </row>
    <row r="102" spans="1:24" x14ac:dyDescent="0.25">
      <c r="A102" s="178">
        <v>95</v>
      </c>
      <c r="B102" s="172">
        <v>42399</v>
      </c>
      <c r="C102" s="176"/>
      <c r="D102" s="91">
        <v>342.64</v>
      </c>
      <c r="E102" s="91"/>
      <c r="F102" s="204">
        <v>3.2500000000000001E-2</v>
      </c>
      <c r="G102" s="194">
        <v>23.88</v>
      </c>
      <c r="H102" s="212"/>
      <c r="I102" s="212"/>
      <c r="J102" s="212"/>
      <c r="K102" s="212"/>
      <c r="L102" s="194"/>
      <c r="M102" s="213">
        <v>23.42</v>
      </c>
      <c r="N102" s="213">
        <v>0.4599999999999973</v>
      </c>
      <c r="O102" s="213"/>
      <c r="P102" s="205">
        <v>366.55250000000001</v>
      </c>
      <c r="Q102" s="194">
        <v>9012.8525000000081</v>
      </c>
      <c r="R102" s="194"/>
      <c r="S102" s="194"/>
      <c r="T102" s="91"/>
      <c r="U102" s="176"/>
      <c r="V102" s="206"/>
      <c r="W102" s="206">
        <v>8669.7200000000084</v>
      </c>
      <c r="X102" s="214">
        <v>343.13249999999971</v>
      </c>
    </row>
    <row r="103" spans="1:24" x14ac:dyDescent="0.25">
      <c r="A103" s="178">
        <v>96</v>
      </c>
      <c r="B103" s="172">
        <v>42428</v>
      </c>
      <c r="D103" s="91">
        <v>813.77</v>
      </c>
      <c r="E103" s="90"/>
      <c r="F103" s="204">
        <v>3.2500000000000001E-2</v>
      </c>
      <c r="G103" s="194">
        <v>25.51</v>
      </c>
      <c r="H103" s="187"/>
      <c r="I103" s="187"/>
      <c r="J103" s="187"/>
      <c r="K103" s="187"/>
      <c r="L103" s="194"/>
      <c r="M103" s="213">
        <v>23.48</v>
      </c>
      <c r="N103" s="213">
        <v>2.0300000000000011</v>
      </c>
      <c r="O103" s="213"/>
      <c r="P103" s="205">
        <v>839.3125</v>
      </c>
      <c r="Q103" s="194">
        <v>9852.1650000000081</v>
      </c>
      <c r="R103" s="194"/>
      <c r="S103" s="194"/>
      <c r="T103" s="91"/>
      <c r="U103" s="176"/>
      <c r="V103" s="206"/>
      <c r="W103" s="206">
        <v>8693.200000000008</v>
      </c>
      <c r="X103" s="214">
        <v>1158.9650000000001</v>
      </c>
    </row>
    <row r="104" spans="1:24" x14ac:dyDescent="0.25">
      <c r="A104" s="178">
        <v>97</v>
      </c>
      <c r="B104" s="172">
        <v>42459</v>
      </c>
      <c r="D104" s="91">
        <v>1368.15</v>
      </c>
      <c r="E104" s="90"/>
      <c r="F104" s="204">
        <v>3.2500000000000001E-2</v>
      </c>
      <c r="G104" s="194">
        <v>28.54</v>
      </c>
      <c r="H104" s="187"/>
      <c r="I104" s="187"/>
      <c r="J104" s="187"/>
      <c r="K104" s="187"/>
      <c r="L104" s="194"/>
      <c r="M104" s="213">
        <v>23.54</v>
      </c>
      <c r="N104" s="213">
        <v>5</v>
      </c>
      <c r="O104" s="213"/>
      <c r="P104" s="205">
        <v>1396.7225000000001</v>
      </c>
      <c r="Q104" s="194">
        <v>11248.887500000008</v>
      </c>
      <c r="R104" s="194"/>
      <c r="S104" s="194"/>
      <c r="T104" s="91"/>
      <c r="U104" s="176"/>
      <c r="V104" s="206"/>
      <c r="W104" s="206">
        <v>8716.7400000000089</v>
      </c>
      <c r="X104" s="214">
        <v>2532.1474999999991</v>
      </c>
    </row>
    <row r="105" spans="1:24" x14ac:dyDescent="0.25">
      <c r="A105" s="178">
        <v>98</v>
      </c>
      <c r="B105" s="176">
        <v>42489</v>
      </c>
      <c r="C105" s="215"/>
      <c r="D105" s="91">
        <v>929.15</v>
      </c>
      <c r="E105" s="91"/>
      <c r="F105" s="204">
        <v>3.4602581323099416E-2</v>
      </c>
      <c r="G105" s="194">
        <v>33.78</v>
      </c>
      <c r="H105" s="194"/>
      <c r="I105" s="194"/>
      <c r="J105" s="194"/>
      <c r="K105" s="194"/>
      <c r="L105" s="194"/>
      <c r="M105" s="213">
        <v>25.14</v>
      </c>
      <c r="N105" s="213">
        <v>8.64</v>
      </c>
      <c r="O105" s="213"/>
      <c r="P105" s="205">
        <v>962.96460258132299</v>
      </c>
      <c r="Q105" s="194">
        <v>12211.852102581332</v>
      </c>
      <c r="R105" s="194"/>
      <c r="S105" s="194"/>
      <c r="T105" s="91"/>
      <c r="U105" s="176"/>
      <c r="V105" s="206"/>
      <c r="W105" s="206">
        <v>8741.8800000000083</v>
      </c>
      <c r="X105" s="214">
        <v>3469.9721025813233</v>
      </c>
    </row>
    <row r="106" spans="1:24" x14ac:dyDescent="0.25">
      <c r="A106" s="178">
        <v>99</v>
      </c>
      <c r="B106" s="176">
        <v>42520</v>
      </c>
      <c r="C106" s="215" t="s">
        <v>163</v>
      </c>
      <c r="D106" s="91">
        <v>1548.59</v>
      </c>
      <c r="E106" s="91">
        <v>0.14000000000000001</v>
      </c>
      <c r="F106" s="204">
        <v>3.4602581323099416E-2</v>
      </c>
      <c r="G106" s="194">
        <v>37.450000000000003</v>
      </c>
      <c r="H106" s="194"/>
      <c r="I106" s="194"/>
      <c r="J106" s="194"/>
      <c r="K106" s="194"/>
      <c r="L106" s="194"/>
      <c r="M106" s="213">
        <v>25.21</v>
      </c>
      <c r="N106" s="213">
        <v>12.240000000000002</v>
      </c>
      <c r="O106" s="213"/>
      <c r="P106" s="205">
        <v>1586.2146025813231</v>
      </c>
      <c r="Q106" s="194">
        <v>13798.066705162655</v>
      </c>
      <c r="R106" s="194"/>
      <c r="S106" s="194"/>
      <c r="T106" s="91"/>
      <c r="U106" s="176"/>
      <c r="V106" s="206"/>
      <c r="W106" s="206">
        <v>8767.0900000000074</v>
      </c>
      <c r="X106" s="214">
        <v>5030.9767051626477</v>
      </c>
    </row>
    <row r="107" spans="1:24" x14ac:dyDescent="0.25">
      <c r="A107" s="178">
        <v>100</v>
      </c>
      <c r="B107" s="176">
        <v>42550</v>
      </c>
      <c r="C107" s="176"/>
      <c r="D107" s="91">
        <v>132.74</v>
      </c>
      <c r="E107" s="90"/>
      <c r="F107" s="204">
        <v>3.4602581323099416E-2</v>
      </c>
      <c r="G107" s="194">
        <v>39.979999999999997</v>
      </c>
      <c r="H107" s="194"/>
      <c r="I107" s="194"/>
      <c r="J107" s="194"/>
      <c r="K107" s="194"/>
      <c r="L107" s="194"/>
      <c r="M107" s="213">
        <v>25.28</v>
      </c>
      <c r="N107" s="213">
        <v>14.699999999999996</v>
      </c>
      <c r="O107" s="213"/>
      <c r="P107" s="205">
        <v>172.7546025813231</v>
      </c>
      <c r="Q107" s="194">
        <v>13970.821307743978</v>
      </c>
      <c r="R107" s="194"/>
      <c r="S107" s="194"/>
      <c r="T107" s="91"/>
      <c r="U107" s="176"/>
      <c r="V107" s="206"/>
      <c r="W107" s="206">
        <v>8792.3700000000081</v>
      </c>
      <c r="X107" s="214">
        <v>5178.4513077439697</v>
      </c>
    </row>
    <row r="108" spans="1:24" x14ac:dyDescent="0.25">
      <c r="A108" s="178">
        <v>101</v>
      </c>
      <c r="B108" s="172">
        <v>42581</v>
      </c>
      <c r="D108" s="91">
        <v>442.46</v>
      </c>
      <c r="E108" s="90"/>
      <c r="F108" s="204">
        <v>3.5000000000000003E-2</v>
      </c>
      <c r="G108" s="194">
        <v>41.39</v>
      </c>
      <c r="H108" s="194"/>
      <c r="I108" s="194"/>
      <c r="J108" s="194"/>
      <c r="K108" s="194"/>
      <c r="L108" s="194"/>
      <c r="M108" s="213">
        <v>25.64</v>
      </c>
      <c r="N108" s="213">
        <v>15.75</v>
      </c>
      <c r="O108" s="213"/>
      <c r="P108" s="205">
        <v>483.88499999999999</v>
      </c>
      <c r="Q108" s="194">
        <v>14454.706307743978</v>
      </c>
      <c r="R108" s="194"/>
      <c r="S108" s="194"/>
      <c r="T108" s="91"/>
      <c r="U108" s="176"/>
      <c r="V108" s="206"/>
      <c r="W108" s="206">
        <v>8818.0100000000075</v>
      </c>
      <c r="X108" s="214">
        <v>5636.6963077439705</v>
      </c>
    </row>
    <row r="109" spans="1:24" x14ac:dyDescent="0.25">
      <c r="A109" s="178">
        <v>102</v>
      </c>
      <c r="B109" s="172">
        <v>42612</v>
      </c>
      <c r="D109" s="91">
        <v>1681.31</v>
      </c>
      <c r="E109" s="90"/>
      <c r="F109" s="204">
        <v>3.5000000000000003E-2</v>
      </c>
      <c r="G109" s="194">
        <v>44.61</v>
      </c>
      <c r="H109" s="194"/>
      <c r="I109" s="194"/>
      <c r="J109" s="194"/>
      <c r="K109" s="194"/>
      <c r="L109" s="194"/>
      <c r="M109" s="213">
        <v>25.72</v>
      </c>
      <c r="N109" s="213">
        <v>18.89</v>
      </c>
      <c r="O109" s="213"/>
      <c r="P109" s="205">
        <v>1725.9549999999999</v>
      </c>
      <c r="Q109" s="194">
        <v>16180.661307743978</v>
      </c>
      <c r="R109" s="194"/>
      <c r="S109" s="194"/>
      <c r="T109" s="91"/>
      <c r="U109" s="176"/>
      <c r="V109" s="206"/>
      <c r="W109" s="206">
        <v>8843.7300000000068</v>
      </c>
      <c r="X109" s="214">
        <v>7336.931307743971</v>
      </c>
    </row>
    <row r="110" spans="1:24" x14ac:dyDescent="0.25">
      <c r="A110" s="178">
        <v>103</v>
      </c>
      <c r="B110" s="172">
        <v>42642</v>
      </c>
      <c r="C110" s="216"/>
      <c r="D110" s="91">
        <v>1460.09</v>
      </c>
      <c r="E110" s="90"/>
      <c r="F110" s="204">
        <v>3.5000000000000003E-2</v>
      </c>
      <c r="G110" s="194">
        <v>49.32</v>
      </c>
      <c r="H110" s="194"/>
      <c r="I110" s="194"/>
      <c r="J110" s="194"/>
      <c r="K110" s="194"/>
      <c r="L110" s="194"/>
      <c r="M110" s="213">
        <v>25.79</v>
      </c>
      <c r="N110" s="213">
        <v>23.53</v>
      </c>
      <c r="O110" s="213"/>
      <c r="P110" s="205">
        <v>1509.4449999999999</v>
      </c>
      <c r="Q110" s="194">
        <v>17690.106307743979</v>
      </c>
      <c r="R110" s="194"/>
      <c r="S110" s="194"/>
      <c r="T110" s="91"/>
      <c r="U110" s="176"/>
      <c r="V110" s="206"/>
      <c r="W110" s="206">
        <v>8869.5200000000077</v>
      </c>
      <c r="X110" s="214">
        <v>8820.5863077439717</v>
      </c>
    </row>
    <row r="111" spans="1:24" x14ac:dyDescent="0.25">
      <c r="A111" s="178">
        <v>104</v>
      </c>
      <c r="B111" s="172">
        <v>42673</v>
      </c>
      <c r="C111" s="216"/>
      <c r="D111" s="91">
        <v>1681.32</v>
      </c>
      <c r="E111" s="90"/>
      <c r="F111" s="204">
        <v>3.5000000000000003E-2</v>
      </c>
      <c r="G111" s="194">
        <v>54.05</v>
      </c>
      <c r="H111" s="194"/>
      <c r="I111" s="194"/>
      <c r="J111" s="194"/>
      <c r="K111" s="194"/>
      <c r="L111" s="194"/>
      <c r="M111" s="213">
        <v>25.87</v>
      </c>
      <c r="N111" s="213">
        <v>28.179999999999996</v>
      </c>
      <c r="O111" s="213"/>
      <c r="P111" s="205">
        <v>1735.405</v>
      </c>
      <c r="Q111" s="194">
        <v>19425.511307743978</v>
      </c>
      <c r="R111" s="194"/>
      <c r="S111" s="194"/>
      <c r="T111" s="91"/>
      <c r="U111" s="176"/>
      <c r="V111" s="206"/>
      <c r="W111" s="206">
        <v>8895.3900000000085</v>
      </c>
      <c r="X111" s="214">
        <v>10530.12130774397</v>
      </c>
    </row>
    <row r="112" spans="1:24" x14ac:dyDescent="0.25">
      <c r="A112" s="178">
        <v>105</v>
      </c>
      <c r="B112" s="217">
        <v>42703</v>
      </c>
      <c r="C112" s="207" t="s">
        <v>162</v>
      </c>
      <c r="D112" s="91">
        <v>7526.55</v>
      </c>
      <c r="E112" s="91">
        <v>-8895.39</v>
      </c>
      <c r="F112" s="218">
        <v>3.5000000000000003E-2</v>
      </c>
      <c r="G112" s="194">
        <v>41.69</v>
      </c>
      <c r="H112" s="219">
        <v>-1327.1499999999992</v>
      </c>
      <c r="I112" s="220">
        <v>-1327.1499999999992</v>
      </c>
      <c r="J112" s="194"/>
      <c r="K112" s="194"/>
      <c r="L112" s="194"/>
      <c r="M112" s="213"/>
      <c r="N112" s="213">
        <v>41.69</v>
      </c>
      <c r="O112" s="213"/>
      <c r="P112" s="205">
        <v>-1327.1499999999992</v>
      </c>
      <c r="Q112" s="194">
        <v>18098.36130774398</v>
      </c>
      <c r="R112" s="194"/>
      <c r="S112" s="194"/>
      <c r="T112" s="91"/>
      <c r="U112" s="176"/>
      <c r="V112" s="206"/>
      <c r="W112" s="214"/>
      <c r="X112" s="214">
        <v>18098.36130774398</v>
      </c>
    </row>
    <row r="113" spans="1:25" ht="13.8" thickBot="1" x14ac:dyDescent="0.3">
      <c r="A113" s="178">
        <v>106</v>
      </c>
      <c r="B113" s="189">
        <v>42734</v>
      </c>
      <c r="C113" s="189"/>
      <c r="D113" s="201">
        <v>8881.9</v>
      </c>
      <c r="E113" s="201"/>
      <c r="F113" s="208">
        <v>3.5000000000000003E-2</v>
      </c>
      <c r="G113" s="196">
        <v>65.739999999999995</v>
      </c>
      <c r="H113" s="196">
        <v>8947.64</v>
      </c>
      <c r="I113" s="221">
        <v>7620.49</v>
      </c>
      <c r="J113" s="196"/>
      <c r="K113" s="196"/>
      <c r="L113" s="196"/>
      <c r="M113" s="196"/>
      <c r="N113" s="196">
        <v>65.739999999999995</v>
      </c>
      <c r="O113" s="196"/>
      <c r="P113" s="209">
        <v>8947.64</v>
      </c>
      <c r="Q113" s="196">
        <v>27046.00130774398</v>
      </c>
      <c r="R113" s="196"/>
      <c r="S113" s="196"/>
      <c r="T113" s="201"/>
      <c r="U113" s="210"/>
      <c r="V113" s="211"/>
      <c r="W113" s="211"/>
      <c r="X113" s="209">
        <v>27046.00130774398</v>
      </c>
      <c r="Y113" s="189"/>
    </row>
    <row r="114" spans="1:25" x14ac:dyDescent="0.25">
      <c r="A114" s="178">
        <v>107</v>
      </c>
      <c r="B114" s="217">
        <v>42765</v>
      </c>
      <c r="C114" s="222"/>
      <c r="D114" s="91">
        <v>4726.7299999999996</v>
      </c>
      <c r="E114" s="91"/>
      <c r="F114" s="218">
        <v>3.5000000000000003E-2</v>
      </c>
      <c r="G114" s="194">
        <v>85.78</v>
      </c>
      <c r="H114" s="219"/>
      <c r="I114" s="220"/>
      <c r="J114" s="194"/>
      <c r="K114" s="194"/>
      <c r="L114" s="194"/>
      <c r="M114" s="213"/>
      <c r="N114" s="213">
        <v>78.88</v>
      </c>
      <c r="O114" s="213">
        <v>6.9000000000000057</v>
      </c>
      <c r="P114" s="205">
        <v>4812.5099999999993</v>
      </c>
      <c r="Q114" s="194">
        <v>31858.511307743978</v>
      </c>
      <c r="R114" s="194"/>
      <c r="S114" s="194"/>
      <c r="T114" s="91"/>
      <c r="U114" s="176"/>
      <c r="V114" s="206"/>
      <c r="W114" s="214"/>
      <c r="X114" s="206">
        <v>27124.881307743981</v>
      </c>
      <c r="Y114" s="214">
        <v>4733.6299999999974</v>
      </c>
    </row>
    <row r="115" spans="1:25" x14ac:dyDescent="0.25">
      <c r="A115" s="178">
        <v>108</v>
      </c>
      <c r="B115" s="217">
        <v>42794</v>
      </c>
      <c r="C115" s="222"/>
      <c r="D115" s="91">
        <v>9926.36</v>
      </c>
      <c r="E115" s="91"/>
      <c r="F115" s="218">
        <v>3.5000000000000003E-2</v>
      </c>
      <c r="G115" s="194">
        <v>107.4</v>
      </c>
      <c r="H115" s="219"/>
      <c r="I115" s="220"/>
      <c r="J115" s="194"/>
      <c r="K115" s="194"/>
      <c r="L115" s="194"/>
      <c r="M115" s="213"/>
      <c r="N115" s="213">
        <v>79.11</v>
      </c>
      <c r="O115" s="213">
        <v>28.290000000000006</v>
      </c>
      <c r="P115" s="205">
        <v>10033.76</v>
      </c>
      <c r="Q115" s="194">
        <v>41892.271307743977</v>
      </c>
      <c r="R115" s="194"/>
      <c r="S115" s="194"/>
      <c r="T115" s="91"/>
      <c r="U115" s="176"/>
      <c r="V115" s="206"/>
      <c r="W115" s="214"/>
      <c r="X115" s="206">
        <v>27203.991307743981</v>
      </c>
      <c r="Y115" s="214">
        <v>14688.279999999995</v>
      </c>
    </row>
    <row r="116" spans="1:25" x14ac:dyDescent="0.25">
      <c r="A116" s="178">
        <v>109</v>
      </c>
      <c r="B116" s="217">
        <v>42825</v>
      </c>
      <c r="C116" s="222"/>
      <c r="D116" s="91">
        <v>11054.54</v>
      </c>
      <c r="E116" s="91"/>
      <c r="F116" s="218">
        <v>3.5000000000000003E-2</v>
      </c>
      <c r="G116" s="194">
        <v>138.31</v>
      </c>
      <c r="H116" s="219"/>
      <c r="I116" s="220"/>
      <c r="J116" s="194"/>
      <c r="K116" s="194"/>
      <c r="L116" s="194"/>
      <c r="M116" s="213"/>
      <c r="N116" s="213">
        <v>79.34</v>
      </c>
      <c r="O116" s="213">
        <v>58.97</v>
      </c>
      <c r="P116" s="205">
        <v>11192.85</v>
      </c>
      <c r="Q116" s="194">
        <v>53085.121307743975</v>
      </c>
      <c r="R116" s="194"/>
      <c r="S116" s="194"/>
      <c r="T116" s="91"/>
      <c r="U116" s="176"/>
      <c r="V116" s="206"/>
      <c r="W116" s="214"/>
      <c r="X116" s="206">
        <v>27283.331307743982</v>
      </c>
      <c r="Y116" s="214">
        <v>25801.789999999994</v>
      </c>
    </row>
    <row r="117" spans="1:25" x14ac:dyDescent="0.25">
      <c r="A117" s="178">
        <v>110</v>
      </c>
      <c r="B117" s="217">
        <v>42854</v>
      </c>
      <c r="C117" s="222"/>
      <c r="D117" s="91">
        <v>9267.52</v>
      </c>
      <c r="E117" s="91"/>
      <c r="F117" s="218">
        <v>3.7100000000000001E-2</v>
      </c>
      <c r="G117" s="194">
        <v>178.45</v>
      </c>
      <c r="H117" s="219"/>
      <c r="I117" s="220"/>
      <c r="J117" s="194"/>
      <c r="K117" s="194"/>
      <c r="L117" s="194"/>
      <c r="M117" s="213"/>
      <c r="N117" s="213">
        <v>84.35</v>
      </c>
      <c r="O117" s="213">
        <v>94.1</v>
      </c>
      <c r="P117" s="205">
        <v>9445.9700000000012</v>
      </c>
      <c r="Q117" s="194">
        <v>62531.091307743976</v>
      </c>
      <c r="R117" s="194"/>
      <c r="S117" s="194"/>
      <c r="T117" s="91"/>
      <c r="U117" s="176"/>
      <c r="V117" s="206"/>
      <c r="W117" s="214"/>
      <c r="X117" s="206">
        <v>27367.68130774398</v>
      </c>
      <c r="Y117" s="214">
        <v>35163.409999999996</v>
      </c>
    </row>
    <row r="118" spans="1:25" x14ac:dyDescent="0.25">
      <c r="A118" s="178">
        <v>111</v>
      </c>
      <c r="B118" s="217">
        <v>42885</v>
      </c>
      <c r="C118" s="222"/>
      <c r="D118" s="91">
        <v>7492.63</v>
      </c>
      <c r="E118" s="91"/>
      <c r="F118" s="218">
        <v>3.7100000000000001E-2</v>
      </c>
      <c r="G118" s="194">
        <v>204.91</v>
      </c>
      <c r="H118" s="219"/>
      <c r="I118" s="220"/>
      <c r="J118" s="194"/>
      <c r="K118" s="194"/>
      <c r="L118" s="194"/>
      <c r="M118" s="213"/>
      <c r="N118" s="213">
        <v>84.61</v>
      </c>
      <c r="O118" s="213">
        <v>120.3</v>
      </c>
      <c r="P118" s="205">
        <v>7697.54</v>
      </c>
      <c r="Q118" s="194">
        <v>70228.63130774397</v>
      </c>
      <c r="R118" s="194"/>
      <c r="S118" s="194"/>
      <c r="T118" s="91"/>
      <c r="U118" s="176"/>
      <c r="V118" s="206"/>
      <c r="W118" s="214"/>
      <c r="X118" s="206">
        <v>27452.291307743981</v>
      </c>
      <c r="Y118" s="214">
        <v>42776.339999999989</v>
      </c>
    </row>
    <row r="119" spans="1:25" x14ac:dyDescent="0.25">
      <c r="A119" s="178">
        <v>112</v>
      </c>
      <c r="B119" s="217">
        <v>42916</v>
      </c>
      <c r="C119" s="222"/>
      <c r="D119" s="91">
        <v>277.54000000000002</v>
      </c>
      <c r="E119" s="91"/>
      <c r="F119" s="218">
        <v>3.7100000000000001E-2</v>
      </c>
      <c r="G119" s="194">
        <v>217.55</v>
      </c>
      <c r="H119" s="219"/>
      <c r="I119" s="220"/>
      <c r="J119" s="194"/>
      <c r="K119" s="194"/>
      <c r="L119" s="194"/>
      <c r="M119" s="213"/>
      <c r="N119" s="213">
        <v>84.87</v>
      </c>
      <c r="O119" s="213">
        <v>132.68</v>
      </c>
      <c r="P119" s="205">
        <v>495.09000000000003</v>
      </c>
      <c r="Q119" s="194">
        <v>70723.721307743966</v>
      </c>
      <c r="R119" s="194"/>
      <c r="S119" s="194"/>
      <c r="T119" s="91"/>
      <c r="U119" s="176"/>
      <c r="V119" s="206"/>
      <c r="W119" s="214"/>
      <c r="X119" s="206">
        <v>27537.16130774398</v>
      </c>
      <c r="Y119" s="214">
        <v>43186.559999999983</v>
      </c>
    </row>
    <row r="120" spans="1:25" x14ac:dyDescent="0.25">
      <c r="A120" s="178">
        <v>113</v>
      </c>
      <c r="B120" s="217">
        <v>42947</v>
      </c>
      <c r="C120" s="215" t="s">
        <v>163</v>
      </c>
      <c r="D120" s="91">
        <v>462.55</v>
      </c>
      <c r="E120" s="91">
        <v>-1.26</v>
      </c>
      <c r="F120" s="218">
        <v>3.9600000000000003E-2</v>
      </c>
      <c r="G120" s="194">
        <v>234.15</v>
      </c>
      <c r="H120" s="219"/>
      <c r="I120" s="220"/>
      <c r="J120" s="194"/>
      <c r="K120" s="194"/>
      <c r="L120" s="194"/>
      <c r="M120" s="213"/>
      <c r="N120" s="213">
        <v>90.87</v>
      </c>
      <c r="O120" s="213">
        <v>143.28</v>
      </c>
      <c r="P120" s="205">
        <v>695.44</v>
      </c>
      <c r="Q120" s="194">
        <v>71419.161307743969</v>
      </c>
      <c r="R120" s="194"/>
      <c r="S120" s="194"/>
      <c r="T120" s="91"/>
      <c r="U120" s="176"/>
      <c r="V120" s="206"/>
      <c r="W120" s="214"/>
      <c r="X120" s="206">
        <v>27628.031307743979</v>
      </c>
      <c r="Y120" s="214">
        <v>43791.12999999999</v>
      </c>
    </row>
    <row r="121" spans="1:25" x14ac:dyDescent="0.25">
      <c r="A121" s="178">
        <v>114</v>
      </c>
      <c r="B121" s="217">
        <v>42978</v>
      </c>
      <c r="C121" s="222"/>
      <c r="D121" s="91">
        <v>22348.15</v>
      </c>
      <c r="E121" s="91"/>
      <c r="F121" s="218">
        <v>3.9600000000000003E-2</v>
      </c>
      <c r="G121" s="194">
        <v>272.56</v>
      </c>
      <c r="H121" s="219"/>
      <c r="I121" s="220"/>
      <c r="J121" s="194"/>
      <c r="K121" s="194"/>
      <c r="L121" s="194"/>
      <c r="M121" s="213"/>
      <c r="N121" s="213">
        <v>91.17</v>
      </c>
      <c r="O121" s="213">
        <v>181.39</v>
      </c>
      <c r="P121" s="205">
        <v>22620.710000000003</v>
      </c>
      <c r="Q121" s="194">
        <v>94039.871307743975</v>
      </c>
      <c r="R121" s="194"/>
      <c r="S121" s="194"/>
      <c r="T121" s="91"/>
      <c r="U121" s="176"/>
      <c r="V121" s="206"/>
      <c r="W121" s="214"/>
      <c r="X121" s="206">
        <v>27719.201307743977</v>
      </c>
      <c r="Y121" s="214">
        <v>66320.67</v>
      </c>
    </row>
    <row r="122" spans="1:25" x14ac:dyDescent="0.25">
      <c r="A122" s="178">
        <v>115</v>
      </c>
      <c r="B122" s="217">
        <v>43007</v>
      </c>
      <c r="C122" s="222"/>
      <c r="D122" s="91"/>
      <c r="E122" s="91"/>
      <c r="F122" s="218">
        <v>3.9600000000000003E-2</v>
      </c>
      <c r="G122" s="194">
        <v>310.33</v>
      </c>
      <c r="H122" s="219"/>
      <c r="I122" s="220"/>
      <c r="J122" s="194"/>
      <c r="K122" s="194"/>
      <c r="L122" s="194"/>
      <c r="M122" s="213"/>
      <c r="N122" s="213">
        <v>91.47</v>
      </c>
      <c r="O122" s="213">
        <v>218.85999999999999</v>
      </c>
      <c r="P122" s="205">
        <v>310.33</v>
      </c>
      <c r="Q122" s="194">
        <v>94350.201307743977</v>
      </c>
      <c r="R122" s="194"/>
      <c r="S122" s="194"/>
      <c r="T122" s="91"/>
      <c r="U122" s="176"/>
      <c r="V122" s="206"/>
      <c r="W122" s="214"/>
      <c r="X122" s="206">
        <v>27810.671307743978</v>
      </c>
      <c r="Y122" s="214">
        <v>66539.53</v>
      </c>
    </row>
    <row r="123" spans="1:25" x14ac:dyDescent="0.25">
      <c r="A123" s="178">
        <v>116</v>
      </c>
      <c r="B123" s="217">
        <v>43038</v>
      </c>
      <c r="C123" s="222"/>
      <c r="D123" s="91"/>
      <c r="E123" s="91"/>
      <c r="F123" s="218">
        <v>3.9600000000000003E-2</v>
      </c>
      <c r="G123" s="194">
        <v>311.36</v>
      </c>
      <c r="H123" s="219"/>
      <c r="I123" s="220"/>
      <c r="J123" s="194"/>
      <c r="K123" s="194"/>
      <c r="L123" s="194"/>
      <c r="M123" s="213"/>
      <c r="N123" s="213">
        <v>91.78</v>
      </c>
      <c r="O123" s="213">
        <v>219.58</v>
      </c>
      <c r="P123" s="205">
        <v>311.36</v>
      </c>
      <c r="Q123" s="194">
        <v>94661.561307743978</v>
      </c>
      <c r="R123" s="194"/>
      <c r="S123" s="194"/>
      <c r="T123" s="91"/>
      <c r="U123" s="176"/>
      <c r="V123" s="206"/>
      <c r="W123" s="214"/>
      <c r="X123" s="206">
        <v>27902.451307743977</v>
      </c>
      <c r="Y123" s="214">
        <v>66759.11</v>
      </c>
    </row>
    <row r="124" spans="1:25" x14ac:dyDescent="0.25">
      <c r="A124" s="178">
        <v>117</v>
      </c>
      <c r="D124" s="91"/>
      <c r="E124" s="90"/>
      <c r="F124" s="203"/>
      <c r="G124" s="187"/>
      <c r="H124" s="187"/>
      <c r="I124" s="187"/>
      <c r="J124" s="187"/>
      <c r="K124" s="187"/>
      <c r="L124" s="187"/>
      <c r="M124" s="187"/>
      <c r="N124" s="187"/>
      <c r="O124" s="187"/>
      <c r="P124" s="185"/>
      <c r="Q124" s="187"/>
      <c r="R124" s="187"/>
      <c r="S124" s="187"/>
      <c r="T124" s="90"/>
    </row>
    <row r="125" spans="1:25" x14ac:dyDescent="0.25">
      <c r="A125" s="178">
        <v>118</v>
      </c>
      <c r="B125" s="223" t="s">
        <v>164</v>
      </c>
      <c r="D125" s="90"/>
      <c r="E125" s="90"/>
      <c r="F125" s="90"/>
      <c r="G125" s="90"/>
      <c r="H125" s="90"/>
      <c r="I125" s="90"/>
      <c r="J125" s="90"/>
      <c r="K125" s="90"/>
      <c r="L125" s="90"/>
      <c r="M125" s="90"/>
      <c r="N125" s="90"/>
      <c r="O125" s="90"/>
      <c r="P125" s="90"/>
      <c r="Q125" s="90"/>
      <c r="R125" s="90"/>
      <c r="S125" s="90"/>
      <c r="T125" s="90"/>
    </row>
    <row r="126" spans="1:25" x14ac:dyDescent="0.25">
      <c r="A126" s="178">
        <v>119</v>
      </c>
      <c r="D126" s="90"/>
      <c r="E126" s="90"/>
      <c r="F126" s="90"/>
      <c r="G126" s="90"/>
      <c r="H126" s="90"/>
      <c r="I126" s="90"/>
      <c r="J126" s="90"/>
      <c r="K126" s="90"/>
      <c r="L126" s="90"/>
      <c r="M126" s="90"/>
      <c r="N126" s="90"/>
      <c r="O126" s="90"/>
      <c r="P126" s="90"/>
      <c r="Q126" s="90"/>
      <c r="R126" s="90"/>
      <c r="S126" s="90"/>
      <c r="T126" s="90"/>
    </row>
    <row r="127" spans="1:25" x14ac:dyDescent="0.25">
      <c r="A127" s="178">
        <v>120</v>
      </c>
      <c r="B127" s="224" t="s">
        <v>165</v>
      </c>
      <c r="D127" s="90"/>
      <c r="E127" s="90"/>
      <c r="F127" s="90"/>
      <c r="G127" s="90"/>
      <c r="H127" s="90"/>
      <c r="I127" s="90"/>
      <c r="J127" s="90"/>
      <c r="K127" s="90"/>
      <c r="L127" s="90"/>
      <c r="M127" s="90"/>
      <c r="N127" s="90"/>
      <c r="O127" s="90"/>
      <c r="P127" s="90"/>
      <c r="Q127" s="90"/>
      <c r="R127" s="90"/>
      <c r="S127" s="90"/>
      <c r="T127" s="90"/>
    </row>
    <row r="128" spans="1:25" x14ac:dyDescent="0.25">
      <c r="A128" s="178">
        <v>121</v>
      </c>
      <c r="B128" s="184" t="s">
        <v>167</v>
      </c>
      <c r="D128" s="90"/>
      <c r="E128" s="90"/>
      <c r="F128" s="90"/>
      <c r="G128" s="90"/>
      <c r="H128" s="90"/>
      <c r="I128" s="90"/>
      <c r="J128" s="90"/>
      <c r="K128" s="90"/>
      <c r="L128" s="90"/>
      <c r="M128" s="90"/>
      <c r="N128" s="90"/>
      <c r="O128" s="90"/>
      <c r="P128" s="90"/>
      <c r="Q128" s="90"/>
      <c r="R128" s="90"/>
      <c r="S128" s="90"/>
      <c r="T128" s="90"/>
    </row>
    <row r="129" spans="1:20" x14ac:dyDescent="0.25">
      <c r="A129" s="178">
        <v>122</v>
      </c>
      <c r="B129" s="225" t="s">
        <v>166</v>
      </c>
      <c r="D129" s="90"/>
      <c r="E129" s="90"/>
      <c r="F129" s="90"/>
      <c r="G129" s="90"/>
      <c r="H129" s="90"/>
      <c r="I129" s="90"/>
      <c r="J129" s="90"/>
      <c r="K129" s="90"/>
      <c r="L129" s="90"/>
      <c r="M129" s="90"/>
      <c r="N129" s="90"/>
      <c r="O129" s="90"/>
      <c r="P129" s="90"/>
      <c r="Q129" s="90"/>
      <c r="R129" s="90"/>
      <c r="S129" s="90"/>
      <c r="T129" s="90"/>
    </row>
    <row r="130" spans="1:20" x14ac:dyDescent="0.25">
      <c r="A130" s="178">
        <v>123</v>
      </c>
      <c r="B130" s="226" t="s">
        <v>168</v>
      </c>
      <c r="D130" s="90"/>
      <c r="E130" s="90"/>
      <c r="F130" s="90"/>
      <c r="G130" s="90"/>
      <c r="H130" s="90"/>
      <c r="I130" s="90"/>
      <c r="J130" s="90"/>
      <c r="K130" s="90"/>
      <c r="L130" s="90"/>
      <c r="M130" s="90"/>
      <c r="N130" s="90"/>
      <c r="O130" s="90"/>
      <c r="P130" s="90"/>
      <c r="Q130" s="90"/>
      <c r="R130" s="90"/>
      <c r="S130" s="90"/>
      <c r="T130" s="2"/>
    </row>
    <row r="131" spans="1:20" x14ac:dyDescent="0.25">
      <c r="D131" s="90"/>
      <c r="E131" s="90"/>
      <c r="F131" s="90"/>
      <c r="G131" s="90"/>
      <c r="H131" s="90"/>
      <c r="I131" s="90"/>
      <c r="J131" s="90"/>
      <c r="K131" s="90"/>
      <c r="L131" s="90"/>
      <c r="M131" s="90"/>
      <c r="N131" s="90"/>
      <c r="O131" s="90"/>
      <c r="P131" s="90"/>
      <c r="Q131" s="90"/>
      <c r="R131" s="90"/>
      <c r="S131" s="90"/>
      <c r="T131" s="2"/>
    </row>
    <row r="132" spans="1:20" x14ac:dyDescent="0.25">
      <c r="D132" s="90"/>
      <c r="E132" s="90"/>
      <c r="F132" s="90"/>
      <c r="G132" s="90"/>
      <c r="H132" s="90"/>
      <c r="I132" s="90"/>
      <c r="J132" s="90"/>
      <c r="K132" s="90"/>
      <c r="L132" s="90"/>
      <c r="M132" s="90"/>
      <c r="N132" s="90"/>
      <c r="O132" s="90"/>
      <c r="P132" s="90"/>
      <c r="Q132" s="90"/>
      <c r="R132" s="90"/>
      <c r="S132" s="90"/>
      <c r="T132" s="2"/>
    </row>
    <row r="133" spans="1:20" x14ac:dyDescent="0.25">
      <c r="D133" s="90"/>
      <c r="E133" s="90"/>
      <c r="F133" s="90"/>
      <c r="G133" s="90"/>
      <c r="H133" s="90"/>
      <c r="I133" s="90"/>
      <c r="J133" s="90"/>
      <c r="K133" s="90"/>
      <c r="L133" s="90"/>
      <c r="M133" s="90"/>
      <c r="N133" s="90"/>
      <c r="O133" s="90"/>
      <c r="P133" s="90"/>
      <c r="Q133" s="90"/>
      <c r="R133" s="90"/>
      <c r="S133" s="90"/>
      <c r="T133" s="2"/>
    </row>
  </sheetData>
  <pageMargins left="0.7" right="0.7" top="0.75" bottom="0.75" header="0.3" footer="0.3"/>
  <pageSetup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showGridLines="0" view="pageBreakPreview" topLeftCell="E1" zoomScale="60" zoomScaleNormal="100" workbookViewId="0">
      <selection activeCell="G6" sqref="G6:M6"/>
    </sheetView>
  </sheetViews>
  <sheetFormatPr defaultColWidth="7.88671875" defaultRowHeight="13.2" outlineLevelCol="1" x14ac:dyDescent="0.25"/>
  <cols>
    <col min="1" max="1" width="4" style="171" customWidth="1"/>
    <col min="2" max="2" width="13.44140625" style="172" customWidth="1"/>
    <col min="3" max="3" width="9" style="172" customWidth="1"/>
    <col min="4" max="4" width="13.44140625" style="172" customWidth="1"/>
    <col min="5" max="5" width="15.5546875" style="172" bestFit="1" customWidth="1"/>
    <col min="6" max="7" width="13.44140625" style="172" customWidth="1"/>
    <col min="8" max="12" width="13.44140625" style="173" hidden="1" customWidth="1" outlineLevel="1"/>
    <col min="13" max="13" width="9.88671875" style="173" bestFit="1" customWidth="1" collapsed="1"/>
    <col min="14" max="15" width="13.44140625" style="185" customWidth="1"/>
    <col min="16" max="16" width="14.6640625" style="172" bestFit="1" customWidth="1"/>
    <col min="17" max="17" width="13.44140625" style="172" customWidth="1"/>
    <col min="18" max="20" width="13.44140625" style="173" hidden="1" customWidth="1" outlineLevel="1"/>
    <col min="21" max="22" width="13.44140625" style="172" hidden="1" customWidth="1" outlineLevel="1"/>
    <col min="23" max="23" width="13.6640625" style="172" bestFit="1" customWidth="1" collapsed="1"/>
    <col min="24" max="24" width="14" style="172" customWidth="1"/>
    <col min="25" max="25" width="13.5546875" style="172" customWidth="1"/>
    <col min="26" max="27" width="13.44140625" style="172" customWidth="1"/>
    <col min="28" max="16384" width="7.88671875" style="172"/>
  </cols>
  <sheetData>
    <row r="1" spans="1:25" x14ac:dyDescent="0.25">
      <c r="B1" s="172" t="s">
        <v>132</v>
      </c>
      <c r="D1" s="172" t="s">
        <v>133</v>
      </c>
      <c r="X1" s="2" t="s">
        <v>201</v>
      </c>
      <c r="Y1" s="2"/>
    </row>
    <row r="2" spans="1:25" x14ac:dyDescent="0.25">
      <c r="B2" s="172" t="s">
        <v>134</v>
      </c>
      <c r="D2" s="172" t="s">
        <v>81</v>
      </c>
      <c r="X2" s="2" t="s">
        <v>202</v>
      </c>
      <c r="Y2" s="2"/>
    </row>
    <row r="3" spans="1:25" x14ac:dyDescent="0.25">
      <c r="B3" s="172" t="s">
        <v>135</v>
      </c>
      <c r="D3" s="184" t="s">
        <v>169</v>
      </c>
      <c r="X3" s="2"/>
      <c r="Y3" s="2"/>
    </row>
    <row r="4" spans="1:25" x14ac:dyDescent="0.25">
      <c r="B4" s="172" t="s">
        <v>137</v>
      </c>
      <c r="D4" s="175">
        <v>186312</v>
      </c>
      <c r="X4" s="2"/>
      <c r="Y4" s="2"/>
    </row>
    <row r="5" spans="1:25" x14ac:dyDescent="0.25">
      <c r="B5" s="172" t="s">
        <v>138</v>
      </c>
      <c r="D5" s="176" t="s">
        <v>170</v>
      </c>
    </row>
    <row r="6" spans="1:25" x14ac:dyDescent="0.25">
      <c r="D6" s="176" t="s">
        <v>140</v>
      </c>
    </row>
    <row r="8" spans="1:25" x14ac:dyDescent="0.25">
      <c r="A8" s="178">
        <v>1</v>
      </c>
      <c r="B8" s="172" t="s">
        <v>141</v>
      </c>
      <c r="F8" s="181"/>
      <c r="G8" s="181"/>
      <c r="H8" s="179"/>
      <c r="I8" s="179"/>
      <c r="J8" s="179"/>
      <c r="K8" s="179"/>
      <c r="L8" s="179"/>
      <c r="M8" s="179"/>
      <c r="N8" s="232"/>
      <c r="O8" s="232"/>
    </row>
    <row r="9" spans="1:25" x14ac:dyDescent="0.25">
      <c r="A9" s="178">
        <v>2</v>
      </c>
      <c r="F9" s="181"/>
      <c r="G9" s="181"/>
      <c r="H9" s="180">
        <v>2010</v>
      </c>
      <c r="I9" s="180">
        <v>2011</v>
      </c>
      <c r="J9" s="180">
        <v>2012</v>
      </c>
      <c r="K9" s="180">
        <v>2013</v>
      </c>
      <c r="L9" s="180">
        <v>2014</v>
      </c>
      <c r="M9" s="180">
        <v>2015</v>
      </c>
      <c r="N9" s="233">
        <v>2016</v>
      </c>
      <c r="O9" s="233">
        <v>2017</v>
      </c>
      <c r="R9" s="180">
        <v>2010</v>
      </c>
      <c r="S9" s="180">
        <v>2011</v>
      </c>
      <c r="T9" s="180">
        <v>2012</v>
      </c>
      <c r="U9" s="180">
        <v>2013</v>
      </c>
      <c r="V9" s="180">
        <v>2014</v>
      </c>
      <c r="W9" s="180">
        <v>2015</v>
      </c>
      <c r="X9" s="180">
        <v>2016</v>
      </c>
      <c r="Y9" s="180">
        <v>2017</v>
      </c>
    </row>
    <row r="10" spans="1:25" x14ac:dyDescent="0.25">
      <c r="A10" s="178">
        <v>3</v>
      </c>
      <c r="B10" s="181"/>
      <c r="C10" s="181"/>
      <c r="D10" s="181"/>
      <c r="E10" s="181"/>
      <c r="F10" s="181" t="s">
        <v>115</v>
      </c>
      <c r="G10" s="181"/>
      <c r="H10" s="179" t="s">
        <v>142</v>
      </c>
      <c r="I10" s="179" t="s">
        <v>142</v>
      </c>
      <c r="J10" s="179" t="s">
        <v>142</v>
      </c>
      <c r="K10" s="179" t="s">
        <v>142</v>
      </c>
      <c r="L10" s="179" t="s">
        <v>142</v>
      </c>
      <c r="M10" s="179" t="s">
        <v>142</v>
      </c>
      <c r="N10" s="179" t="s">
        <v>142</v>
      </c>
      <c r="O10" s="179" t="s">
        <v>142</v>
      </c>
      <c r="P10" s="181" t="s">
        <v>15</v>
      </c>
      <c r="Q10" s="181"/>
      <c r="R10" s="179" t="s">
        <v>142</v>
      </c>
      <c r="S10" s="179" t="s">
        <v>142</v>
      </c>
      <c r="T10" s="179" t="s">
        <v>142</v>
      </c>
      <c r="U10" s="179" t="s">
        <v>142</v>
      </c>
      <c r="V10" s="179" t="s">
        <v>142</v>
      </c>
      <c r="W10" s="180" t="s">
        <v>142</v>
      </c>
      <c r="X10" s="180" t="s">
        <v>142</v>
      </c>
      <c r="Y10" s="180" t="s">
        <v>142</v>
      </c>
    </row>
    <row r="11" spans="1:25" x14ac:dyDescent="0.25">
      <c r="A11" s="178">
        <v>4</v>
      </c>
      <c r="B11" s="182" t="s">
        <v>143</v>
      </c>
      <c r="C11" s="182" t="s">
        <v>144</v>
      </c>
      <c r="D11" s="182" t="s">
        <v>171</v>
      </c>
      <c r="E11" s="182" t="s">
        <v>146</v>
      </c>
      <c r="F11" s="182" t="s">
        <v>21</v>
      </c>
      <c r="G11" s="182" t="s">
        <v>115</v>
      </c>
      <c r="H11" s="183" t="s">
        <v>115</v>
      </c>
      <c r="I11" s="183" t="s">
        <v>115</v>
      </c>
      <c r="J11" s="183" t="s">
        <v>115</v>
      </c>
      <c r="K11" s="183" t="s">
        <v>115</v>
      </c>
      <c r="L11" s="183" t="s">
        <v>115</v>
      </c>
      <c r="M11" s="183" t="s">
        <v>115</v>
      </c>
      <c r="N11" s="183" t="s">
        <v>115</v>
      </c>
      <c r="O11" s="183" t="s">
        <v>115</v>
      </c>
      <c r="P11" s="182" t="s">
        <v>124</v>
      </c>
      <c r="Q11" s="182" t="s">
        <v>118</v>
      </c>
      <c r="R11" s="183" t="s">
        <v>118</v>
      </c>
      <c r="S11" s="183" t="s">
        <v>118</v>
      </c>
      <c r="T11" s="183" t="s">
        <v>118</v>
      </c>
      <c r="U11" s="183" t="s">
        <v>118</v>
      </c>
      <c r="V11" s="183" t="s">
        <v>118</v>
      </c>
      <c r="W11" s="180" t="s">
        <v>118</v>
      </c>
      <c r="X11" s="180" t="s">
        <v>118</v>
      </c>
      <c r="Y11" s="180" t="s">
        <v>118</v>
      </c>
    </row>
    <row r="12" spans="1:25" x14ac:dyDescent="0.25">
      <c r="A12" s="178">
        <v>5</v>
      </c>
      <c r="B12" s="181" t="s">
        <v>147</v>
      </c>
      <c r="C12" s="181" t="s">
        <v>148</v>
      </c>
      <c r="D12" s="181" t="s">
        <v>149</v>
      </c>
      <c r="E12" s="181" t="s">
        <v>150</v>
      </c>
      <c r="F12" s="181" t="s">
        <v>151</v>
      </c>
      <c r="G12" s="181" t="s">
        <v>152</v>
      </c>
      <c r="H12" s="181" t="s">
        <v>152</v>
      </c>
      <c r="I12" s="181" t="s">
        <v>153</v>
      </c>
      <c r="J12" s="181" t="s">
        <v>154</v>
      </c>
      <c r="K12" s="181" t="s">
        <v>155</v>
      </c>
      <c r="L12" s="181" t="s">
        <v>172</v>
      </c>
      <c r="M12" s="181" t="s">
        <v>153</v>
      </c>
      <c r="N12" s="181" t="s">
        <v>154</v>
      </c>
      <c r="O12" s="181" t="s">
        <v>155</v>
      </c>
      <c r="P12" s="181" t="s">
        <v>156</v>
      </c>
      <c r="Q12" s="181" t="s">
        <v>157</v>
      </c>
      <c r="R12" s="181" t="s">
        <v>157</v>
      </c>
      <c r="S12" s="181" t="s">
        <v>158</v>
      </c>
      <c r="T12" s="181" t="s">
        <v>159</v>
      </c>
      <c r="U12" s="181" t="s">
        <v>160</v>
      </c>
      <c r="V12" s="181" t="s">
        <v>173</v>
      </c>
      <c r="W12" s="181" t="s">
        <v>158</v>
      </c>
      <c r="X12" s="181" t="s">
        <v>159</v>
      </c>
      <c r="Y12" s="181" t="s">
        <v>160</v>
      </c>
    </row>
    <row r="13" spans="1:25" x14ac:dyDescent="0.25">
      <c r="A13" s="178">
        <v>6</v>
      </c>
      <c r="F13" s="181"/>
      <c r="G13" s="181"/>
      <c r="H13" s="179"/>
      <c r="I13" s="179"/>
      <c r="J13" s="179"/>
      <c r="K13" s="179"/>
      <c r="L13" s="179"/>
      <c r="M13" s="179"/>
      <c r="N13" s="232"/>
      <c r="O13" s="232"/>
    </row>
    <row r="14" spans="1:25" x14ac:dyDescent="0.25">
      <c r="A14" s="178">
        <v>7</v>
      </c>
      <c r="B14" s="184" t="s">
        <v>161</v>
      </c>
      <c r="D14" s="173"/>
      <c r="E14" s="173"/>
      <c r="F14" s="173"/>
      <c r="G14" s="173"/>
      <c r="P14" s="173"/>
      <c r="Q14" s="173"/>
    </row>
    <row r="15" spans="1:25" x14ac:dyDescent="0.25">
      <c r="A15" s="178">
        <v>8</v>
      </c>
      <c r="B15" s="186">
        <v>39021</v>
      </c>
      <c r="D15" s="173"/>
      <c r="E15" s="173"/>
      <c r="F15" s="247"/>
      <c r="G15" s="187"/>
      <c r="H15" s="248"/>
      <c r="I15" s="248"/>
      <c r="J15" s="248"/>
      <c r="K15" s="248"/>
      <c r="L15" s="248"/>
      <c r="M15" s="248"/>
      <c r="N15" s="235"/>
      <c r="O15" s="235"/>
      <c r="P15" s="173">
        <v>0</v>
      </c>
      <c r="Q15" s="173">
        <v>31673.3</v>
      </c>
    </row>
    <row r="16" spans="1:25" x14ac:dyDescent="0.25">
      <c r="A16" s="178">
        <v>9</v>
      </c>
      <c r="B16" s="186">
        <v>39051</v>
      </c>
      <c r="D16" s="173">
        <v>0</v>
      </c>
      <c r="E16" s="173"/>
      <c r="F16" s="247"/>
      <c r="G16" s="187">
        <v>204.29</v>
      </c>
      <c r="H16" s="248"/>
      <c r="I16" s="248"/>
      <c r="J16" s="248"/>
      <c r="K16" s="248"/>
      <c r="L16" s="248"/>
      <c r="M16" s="248"/>
      <c r="N16" s="235"/>
      <c r="O16" s="235"/>
      <c r="P16" s="173">
        <v>204.29</v>
      </c>
      <c r="Q16" s="187">
        <v>31877.59</v>
      </c>
    </row>
    <row r="17" spans="1:17" x14ac:dyDescent="0.25">
      <c r="A17" s="178">
        <v>10</v>
      </c>
      <c r="B17" s="186">
        <v>39082</v>
      </c>
      <c r="D17" s="173">
        <v>0</v>
      </c>
      <c r="E17" s="173"/>
      <c r="F17" s="247"/>
      <c r="G17" s="187">
        <v>205.61</v>
      </c>
      <c r="H17" s="248"/>
      <c r="I17" s="248"/>
      <c r="J17" s="248"/>
      <c r="K17" s="248"/>
      <c r="L17" s="248"/>
      <c r="M17" s="248"/>
      <c r="N17" s="235"/>
      <c r="O17" s="235"/>
      <c r="P17" s="173">
        <v>205.61</v>
      </c>
      <c r="Q17" s="187">
        <v>32083.200000000001</v>
      </c>
    </row>
    <row r="18" spans="1:17" x14ac:dyDescent="0.25">
      <c r="A18" s="178">
        <v>11</v>
      </c>
      <c r="B18" s="186">
        <v>39113</v>
      </c>
      <c r="D18" s="173">
        <v>0</v>
      </c>
      <c r="E18" s="173"/>
      <c r="F18" s="247"/>
      <c r="G18" s="187">
        <v>206.94</v>
      </c>
      <c r="H18" s="248"/>
      <c r="I18" s="248"/>
      <c r="J18" s="248"/>
      <c r="K18" s="248"/>
      <c r="L18" s="248"/>
      <c r="M18" s="248"/>
      <c r="N18" s="235"/>
      <c r="O18" s="235"/>
      <c r="P18" s="173">
        <v>206.94</v>
      </c>
      <c r="Q18" s="187">
        <v>32290.14</v>
      </c>
    </row>
    <row r="19" spans="1:17" x14ac:dyDescent="0.25">
      <c r="A19" s="178">
        <v>12</v>
      </c>
      <c r="B19" s="186">
        <v>39141</v>
      </c>
      <c r="D19" s="173">
        <v>2824.12</v>
      </c>
      <c r="E19" s="173"/>
      <c r="F19" s="247"/>
      <c r="G19" s="187">
        <v>229.46</v>
      </c>
      <c r="H19" s="248"/>
      <c r="I19" s="248"/>
      <c r="J19" s="248"/>
      <c r="K19" s="248"/>
      <c r="L19" s="248"/>
      <c r="M19" s="248"/>
      <c r="N19" s="235"/>
      <c r="O19" s="235"/>
      <c r="P19" s="173">
        <v>3053.58</v>
      </c>
      <c r="Q19" s="187">
        <v>35343.72</v>
      </c>
    </row>
    <row r="20" spans="1:17" x14ac:dyDescent="0.25">
      <c r="A20" s="178">
        <v>13</v>
      </c>
      <c r="B20" s="186">
        <v>39172</v>
      </c>
      <c r="D20" s="173">
        <v>0</v>
      </c>
      <c r="E20" s="173"/>
      <c r="F20" s="247"/>
      <c r="G20" s="187">
        <v>240.63</v>
      </c>
      <c r="H20" s="248"/>
      <c r="I20" s="248"/>
      <c r="J20" s="248"/>
      <c r="K20" s="248"/>
      <c r="L20" s="248"/>
      <c r="M20" s="248"/>
      <c r="N20" s="235"/>
      <c r="O20" s="235"/>
      <c r="P20" s="173">
        <v>240.63</v>
      </c>
      <c r="Q20" s="187">
        <v>35584.35</v>
      </c>
    </row>
    <row r="21" spans="1:17" x14ac:dyDescent="0.25">
      <c r="A21" s="178">
        <v>14</v>
      </c>
      <c r="B21" s="186">
        <v>39202</v>
      </c>
      <c r="D21" s="173">
        <v>1363</v>
      </c>
      <c r="E21" s="173"/>
      <c r="F21" s="247"/>
      <c r="G21" s="187">
        <v>253.77</v>
      </c>
      <c r="H21" s="248"/>
      <c r="I21" s="248"/>
      <c r="J21" s="248"/>
      <c r="K21" s="248"/>
      <c r="L21" s="248"/>
      <c r="M21" s="248"/>
      <c r="N21" s="235"/>
      <c r="O21" s="235"/>
      <c r="P21" s="173">
        <v>1616.77</v>
      </c>
      <c r="Q21" s="187">
        <v>37201.119999999995</v>
      </c>
    </row>
    <row r="22" spans="1:17" x14ac:dyDescent="0.25">
      <c r="A22" s="178">
        <v>15</v>
      </c>
      <c r="B22" s="186">
        <v>39233</v>
      </c>
      <c r="D22" s="173">
        <v>1453.18</v>
      </c>
      <c r="E22" s="173"/>
      <c r="F22" s="247"/>
      <c r="G22" s="187">
        <v>265.08</v>
      </c>
      <c r="H22" s="248"/>
      <c r="I22" s="248"/>
      <c r="J22" s="248"/>
      <c r="K22" s="248"/>
      <c r="L22" s="248"/>
      <c r="M22" s="248"/>
      <c r="N22" s="235"/>
      <c r="O22" s="235"/>
      <c r="P22" s="173">
        <v>1718.26</v>
      </c>
      <c r="Q22" s="187">
        <v>38919.379999999997</v>
      </c>
    </row>
    <row r="23" spans="1:17" x14ac:dyDescent="0.25">
      <c r="A23" s="178">
        <v>16</v>
      </c>
      <c r="B23" s="186">
        <v>39263</v>
      </c>
      <c r="D23" s="173">
        <v>1304.94</v>
      </c>
      <c r="E23" s="173"/>
      <c r="F23" s="247"/>
      <c r="G23" s="187">
        <v>275.52999999999997</v>
      </c>
      <c r="H23" s="248"/>
      <c r="I23" s="248"/>
      <c r="J23" s="248"/>
      <c r="K23" s="248"/>
      <c r="L23" s="248"/>
      <c r="M23" s="248"/>
      <c r="N23" s="235"/>
      <c r="O23" s="235"/>
      <c r="P23" s="173">
        <v>1580.47</v>
      </c>
      <c r="Q23" s="187">
        <v>40499.85</v>
      </c>
    </row>
    <row r="24" spans="1:17" x14ac:dyDescent="0.25">
      <c r="A24" s="178">
        <v>17</v>
      </c>
      <c r="B24" s="186">
        <v>39294</v>
      </c>
      <c r="D24" s="173">
        <v>1251</v>
      </c>
      <c r="E24" s="173"/>
      <c r="F24" s="247"/>
      <c r="G24" s="187">
        <v>282.74</v>
      </c>
      <c r="H24" s="248"/>
      <c r="I24" s="248"/>
      <c r="J24" s="248"/>
      <c r="K24" s="248"/>
      <c r="L24" s="248"/>
      <c r="M24" s="248"/>
      <c r="N24" s="235"/>
      <c r="O24" s="235"/>
      <c r="P24" s="173">
        <v>1533.74</v>
      </c>
      <c r="Q24" s="187">
        <v>42033.59</v>
      </c>
    </row>
    <row r="25" spans="1:17" x14ac:dyDescent="0.25">
      <c r="A25" s="178">
        <v>18</v>
      </c>
      <c r="B25" s="186">
        <v>39324</v>
      </c>
      <c r="D25" s="173">
        <v>0</v>
      </c>
      <c r="E25" s="173"/>
      <c r="F25" s="247"/>
      <c r="G25" s="187">
        <v>288.98</v>
      </c>
      <c r="H25" s="248"/>
      <c r="I25" s="248"/>
      <c r="J25" s="248"/>
      <c r="K25" s="248"/>
      <c r="L25" s="248"/>
      <c r="M25" s="248"/>
      <c r="N25" s="235"/>
      <c r="O25" s="235"/>
      <c r="P25" s="173">
        <v>288.98</v>
      </c>
      <c r="Q25" s="187">
        <v>42322.57</v>
      </c>
    </row>
    <row r="26" spans="1:17" x14ac:dyDescent="0.25">
      <c r="A26" s="178">
        <v>19</v>
      </c>
      <c r="B26" s="186">
        <v>39354</v>
      </c>
      <c r="D26" s="173">
        <v>0</v>
      </c>
      <c r="E26" s="173"/>
      <c r="F26" s="247"/>
      <c r="G26" s="187">
        <v>290.97000000000003</v>
      </c>
      <c r="H26" s="248"/>
      <c r="I26" s="248"/>
      <c r="J26" s="248"/>
      <c r="K26" s="248"/>
      <c r="L26" s="248"/>
      <c r="M26" s="248"/>
      <c r="N26" s="235"/>
      <c r="O26" s="235"/>
      <c r="P26" s="173">
        <v>290.97000000000003</v>
      </c>
      <c r="Q26" s="187">
        <v>42613.54</v>
      </c>
    </row>
    <row r="27" spans="1:17" x14ac:dyDescent="0.25">
      <c r="A27" s="178">
        <v>20</v>
      </c>
      <c r="B27" s="186">
        <v>39385</v>
      </c>
      <c r="D27" s="185">
        <v>149.72999999999999</v>
      </c>
      <c r="E27" s="185"/>
      <c r="F27" s="239"/>
      <c r="G27" s="193">
        <v>293.48</v>
      </c>
      <c r="H27" s="235"/>
      <c r="I27" s="235"/>
      <c r="J27" s="235"/>
      <c r="K27" s="235"/>
      <c r="L27" s="235"/>
      <c r="M27" s="235"/>
      <c r="N27" s="235"/>
      <c r="O27" s="235"/>
      <c r="P27" s="185">
        <v>443.21000000000004</v>
      </c>
      <c r="Q27" s="193">
        <v>43056.75</v>
      </c>
    </row>
    <row r="28" spans="1:17" x14ac:dyDescent="0.25">
      <c r="A28" s="178">
        <v>21</v>
      </c>
      <c r="B28" s="186">
        <v>39415</v>
      </c>
      <c r="D28" s="185">
        <v>1235</v>
      </c>
      <c r="E28" s="185">
        <v>-43056.75</v>
      </c>
      <c r="F28" s="239"/>
      <c r="G28" s="193">
        <v>4.25</v>
      </c>
      <c r="H28" s="235"/>
      <c r="I28" s="235"/>
      <c r="J28" s="235"/>
      <c r="K28" s="235"/>
      <c r="L28" s="235"/>
      <c r="M28" s="235"/>
      <c r="N28" s="235"/>
      <c r="O28" s="235"/>
      <c r="P28" s="185">
        <v>-41817.5</v>
      </c>
      <c r="Q28" s="193">
        <v>1239.25</v>
      </c>
    </row>
    <row r="29" spans="1:17" x14ac:dyDescent="0.25">
      <c r="A29" s="178">
        <v>22</v>
      </c>
      <c r="B29" s="186">
        <v>39446</v>
      </c>
      <c r="D29" s="173">
        <v>0</v>
      </c>
      <c r="E29" s="173"/>
      <c r="F29" s="239"/>
      <c r="G29" s="193">
        <v>8.52</v>
      </c>
      <c r="H29" s="235"/>
      <c r="I29" s="235"/>
      <c r="J29" s="235"/>
      <c r="K29" s="235"/>
      <c r="L29" s="235"/>
      <c r="M29" s="235"/>
      <c r="N29" s="235"/>
      <c r="O29" s="235"/>
      <c r="P29" s="185">
        <v>8.52</v>
      </c>
      <c r="Q29" s="193">
        <v>1247.77</v>
      </c>
    </row>
    <row r="30" spans="1:17" x14ac:dyDescent="0.25">
      <c r="A30" s="178">
        <v>23</v>
      </c>
      <c r="B30" s="186">
        <v>39477</v>
      </c>
      <c r="D30" s="173">
        <v>0</v>
      </c>
      <c r="F30" s="239"/>
      <c r="G30" s="193">
        <v>8.07</v>
      </c>
      <c r="H30" s="235"/>
      <c r="I30" s="235"/>
      <c r="J30" s="235"/>
      <c r="K30" s="235"/>
      <c r="L30" s="235"/>
      <c r="M30" s="235"/>
      <c r="N30" s="235"/>
      <c r="O30" s="235"/>
      <c r="P30" s="185">
        <v>8.07</v>
      </c>
      <c r="Q30" s="193">
        <v>1255.8399999999999</v>
      </c>
    </row>
    <row r="31" spans="1:17" x14ac:dyDescent="0.25">
      <c r="A31" s="178">
        <v>24</v>
      </c>
      <c r="B31" s="186">
        <v>39506</v>
      </c>
      <c r="D31" s="173">
        <v>1311</v>
      </c>
      <c r="F31" s="239"/>
      <c r="G31" s="193">
        <v>12.36</v>
      </c>
      <c r="H31" s="235"/>
      <c r="I31" s="235"/>
      <c r="J31" s="235"/>
      <c r="K31" s="235"/>
      <c r="L31" s="235"/>
      <c r="M31" s="235"/>
      <c r="N31" s="235"/>
      <c r="O31" s="235"/>
      <c r="P31" s="185">
        <v>1323.36</v>
      </c>
      <c r="Q31" s="193">
        <v>2579.1999999999998</v>
      </c>
    </row>
    <row r="32" spans="1:17" x14ac:dyDescent="0.25">
      <c r="A32" s="178">
        <v>25</v>
      </c>
      <c r="B32" s="186">
        <v>39537</v>
      </c>
      <c r="D32" s="173">
        <v>23998.95</v>
      </c>
      <c r="F32" s="239"/>
      <c r="G32" s="193">
        <v>94.28</v>
      </c>
      <c r="H32" s="235"/>
      <c r="I32" s="235"/>
      <c r="J32" s="235"/>
      <c r="K32" s="235"/>
      <c r="L32" s="235"/>
      <c r="M32" s="235"/>
      <c r="N32" s="235"/>
      <c r="O32" s="235"/>
      <c r="P32" s="185">
        <v>24093.23</v>
      </c>
      <c r="Q32" s="193">
        <v>26672.43</v>
      </c>
    </row>
    <row r="33" spans="1:18" x14ac:dyDescent="0.25">
      <c r="A33" s="178">
        <v>26</v>
      </c>
      <c r="B33" s="186">
        <v>39567</v>
      </c>
      <c r="D33" s="173">
        <v>8074.34</v>
      </c>
      <c r="F33" s="239"/>
      <c r="G33" s="193">
        <v>173.25</v>
      </c>
      <c r="H33" s="235"/>
      <c r="I33" s="235"/>
      <c r="J33" s="235"/>
      <c r="K33" s="235"/>
      <c r="L33" s="235"/>
      <c r="M33" s="235"/>
      <c r="N33" s="235"/>
      <c r="O33" s="235"/>
      <c r="P33" s="185">
        <v>8247.59</v>
      </c>
      <c r="Q33" s="193">
        <v>34920.020000000004</v>
      </c>
    </row>
    <row r="34" spans="1:18" x14ac:dyDescent="0.25">
      <c r="A34" s="178">
        <v>27</v>
      </c>
      <c r="B34" s="186">
        <v>39598</v>
      </c>
      <c r="D34" s="173">
        <v>8074.34</v>
      </c>
      <c r="F34" s="239"/>
      <c r="G34" s="193">
        <v>219.78</v>
      </c>
      <c r="H34" s="235"/>
      <c r="I34" s="235"/>
      <c r="J34" s="235"/>
      <c r="K34" s="235"/>
      <c r="L34" s="235"/>
      <c r="M34" s="235"/>
      <c r="N34" s="235"/>
      <c r="O34" s="235"/>
      <c r="P34" s="185">
        <v>8294.1200000000008</v>
      </c>
      <c r="Q34" s="193">
        <v>43214.140000000007</v>
      </c>
    </row>
    <row r="35" spans="1:18" x14ac:dyDescent="0.25">
      <c r="A35" s="178">
        <v>28</v>
      </c>
      <c r="B35" s="186">
        <v>39628</v>
      </c>
      <c r="D35" s="173">
        <v>14945.01</v>
      </c>
      <c r="F35" s="239"/>
      <c r="G35" s="193">
        <v>285.95999999999998</v>
      </c>
      <c r="H35" s="235"/>
      <c r="I35" s="235"/>
      <c r="J35" s="235"/>
      <c r="K35" s="235"/>
      <c r="L35" s="235"/>
      <c r="M35" s="235"/>
      <c r="N35" s="235"/>
      <c r="O35" s="235"/>
      <c r="P35" s="185">
        <v>15230.97</v>
      </c>
      <c r="Q35" s="193">
        <v>58445.110000000008</v>
      </c>
    </row>
    <row r="36" spans="1:18" x14ac:dyDescent="0.25">
      <c r="A36" s="178">
        <v>29</v>
      </c>
      <c r="B36" s="186">
        <v>39659</v>
      </c>
      <c r="D36" s="173">
        <v>8074.34</v>
      </c>
      <c r="F36" s="239"/>
      <c r="G36" s="193">
        <v>275.95999999999998</v>
      </c>
      <c r="H36" s="235"/>
      <c r="I36" s="235"/>
      <c r="J36" s="235"/>
      <c r="K36" s="235"/>
      <c r="L36" s="235"/>
      <c r="M36" s="235"/>
      <c r="N36" s="235"/>
      <c r="O36" s="235"/>
      <c r="P36" s="185">
        <v>8350.2999999999993</v>
      </c>
      <c r="Q36" s="193">
        <v>66795.41</v>
      </c>
      <c r="R36" s="234"/>
    </row>
    <row r="37" spans="1:18" x14ac:dyDescent="0.25">
      <c r="A37" s="178">
        <v>30</v>
      </c>
      <c r="B37" s="186">
        <v>39689</v>
      </c>
      <c r="D37" s="173">
        <v>26615.279999999999</v>
      </c>
      <c r="F37" s="239"/>
      <c r="G37" s="193">
        <v>353.79</v>
      </c>
      <c r="H37" s="235"/>
      <c r="I37" s="235"/>
      <c r="J37" s="235"/>
      <c r="K37" s="235"/>
      <c r="L37" s="235"/>
      <c r="M37" s="235"/>
      <c r="N37" s="235"/>
      <c r="O37" s="235"/>
      <c r="P37" s="185">
        <v>26969.07</v>
      </c>
      <c r="Q37" s="193">
        <v>93764.48000000001</v>
      </c>
      <c r="R37" s="234"/>
    </row>
    <row r="38" spans="1:18" x14ac:dyDescent="0.25">
      <c r="A38" s="178">
        <v>31</v>
      </c>
      <c r="B38" s="186">
        <v>39719</v>
      </c>
      <c r="D38" s="173">
        <v>7046.72</v>
      </c>
      <c r="F38" s="239"/>
      <c r="G38" s="193">
        <v>429.69</v>
      </c>
      <c r="H38" s="235"/>
      <c r="I38" s="235"/>
      <c r="J38" s="235"/>
      <c r="K38" s="235"/>
      <c r="L38" s="235"/>
      <c r="M38" s="235"/>
      <c r="N38" s="235"/>
      <c r="O38" s="235"/>
      <c r="P38" s="185">
        <v>7476.41</v>
      </c>
      <c r="Q38" s="193">
        <v>101240.89000000001</v>
      </c>
      <c r="R38" s="234"/>
    </row>
    <row r="39" spans="1:18" x14ac:dyDescent="0.25">
      <c r="A39" s="178">
        <v>32</v>
      </c>
      <c r="B39" s="186">
        <v>39750</v>
      </c>
      <c r="D39" s="173">
        <v>10545.14</v>
      </c>
      <c r="F39" s="239"/>
      <c r="G39" s="193">
        <v>443.81</v>
      </c>
      <c r="H39" s="235"/>
      <c r="I39" s="235"/>
      <c r="J39" s="235"/>
      <c r="K39" s="235"/>
      <c r="L39" s="235"/>
      <c r="M39" s="235"/>
      <c r="N39" s="235"/>
      <c r="O39" s="235"/>
      <c r="P39" s="185">
        <v>10988.949999999999</v>
      </c>
      <c r="Q39" s="193">
        <v>112229.84000000001</v>
      </c>
      <c r="R39" s="234"/>
    </row>
    <row r="40" spans="1:18" x14ac:dyDescent="0.25">
      <c r="A40" s="178">
        <v>33</v>
      </c>
      <c r="B40" s="186">
        <v>39780</v>
      </c>
      <c r="D40" s="173">
        <v>-8184.35</v>
      </c>
      <c r="E40" s="173">
        <v>-112229.84000000001</v>
      </c>
      <c r="F40" s="239"/>
      <c r="G40" s="193">
        <v>450.57</v>
      </c>
      <c r="H40" s="235"/>
      <c r="I40" s="235"/>
      <c r="J40" s="235"/>
      <c r="K40" s="235"/>
      <c r="L40" s="235"/>
      <c r="M40" s="235"/>
      <c r="N40" s="235"/>
      <c r="O40" s="235"/>
      <c r="P40" s="185">
        <v>-119963.62000000001</v>
      </c>
      <c r="Q40" s="193">
        <v>-7733.7799999999988</v>
      </c>
      <c r="R40" s="234"/>
    </row>
    <row r="41" spans="1:18" x14ac:dyDescent="0.25">
      <c r="A41" s="178">
        <v>34</v>
      </c>
      <c r="B41" s="186">
        <v>39811</v>
      </c>
      <c r="D41" s="249">
        <v>8368.74</v>
      </c>
      <c r="F41" s="239"/>
      <c r="G41" s="193">
        <v>-14.79</v>
      </c>
      <c r="H41" s="235"/>
      <c r="I41" s="235"/>
      <c r="J41" s="235"/>
      <c r="K41" s="235"/>
      <c r="L41" s="235"/>
      <c r="M41" s="235"/>
      <c r="N41" s="235"/>
      <c r="O41" s="235"/>
      <c r="P41" s="185">
        <v>8353.9499999999989</v>
      </c>
      <c r="Q41" s="193">
        <v>620.17000000000007</v>
      </c>
      <c r="R41" s="234"/>
    </row>
    <row r="42" spans="1:18" x14ac:dyDescent="0.25">
      <c r="A42" s="178">
        <v>35</v>
      </c>
      <c r="B42" s="186">
        <v>39842</v>
      </c>
      <c r="D42" s="173">
        <v>8108.21</v>
      </c>
      <c r="F42" s="239"/>
      <c r="G42" s="193">
        <v>17.61</v>
      </c>
      <c r="H42" s="235"/>
      <c r="I42" s="235"/>
      <c r="J42" s="235"/>
      <c r="K42" s="235"/>
      <c r="L42" s="235"/>
      <c r="M42" s="235"/>
      <c r="N42" s="235"/>
      <c r="O42" s="235"/>
      <c r="P42" s="185">
        <v>8125.82</v>
      </c>
      <c r="Q42" s="193">
        <v>8745.99</v>
      </c>
      <c r="R42" s="234"/>
    </row>
    <row r="43" spans="1:18" x14ac:dyDescent="0.25">
      <c r="A43" s="178">
        <v>36</v>
      </c>
      <c r="B43" s="186">
        <v>39870</v>
      </c>
      <c r="D43" s="173">
        <v>3473.79</v>
      </c>
      <c r="F43" s="239"/>
      <c r="G43" s="193">
        <v>39.49</v>
      </c>
      <c r="H43" s="235"/>
      <c r="I43" s="235"/>
      <c r="J43" s="235"/>
      <c r="K43" s="235"/>
      <c r="L43" s="235"/>
      <c r="M43" s="235"/>
      <c r="N43" s="235"/>
      <c r="O43" s="235"/>
      <c r="P43" s="185">
        <v>3513.2799999999997</v>
      </c>
      <c r="Q43" s="193">
        <v>12259.27</v>
      </c>
      <c r="R43" s="234"/>
    </row>
    <row r="44" spans="1:18" x14ac:dyDescent="0.25">
      <c r="A44" s="178">
        <v>37</v>
      </c>
      <c r="B44" s="186">
        <v>39901</v>
      </c>
      <c r="D44" s="173">
        <v>9017.4699999999993</v>
      </c>
      <c r="F44" s="239"/>
      <c r="G44" s="193">
        <v>63.16</v>
      </c>
      <c r="H44" s="235"/>
      <c r="I44" s="235"/>
      <c r="J44" s="235"/>
      <c r="K44" s="235"/>
      <c r="L44" s="235"/>
      <c r="M44" s="235"/>
      <c r="N44" s="235"/>
      <c r="O44" s="235"/>
      <c r="P44" s="185">
        <v>9080.6299999999992</v>
      </c>
      <c r="Q44" s="193">
        <v>21339.9</v>
      </c>
      <c r="R44" s="234"/>
    </row>
    <row r="45" spans="1:18" x14ac:dyDescent="0.25">
      <c r="A45" s="178">
        <v>38</v>
      </c>
      <c r="B45" s="186">
        <v>39931</v>
      </c>
      <c r="D45" s="173">
        <v>9110.82</v>
      </c>
      <c r="F45" s="239"/>
      <c r="G45" s="193">
        <v>72.72</v>
      </c>
      <c r="H45" s="235"/>
      <c r="I45" s="235"/>
      <c r="J45" s="235"/>
      <c r="K45" s="235"/>
      <c r="L45" s="235"/>
      <c r="M45" s="235"/>
      <c r="N45" s="235"/>
      <c r="O45" s="235"/>
      <c r="P45" s="185">
        <v>9183.5399999999991</v>
      </c>
      <c r="Q45" s="193">
        <v>30523.440000000002</v>
      </c>
      <c r="R45" s="234"/>
    </row>
    <row r="46" spans="1:18" x14ac:dyDescent="0.25">
      <c r="A46" s="178">
        <v>39</v>
      </c>
      <c r="B46" s="186">
        <v>39962</v>
      </c>
      <c r="D46" s="234">
        <v>-34329.360000000001</v>
      </c>
      <c r="F46" s="239"/>
      <c r="G46" s="193">
        <v>37.520000000000003</v>
      </c>
      <c r="H46" s="235"/>
      <c r="I46" s="235"/>
      <c r="J46" s="235"/>
      <c r="K46" s="235"/>
      <c r="L46" s="235"/>
      <c r="M46" s="235"/>
      <c r="N46" s="235"/>
      <c r="O46" s="235"/>
      <c r="P46" s="185">
        <v>-34291.840000000004</v>
      </c>
      <c r="Q46" s="193">
        <v>-3768.4000000000015</v>
      </c>
      <c r="R46" s="234"/>
    </row>
    <row r="47" spans="1:18" x14ac:dyDescent="0.25">
      <c r="A47" s="178">
        <v>8</v>
      </c>
      <c r="B47" s="186">
        <v>39992</v>
      </c>
      <c r="D47" s="173">
        <v>0</v>
      </c>
      <c r="F47" s="239"/>
      <c r="G47" s="193"/>
      <c r="H47" s="235"/>
      <c r="I47" s="235"/>
      <c r="J47" s="235"/>
      <c r="K47" s="235"/>
      <c r="L47" s="235"/>
      <c r="M47" s="235"/>
      <c r="N47" s="235"/>
      <c r="O47" s="235"/>
      <c r="P47" s="185"/>
      <c r="Q47" s="173">
        <v>0</v>
      </c>
    </row>
    <row r="48" spans="1:18" x14ac:dyDescent="0.25">
      <c r="A48" s="178">
        <v>9</v>
      </c>
      <c r="B48" s="186">
        <v>40023</v>
      </c>
      <c r="D48" s="173">
        <v>3778.98</v>
      </c>
      <c r="F48" s="239"/>
      <c r="G48" s="193">
        <v>0</v>
      </c>
      <c r="H48" s="235"/>
      <c r="I48" s="235"/>
      <c r="J48" s="235"/>
      <c r="K48" s="235"/>
      <c r="L48" s="235"/>
      <c r="M48" s="235"/>
      <c r="N48" s="235"/>
      <c r="O48" s="235"/>
      <c r="P48" s="185">
        <v>3778.98</v>
      </c>
      <c r="Q48" s="193">
        <v>3778.98</v>
      </c>
    </row>
    <row r="49" spans="1:20" x14ac:dyDescent="0.25">
      <c r="A49" s="178">
        <v>10</v>
      </c>
      <c r="B49" s="186">
        <v>40053</v>
      </c>
      <c r="D49" s="173">
        <v>0</v>
      </c>
      <c r="F49" s="239"/>
      <c r="G49" s="193">
        <v>0</v>
      </c>
      <c r="H49" s="235"/>
      <c r="I49" s="235"/>
      <c r="J49" s="235"/>
      <c r="K49" s="235"/>
      <c r="L49" s="235"/>
      <c r="M49" s="235"/>
      <c r="N49" s="235"/>
      <c r="O49" s="235"/>
      <c r="P49" s="185">
        <v>0</v>
      </c>
      <c r="Q49" s="193">
        <v>3778.98</v>
      </c>
    </row>
    <row r="50" spans="1:20" x14ac:dyDescent="0.25">
      <c r="A50" s="178">
        <v>11</v>
      </c>
      <c r="B50" s="186">
        <v>40083</v>
      </c>
      <c r="D50" s="173">
        <v>407500</v>
      </c>
      <c r="F50" s="239"/>
      <c r="G50" s="193">
        <v>0</v>
      </c>
      <c r="H50" s="235"/>
      <c r="I50" s="235"/>
      <c r="J50" s="235"/>
      <c r="K50" s="235"/>
      <c r="L50" s="235"/>
      <c r="M50" s="235"/>
      <c r="N50" s="235"/>
      <c r="O50" s="235"/>
      <c r="P50" s="185">
        <v>407500</v>
      </c>
      <c r="Q50" s="193">
        <v>411278.98</v>
      </c>
    </row>
    <row r="51" spans="1:20" x14ac:dyDescent="0.25">
      <c r="A51" s="178">
        <v>12</v>
      </c>
      <c r="B51" s="186">
        <v>40114</v>
      </c>
      <c r="D51" s="173">
        <v>0</v>
      </c>
      <c r="F51" s="239"/>
      <c r="G51" s="193">
        <v>1113.8800000000001</v>
      </c>
      <c r="H51" s="235"/>
      <c r="I51" s="235"/>
      <c r="J51" s="235"/>
      <c r="K51" s="235"/>
      <c r="L51" s="235"/>
      <c r="M51" s="235"/>
      <c r="N51" s="235"/>
      <c r="O51" s="235"/>
      <c r="P51" s="185">
        <v>1113.8800000000001</v>
      </c>
      <c r="Q51" s="193">
        <v>412392.86</v>
      </c>
    </row>
    <row r="52" spans="1:20" x14ac:dyDescent="0.25">
      <c r="A52" s="178">
        <v>13</v>
      </c>
      <c r="B52" s="186">
        <v>40144</v>
      </c>
      <c r="D52" s="173">
        <v>0</v>
      </c>
      <c r="F52" s="239"/>
      <c r="G52" s="193">
        <v>1116.9000000000001</v>
      </c>
      <c r="H52" s="235"/>
      <c r="I52" s="235"/>
      <c r="J52" s="235"/>
      <c r="K52" s="235"/>
      <c r="L52" s="235"/>
      <c r="M52" s="235"/>
      <c r="N52" s="235"/>
      <c r="O52" s="235"/>
      <c r="P52" s="185">
        <v>1116.9000000000001</v>
      </c>
      <c r="Q52" s="193">
        <v>413509.76</v>
      </c>
    </row>
    <row r="53" spans="1:20" ht="13.8" thickBot="1" x14ac:dyDescent="0.3">
      <c r="A53" s="178">
        <v>14</v>
      </c>
      <c r="B53" s="186">
        <v>40175</v>
      </c>
      <c r="D53" s="190">
        <v>0</v>
      </c>
      <c r="E53" s="189"/>
      <c r="F53" s="250"/>
      <c r="G53" s="191">
        <v>1119.92</v>
      </c>
      <c r="H53" s="237"/>
      <c r="I53" s="237"/>
      <c r="J53" s="237"/>
      <c r="K53" s="237"/>
      <c r="L53" s="237"/>
      <c r="M53" s="237"/>
      <c r="N53" s="235"/>
      <c r="O53" s="235"/>
      <c r="P53" s="190">
        <v>1119.92</v>
      </c>
      <c r="Q53" s="191">
        <v>414629.68</v>
      </c>
      <c r="R53" s="190"/>
      <c r="S53" s="190"/>
      <c r="T53" s="190"/>
    </row>
    <row r="54" spans="1:20" x14ac:dyDescent="0.25">
      <c r="A54" s="178">
        <v>15</v>
      </c>
      <c r="B54" s="186">
        <v>40206</v>
      </c>
      <c r="D54" s="185"/>
      <c r="E54" s="199"/>
      <c r="F54" s="239"/>
      <c r="G54" s="193"/>
      <c r="H54" s="235"/>
      <c r="I54" s="235"/>
      <c r="J54" s="235"/>
      <c r="K54" s="235"/>
      <c r="L54" s="235"/>
      <c r="M54" s="235"/>
      <c r="N54" s="235"/>
      <c r="O54" s="235"/>
      <c r="P54" s="185"/>
      <c r="Q54" s="193"/>
      <c r="R54" s="185"/>
      <c r="S54" s="185"/>
      <c r="T54" s="185"/>
    </row>
    <row r="55" spans="1:20" x14ac:dyDescent="0.25">
      <c r="A55" s="178">
        <v>16</v>
      </c>
      <c r="B55" s="186">
        <v>40206</v>
      </c>
      <c r="D55" s="173">
        <v>0</v>
      </c>
      <c r="F55" s="239">
        <v>3.2500000000000001E-2</v>
      </c>
      <c r="G55" s="193">
        <v>1122.96</v>
      </c>
      <c r="H55" s="235">
        <v>1122.96</v>
      </c>
      <c r="I55" s="235"/>
      <c r="J55" s="235"/>
      <c r="K55" s="235"/>
      <c r="L55" s="235"/>
      <c r="M55" s="235"/>
      <c r="N55" s="235"/>
      <c r="O55" s="235"/>
      <c r="P55" s="185">
        <v>1122.9925000000001</v>
      </c>
      <c r="Q55" s="193">
        <v>415752.67249999999</v>
      </c>
    </row>
    <row r="56" spans="1:20" x14ac:dyDescent="0.25">
      <c r="A56" s="178">
        <v>17</v>
      </c>
      <c r="B56" s="186">
        <v>40234</v>
      </c>
      <c r="D56" s="173">
        <v>407500</v>
      </c>
      <c r="F56" s="239">
        <v>3.2500000000000001E-2</v>
      </c>
      <c r="G56" s="193">
        <v>1677.82</v>
      </c>
      <c r="H56" s="235">
        <v>1677.82</v>
      </c>
      <c r="I56" s="235"/>
      <c r="J56" s="235"/>
      <c r="K56" s="235"/>
      <c r="L56" s="235"/>
      <c r="M56" s="235"/>
      <c r="N56" s="235"/>
      <c r="O56" s="235"/>
      <c r="P56" s="185">
        <v>409177.85249999998</v>
      </c>
      <c r="Q56" s="193">
        <v>824930.52499999991</v>
      </c>
    </row>
    <row r="57" spans="1:20" x14ac:dyDescent="0.25">
      <c r="A57" s="178">
        <v>18</v>
      </c>
      <c r="B57" s="186">
        <v>40265</v>
      </c>
      <c r="D57" s="173">
        <v>0</v>
      </c>
      <c r="F57" s="239">
        <v>3.2500000000000001E-2</v>
      </c>
      <c r="G57" s="193">
        <v>2223.81</v>
      </c>
      <c r="H57" s="235">
        <v>2223.81</v>
      </c>
      <c r="I57" s="235"/>
      <c r="J57" s="235"/>
      <c r="K57" s="235"/>
      <c r="L57" s="235"/>
      <c r="M57" s="235"/>
      <c r="N57" s="235"/>
      <c r="O57" s="235"/>
      <c r="P57" s="185">
        <v>2223.8424999999997</v>
      </c>
      <c r="Q57" s="193">
        <v>827154.36749999993</v>
      </c>
    </row>
    <row r="58" spans="1:20" x14ac:dyDescent="0.25">
      <c r="A58" s="178">
        <v>19</v>
      </c>
      <c r="B58" s="186">
        <v>40295</v>
      </c>
      <c r="D58" s="173">
        <v>0</v>
      </c>
      <c r="F58" s="239">
        <v>3.2500000000000001E-2</v>
      </c>
      <c r="G58" s="193">
        <v>2240.21</v>
      </c>
      <c r="H58" s="235">
        <v>2240.21</v>
      </c>
      <c r="I58" s="235"/>
      <c r="J58" s="235"/>
      <c r="K58" s="235"/>
      <c r="L58" s="235"/>
      <c r="M58" s="235"/>
      <c r="N58" s="235"/>
      <c r="O58" s="235"/>
      <c r="P58" s="185">
        <v>2240.2424999999998</v>
      </c>
      <c r="Q58" s="193">
        <v>829394.61</v>
      </c>
    </row>
    <row r="59" spans="1:20" x14ac:dyDescent="0.25">
      <c r="A59" s="178">
        <v>20</v>
      </c>
      <c r="B59" s="186">
        <v>40326</v>
      </c>
      <c r="D59" s="173">
        <v>0</v>
      </c>
      <c r="F59" s="239">
        <v>3.2500000000000001E-2</v>
      </c>
      <c r="G59" s="193">
        <v>2246.2800000000002</v>
      </c>
      <c r="H59" s="235">
        <v>2246.2800000000002</v>
      </c>
      <c r="I59" s="235"/>
      <c r="J59" s="235"/>
      <c r="K59" s="235"/>
      <c r="L59" s="235"/>
      <c r="M59" s="235"/>
      <c r="N59" s="235"/>
      <c r="O59" s="235"/>
      <c r="P59" s="185">
        <v>2246.3125</v>
      </c>
      <c r="Q59" s="193">
        <v>831640.92249999999</v>
      </c>
    </row>
    <row r="60" spans="1:20" x14ac:dyDescent="0.25">
      <c r="A60" s="178">
        <v>21</v>
      </c>
      <c r="B60" s="186">
        <v>40356</v>
      </c>
      <c r="D60" s="173">
        <v>0</v>
      </c>
      <c r="F60" s="239">
        <v>3.2500000000000001E-2</v>
      </c>
      <c r="G60" s="193">
        <v>2252.36</v>
      </c>
      <c r="H60" s="235">
        <v>2252.36</v>
      </c>
      <c r="I60" s="235"/>
      <c r="J60" s="235"/>
      <c r="K60" s="235"/>
      <c r="L60" s="235"/>
      <c r="M60" s="235"/>
      <c r="N60" s="235"/>
      <c r="O60" s="235"/>
      <c r="P60" s="185">
        <v>2252.3924999999999</v>
      </c>
      <c r="Q60" s="193">
        <v>833893.31499999994</v>
      </c>
      <c r="R60" s="173">
        <v>833893.31499999994</v>
      </c>
    </row>
    <row r="61" spans="1:20" x14ac:dyDescent="0.25">
      <c r="A61" s="178">
        <v>22</v>
      </c>
      <c r="B61" s="186">
        <v>40387</v>
      </c>
      <c r="D61" s="173">
        <v>87708</v>
      </c>
      <c r="F61" s="239">
        <v>3.2500000000000001E-2</v>
      </c>
      <c r="G61" s="193">
        <v>2377.23</v>
      </c>
      <c r="H61" s="235">
        <v>2377.23</v>
      </c>
      <c r="I61" s="235"/>
      <c r="J61" s="235"/>
      <c r="K61" s="235"/>
      <c r="L61" s="235"/>
      <c r="M61" s="235"/>
      <c r="N61" s="235"/>
      <c r="O61" s="235"/>
      <c r="P61" s="185">
        <v>90085.262499999997</v>
      </c>
      <c r="Q61" s="193">
        <v>923978.5774999999</v>
      </c>
      <c r="R61" s="173">
        <v>923978.5774999999</v>
      </c>
    </row>
    <row r="62" spans="1:20" x14ac:dyDescent="0.25">
      <c r="A62" s="178">
        <v>23</v>
      </c>
      <c r="B62" s="186">
        <v>40417</v>
      </c>
      <c r="D62" s="173">
        <v>0</v>
      </c>
      <c r="F62" s="239">
        <v>3.2500000000000001E-2</v>
      </c>
      <c r="G62" s="193">
        <v>2502.44</v>
      </c>
      <c r="H62" s="235">
        <v>2502.44</v>
      </c>
      <c r="I62" s="235"/>
      <c r="J62" s="235"/>
      <c r="K62" s="235"/>
      <c r="L62" s="235"/>
      <c r="M62" s="235"/>
      <c r="N62" s="235"/>
      <c r="O62" s="235"/>
      <c r="P62" s="185">
        <v>2502.4724999999999</v>
      </c>
      <c r="Q62" s="193">
        <v>926481.04999999993</v>
      </c>
      <c r="R62" s="173">
        <v>926481.04999999993</v>
      </c>
    </row>
    <row r="63" spans="1:20" x14ac:dyDescent="0.25">
      <c r="A63" s="178">
        <v>24</v>
      </c>
      <c r="B63" s="186">
        <v>40447</v>
      </c>
      <c r="D63" s="173">
        <v>0</v>
      </c>
      <c r="F63" s="239">
        <v>3.2500000000000001E-2</v>
      </c>
      <c r="G63" s="193">
        <v>2509.2199999999998</v>
      </c>
      <c r="H63" s="235">
        <v>2509.2199999999998</v>
      </c>
      <c r="I63" s="235"/>
      <c r="J63" s="235"/>
      <c r="K63" s="235"/>
      <c r="L63" s="235"/>
      <c r="M63" s="235"/>
      <c r="N63" s="235"/>
      <c r="O63" s="235"/>
      <c r="P63" s="185">
        <v>2509.2524999999996</v>
      </c>
      <c r="Q63" s="193">
        <v>928990.30249999987</v>
      </c>
      <c r="R63" s="173">
        <v>928990.30249999987</v>
      </c>
    </row>
    <row r="64" spans="1:20" x14ac:dyDescent="0.25">
      <c r="A64" s="178">
        <v>25</v>
      </c>
      <c r="B64" s="186">
        <v>40478</v>
      </c>
      <c r="D64" s="173">
        <v>495208</v>
      </c>
      <c r="F64" s="239">
        <v>3.2500000000000001E-2</v>
      </c>
      <c r="G64" s="193">
        <v>3186.61</v>
      </c>
      <c r="H64" s="235">
        <v>3186.61</v>
      </c>
      <c r="I64" s="235"/>
      <c r="J64" s="235"/>
      <c r="K64" s="235"/>
      <c r="L64" s="235"/>
      <c r="M64" s="235"/>
      <c r="N64" s="235"/>
      <c r="O64" s="235"/>
      <c r="P64" s="185">
        <v>498394.64249999996</v>
      </c>
      <c r="Q64" s="193">
        <v>1427384.9449999998</v>
      </c>
      <c r="R64" s="173">
        <v>1427384.9449999998</v>
      </c>
    </row>
    <row r="65" spans="1:20" x14ac:dyDescent="0.25">
      <c r="A65" s="178">
        <v>26</v>
      </c>
      <c r="B65" s="186">
        <v>40508</v>
      </c>
      <c r="D65" s="173">
        <v>0</v>
      </c>
      <c r="E65" s="173">
        <v>-1427384.9449999998</v>
      </c>
      <c r="F65" s="239">
        <v>3.2500000000000001E-2</v>
      </c>
      <c r="G65" s="193">
        <v>3865.83</v>
      </c>
      <c r="H65" s="235">
        <v>3865.83</v>
      </c>
      <c r="I65" s="235"/>
      <c r="J65" s="235"/>
      <c r="K65" s="235"/>
      <c r="L65" s="235"/>
      <c r="M65" s="235"/>
      <c r="N65" s="235"/>
      <c r="O65" s="235"/>
      <c r="P65" s="185">
        <v>-1423519.0824999998</v>
      </c>
      <c r="Q65" s="193">
        <v>3865.8625000000466</v>
      </c>
      <c r="R65" s="173">
        <v>3865.8625000000466</v>
      </c>
    </row>
    <row r="66" spans="1:20" ht="13.8" thickBot="1" x14ac:dyDescent="0.3">
      <c r="A66" s="178">
        <v>27</v>
      </c>
      <c r="B66" s="188">
        <v>40539</v>
      </c>
      <c r="C66" s="189"/>
      <c r="D66" s="190">
        <v>0</v>
      </c>
      <c r="E66" s="189"/>
      <c r="F66" s="250">
        <v>3.2500000000000001E-2</v>
      </c>
      <c r="G66" s="191">
        <v>10.47</v>
      </c>
      <c r="H66" s="236">
        <v>10.47</v>
      </c>
      <c r="I66" s="237"/>
      <c r="J66" s="237"/>
      <c r="K66" s="237"/>
      <c r="L66" s="237"/>
      <c r="M66" s="237"/>
      <c r="N66" s="235"/>
      <c r="O66" s="235"/>
      <c r="P66" s="190">
        <v>10.502500000000001</v>
      </c>
      <c r="Q66" s="191">
        <v>3876.3650000000466</v>
      </c>
      <c r="R66" s="190">
        <v>3876.3650000000466</v>
      </c>
      <c r="S66" s="190">
        <v>0</v>
      </c>
      <c r="T66" s="190"/>
    </row>
    <row r="67" spans="1:20" x14ac:dyDescent="0.25">
      <c r="A67" s="178">
        <v>28</v>
      </c>
      <c r="B67" s="186">
        <v>40570</v>
      </c>
      <c r="D67" s="173">
        <v>0</v>
      </c>
      <c r="F67" s="239">
        <v>3.2500000000000001E-2</v>
      </c>
      <c r="G67" s="193">
        <v>10.5</v>
      </c>
      <c r="H67" s="238">
        <v>10.5</v>
      </c>
      <c r="I67" s="235">
        <v>0</v>
      </c>
      <c r="J67" s="235"/>
      <c r="K67" s="235"/>
      <c r="L67" s="235"/>
      <c r="M67" s="235"/>
      <c r="N67" s="235"/>
      <c r="O67" s="235"/>
      <c r="P67" s="185">
        <v>10.532500000000001</v>
      </c>
      <c r="Q67" s="193">
        <v>3886.8975000000464</v>
      </c>
      <c r="R67" s="173">
        <v>3886.8650000000466</v>
      </c>
      <c r="S67" s="173">
        <v>3.2499999999799911E-2</v>
      </c>
    </row>
    <row r="68" spans="1:20" x14ac:dyDescent="0.25">
      <c r="A68" s="178">
        <v>29</v>
      </c>
      <c r="B68" s="186">
        <v>40598</v>
      </c>
      <c r="D68" s="173">
        <v>0</v>
      </c>
      <c r="F68" s="239">
        <v>3.2500000000000001E-2</v>
      </c>
      <c r="G68" s="193">
        <v>10.53</v>
      </c>
      <c r="H68" s="238">
        <v>10.53</v>
      </c>
      <c r="I68" s="235">
        <v>0</v>
      </c>
      <c r="J68" s="235"/>
      <c r="K68" s="235"/>
      <c r="L68" s="235"/>
      <c r="M68" s="235"/>
      <c r="N68" s="235"/>
      <c r="O68" s="235"/>
      <c r="P68" s="185">
        <v>10.5625</v>
      </c>
      <c r="Q68" s="193">
        <v>3897.4600000000464</v>
      </c>
      <c r="R68" s="173">
        <v>3897.3950000000468</v>
      </c>
      <c r="S68" s="173">
        <v>6.4999999999599822E-2</v>
      </c>
    </row>
    <row r="69" spans="1:20" x14ac:dyDescent="0.25">
      <c r="A69" s="178">
        <v>30</v>
      </c>
      <c r="B69" s="186">
        <v>40629</v>
      </c>
      <c r="D69" s="173">
        <v>495208</v>
      </c>
      <c r="F69" s="239">
        <v>3.2500000000000001E-2</v>
      </c>
      <c r="G69" s="193">
        <v>681.15</v>
      </c>
      <c r="H69" s="238">
        <v>10.56</v>
      </c>
      <c r="I69" s="235">
        <v>670.59</v>
      </c>
      <c r="J69" s="235"/>
      <c r="K69" s="235"/>
      <c r="L69" s="235"/>
      <c r="M69" s="235"/>
      <c r="N69" s="235"/>
      <c r="O69" s="235"/>
      <c r="P69" s="185">
        <v>495889.1825</v>
      </c>
      <c r="Q69" s="193">
        <v>499786.64250000002</v>
      </c>
      <c r="R69" s="173">
        <v>3907.9550000000468</v>
      </c>
      <c r="S69" s="173">
        <v>495878.68749999994</v>
      </c>
    </row>
    <row r="70" spans="1:20" x14ac:dyDescent="0.25">
      <c r="A70" s="178">
        <v>31</v>
      </c>
      <c r="B70" s="186">
        <v>40659</v>
      </c>
      <c r="D70" s="173">
        <v>146936</v>
      </c>
      <c r="F70" s="239">
        <v>3.2500000000000001E-2</v>
      </c>
      <c r="G70" s="193">
        <v>1552.56</v>
      </c>
      <c r="H70" s="238">
        <v>10.58</v>
      </c>
      <c r="I70" s="235">
        <v>1541.98</v>
      </c>
      <c r="J70" s="235"/>
      <c r="K70" s="235"/>
      <c r="L70" s="235"/>
      <c r="M70" s="235"/>
      <c r="N70" s="235"/>
      <c r="O70" s="235"/>
      <c r="P70" s="185">
        <v>148488.5925</v>
      </c>
      <c r="Q70" s="193">
        <v>648275.23499999999</v>
      </c>
      <c r="R70" s="173">
        <v>3918.5350000000467</v>
      </c>
      <c r="S70" s="173">
        <v>644356.69999999995</v>
      </c>
    </row>
    <row r="71" spans="1:20" x14ac:dyDescent="0.25">
      <c r="A71" s="178">
        <v>32</v>
      </c>
      <c r="B71" s="186">
        <v>40690</v>
      </c>
      <c r="D71" s="173">
        <v>0</v>
      </c>
      <c r="F71" s="239">
        <v>3.2500000000000001E-2</v>
      </c>
      <c r="G71" s="193">
        <v>1755.75</v>
      </c>
      <c r="H71" s="238">
        <v>10.61</v>
      </c>
      <c r="I71" s="235">
        <v>1745.14</v>
      </c>
      <c r="J71" s="235"/>
      <c r="K71" s="235"/>
      <c r="L71" s="235"/>
      <c r="M71" s="235"/>
      <c r="N71" s="235"/>
      <c r="O71" s="235"/>
      <c r="P71" s="185">
        <v>1755.7825</v>
      </c>
      <c r="Q71" s="193">
        <v>650031.01749999996</v>
      </c>
      <c r="R71" s="173">
        <v>3929.1450000000468</v>
      </c>
      <c r="S71" s="173">
        <v>646101.87249999994</v>
      </c>
    </row>
    <row r="72" spans="1:20" x14ac:dyDescent="0.25">
      <c r="A72" s="178">
        <v>33</v>
      </c>
      <c r="B72" s="186">
        <v>40720</v>
      </c>
      <c r="D72" s="173">
        <v>0</v>
      </c>
      <c r="F72" s="239">
        <v>3.2500000000000001E-2</v>
      </c>
      <c r="G72" s="193">
        <v>1760.5</v>
      </c>
      <c r="H72" s="238">
        <v>10.64</v>
      </c>
      <c r="I72" s="235">
        <v>1749.86</v>
      </c>
      <c r="J72" s="235"/>
      <c r="K72" s="235"/>
      <c r="L72" s="235"/>
      <c r="M72" s="235"/>
      <c r="N72" s="235"/>
      <c r="O72" s="235"/>
      <c r="P72" s="185">
        <v>1760.5325</v>
      </c>
      <c r="Q72" s="193">
        <v>651791.54999999993</v>
      </c>
      <c r="R72" s="173">
        <v>3939.7850000000467</v>
      </c>
      <c r="S72" s="173">
        <v>647851.7649999999</v>
      </c>
    </row>
    <row r="73" spans="1:20" x14ac:dyDescent="0.25">
      <c r="A73" s="178">
        <v>34</v>
      </c>
      <c r="B73" s="186">
        <v>40751</v>
      </c>
      <c r="D73" s="173">
        <v>-11</v>
      </c>
      <c r="F73" s="239">
        <v>3.2500000000000001E-2</v>
      </c>
      <c r="G73" s="193">
        <v>1765.25</v>
      </c>
      <c r="H73" s="238">
        <v>10.67</v>
      </c>
      <c r="I73" s="235">
        <v>1754.58</v>
      </c>
      <c r="J73" s="235"/>
      <c r="K73" s="235"/>
      <c r="L73" s="235"/>
      <c r="M73" s="235"/>
      <c r="N73" s="235"/>
      <c r="O73" s="235"/>
      <c r="P73" s="185">
        <v>1754.2825</v>
      </c>
      <c r="Q73" s="193">
        <v>653545.8324999999</v>
      </c>
      <c r="R73" s="173">
        <v>3950.4550000000468</v>
      </c>
      <c r="S73" s="173">
        <v>649595.37749999983</v>
      </c>
    </row>
    <row r="74" spans="1:20" x14ac:dyDescent="0.25">
      <c r="A74" s="178">
        <v>35</v>
      </c>
      <c r="B74" s="186">
        <v>40782</v>
      </c>
      <c r="D74" s="173">
        <v>0</v>
      </c>
      <c r="F74" s="239">
        <v>3.2500000000000001E-2</v>
      </c>
      <c r="G74" s="193">
        <v>1770.02</v>
      </c>
      <c r="H74" s="238">
        <v>10.7</v>
      </c>
      <c r="I74" s="235">
        <v>1759.32</v>
      </c>
      <c r="J74" s="235"/>
      <c r="K74" s="235"/>
      <c r="L74" s="235"/>
      <c r="M74" s="235"/>
      <c r="N74" s="235"/>
      <c r="O74" s="235"/>
      <c r="P74" s="185">
        <v>1770.0525</v>
      </c>
      <c r="Q74" s="193">
        <v>655315.88499999989</v>
      </c>
      <c r="R74" s="173">
        <v>3961.1550000000466</v>
      </c>
      <c r="S74" s="173">
        <v>651354.72999999986</v>
      </c>
    </row>
    <row r="75" spans="1:20" x14ac:dyDescent="0.25">
      <c r="A75" s="178">
        <v>36</v>
      </c>
      <c r="B75" s="186">
        <v>40812</v>
      </c>
      <c r="D75" s="173">
        <v>0</v>
      </c>
      <c r="F75" s="239">
        <v>3.2500000000000001E-2</v>
      </c>
      <c r="G75" s="193">
        <v>1774.81</v>
      </c>
      <c r="H75" s="238">
        <v>10.73</v>
      </c>
      <c r="I75" s="235">
        <v>1764.08</v>
      </c>
      <c r="J75" s="235"/>
      <c r="K75" s="235"/>
      <c r="L75" s="235"/>
      <c r="M75" s="235"/>
      <c r="N75" s="235"/>
      <c r="O75" s="235"/>
      <c r="P75" s="185">
        <v>1774.8425</v>
      </c>
      <c r="Q75" s="193">
        <v>657090.72749999992</v>
      </c>
      <c r="R75" s="173">
        <v>3971.8850000000466</v>
      </c>
      <c r="S75" s="173">
        <v>653118.84249999991</v>
      </c>
    </row>
    <row r="76" spans="1:20" x14ac:dyDescent="0.25">
      <c r="A76" s="178">
        <v>37</v>
      </c>
      <c r="B76" s="186">
        <v>40842</v>
      </c>
      <c r="D76" s="173">
        <v>0</v>
      </c>
      <c r="F76" s="239">
        <v>3.2500000000000001E-2</v>
      </c>
      <c r="G76" s="193">
        <v>1779.62</v>
      </c>
      <c r="H76" s="238">
        <v>10.76</v>
      </c>
      <c r="I76" s="235">
        <v>1768.86</v>
      </c>
      <c r="J76" s="235"/>
      <c r="K76" s="235"/>
      <c r="L76" s="235"/>
      <c r="M76" s="235"/>
      <c r="N76" s="235"/>
      <c r="O76" s="235"/>
      <c r="P76" s="185">
        <v>1779.6524999999999</v>
      </c>
      <c r="Q76" s="193">
        <v>658870.37999999989</v>
      </c>
      <c r="R76" s="173">
        <v>3982.6450000000468</v>
      </c>
      <c r="S76" s="173">
        <v>654887.73499999987</v>
      </c>
    </row>
    <row r="77" spans="1:20" x14ac:dyDescent="0.25">
      <c r="A77" s="178">
        <v>38</v>
      </c>
      <c r="B77" s="186">
        <v>40872</v>
      </c>
      <c r="C77" s="197"/>
      <c r="D77" s="173">
        <v>0</v>
      </c>
      <c r="E77" s="173">
        <v>-3865.7325000000465</v>
      </c>
      <c r="F77" s="239">
        <v>3.2500000000000001E-2</v>
      </c>
      <c r="G77" s="195">
        <v>1773.97</v>
      </c>
      <c r="H77" s="238"/>
      <c r="I77" s="235">
        <v>1773.97</v>
      </c>
      <c r="J77" s="235"/>
      <c r="K77" s="235"/>
      <c r="L77" s="235"/>
      <c r="M77" s="235"/>
      <c r="N77" s="235"/>
      <c r="O77" s="235"/>
      <c r="P77" s="185">
        <v>-2091.7300000000469</v>
      </c>
      <c r="Q77" s="193">
        <v>656778.64999999979</v>
      </c>
      <c r="S77" s="173">
        <v>656778.64999999979</v>
      </c>
    </row>
    <row r="78" spans="1:20" ht="13.8" thickBot="1" x14ac:dyDescent="0.3">
      <c r="A78" s="178">
        <v>39</v>
      </c>
      <c r="B78" s="188">
        <v>40903</v>
      </c>
      <c r="C78" s="189"/>
      <c r="D78" s="190">
        <v>0</v>
      </c>
      <c r="E78" s="189"/>
      <c r="F78" s="250">
        <v>3.2500000000000001E-2</v>
      </c>
      <c r="G78" s="191">
        <v>1778.78</v>
      </c>
      <c r="H78" s="237"/>
      <c r="I78" s="237">
        <v>1778.78</v>
      </c>
      <c r="J78" s="237"/>
      <c r="K78" s="237"/>
      <c r="L78" s="237"/>
      <c r="M78" s="237"/>
      <c r="N78" s="235"/>
      <c r="O78" s="235"/>
      <c r="P78" s="190">
        <v>1778.8125</v>
      </c>
      <c r="Q78" s="191">
        <v>658557.46249999979</v>
      </c>
      <c r="R78" s="190"/>
      <c r="S78" s="190">
        <v>658557.46249999979</v>
      </c>
      <c r="T78" s="190"/>
    </row>
    <row r="79" spans="1:20" x14ac:dyDescent="0.25">
      <c r="A79" s="178">
        <v>40</v>
      </c>
      <c r="B79" s="172">
        <v>40934</v>
      </c>
      <c r="D79" s="173">
        <v>0</v>
      </c>
      <c r="F79" s="239">
        <v>3.2500000000000001E-2</v>
      </c>
      <c r="G79" s="193">
        <v>1783.59</v>
      </c>
      <c r="H79" s="235"/>
      <c r="I79" s="238">
        <v>1783.59</v>
      </c>
      <c r="J79" s="235">
        <v>0</v>
      </c>
      <c r="K79" s="235"/>
      <c r="L79" s="235"/>
      <c r="M79" s="235"/>
      <c r="N79" s="235"/>
      <c r="O79" s="235"/>
      <c r="P79" s="185">
        <v>1783.6224999999999</v>
      </c>
      <c r="Q79" s="193">
        <v>660341.08499999985</v>
      </c>
      <c r="S79" s="173">
        <v>660341.05249999976</v>
      </c>
      <c r="T79" s="173">
        <v>3.2500000088475645E-2</v>
      </c>
    </row>
    <row r="80" spans="1:20" x14ac:dyDescent="0.25">
      <c r="A80" s="178">
        <v>41</v>
      </c>
      <c r="B80" s="172">
        <v>40963</v>
      </c>
      <c r="D80" s="90">
        <v>630957</v>
      </c>
      <c r="F80" s="239">
        <v>3.2500000000000001E-2</v>
      </c>
      <c r="G80" s="193">
        <v>2642.84</v>
      </c>
      <c r="H80" s="235"/>
      <c r="I80" s="238">
        <v>1788.42</v>
      </c>
      <c r="J80" s="235">
        <v>854.42000000000007</v>
      </c>
      <c r="K80" s="235"/>
      <c r="L80" s="235"/>
      <c r="M80" s="235"/>
      <c r="N80" s="235"/>
      <c r="O80" s="235"/>
      <c r="P80" s="185">
        <v>633599.87249999994</v>
      </c>
      <c r="Q80" s="193">
        <v>1293940.9574999998</v>
      </c>
      <c r="S80" s="173">
        <v>662129.4724999998</v>
      </c>
      <c r="T80" s="173">
        <v>631811.48499999999</v>
      </c>
    </row>
    <row r="81" spans="1:21" x14ac:dyDescent="0.25">
      <c r="A81" s="178">
        <v>42</v>
      </c>
      <c r="B81" s="172">
        <v>40994</v>
      </c>
      <c r="D81" s="173">
        <v>0</v>
      </c>
      <c r="F81" s="239">
        <v>3.2500000000000001E-2</v>
      </c>
      <c r="G81" s="193">
        <v>3504.42</v>
      </c>
      <c r="H81" s="235"/>
      <c r="I81" s="238">
        <v>1793.27</v>
      </c>
      <c r="J81" s="235">
        <v>1711.15</v>
      </c>
      <c r="K81" s="235"/>
      <c r="L81" s="235"/>
      <c r="M81" s="235"/>
      <c r="N81" s="235"/>
      <c r="O81" s="235"/>
      <c r="P81" s="185">
        <v>3504.4524999999999</v>
      </c>
      <c r="Q81" s="193">
        <v>1297445.4099999997</v>
      </c>
      <c r="S81" s="173">
        <v>663922.74249999982</v>
      </c>
      <c r="T81" s="173">
        <v>633522.66749999986</v>
      </c>
    </row>
    <row r="82" spans="1:21" x14ac:dyDescent="0.25">
      <c r="A82" s="178">
        <v>43</v>
      </c>
      <c r="B82" s="172">
        <v>41024</v>
      </c>
      <c r="D82" s="173">
        <v>0</v>
      </c>
      <c r="F82" s="239">
        <v>3.2500000000000001E-2</v>
      </c>
      <c r="G82" s="193">
        <v>3513.91</v>
      </c>
      <c r="H82" s="235"/>
      <c r="I82" s="238">
        <v>1798.12</v>
      </c>
      <c r="J82" s="235">
        <v>1715.79</v>
      </c>
      <c r="K82" s="235"/>
      <c r="L82" s="235"/>
      <c r="M82" s="235"/>
      <c r="N82" s="235"/>
      <c r="O82" s="235"/>
      <c r="P82" s="185">
        <v>3513.9424999999997</v>
      </c>
      <c r="Q82" s="193">
        <v>1300959.3524999996</v>
      </c>
      <c r="S82" s="173">
        <v>665720.86249999981</v>
      </c>
      <c r="T82" s="173">
        <v>635238.48999999976</v>
      </c>
    </row>
    <row r="83" spans="1:21" x14ac:dyDescent="0.25">
      <c r="A83" s="178">
        <v>44</v>
      </c>
      <c r="B83" s="172">
        <v>41055</v>
      </c>
      <c r="D83" s="173">
        <v>0</v>
      </c>
      <c r="F83" s="239">
        <v>3.2500000000000001E-2</v>
      </c>
      <c r="G83" s="193">
        <v>3523.43</v>
      </c>
      <c r="H83" s="235"/>
      <c r="I83" s="238">
        <v>1802.99</v>
      </c>
      <c r="J83" s="235">
        <v>1720.4399999999998</v>
      </c>
      <c r="K83" s="235"/>
      <c r="L83" s="235"/>
      <c r="M83" s="235"/>
      <c r="N83" s="235"/>
      <c r="O83" s="235"/>
      <c r="P83" s="185">
        <v>3523.4624999999996</v>
      </c>
      <c r="Q83" s="193">
        <v>1304482.8149999995</v>
      </c>
      <c r="S83" s="173">
        <v>667523.8524999998</v>
      </c>
      <c r="T83" s="173">
        <v>636958.96249999967</v>
      </c>
    </row>
    <row r="84" spans="1:21" x14ac:dyDescent="0.25">
      <c r="A84" s="178">
        <v>45</v>
      </c>
      <c r="B84" s="172">
        <v>41085</v>
      </c>
      <c r="D84" s="173">
        <v>0</v>
      </c>
      <c r="F84" s="239">
        <v>3.2500000000000001E-2</v>
      </c>
      <c r="G84" s="193">
        <v>3532.97</v>
      </c>
      <c r="H84" s="235"/>
      <c r="I84" s="238">
        <v>1807.88</v>
      </c>
      <c r="J84" s="235">
        <v>1725.0899999999997</v>
      </c>
      <c r="K84" s="235"/>
      <c r="L84" s="235"/>
      <c r="M84" s="235"/>
      <c r="N84" s="235"/>
      <c r="O84" s="235"/>
      <c r="P84" s="185">
        <v>3533.0024999999996</v>
      </c>
      <c r="Q84" s="193">
        <v>1308015.8174999994</v>
      </c>
      <c r="S84" s="173">
        <v>669331.73249999981</v>
      </c>
      <c r="T84" s="173">
        <v>638684.08499999961</v>
      </c>
    </row>
    <row r="85" spans="1:21" x14ac:dyDescent="0.25">
      <c r="A85" s="178">
        <v>46</v>
      </c>
      <c r="B85" s="172">
        <v>41116</v>
      </c>
      <c r="D85" s="173">
        <v>0</v>
      </c>
      <c r="F85" s="239">
        <v>3.2500000000000001E-2</v>
      </c>
      <c r="G85" s="193">
        <v>3542.54</v>
      </c>
      <c r="H85" s="235"/>
      <c r="I85" s="238">
        <v>1812.77</v>
      </c>
      <c r="J85" s="235">
        <v>1729.77</v>
      </c>
      <c r="K85" s="235"/>
      <c r="L85" s="235"/>
      <c r="M85" s="235"/>
      <c r="N85" s="235"/>
      <c r="O85" s="235"/>
      <c r="P85" s="185">
        <v>3542.5724999999998</v>
      </c>
      <c r="Q85" s="193">
        <v>1311558.3899999994</v>
      </c>
      <c r="S85" s="173">
        <v>671144.50249999983</v>
      </c>
      <c r="T85" s="173">
        <v>640413.8874999996</v>
      </c>
    </row>
    <row r="86" spans="1:21" x14ac:dyDescent="0.25">
      <c r="A86" s="178">
        <v>47</v>
      </c>
      <c r="B86" s="172">
        <v>41147</v>
      </c>
      <c r="D86" s="173">
        <v>0</v>
      </c>
      <c r="F86" s="239">
        <v>3.2500000000000001E-2</v>
      </c>
      <c r="G86" s="193">
        <v>3552.14</v>
      </c>
      <c r="H86" s="235"/>
      <c r="I86" s="238">
        <v>1817.68</v>
      </c>
      <c r="J86" s="235">
        <v>1734.4599999999998</v>
      </c>
      <c r="K86" s="235"/>
      <c r="L86" s="235"/>
      <c r="M86" s="235"/>
      <c r="N86" s="235"/>
      <c r="O86" s="235"/>
      <c r="P86" s="185">
        <v>3552.1724999999997</v>
      </c>
      <c r="Q86" s="193">
        <v>1315110.5624999995</v>
      </c>
      <c r="S86" s="173">
        <v>672962.18249999988</v>
      </c>
      <c r="T86" s="173">
        <v>642148.37999999966</v>
      </c>
    </row>
    <row r="87" spans="1:21" x14ac:dyDescent="0.25">
      <c r="A87" s="178">
        <v>48</v>
      </c>
      <c r="B87" s="172">
        <v>41177</v>
      </c>
      <c r="D87" s="173">
        <v>0</v>
      </c>
      <c r="F87" s="239">
        <v>3.2500000000000001E-2</v>
      </c>
      <c r="G87" s="193">
        <v>3561.76</v>
      </c>
      <c r="H87" s="235"/>
      <c r="I87" s="238">
        <v>1822.61</v>
      </c>
      <c r="J87" s="235">
        <v>1739.1500000000003</v>
      </c>
      <c r="K87" s="235"/>
      <c r="L87" s="235"/>
      <c r="M87" s="235"/>
      <c r="N87" s="235"/>
      <c r="O87" s="235"/>
      <c r="P87" s="185">
        <v>3561.7925</v>
      </c>
      <c r="Q87" s="193">
        <v>1318672.3549999995</v>
      </c>
      <c r="S87" s="173">
        <v>674784.79249999986</v>
      </c>
      <c r="T87" s="173">
        <v>643887.56249999965</v>
      </c>
    </row>
    <row r="88" spans="1:21" x14ac:dyDescent="0.25">
      <c r="A88" s="178">
        <v>49</v>
      </c>
      <c r="B88" s="172">
        <v>41208</v>
      </c>
      <c r="D88" s="173">
        <v>630957</v>
      </c>
      <c r="F88" s="239">
        <v>3.2500000000000001E-2</v>
      </c>
      <c r="G88" s="193">
        <v>4425.83</v>
      </c>
      <c r="H88" s="235"/>
      <c r="I88" s="238">
        <v>1827.54</v>
      </c>
      <c r="J88" s="235">
        <v>2598.29</v>
      </c>
      <c r="K88" s="235"/>
      <c r="L88" s="235"/>
      <c r="M88" s="235"/>
      <c r="N88" s="235"/>
      <c r="O88" s="235"/>
      <c r="P88" s="185">
        <v>635382.86249999993</v>
      </c>
      <c r="Q88" s="193">
        <v>1954055.2174999993</v>
      </c>
      <c r="S88" s="173">
        <v>676612.3324999999</v>
      </c>
      <c r="T88" s="173">
        <v>1277442.8849999993</v>
      </c>
    </row>
    <row r="89" spans="1:21" x14ac:dyDescent="0.25">
      <c r="A89" s="178">
        <v>50</v>
      </c>
      <c r="B89" s="172">
        <v>41238</v>
      </c>
      <c r="C89" s="197">
        <v>1</v>
      </c>
      <c r="D89" s="173">
        <v>0</v>
      </c>
      <c r="E89" s="173">
        <v>-676612.3324999999</v>
      </c>
      <c r="F89" s="239">
        <v>3.2500000000000001E-2</v>
      </c>
      <c r="G89" s="193">
        <v>3459.74</v>
      </c>
      <c r="H89" s="235"/>
      <c r="I89" s="238">
        <v>1832.49</v>
      </c>
      <c r="J89" s="235">
        <v>1627.2499999999998</v>
      </c>
      <c r="K89" s="235"/>
      <c r="L89" s="235"/>
      <c r="M89" s="235"/>
      <c r="N89" s="235"/>
      <c r="O89" s="235"/>
      <c r="P89" s="185">
        <v>-673152.55999999994</v>
      </c>
      <c r="Q89" s="193">
        <v>1280902.6574999993</v>
      </c>
      <c r="T89" s="173">
        <v>1280902.6574999993</v>
      </c>
    </row>
    <row r="90" spans="1:21" ht="13.8" thickBot="1" x14ac:dyDescent="0.3">
      <c r="A90" s="178">
        <v>51</v>
      </c>
      <c r="B90" s="189">
        <v>41269</v>
      </c>
      <c r="C90" s="198">
        <v>2</v>
      </c>
      <c r="D90" s="190">
        <v>0</v>
      </c>
      <c r="E90" s="190">
        <v>0.24</v>
      </c>
      <c r="F90" s="250">
        <v>3.2500000000000001E-2</v>
      </c>
      <c r="G90" s="191">
        <v>3469.11</v>
      </c>
      <c r="H90" s="237"/>
      <c r="I90" s="236"/>
      <c r="J90" s="237">
        <v>3469.11</v>
      </c>
      <c r="K90" s="237"/>
      <c r="L90" s="237"/>
      <c r="M90" s="237"/>
      <c r="N90" s="235"/>
      <c r="O90" s="235"/>
      <c r="P90" s="190">
        <v>3469.3825000000002</v>
      </c>
      <c r="Q90" s="191">
        <v>1284372.0399999993</v>
      </c>
      <c r="R90" s="190"/>
      <c r="S90" s="190"/>
      <c r="T90" s="190">
        <v>1284372.0399999993</v>
      </c>
      <c r="U90" s="189"/>
    </row>
    <row r="91" spans="1:21" x14ac:dyDescent="0.25">
      <c r="A91" s="178">
        <v>52</v>
      </c>
      <c r="B91" s="199">
        <v>41300</v>
      </c>
      <c r="D91" s="173">
        <v>0</v>
      </c>
      <c r="F91" s="239">
        <v>3.2500000000000001E-2</v>
      </c>
      <c r="G91" s="193">
        <v>3478.51</v>
      </c>
      <c r="H91" s="235"/>
      <c r="I91" s="238"/>
      <c r="J91" s="238">
        <v>3478.51</v>
      </c>
      <c r="K91" s="235">
        <v>0</v>
      </c>
      <c r="L91" s="235"/>
      <c r="M91" s="235"/>
      <c r="N91" s="235"/>
      <c r="O91" s="235"/>
      <c r="P91" s="185">
        <v>3478.5425</v>
      </c>
      <c r="Q91" s="193">
        <v>1287850.5824999993</v>
      </c>
      <c r="T91" s="173">
        <v>1287850.5499999993</v>
      </c>
      <c r="U91" s="200">
        <v>3.2499999972060323E-2</v>
      </c>
    </row>
    <row r="92" spans="1:21" x14ac:dyDescent="0.25">
      <c r="A92" s="178">
        <v>53</v>
      </c>
      <c r="B92" s="186">
        <v>41328</v>
      </c>
      <c r="D92" s="173">
        <v>0</v>
      </c>
      <c r="F92" s="239">
        <v>3.2500000000000001E-2</v>
      </c>
      <c r="G92" s="193">
        <v>3487.93</v>
      </c>
      <c r="H92" s="235"/>
      <c r="I92" s="238"/>
      <c r="J92" s="238">
        <v>3487.93</v>
      </c>
      <c r="K92" s="235">
        <v>0</v>
      </c>
      <c r="L92" s="235"/>
      <c r="M92" s="235"/>
      <c r="N92" s="235"/>
      <c r="O92" s="235"/>
      <c r="P92" s="185">
        <v>3487.9624999999996</v>
      </c>
      <c r="Q92" s="193">
        <v>1291338.5449999992</v>
      </c>
      <c r="T92" s="173">
        <v>1291338.4799999993</v>
      </c>
      <c r="U92" s="200">
        <v>6.4999999944120646E-2</v>
      </c>
    </row>
    <row r="93" spans="1:21" x14ac:dyDescent="0.25">
      <c r="A93" s="178">
        <v>54</v>
      </c>
      <c r="B93" s="186">
        <v>41359</v>
      </c>
      <c r="D93" s="173">
        <v>645551</v>
      </c>
      <c r="F93" s="239">
        <v>3.2500000000000001E-2</v>
      </c>
      <c r="G93" s="193">
        <v>4371.5600000000004</v>
      </c>
      <c r="H93" s="235"/>
      <c r="I93" s="238"/>
      <c r="J93" s="238">
        <v>3497.38</v>
      </c>
      <c r="K93" s="235">
        <v>874.18000000000029</v>
      </c>
      <c r="L93" s="235"/>
      <c r="M93" s="235"/>
      <c r="N93" s="235"/>
      <c r="O93" s="235"/>
      <c r="P93" s="185">
        <v>649922.59250000003</v>
      </c>
      <c r="Q93" s="193">
        <v>1941261.1374999993</v>
      </c>
      <c r="T93" s="173">
        <v>1294835.8599999992</v>
      </c>
      <c r="U93" s="200">
        <v>646425.27750000008</v>
      </c>
    </row>
    <row r="94" spans="1:21" x14ac:dyDescent="0.25">
      <c r="A94" s="178">
        <v>55</v>
      </c>
      <c r="B94" s="172">
        <v>41389</v>
      </c>
      <c r="D94" s="173">
        <v>0</v>
      </c>
      <c r="F94" s="239">
        <v>3.2500000000000001E-2</v>
      </c>
      <c r="G94" s="193">
        <v>5257.58</v>
      </c>
      <c r="H94" s="235"/>
      <c r="I94" s="238"/>
      <c r="J94" s="238">
        <v>3506.85</v>
      </c>
      <c r="K94" s="235">
        <v>1750.73</v>
      </c>
      <c r="L94" s="235"/>
      <c r="M94" s="235"/>
      <c r="N94" s="235"/>
      <c r="O94" s="235"/>
      <c r="P94" s="185">
        <v>5257.6125000000002</v>
      </c>
      <c r="Q94" s="193">
        <v>1946518.7499999993</v>
      </c>
      <c r="T94" s="173">
        <v>1298342.7099999993</v>
      </c>
      <c r="U94" s="200">
        <v>648176.04</v>
      </c>
    </row>
    <row r="95" spans="1:21" x14ac:dyDescent="0.25">
      <c r="A95" s="178">
        <v>56</v>
      </c>
      <c r="B95" s="172">
        <v>41420</v>
      </c>
      <c r="D95" s="173">
        <v>0</v>
      </c>
      <c r="F95" s="239">
        <v>3.2500000000000001E-2</v>
      </c>
      <c r="G95" s="193">
        <v>5271.82</v>
      </c>
      <c r="H95" s="235"/>
      <c r="I95" s="238"/>
      <c r="J95" s="238">
        <v>3516.34</v>
      </c>
      <c r="K95" s="235">
        <v>1755.4799999999996</v>
      </c>
      <c r="L95" s="235"/>
      <c r="M95" s="235"/>
      <c r="N95" s="235"/>
      <c r="O95" s="235"/>
      <c r="P95" s="185">
        <v>5271.8525</v>
      </c>
      <c r="Q95" s="193">
        <v>1951790.6024999993</v>
      </c>
      <c r="T95" s="173">
        <v>1301859.0499999993</v>
      </c>
      <c r="U95" s="200">
        <v>649931.55249999999</v>
      </c>
    </row>
    <row r="96" spans="1:21" x14ac:dyDescent="0.25">
      <c r="A96" s="178">
        <v>57</v>
      </c>
      <c r="B96" s="172">
        <v>41450</v>
      </c>
      <c r="D96" s="173">
        <v>0</v>
      </c>
      <c r="F96" s="239">
        <v>3.2500000000000001E-2</v>
      </c>
      <c r="G96" s="193">
        <v>5286.1</v>
      </c>
      <c r="H96" s="235"/>
      <c r="I96" s="238"/>
      <c r="J96" s="238">
        <v>3525.87</v>
      </c>
      <c r="K96" s="235">
        <v>1760.2300000000005</v>
      </c>
      <c r="L96" s="235"/>
      <c r="M96" s="235"/>
      <c r="N96" s="235"/>
      <c r="O96" s="235"/>
      <c r="P96" s="185">
        <v>5286.1325000000006</v>
      </c>
      <c r="Q96" s="193">
        <v>1957076.7349999994</v>
      </c>
      <c r="T96" s="173">
        <v>1305384.9199999995</v>
      </c>
      <c r="U96" s="200">
        <v>651691.81499999994</v>
      </c>
    </row>
    <row r="97" spans="1:22" x14ac:dyDescent="0.25">
      <c r="A97" s="178">
        <v>58</v>
      </c>
      <c r="B97" s="172">
        <v>41481</v>
      </c>
      <c r="D97" s="173">
        <v>0</v>
      </c>
      <c r="F97" s="239">
        <v>3.2500000000000001E-2</v>
      </c>
      <c r="G97" s="193">
        <v>5300.42</v>
      </c>
      <c r="H97" s="235"/>
      <c r="I97" s="238"/>
      <c r="J97" s="238">
        <v>3535.42</v>
      </c>
      <c r="K97" s="235">
        <v>1765</v>
      </c>
      <c r="L97" s="235"/>
      <c r="M97" s="235"/>
      <c r="N97" s="235"/>
      <c r="O97" s="235"/>
      <c r="P97" s="185">
        <v>5300.4525000000003</v>
      </c>
      <c r="Q97" s="193">
        <v>1962377.1874999993</v>
      </c>
      <c r="T97" s="173">
        <v>1308920.3399999994</v>
      </c>
      <c r="U97" s="200">
        <v>653456.84749999992</v>
      </c>
    </row>
    <row r="98" spans="1:22" x14ac:dyDescent="0.25">
      <c r="A98" s="178">
        <v>59</v>
      </c>
      <c r="B98" s="172">
        <v>41512</v>
      </c>
      <c r="D98" s="173">
        <v>0</v>
      </c>
      <c r="F98" s="239">
        <v>3.2500000000000001E-2</v>
      </c>
      <c r="G98" s="193">
        <v>5314.77</v>
      </c>
      <c r="H98" s="235"/>
      <c r="I98" s="238"/>
      <c r="J98" s="238">
        <v>3544.99</v>
      </c>
      <c r="K98" s="235">
        <v>1769.7800000000007</v>
      </c>
      <c r="L98" s="235"/>
      <c r="M98" s="235"/>
      <c r="N98" s="235"/>
      <c r="O98" s="235"/>
      <c r="P98" s="185">
        <v>5314.8025000000007</v>
      </c>
      <c r="Q98" s="193">
        <v>1967691.9899999993</v>
      </c>
      <c r="T98" s="173">
        <v>1312465.3299999994</v>
      </c>
      <c r="U98" s="200">
        <v>655226.65999999992</v>
      </c>
    </row>
    <row r="99" spans="1:22" x14ac:dyDescent="0.25">
      <c r="A99" s="178">
        <v>60</v>
      </c>
      <c r="B99" s="172">
        <v>41542</v>
      </c>
      <c r="D99" s="173">
        <v>0</v>
      </c>
      <c r="F99" s="239">
        <v>3.2500000000000001E-2</v>
      </c>
      <c r="G99" s="193">
        <v>5329.17</v>
      </c>
      <c r="H99" s="235"/>
      <c r="I99" s="238"/>
      <c r="J99" s="238">
        <v>3554.59</v>
      </c>
      <c r="K99" s="235">
        <v>1774.58</v>
      </c>
      <c r="L99" s="235"/>
      <c r="M99" s="235"/>
      <c r="N99" s="235"/>
      <c r="O99" s="235"/>
      <c r="P99" s="185">
        <v>5329.2025000000003</v>
      </c>
      <c r="Q99" s="193">
        <v>1973021.1924999992</v>
      </c>
      <c r="T99" s="173">
        <v>1316019.9199999995</v>
      </c>
      <c r="U99" s="200">
        <v>657001.27249999973</v>
      </c>
    </row>
    <row r="100" spans="1:22" x14ac:dyDescent="0.25">
      <c r="A100" s="178">
        <v>61</v>
      </c>
      <c r="B100" s="172">
        <v>41573</v>
      </c>
      <c r="D100" s="173">
        <v>645551</v>
      </c>
      <c r="F100" s="239">
        <v>3.2500000000000001E-2</v>
      </c>
      <c r="G100" s="193">
        <v>6217.78</v>
      </c>
      <c r="H100" s="235"/>
      <c r="I100" s="238"/>
      <c r="J100" s="238">
        <v>3564.22</v>
      </c>
      <c r="K100" s="235">
        <v>2653.56</v>
      </c>
      <c r="L100" s="235"/>
      <c r="M100" s="235"/>
      <c r="N100" s="235"/>
      <c r="O100" s="235"/>
      <c r="P100" s="185">
        <v>651768.8125</v>
      </c>
      <c r="Q100" s="193">
        <v>2624790.004999999</v>
      </c>
      <c r="T100" s="214">
        <v>1319584.1399999994</v>
      </c>
      <c r="U100" s="200">
        <v>1305205.8649999995</v>
      </c>
    </row>
    <row r="101" spans="1:22" x14ac:dyDescent="0.25">
      <c r="A101" s="178">
        <v>62</v>
      </c>
      <c r="B101" s="172">
        <v>41603</v>
      </c>
      <c r="C101" s="197">
        <v>1</v>
      </c>
      <c r="D101" s="173">
        <v>0</v>
      </c>
      <c r="E101" s="173">
        <v>-1319584.1399999994</v>
      </c>
      <c r="F101" s="239">
        <v>3.2500000000000001E-2</v>
      </c>
      <c r="G101" s="193">
        <v>3534.93</v>
      </c>
      <c r="H101" s="235"/>
      <c r="I101" s="238"/>
      <c r="J101" s="238"/>
      <c r="K101" s="235">
        <v>3534.93</v>
      </c>
      <c r="L101" s="235"/>
      <c r="M101" s="235"/>
      <c r="N101" s="235"/>
      <c r="O101" s="235"/>
      <c r="P101" s="185">
        <v>-1316049.1774999995</v>
      </c>
      <c r="Q101" s="193">
        <v>1308740.8274999994</v>
      </c>
      <c r="U101" s="200">
        <v>1308740.8274999994</v>
      </c>
    </row>
    <row r="102" spans="1:22" ht="13.8" thickBot="1" x14ac:dyDescent="0.3">
      <c r="A102" s="178">
        <v>63</v>
      </c>
      <c r="B102" s="189">
        <v>41634</v>
      </c>
      <c r="C102" s="189"/>
      <c r="D102" s="190">
        <v>0</v>
      </c>
      <c r="E102" s="189"/>
      <c r="F102" s="250">
        <v>3.2500000000000001E-2</v>
      </c>
      <c r="G102" s="191">
        <v>3544.51</v>
      </c>
      <c r="H102" s="237"/>
      <c r="I102" s="236"/>
      <c r="J102" s="236"/>
      <c r="K102" s="237">
        <v>3544.51</v>
      </c>
      <c r="L102" s="237"/>
      <c r="M102" s="237"/>
      <c r="N102" s="237"/>
      <c r="O102" s="237"/>
      <c r="P102" s="190">
        <v>3544.5425</v>
      </c>
      <c r="Q102" s="191">
        <v>1312285.3699999994</v>
      </c>
      <c r="R102" s="190"/>
      <c r="S102" s="190"/>
      <c r="T102" s="190"/>
      <c r="U102" s="202">
        <v>1312285.3699999994</v>
      </c>
      <c r="V102" s="189"/>
    </row>
    <row r="103" spans="1:22" x14ac:dyDescent="0.25">
      <c r="A103" s="178">
        <v>64</v>
      </c>
      <c r="B103" s="199">
        <v>41665</v>
      </c>
      <c r="D103" s="173">
        <v>0</v>
      </c>
      <c r="F103" s="239">
        <v>3.2500000000000001E-2</v>
      </c>
      <c r="G103" s="193">
        <v>3554.11</v>
      </c>
      <c r="H103" s="235"/>
      <c r="I103" s="238"/>
      <c r="J103" s="235"/>
      <c r="K103" s="238">
        <v>3554.11</v>
      </c>
      <c r="L103" s="235">
        <v>0</v>
      </c>
      <c r="M103" s="235"/>
      <c r="N103" s="235"/>
      <c r="O103" s="235"/>
      <c r="P103" s="185">
        <v>3554.1424999999999</v>
      </c>
      <c r="Q103" s="193">
        <v>1315839.5124999995</v>
      </c>
      <c r="U103" s="173">
        <v>1315839.4799999995</v>
      </c>
      <c r="V103" s="173">
        <v>3.2499999972060323E-2</v>
      </c>
    </row>
    <row r="104" spans="1:22" x14ac:dyDescent="0.25">
      <c r="A104" s="178">
        <v>65</v>
      </c>
      <c r="B104" s="186">
        <v>41693</v>
      </c>
      <c r="D104" s="173">
        <v>527177</v>
      </c>
      <c r="F104" s="239">
        <v>3.2500000000000001E-2</v>
      </c>
      <c r="G104" s="193">
        <v>4277.62</v>
      </c>
      <c r="H104" s="235"/>
      <c r="I104" s="238"/>
      <c r="J104" s="235"/>
      <c r="K104" s="238">
        <v>3563.73</v>
      </c>
      <c r="L104" s="235">
        <v>713.88999999999987</v>
      </c>
      <c r="M104" s="235"/>
      <c r="N104" s="235"/>
      <c r="O104" s="235"/>
      <c r="P104" s="185">
        <v>531454.65249999997</v>
      </c>
      <c r="Q104" s="193">
        <v>1847294.1649999996</v>
      </c>
      <c r="U104" s="173">
        <v>1319403.2099999995</v>
      </c>
      <c r="V104" s="185">
        <v>527890.95500000007</v>
      </c>
    </row>
    <row r="105" spans="1:22" x14ac:dyDescent="0.25">
      <c r="A105" s="178">
        <v>66</v>
      </c>
      <c r="B105" s="186">
        <v>41724</v>
      </c>
      <c r="D105" s="173">
        <v>0</v>
      </c>
      <c r="F105" s="239">
        <v>3.2500000000000001E-2</v>
      </c>
      <c r="G105" s="193">
        <v>5003.09</v>
      </c>
      <c r="H105" s="235"/>
      <c r="I105" s="238"/>
      <c r="J105" s="235"/>
      <c r="K105" s="238">
        <v>3573.38</v>
      </c>
      <c r="L105" s="235">
        <v>1429.71</v>
      </c>
      <c r="M105" s="235"/>
      <c r="N105" s="235"/>
      <c r="O105" s="235"/>
      <c r="P105" s="185">
        <v>5003.1225000000004</v>
      </c>
      <c r="Q105" s="193">
        <v>1852297.2874999996</v>
      </c>
      <c r="U105" s="173">
        <v>1322976.5899999994</v>
      </c>
      <c r="V105" s="185">
        <v>529320.69750000024</v>
      </c>
    </row>
    <row r="106" spans="1:22" x14ac:dyDescent="0.25">
      <c r="A106" s="178">
        <v>67</v>
      </c>
      <c r="B106" s="172">
        <v>41754</v>
      </c>
      <c r="D106" s="173">
        <v>0</v>
      </c>
      <c r="F106" s="239">
        <v>3.2500000000000001E-2</v>
      </c>
      <c r="G106" s="193">
        <v>5016.6400000000003</v>
      </c>
      <c r="H106" s="235"/>
      <c r="I106" s="238"/>
      <c r="J106" s="235"/>
      <c r="K106" s="238">
        <v>3583.06</v>
      </c>
      <c r="L106" s="235">
        <v>1433.5800000000004</v>
      </c>
      <c r="M106" s="235"/>
      <c r="N106" s="235"/>
      <c r="O106" s="235"/>
      <c r="P106" s="185">
        <v>5016.6725000000006</v>
      </c>
      <c r="Q106" s="193">
        <v>1857313.9599999997</v>
      </c>
      <c r="U106" s="173">
        <v>1326559.6499999994</v>
      </c>
      <c r="V106" s="185">
        <v>530754.31000000029</v>
      </c>
    </row>
    <row r="107" spans="1:22" x14ac:dyDescent="0.25">
      <c r="A107" s="178">
        <v>68</v>
      </c>
      <c r="B107" s="172">
        <v>41785</v>
      </c>
      <c r="D107" s="173">
        <v>0</v>
      </c>
      <c r="F107" s="239">
        <v>3.2500000000000001E-2</v>
      </c>
      <c r="G107" s="193">
        <v>5030.2299999999996</v>
      </c>
      <c r="H107" s="235"/>
      <c r="I107" s="238"/>
      <c r="J107" s="235"/>
      <c r="K107" s="238">
        <v>3592.77</v>
      </c>
      <c r="L107" s="235">
        <v>1437.4599999999996</v>
      </c>
      <c r="M107" s="235"/>
      <c r="N107" s="235"/>
      <c r="O107" s="235"/>
      <c r="P107" s="185">
        <v>5030.2624999999998</v>
      </c>
      <c r="Q107" s="193">
        <v>1862344.2224999997</v>
      </c>
      <c r="U107" s="173">
        <v>1330152.4199999995</v>
      </c>
      <c r="V107" s="185">
        <v>532191.80250000022</v>
      </c>
    </row>
    <row r="108" spans="1:22" x14ac:dyDescent="0.25">
      <c r="A108" s="178">
        <v>69</v>
      </c>
      <c r="B108" s="172">
        <v>41815</v>
      </c>
      <c r="D108" s="173">
        <v>0</v>
      </c>
      <c r="F108" s="239">
        <v>3.2500000000000001E-2</v>
      </c>
      <c r="G108" s="193">
        <v>5043.8500000000004</v>
      </c>
      <c r="H108" s="235"/>
      <c r="I108" s="238"/>
      <c r="J108" s="235"/>
      <c r="K108" s="238">
        <v>3602.5</v>
      </c>
      <c r="L108" s="235">
        <v>1441.3500000000004</v>
      </c>
      <c r="M108" s="235"/>
      <c r="N108" s="235"/>
      <c r="O108" s="235"/>
      <c r="P108" s="185">
        <v>5043.8825000000006</v>
      </c>
      <c r="Q108" s="193">
        <v>1867388.1049999997</v>
      </c>
      <c r="U108" s="173">
        <v>1333754.9199999995</v>
      </c>
      <c r="V108" s="185">
        <v>533633.18500000029</v>
      </c>
    </row>
    <row r="109" spans="1:22" x14ac:dyDescent="0.25">
      <c r="A109" s="178">
        <v>70</v>
      </c>
      <c r="B109" s="172">
        <v>41846</v>
      </c>
      <c r="D109" s="173">
        <v>0</v>
      </c>
      <c r="F109" s="239">
        <v>3.2500000000000001E-2</v>
      </c>
      <c r="G109" s="193">
        <v>5057.51</v>
      </c>
      <c r="H109" s="235"/>
      <c r="I109" s="238"/>
      <c r="J109" s="235"/>
      <c r="K109" s="238">
        <v>3612.25</v>
      </c>
      <c r="L109" s="235">
        <v>1445.2600000000002</v>
      </c>
      <c r="M109" s="235"/>
      <c r="N109" s="235"/>
      <c r="O109" s="235"/>
      <c r="P109" s="185">
        <v>5057.5425000000005</v>
      </c>
      <c r="Q109" s="193">
        <v>1872445.6474999997</v>
      </c>
      <c r="U109" s="173">
        <v>1337367.1699999995</v>
      </c>
      <c r="V109" s="185">
        <v>535078.47750000027</v>
      </c>
    </row>
    <row r="110" spans="1:22" x14ac:dyDescent="0.25">
      <c r="A110" s="178">
        <v>71</v>
      </c>
      <c r="B110" s="172">
        <v>41877</v>
      </c>
      <c r="D110" s="173">
        <v>0</v>
      </c>
      <c r="F110" s="239">
        <v>3.2500000000000001E-2</v>
      </c>
      <c r="G110" s="193">
        <v>5071.21</v>
      </c>
      <c r="H110" s="235"/>
      <c r="I110" s="238"/>
      <c r="J110" s="235"/>
      <c r="K110" s="238">
        <v>3622.04</v>
      </c>
      <c r="L110" s="235">
        <v>1449.17</v>
      </c>
      <c r="M110" s="235"/>
      <c r="N110" s="235"/>
      <c r="O110" s="235"/>
      <c r="P110" s="185">
        <v>5071.2425000000003</v>
      </c>
      <c r="Q110" s="193">
        <v>1877516.8899999997</v>
      </c>
      <c r="U110" s="173">
        <v>1340989.2099999995</v>
      </c>
      <c r="V110" s="185">
        <v>536527.68000000017</v>
      </c>
    </row>
    <row r="111" spans="1:22" x14ac:dyDescent="0.25">
      <c r="A111" s="178">
        <v>72</v>
      </c>
      <c r="B111" s="172">
        <v>41907</v>
      </c>
      <c r="D111" s="173">
        <v>0</v>
      </c>
      <c r="F111" s="239">
        <v>3.2500000000000001E-2</v>
      </c>
      <c r="G111" s="193">
        <v>5084.9399999999996</v>
      </c>
      <c r="H111" s="235"/>
      <c r="I111" s="238"/>
      <c r="J111" s="235"/>
      <c r="K111" s="238">
        <v>3631.85</v>
      </c>
      <c r="L111" s="235">
        <v>1453.0899999999997</v>
      </c>
      <c r="M111" s="235"/>
      <c r="N111" s="235"/>
      <c r="O111" s="235"/>
      <c r="P111" s="185">
        <v>5084.9724999999999</v>
      </c>
      <c r="Q111" s="193">
        <v>1882601.8624999996</v>
      </c>
      <c r="U111" s="173">
        <v>1344621.0599999996</v>
      </c>
      <c r="V111" s="185">
        <v>537980.80249999999</v>
      </c>
    </row>
    <row r="112" spans="1:22" x14ac:dyDescent="0.25">
      <c r="A112" s="178">
        <v>73</v>
      </c>
      <c r="B112" s="172">
        <v>41938</v>
      </c>
      <c r="D112" s="173">
        <v>527177</v>
      </c>
      <c r="F112" s="239">
        <v>3.2500000000000001E-2</v>
      </c>
      <c r="G112" s="193">
        <v>5812.6</v>
      </c>
      <c r="H112" s="235"/>
      <c r="I112" s="238"/>
      <c r="J112" s="235"/>
      <c r="K112" s="238">
        <v>3641.68</v>
      </c>
      <c r="L112" s="235">
        <v>2170.9200000000005</v>
      </c>
      <c r="M112" s="235"/>
      <c r="N112" s="235"/>
      <c r="O112" s="235"/>
      <c r="P112" s="185">
        <v>532989.63249999995</v>
      </c>
      <c r="Q112" s="193">
        <v>2415591.4949999996</v>
      </c>
      <c r="U112" s="173">
        <v>1348262.7399999995</v>
      </c>
      <c r="V112" s="185">
        <v>1067328.7550000001</v>
      </c>
    </row>
    <row r="113" spans="1:25" x14ac:dyDescent="0.25">
      <c r="A113" s="178">
        <v>74</v>
      </c>
      <c r="B113" s="172">
        <v>41968</v>
      </c>
      <c r="C113" s="197">
        <v>1</v>
      </c>
      <c r="D113" s="173">
        <v>0</v>
      </c>
      <c r="E113" s="173">
        <v>-1348262.7399999995</v>
      </c>
      <c r="F113" s="239">
        <v>3.2500000000000001E-2</v>
      </c>
      <c r="G113" s="193">
        <v>2890.68</v>
      </c>
      <c r="H113" s="235"/>
      <c r="I113" s="238"/>
      <c r="J113" s="235"/>
      <c r="K113" s="238"/>
      <c r="L113" s="235">
        <v>2890.68</v>
      </c>
      <c r="M113" s="235"/>
      <c r="N113" s="235"/>
      <c r="O113" s="235"/>
      <c r="P113" s="185">
        <v>-1345372.0274999996</v>
      </c>
      <c r="Q113" s="193">
        <v>1070219.4675</v>
      </c>
      <c r="U113" s="173"/>
      <c r="V113" s="185">
        <v>1070219.4675</v>
      </c>
    </row>
    <row r="114" spans="1:25" ht="13.8" thickBot="1" x14ac:dyDescent="0.3">
      <c r="A114" s="178">
        <v>75</v>
      </c>
      <c r="B114" s="189">
        <v>41999</v>
      </c>
      <c r="C114" s="189"/>
      <c r="D114" s="190">
        <v>0</v>
      </c>
      <c r="E114" s="189"/>
      <c r="F114" s="250">
        <v>3.2500000000000001E-2</v>
      </c>
      <c r="G114" s="191">
        <v>2898.51</v>
      </c>
      <c r="H114" s="237"/>
      <c r="I114" s="236"/>
      <c r="J114" s="237"/>
      <c r="K114" s="237"/>
      <c r="L114" s="237">
        <v>2898.51</v>
      </c>
      <c r="M114" s="237"/>
      <c r="N114" s="237"/>
      <c r="O114" s="237"/>
      <c r="P114" s="190">
        <v>2898.5425</v>
      </c>
      <c r="Q114" s="190">
        <v>1073118.01</v>
      </c>
      <c r="R114" s="190"/>
      <c r="S114" s="190"/>
      <c r="T114" s="190"/>
      <c r="U114" s="190"/>
      <c r="V114" s="190">
        <v>1073118.01</v>
      </c>
      <c r="W114" s="190"/>
    </row>
    <row r="115" spans="1:25" x14ac:dyDescent="0.25">
      <c r="A115" s="178">
        <v>76</v>
      </c>
      <c r="B115" s="199">
        <v>42029</v>
      </c>
      <c r="C115" s="199"/>
      <c r="D115" s="185">
        <v>0</v>
      </c>
      <c r="E115" s="199"/>
      <c r="F115" s="239">
        <v>3.2500000000000001E-2</v>
      </c>
      <c r="G115" s="193">
        <v>2906.36</v>
      </c>
      <c r="H115" s="235"/>
      <c r="I115" s="238"/>
      <c r="J115" s="235"/>
      <c r="K115" s="235"/>
      <c r="L115" s="235">
        <v>2906.36</v>
      </c>
      <c r="M115" s="235">
        <v>0</v>
      </c>
      <c r="N115" s="235"/>
      <c r="O115" s="235"/>
      <c r="P115" s="185">
        <v>2906.3924999999999</v>
      </c>
      <c r="Q115" s="193">
        <v>1076024.4025000001</v>
      </c>
      <c r="R115" s="185"/>
      <c r="S115" s="185"/>
      <c r="T115" s="185"/>
      <c r="U115" s="173"/>
      <c r="V115" s="185">
        <v>1076024.3700000001</v>
      </c>
      <c r="W115" s="173">
        <v>3.2499999972060323E-2</v>
      </c>
    </row>
    <row r="116" spans="1:25" x14ac:dyDescent="0.25">
      <c r="A116" s="178">
        <v>77</v>
      </c>
      <c r="B116" s="199">
        <v>42057</v>
      </c>
      <c r="C116" s="199"/>
      <c r="D116" s="185">
        <v>0</v>
      </c>
      <c r="E116" s="199"/>
      <c r="F116" s="239">
        <v>3.2500000000000001E-2</v>
      </c>
      <c r="G116" s="193">
        <v>2914.23</v>
      </c>
      <c r="H116" s="235"/>
      <c r="I116" s="238"/>
      <c r="J116" s="235"/>
      <c r="K116" s="235"/>
      <c r="L116" s="235">
        <v>2914.23</v>
      </c>
      <c r="M116" s="235">
        <v>0</v>
      </c>
      <c r="N116" s="235"/>
      <c r="O116" s="235"/>
      <c r="P116" s="185">
        <v>2914.2624999999998</v>
      </c>
      <c r="Q116" s="193">
        <v>1078938.665</v>
      </c>
      <c r="R116" s="185"/>
      <c r="S116" s="185"/>
      <c r="T116" s="185"/>
      <c r="U116" s="173"/>
      <c r="V116" s="185">
        <v>1078938.6000000001</v>
      </c>
      <c r="W116" s="173">
        <v>6.4999999944120646E-2</v>
      </c>
    </row>
    <row r="117" spans="1:25" x14ac:dyDescent="0.25">
      <c r="A117" s="178">
        <v>78</v>
      </c>
      <c r="B117" s="199">
        <v>42088</v>
      </c>
      <c r="C117" s="199"/>
      <c r="D117" s="185">
        <v>0</v>
      </c>
      <c r="E117" s="199"/>
      <c r="F117" s="239">
        <v>3.2500000000000001E-2</v>
      </c>
      <c r="G117" s="193">
        <v>2922.13</v>
      </c>
      <c r="H117" s="235"/>
      <c r="I117" s="238"/>
      <c r="J117" s="235"/>
      <c r="K117" s="235"/>
      <c r="L117" s="235">
        <v>2922.13</v>
      </c>
      <c r="M117" s="235">
        <v>0</v>
      </c>
      <c r="N117" s="235"/>
      <c r="O117" s="235"/>
      <c r="P117" s="185">
        <v>2922.1624999999999</v>
      </c>
      <c r="Q117" s="193">
        <v>1081860.8275000001</v>
      </c>
      <c r="R117" s="185"/>
      <c r="S117" s="185"/>
      <c r="T117" s="185"/>
      <c r="U117" s="173"/>
      <c r="V117" s="185">
        <v>1081860.73</v>
      </c>
      <c r="W117" s="173">
        <v>9.7500000149011612E-2</v>
      </c>
    </row>
    <row r="118" spans="1:25" x14ac:dyDescent="0.25">
      <c r="A118" s="178">
        <v>79</v>
      </c>
      <c r="B118" s="199">
        <v>42118</v>
      </c>
      <c r="C118" s="199"/>
      <c r="D118" s="185">
        <v>678392</v>
      </c>
      <c r="E118" s="199"/>
      <c r="F118" s="239">
        <v>3.2500000000000001E-2</v>
      </c>
      <c r="G118" s="193">
        <v>3848.7</v>
      </c>
      <c r="H118" s="235"/>
      <c r="I118" s="238"/>
      <c r="J118" s="235"/>
      <c r="K118" s="235"/>
      <c r="L118" s="235">
        <v>2930.04</v>
      </c>
      <c r="M118" s="235">
        <v>918.65999999999985</v>
      </c>
      <c r="N118" s="235"/>
      <c r="O118" s="235"/>
      <c r="P118" s="185">
        <v>682240.73249999993</v>
      </c>
      <c r="Q118" s="193">
        <v>1764101.56</v>
      </c>
      <c r="R118" s="185"/>
      <c r="S118" s="185"/>
      <c r="T118" s="185"/>
      <c r="U118" s="173"/>
      <c r="V118" s="185">
        <v>1084790.77</v>
      </c>
      <c r="W118" s="173">
        <v>679310.79</v>
      </c>
    </row>
    <row r="119" spans="1:25" x14ac:dyDescent="0.25">
      <c r="A119" s="178">
        <v>80</v>
      </c>
      <c r="B119" s="199">
        <v>42149</v>
      </c>
      <c r="C119" s="199"/>
      <c r="D119" s="185">
        <v>0</v>
      </c>
      <c r="E119" s="199"/>
      <c r="F119" s="239">
        <v>3.2500000000000001E-2</v>
      </c>
      <c r="G119" s="193">
        <v>4777.78</v>
      </c>
      <c r="H119" s="235"/>
      <c r="I119" s="238"/>
      <c r="J119" s="235"/>
      <c r="K119" s="235"/>
      <c r="L119" s="235">
        <v>2937.98</v>
      </c>
      <c r="M119" s="235">
        <v>1839.7999999999997</v>
      </c>
      <c r="N119" s="235"/>
      <c r="O119" s="235"/>
      <c r="P119" s="185">
        <v>4777.8125</v>
      </c>
      <c r="Q119" s="193">
        <v>1768879.3725000001</v>
      </c>
      <c r="R119" s="185"/>
      <c r="S119" s="185"/>
      <c r="T119" s="185"/>
      <c r="U119" s="173"/>
      <c r="V119" s="185">
        <v>1087728.75</v>
      </c>
      <c r="W119" s="173">
        <v>681150.62250000006</v>
      </c>
    </row>
    <row r="120" spans="1:25" x14ac:dyDescent="0.25">
      <c r="A120" s="178">
        <v>81</v>
      </c>
      <c r="B120" s="199">
        <v>42179</v>
      </c>
      <c r="C120" s="199"/>
      <c r="D120" s="185">
        <v>0</v>
      </c>
      <c r="E120" s="199"/>
      <c r="F120" s="239">
        <v>3.2500000000000001E-2</v>
      </c>
      <c r="G120" s="193">
        <v>4790.71</v>
      </c>
      <c r="H120" s="235"/>
      <c r="I120" s="238"/>
      <c r="J120" s="235"/>
      <c r="K120" s="235"/>
      <c r="L120" s="235">
        <v>2945.93</v>
      </c>
      <c r="M120" s="235">
        <v>1844.7800000000002</v>
      </c>
      <c r="N120" s="235"/>
      <c r="O120" s="235"/>
      <c r="P120" s="185">
        <v>4790.7425000000003</v>
      </c>
      <c r="Q120" s="193">
        <v>1773670.115</v>
      </c>
      <c r="R120" s="185"/>
      <c r="S120" s="185"/>
      <c r="T120" s="185"/>
      <c r="U120" s="173"/>
      <c r="V120" s="185">
        <v>1090674.68</v>
      </c>
      <c r="W120" s="173">
        <v>682995.43500000006</v>
      </c>
    </row>
    <row r="121" spans="1:25" x14ac:dyDescent="0.25">
      <c r="A121" s="178">
        <v>82</v>
      </c>
      <c r="B121" s="199">
        <v>42210</v>
      </c>
      <c r="C121" s="199"/>
      <c r="D121" s="185">
        <v>0</v>
      </c>
      <c r="E121" s="199"/>
      <c r="F121" s="239">
        <v>3.2500000000000001E-2</v>
      </c>
      <c r="G121" s="193">
        <v>4803.6899999999996</v>
      </c>
      <c r="H121" s="235"/>
      <c r="I121" s="238"/>
      <c r="J121" s="235"/>
      <c r="K121" s="235"/>
      <c r="L121" s="235">
        <v>2953.91</v>
      </c>
      <c r="M121" s="235">
        <v>1849.7799999999997</v>
      </c>
      <c r="N121" s="235"/>
      <c r="O121" s="235"/>
      <c r="P121" s="185">
        <v>4803.7224999999999</v>
      </c>
      <c r="Q121" s="195">
        <v>1778473.8374999999</v>
      </c>
      <c r="R121" s="185"/>
      <c r="S121" s="185"/>
      <c r="T121" s="185"/>
      <c r="U121" s="173"/>
      <c r="V121" s="185">
        <v>1093628.5899999999</v>
      </c>
      <c r="W121" s="173">
        <v>684845.24750000006</v>
      </c>
    </row>
    <row r="122" spans="1:25" x14ac:dyDescent="0.25">
      <c r="A122" s="178">
        <v>83</v>
      </c>
      <c r="B122" s="199">
        <v>42241</v>
      </c>
      <c r="C122" s="199"/>
      <c r="D122" s="185">
        <v>0</v>
      </c>
      <c r="E122" s="240">
        <v>1.04</v>
      </c>
      <c r="F122" s="239">
        <v>3.2500000000000001E-2</v>
      </c>
      <c r="G122" s="193">
        <v>4816.7</v>
      </c>
      <c r="H122" s="235"/>
      <c r="I122" s="238"/>
      <c r="J122" s="235"/>
      <c r="K122" s="235"/>
      <c r="L122" s="235">
        <v>2961.91</v>
      </c>
      <c r="M122" s="235">
        <v>1854.79</v>
      </c>
      <c r="N122" s="235"/>
      <c r="O122" s="235"/>
      <c r="P122" s="185">
        <v>4817.7725</v>
      </c>
      <c r="Q122" s="193">
        <v>1783291.6099999999</v>
      </c>
      <c r="R122" s="185"/>
      <c r="S122" s="185"/>
      <c r="T122" s="185"/>
      <c r="U122" s="173"/>
      <c r="V122" s="185">
        <v>1096590.4999999998</v>
      </c>
      <c r="W122" s="173">
        <v>686701.1100000001</v>
      </c>
    </row>
    <row r="123" spans="1:25" x14ac:dyDescent="0.25">
      <c r="A123" s="178">
        <v>84</v>
      </c>
      <c r="B123" s="199">
        <v>42271</v>
      </c>
      <c r="C123" s="241"/>
      <c r="D123" s="185">
        <v>0</v>
      </c>
      <c r="E123" s="199"/>
      <c r="F123" s="239">
        <v>3.2500000000000001E-2</v>
      </c>
      <c r="G123" s="193">
        <v>4829.75</v>
      </c>
      <c r="H123" s="235"/>
      <c r="I123" s="238"/>
      <c r="J123" s="235"/>
      <c r="K123" s="235"/>
      <c r="L123" s="235">
        <v>2969.93</v>
      </c>
      <c r="M123" s="235">
        <v>1859.8200000000002</v>
      </c>
      <c r="N123" s="235"/>
      <c r="O123" s="235"/>
      <c r="P123" s="185">
        <v>4829.7825000000003</v>
      </c>
      <c r="Q123" s="193">
        <v>1788121.3924999998</v>
      </c>
      <c r="R123" s="185"/>
      <c r="S123" s="185"/>
      <c r="T123" s="185"/>
      <c r="U123" s="173"/>
      <c r="V123" s="185">
        <v>1099560.4299999997</v>
      </c>
      <c r="W123" s="173">
        <v>688560.96250000014</v>
      </c>
    </row>
    <row r="124" spans="1:25" x14ac:dyDescent="0.25">
      <c r="A124" s="178">
        <v>85</v>
      </c>
      <c r="B124" s="242">
        <v>42302</v>
      </c>
      <c r="C124" s="243"/>
      <c r="D124" s="205">
        <v>757123</v>
      </c>
      <c r="E124" s="176"/>
      <c r="F124" s="218">
        <v>3.2500000000000001E-2</v>
      </c>
      <c r="G124" s="195">
        <v>5868.1</v>
      </c>
      <c r="H124" s="238"/>
      <c r="I124" s="238"/>
      <c r="J124" s="238"/>
      <c r="K124" s="238"/>
      <c r="L124" s="238">
        <v>2977.98</v>
      </c>
      <c r="M124" s="238">
        <v>2890.1200000000003</v>
      </c>
      <c r="N124" s="238"/>
      <c r="O124" s="238"/>
      <c r="P124" s="205">
        <v>762991.13249999995</v>
      </c>
      <c r="Q124" s="195">
        <v>2551112.5249999999</v>
      </c>
      <c r="R124" s="205"/>
      <c r="S124" s="205"/>
      <c r="T124" s="205"/>
      <c r="U124" s="214"/>
      <c r="V124" s="205">
        <v>1102538.4099999997</v>
      </c>
      <c r="W124" s="214">
        <v>1448574.1150000002</v>
      </c>
    </row>
    <row r="125" spans="1:25" x14ac:dyDescent="0.25">
      <c r="A125" s="178">
        <v>86</v>
      </c>
      <c r="B125" s="172">
        <v>42332</v>
      </c>
      <c r="C125" s="207" t="s">
        <v>162</v>
      </c>
      <c r="D125" s="173">
        <v>0</v>
      </c>
      <c r="E125" s="173">
        <v>-1102538.02</v>
      </c>
      <c r="F125" s="218">
        <v>3.2500000000000001E-2</v>
      </c>
      <c r="G125" s="195">
        <v>3923.22</v>
      </c>
      <c r="H125" s="238"/>
      <c r="I125" s="238"/>
      <c r="J125" s="238"/>
      <c r="K125" s="238"/>
      <c r="L125" s="238"/>
      <c r="M125" s="238">
        <v>3923.22</v>
      </c>
      <c r="N125" s="238"/>
      <c r="O125" s="238"/>
      <c r="P125" s="205">
        <v>-1098614.7675000001</v>
      </c>
      <c r="Q125" s="195">
        <v>1452497.7574999998</v>
      </c>
      <c r="R125" s="205"/>
      <c r="S125" s="205"/>
      <c r="T125" s="205"/>
      <c r="U125" s="214"/>
      <c r="V125" s="205"/>
      <c r="W125" s="214">
        <v>1452497.7574999998</v>
      </c>
    </row>
    <row r="126" spans="1:25" ht="13.8" thickBot="1" x14ac:dyDescent="0.3">
      <c r="A126" s="244">
        <v>87</v>
      </c>
      <c r="B126" s="189">
        <v>42363</v>
      </c>
      <c r="C126" s="189"/>
      <c r="D126" s="190">
        <v>0</v>
      </c>
      <c r="E126" s="189"/>
      <c r="F126" s="245">
        <v>3.2500000000000001E-2</v>
      </c>
      <c r="G126" s="196">
        <v>3933.85</v>
      </c>
      <c r="H126" s="236"/>
      <c r="I126" s="236"/>
      <c r="J126" s="236"/>
      <c r="K126" s="236"/>
      <c r="L126" s="236"/>
      <c r="M126" s="236">
        <v>3933.85</v>
      </c>
      <c r="N126" s="236"/>
      <c r="O126" s="236"/>
      <c r="P126" s="209">
        <v>3933.8824999999997</v>
      </c>
      <c r="Q126" s="196">
        <v>1456431.64</v>
      </c>
      <c r="R126" s="209"/>
      <c r="S126" s="209"/>
      <c r="T126" s="209"/>
      <c r="U126" s="209"/>
      <c r="V126" s="209"/>
      <c r="W126" s="209">
        <v>1456431.64</v>
      </c>
      <c r="X126" s="189"/>
      <c r="Y126" s="189"/>
    </row>
    <row r="127" spans="1:25" x14ac:dyDescent="0.25">
      <c r="A127" s="178">
        <v>88</v>
      </c>
      <c r="B127" s="172">
        <v>42394</v>
      </c>
      <c r="D127" s="173">
        <v>0</v>
      </c>
      <c r="F127" s="218">
        <v>3.2500000000000001E-2</v>
      </c>
      <c r="G127" s="195">
        <v>3944.5</v>
      </c>
      <c r="H127" s="238"/>
      <c r="I127" s="238"/>
      <c r="J127" s="238"/>
      <c r="K127" s="238"/>
      <c r="L127" s="238"/>
      <c r="M127" s="238">
        <v>3944.5</v>
      </c>
      <c r="N127" s="238">
        <v>0</v>
      </c>
      <c r="O127" s="238"/>
      <c r="P127" s="205">
        <v>3944.5324999999998</v>
      </c>
      <c r="Q127" s="195">
        <v>1460376.1724999999</v>
      </c>
      <c r="R127" s="205"/>
      <c r="S127" s="205"/>
      <c r="T127" s="205"/>
      <c r="U127" s="214"/>
      <c r="V127" s="205"/>
      <c r="W127" s="214">
        <v>1460376.14</v>
      </c>
      <c r="X127" s="214">
        <v>3.2499999972060323E-2</v>
      </c>
    </row>
    <row r="128" spans="1:25" x14ac:dyDescent="0.25">
      <c r="A128" s="178">
        <v>89</v>
      </c>
      <c r="B128" s="172">
        <v>42425</v>
      </c>
      <c r="D128" s="173">
        <v>0</v>
      </c>
      <c r="F128" s="218">
        <v>3.2500000000000001E-2</v>
      </c>
      <c r="G128" s="195">
        <v>3955.19</v>
      </c>
      <c r="H128" s="238"/>
      <c r="I128" s="238"/>
      <c r="J128" s="238"/>
      <c r="K128" s="238"/>
      <c r="L128" s="238"/>
      <c r="M128" s="238">
        <v>3955.19</v>
      </c>
      <c r="N128" s="238">
        <v>0</v>
      </c>
      <c r="O128" s="238"/>
      <c r="P128" s="205">
        <v>3955.2224999999999</v>
      </c>
      <c r="Q128" s="195">
        <v>1464331.3949999998</v>
      </c>
      <c r="R128" s="205"/>
      <c r="S128" s="205"/>
      <c r="T128" s="205"/>
      <c r="U128" s="214"/>
      <c r="V128" s="205"/>
      <c r="W128" s="214">
        <v>1464331.3299999998</v>
      </c>
      <c r="X128" s="214">
        <v>6.4999999944120646E-2</v>
      </c>
    </row>
    <row r="129" spans="1:25" x14ac:dyDescent="0.25">
      <c r="A129" s="178">
        <v>90</v>
      </c>
      <c r="B129" s="172">
        <v>42454</v>
      </c>
      <c r="D129" s="173">
        <v>768840</v>
      </c>
      <c r="F129" s="218">
        <v>3.2500000000000001E-2</v>
      </c>
      <c r="G129" s="195">
        <v>5007.04</v>
      </c>
      <c r="H129" s="238"/>
      <c r="I129" s="238"/>
      <c r="J129" s="238"/>
      <c r="K129" s="238"/>
      <c r="L129" s="238"/>
      <c r="M129" s="238">
        <v>3965.9</v>
      </c>
      <c r="N129" s="238">
        <v>1041.1399999999999</v>
      </c>
      <c r="O129" s="238"/>
      <c r="P129" s="205">
        <v>773847.07250000001</v>
      </c>
      <c r="Q129" s="195">
        <v>2238178.4674999998</v>
      </c>
      <c r="R129" s="205"/>
      <c r="S129" s="205"/>
      <c r="T129" s="205"/>
      <c r="U129" s="214"/>
      <c r="V129" s="205"/>
      <c r="W129" s="214">
        <v>1468297.2299999997</v>
      </c>
      <c r="X129" s="214">
        <v>769881.23750000005</v>
      </c>
    </row>
    <row r="130" spans="1:25" x14ac:dyDescent="0.25">
      <c r="A130" s="178">
        <v>91</v>
      </c>
      <c r="B130" s="172">
        <v>42485</v>
      </c>
      <c r="D130" s="173">
        <v>0</v>
      </c>
      <c r="F130" s="218">
        <v>3.460000825458099E-2</v>
      </c>
      <c r="G130" s="195">
        <v>6453.42</v>
      </c>
      <c r="H130" s="235"/>
      <c r="I130" s="238"/>
      <c r="J130" s="235"/>
      <c r="K130" s="235"/>
      <c r="L130" s="238"/>
      <c r="M130" s="238">
        <v>4233.59</v>
      </c>
      <c r="N130" s="238">
        <v>2219.83</v>
      </c>
      <c r="O130" s="238"/>
      <c r="P130" s="205">
        <v>6453.4546000082546</v>
      </c>
      <c r="Q130" s="195">
        <v>2244631.922100008</v>
      </c>
      <c r="R130" s="205"/>
      <c r="S130" s="205"/>
      <c r="T130" s="205"/>
      <c r="U130" s="214"/>
      <c r="V130" s="205"/>
      <c r="W130" s="214">
        <v>1472530.8199999998</v>
      </c>
      <c r="X130" s="214">
        <v>772101.10210000817</v>
      </c>
    </row>
    <row r="131" spans="1:25" x14ac:dyDescent="0.25">
      <c r="A131" s="178">
        <v>92</v>
      </c>
      <c r="B131" s="172">
        <v>42515</v>
      </c>
      <c r="D131" s="173">
        <v>0</v>
      </c>
      <c r="F131" s="218">
        <v>3.460000825458099E-2</v>
      </c>
      <c r="G131" s="195">
        <v>6472.02</v>
      </c>
      <c r="H131" s="235"/>
      <c r="I131" s="238"/>
      <c r="J131" s="235"/>
      <c r="K131" s="235"/>
      <c r="L131" s="238"/>
      <c r="M131" s="238">
        <v>4245.8</v>
      </c>
      <c r="N131" s="238">
        <v>2226.2200000000003</v>
      </c>
      <c r="O131" s="238"/>
      <c r="P131" s="205">
        <v>6472.054600008255</v>
      </c>
      <c r="Q131" s="195">
        <v>2251103.9767000163</v>
      </c>
      <c r="R131" s="205"/>
      <c r="S131" s="205"/>
      <c r="T131" s="205"/>
      <c r="U131" s="214"/>
      <c r="V131" s="205"/>
      <c r="W131" s="214">
        <v>1476776.6199999999</v>
      </c>
      <c r="X131" s="214">
        <v>774327.35670001642</v>
      </c>
    </row>
    <row r="132" spans="1:25" x14ac:dyDescent="0.25">
      <c r="A132" s="178">
        <v>93</v>
      </c>
      <c r="B132" s="176">
        <v>42545</v>
      </c>
      <c r="C132" s="176"/>
      <c r="D132" s="214">
        <v>0</v>
      </c>
      <c r="E132" s="176"/>
      <c r="F132" s="218">
        <v>3.460000825458099E-2</v>
      </c>
      <c r="G132" s="195">
        <v>6490.68</v>
      </c>
      <c r="H132" s="235"/>
      <c r="I132" s="238"/>
      <c r="J132" s="235"/>
      <c r="K132" s="235"/>
      <c r="L132" s="238"/>
      <c r="M132" s="238">
        <v>4258.04</v>
      </c>
      <c r="N132" s="238">
        <v>2232.6400000000003</v>
      </c>
      <c r="O132" s="238"/>
      <c r="P132" s="205">
        <v>6490.7146000082548</v>
      </c>
      <c r="Q132" s="195">
        <v>2257594.6913000247</v>
      </c>
      <c r="R132" s="205"/>
      <c r="S132" s="205"/>
      <c r="T132" s="205"/>
      <c r="U132" s="214"/>
      <c r="V132" s="205"/>
      <c r="W132" s="214">
        <v>1481034.66</v>
      </c>
      <c r="X132" s="214">
        <v>776560.03130002483</v>
      </c>
    </row>
    <row r="133" spans="1:25" x14ac:dyDescent="0.25">
      <c r="A133" s="178">
        <v>94</v>
      </c>
      <c r="B133" s="172">
        <v>42576</v>
      </c>
      <c r="D133" s="173">
        <v>0</v>
      </c>
      <c r="F133" s="218">
        <v>3.5000000000000003E-2</v>
      </c>
      <c r="G133" s="195">
        <v>6584.65</v>
      </c>
      <c r="H133" s="235"/>
      <c r="I133" s="238"/>
      <c r="J133" s="235"/>
      <c r="K133" s="235"/>
      <c r="L133" s="238"/>
      <c r="M133" s="238">
        <v>4319.68</v>
      </c>
      <c r="N133" s="238">
        <v>2264.9699999999993</v>
      </c>
      <c r="O133" s="238"/>
      <c r="P133" s="205">
        <v>6584.6849999999995</v>
      </c>
      <c r="Q133" s="195">
        <v>2264179.3763000248</v>
      </c>
      <c r="R133" s="205"/>
      <c r="S133" s="205"/>
      <c r="T133" s="205"/>
      <c r="U133" s="214"/>
      <c r="V133" s="205"/>
      <c r="W133" s="214">
        <v>1485354.3399999999</v>
      </c>
      <c r="X133" s="214">
        <v>778825.03630002495</v>
      </c>
    </row>
    <row r="134" spans="1:25" x14ac:dyDescent="0.25">
      <c r="A134" s="178">
        <v>95</v>
      </c>
      <c r="B134" s="172">
        <v>42607</v>
      </c>
      <c r="D134" s="173">
        <v>0</v>
      </c>
      <c r="F134" s="218">
        <v>3.5000000000000003E-2</v>
      </c>
      <c r="G134" s="195">
        <v>6603.86</v>
      </c>
      <c r="H134" s="235"/>
      <c r="I134" s="238"/>
      <c r="J134" s="235"/>
      <c r="K134" s="235"/>
      <c r="L134" s="238"/>
      <c r="M134" s="238">
        <v>4332.28</v>
      </c>
      <c r="N134" s="238">
        <v>2271.58</v>
      </c>
      <c r="O134" s="238"/>
      <c r="P134" s="205">
        <v>6603.8949999999995</v>
      </c>
      <c r="Q134" s="195">
        <v>2270783.2713000248</v>
      </c>
      <c r="R134" s="205"/>
      <c r="S134" s="205"/>
      <c r="T134" s="205"/>
      <c r="U134" s="214"/>
      <c r="V134" s="205"/>
      <c r="W134" s="214">
        <v>1489686.6199999999</v>
      </c>
      <c r="X134" s="214">
        <v>781096.65130002494</v>
      </c>
    </row>
    <row r="135" spans="1:25" x14ac:dyDescent="0.25">
      <c r="A135" s="178">
        <v>96</v>
      </c>
      <c r="B135" s="172">
        <v>42637</v>
      </c>
      <c r="C135" s="216"/>
      <c r="D135" s="173">
        <v>768839</v>
      </c>
      <c r="F135" s="218">
        <v>3.5000000000000003E-2</v>
      </c>
      <c r="G135" s="195">
        <v>7744.34</v>
      </c>
      <c r="H135" s="235"/>
      <c r="I135" s="238"/>
      <c r="J135" s="235"/>
      <c r="K135" s="235"/>
      <c r="L135" s="238"/>
      <c r="M135" s="238">
        <v>4344.92</v>
      </c>
      <c r="N135" s="238">
        <v>3399.42</v>
      </c>
      <c r="O135" s="238"/>
      <c r="P135" s="205">
        <v>776583.375</v>
      </c>
      <c r="Q135" s="195">
        <v>3047366.6463000248</v>
      </c>
      <c r="R135" s="205"/>
      <c r="S135" s="205"/>
      <c r="T135" s="205"/>
      <c r="U135" s="214"/>
      <c r="V135" s="205"/>
      <c r="W135" s="214">
        <v>1494031.5399999998</v>
      </c>
      <c r="X135" s="214">
        <v>1553335.106300025</v>
      </c>
    </row>
    <row r="136" spans="1:25" x14ac:dyDescent="0.25">
      <c r="A136" s="178">
        <v>97</v>
      </c>
      <c r="B136" s="172">
        <v>42668</v>
      </c>
      <c r="C136" s="216"/>
      <c r="D136" s="173">
        <v>0</v>
      </c>
      <c r="F136" s="218">
        <v>3.5000000000000003E-2</v>
      </c>
      <c r="G136" s="195">
        <v>8888.15</v>
      </c>
      <c r="H136" s="235"/>
      <c r="I136" s="238"/>
      <c r="J136" s="235"/>
      <c r="K136" s="235"/>
      <c r="L136" s="238"/>
      <c r="M136" s="238">
        <v>4357.59</v>
      </c>
      <c r="N136" s="238">
        <v>4530.5599999999995</v>
      </c>
      <c r="O136" s="238"/>
      <c r="P136" s="205">
        <v>8888.1849999999995</v>
      </c>
      <c r="Q136" s="195">
        <v>3056254.8313000249</v>
      </c>
      <c r="R136" s="205"/>
      <c r="S136" s="205"/>
      <c r="T136" s="205"/>
      <c r="U136" s="214"/>
      <c r="V136" s="205"/>
      <c r="W136" s="214">
        <v>1498389.13</v>
      </c>
      <c r="X136" s="214">
        <v>1557865.701300025</v>
      </c>
    </row>
    <row r="137" spans="1:25" x14ac:dyDescent="0.25">
      <c r="A137" s="178">
        <v>98</v>
      </c>
      <c r="B137" s="172">
        <v>42699</v>
      </c>
      <c r="C137" s="207" t="s">
        <v>162</v>
      </c>
      <c r="D137" s="173">
        <v>0</v>
      </c>
      <c r="E137" s="246">
        <v>-1498389.13</v>
      </c>
      <c r="F137" s="218">
        <v>3.5000000000000003E-2</v>
      </c>
      <c r="G137" s="195">
        <v>4543.7700000000004</v>
      </c>
      <c r="H137" s="235"/>
      <c r="I137" s="238"/>
      <c r="J137" s="235"/>
      <c r="K137" s="235"/>
      <c r="L137" s="238"/>
      <c r="M137" s="238"/>
      <c r="N137" s="238">
        <v>4543.7700000000004</v>
      </c>
      <c r="O137" s="238"/>
      <c r="P137" s="205">
        <v>-1493845.3599999999</v>
      </c>
      <c r="Q137" s="195">
        <v>1562409.471300025</v>
      </c>
      <c r="R137" s="205"/>
      <c r="S137" s="205"/>
      <c r="T137" s="205"/>
      <c r="U137" s="214"/>
      <c r="V137" s="205"/>
      <c r="W137" s="214"/>
      <c r="X137" s="214">
        <v>1562409.471300025</v>
      </c>
    </row>
    <row r="138" spans="1:25" ht="13.8" thickBot="1" x14ac:dyDescent="0.3">
      <c r="A138" s="244">
        <v>99</v>
      </c>
      <c r="B138" s="189">
        <v>42730</v>
      </c>
      <c r="C138" s="189"/>
      <c r="D138" s="190">
        <v>400000</v>
      </c>
      <c r="E138" s="189"/>
      <c r="F138" s="245">
        <v>3.5000000000000003E-2</v>
      </c>
      <c r="G138" s="196">
        <v>5140.3599999999997</v>
      </c>
      <c r="H138" s="236"/>
      <c r="I138" s="236"/>
      <c r="J138" s="236"/>
      <c r="K138" s="236"/>
      <c r="L138" s="236"/>
      <c r="M138" s="236"/>
      <c r="N138" s="236">
        <v>5140.3599999999997</v>
      </c>
      <c r="O138" s="236"/>
      <c r="P138" s="209">
        <v>405140.36</v>
      </c>
      <c r="Q138" s="196">
        <v>1967549.8313000249</v>
      </c>
      <c r="R138" s="209"/>
      <c r="S138" s="209"/>
      <c r="T138" s="209"/>
      <c r="U138" s="209"/>
      <c r="V138" s="209"/>
      <c r="W138" s="209"/>
      <c r="X138" s="209">
        <v>1967549.8313000249</v>
      </c>
      <c r="Y138" s="189"/>
    </row>
    <row r="139" spans="1:25" x14ac:dyDescent="0.25">
      <c r="A139" s="178">
        <v>100</v>
      </c>
      <c r="B139" s="172">
        <v>42761</v>
      </c>
      <c r="C139" s="216"/>
      <c r="D139" s="173">
        <v>0</v>
      </c>
      <c r="F139" s="218">
        <v>3.5000000000000003E-2</v>
      </c>
      <c r="G139" s="195">
        <v>5738.69</v>
      </c>
      <c r="H139" s="235"/>
      <c r="I139" s="238"/>
      <c r="J139" s="235"/>
      <c r="K139" s="235"/>
      <c r="L139" s="238"/>
      <c r="M139" s="238"/>
      <c r="N139" s="238">
        <v>5738.69</v>
      </c>
      <c r="O139" s="238">
        <v>0</v>
      </c>
      <c r="P139" s="205">
        <v>5738.69</v>
      </c>
      <c r="Q139" s="195">
        <v>1973288.5213000248</v>
      </c>
      <c r="R139" s="205"/>
      <c r="S139" s="205"/>
      <c r="T139" s="205"/>
      <c r="U139" s="214"/>
      <c r="V139" s="205"/>
      <c r="W139" s="214"/>
      <c r="X139" s="214">
        <v>1973288.5213000248</v>
      </c>
      <c r="Y139" s="214">
        <v>0</v>
      </c>
    </row>
    <row r="140" spans="1:25" x14ac:dyDescent="0.25">
      <c r="A140" s="178">
        <v>101</v>
      </c>
      <c r="B140" s="172">
        <v>42792</v>
      </c>
      <c r="C140" s="216"/>
      <c r="D140" s="173">
        <v>0</v>
      </c>
      <c r="F140" s="218">
        <v>3.5000000000000003E-2</v>
      </c>
      <c r="G140" s="195">
        <v>5755.42</v>
      </c>
      <c r="H140" s="235"/>
      <c r="I140" s="238"/>
      <c r="J140" s="235"/>
      <c r="K140" s="235"/>
      <c r="L140" s="238"/>
      <c r="M140" s="238"/>
      <c r="N140" s="238">
        <v>5755.42</v>
      </c>
      <c r="O140" s="238">
        <v>0</v>
      </c>
      <c r="P140" s="205">
        <v>5755.42</v>
      </c>
      <c r="Q140" s="195">
        <v>1979043.9413000247</v>
      </c>
      <c r="R140" s="205"/>
      <c r="S140" s="205"/>
      <c r="T140" s="205"/>
      <c r="U140" s="214"/>
      <c r="V140" s="205"/>
      <c r="W140" s="214"/>
      <c r="X140" s="214">
        <v>1979043.9413000247</v>
      </c>
      <c r="Y140" s="214">
        <v>0</v>
      </c>
    </row>
    <row r="141" spans="1:25" x14ac:dyDescent="0.25">
      <c r="A141" s="178">
        <v>102</v>
      </c>
      <c r="B141" s="172">
        <v>42823</v>
      </c>
      <c r="C141" s="216"/>
      <c r="D141" s="173">
        <v>544100</v>
      </c>
      <c r="F141" s="218">
        <v>3.5000000000000003E-2</v>
      </c>
      <c r="G141" s="195">
        <v>6565.69</v>
      </c>
      <c r="H141" s="235"/>
      <c r="I141" s="238"/>
      <c r="J141" s="235"/>
      <c r="K141" s="235"/>
      <c r="L141" s="238"/>
      <c r="M141" s="238"/>
      <c r="N141" s="238">
        <v>5772.21</v>
      </c>
      <c r="O141" s="238">
        <v>793.47999999999956</v>
      </c>
      <c r="P141" s="205">
        <v>550665.68999999994</v>
      </c>
      <c r="Q141" s="195">
        <v>2529709.6313000247</v>
      </c>
      <c r="R141" s="205"/>
      <c r="S141" s="205"/>
      <c r="T141" s="205"/>
      <c r="U141" s="214"/>
      <c r="V141" s="205"/>
      <c r="W141" s="214"/>
      <c r="X141" s="214">
        <v>1984816.1513000247</v>
      </c>
      <c r="Y141" s="214">
        <v>544893.48</v>
      </c>
    </row>
    <row r="142" spans="1:25" x14ac:dyDescent="0.25">
      <c r="A142" s="178">
        <v>103</v>
      </c>
      <c r="B142" s="172">
        <v>42854</v>
      </c>
      <c r="C142" s="216"/>
      <c r="D142" s="173">
        <v>0</v>
      </c>
      <c r="F142" s="218">
        <v>3.7100000000000001E-2</v>
      </c>
      <c r="G142" s="195">
        <v>7821.02</v>
      </c>
      <c r="H142" s="235"/>
      <c r="I142" s="238"/>
      <c r="J142" s="235"/>
      <c r="K142" s="235"/>
      <c r="L142" s="238"/>
      <c r="M142" s="238"/>
      <c r="N142" s="238">
        <v>6136.39</v>
      </c>
      <c r="O142" s="238">
        <v>1684.63</v>
      </c>
      <c r="P142" s="205">
        <v>7821.02</v>
      </c>
      <c r="Q142" s="195">
        <v>2537530.6513000247</v>
      </c>
      <c r="R142" s="205"/>
      <c r="S142" s="205"/>
      <c r="T142" s="205"/>
      <c r="U142" s="214"/>
      <c r="V142" s="205"/>
      <c r="W142" s="214"/>
      <c r="X142" s="214">
        <v>1990952.5413000246</v>
      </c>
      <c r="Y142" s="214">
        <v>546578.1100000001</v>
      </c>
    </row>
    <row r="143" spans="1:25" x14ac:dyDescent="0.25">
      <c r="A143" s="178">
        <v>104</v>
      </c>
      <c r="B143" s="172">
        <v>42885</v>
      </c>
      <c r="C143" s="216"/>
      <c r="D143" s="173">
        <v>0</v>
      </c>
      <c r="F143" s="218">
        <v>3.7100000000000001E-2</v>
      </c>
      <c r="G143" s="195">
        <v>7845.2</v>
      </c>
      <c r="H143" s="235"/>
      <c r="I143" s="238"/>
      <c r="J143" s="235"/>
      <c r="K143" s="235"/>
      <c r="L143" s="238"/>
      <c r="M143" s="238"/>
      <c r="N143" s="238">
        <v>6155.36</v>
      </c>
      <c r="O143" s="238">
        <v>1689.8400000000001</v>
      </c>
      <c r="P143" s="205">
        <v>7845.2</v>
      </c>
      <c r="Q143" s="195">
        <v>2545375.8513000249</v>
      </c>
      <c r="R143" s="205"/>
      <c r="S143" s="205"/>
      <c r="T143" s="205"/>
      <c r="U143" s="214"/>
      <c r="V143" s="205"/>
      <c r="W143" s="214"/>
      <c r="X143" s="214">
        <v>1997107.9013000247</v>
      </c>
      <c r="Y143" s="214">
        <v>548267.95000000019</v>
      </c>
    </row>
    <row r="144" spans="1:25" x14ac:dyDescent="0.25">
      <c r="A144" s="178">
        <v>105</v>
      </c>
      <c r="B144" s="172">
        <v>42916</v>
      </c>
      <c r="C144" s="216"/>
      <c r="D144" s="173">
        <v>0</v>
      </c>
      <c r="F144" s="218">
        <v>3.7100000000000001E-2</v>
      </c>
      <c r="G144" s="195">
        <v>7869.45</v>
      </c>
      <c r="H144" s="235"/>
      <c r="I144" s="238"/>
      <c r="J144" s="235"/>
      <c r="K144" s="235"/>
      <c r="L144" s="238"/>
      <c r="M144" s="238"/>
      <c r="N144" s="238">
        <v>6174.39</v>
      </c>
      <c r="O144" s="238">
        <v>1695.0599999999995</v>
      </c>
      <c r="P144" s="205">
        <v>7869.45</v>
      </c>
      <c r="Q144" s="195">
        <v>2553245.3013000251</v>
      </c>
      <c r="R144" s="205"/>
      <c r="S144" s="205"/>
      <c r="T144" s="205"/>
      <c r="U144" s="214"/>
      <c r="V144" s="205"/>
      <c r="W144" s="214"/>
      <c r="X144" s="214">
        <v>2003282.2913000246</v>
      </c>
      <c r="Y144" s="214">
        <v>549963.01000000047</v>
      </c>
    </row>
    <row r="145" spans="1:25" x14ac:dyDescent="0.25">
      <c r="A145" s="178">
        <v>106</v>
      </c>
      <c r="B145" s="172">
        <v>42947</v>
      </c>
      <c r="C145" s="215" t="s">
        <v>163</v>
      </c>
      <c r="D145" s="173">
        <v>538367</v>
      </c>
      <c r="E145" s="200">
        <v>-1.18</v>
      </c>
      <c r="F145" s="218">
        <v>3.9600000000000003E-2</v>
      </c>
      <c r="G145" s="195">
        <v>9314.01</v>
      </c>
      <c r="H145" s="235"/>
      <c r="I145" s="238"/>
      <c r="J145" s="235"/>
      <c r="K145" s="235"/>
      <c r="L145" s="238"/>
      <c r="M145" s="238"/>
      <c r="N145" s="238">
        <v>6610.83</v>
      </c>
      <c r="O145" s="238">
        <v>2703.1800000000003</v>
      </c>
      <c r="P145" s="205">
        <v>547679.82999999996</v>
      </c>
      <c r="Q145" s="195">
        <v>3100925.1313000252</v>
      </c>
      <c r="R145" s="205"/>
      <c r="S145" s="205"/>
      <c r="T145" s="205"/>
      <c r="U145" s="214"/>
      <c r="V145" s="205"/>
      <c r="W145" s="214"/>
      <c r="X145" s="214">
        <v>2009893.1213000247</v>
      </c>
      <c r="Y145" s="214">
        <v>1091032.0100000005</v>
      </c>
    </row>
    <row r="146" spans="1:25" x14ac:dyDescent="0.25">
      <c r="A146" s="178">
        <v>107</v>
      </c>
      <c r="B146" s="172">
        <v>42978</v>
      </c>
      <c r="C146" s="216"/>
      <c r="D146" s="214">
        <v>0</v>
      </c>
      <c r="F146" s="218">
        <v>3.9600000000000003E-2</v>
      </c>
      <c r="G146" s="195">
        <v>10233.049999999999</v>
      </c>
      <c r="H146" s="235"/>
      <c r="I146" s="238"/>
      <c r="J146" s="235"/>
      <c r="K146" s="235"/>
      <c r="L146" s="238"/>
      <c r="M146" s="238"/>
      <c r="N146" s="238">
        <v>6632.65</v>
      </c>
      <c r="O146" s="238">
        <v>3600.3999999999996</v>
      </c>
      <c r="P146" s="205">
        <v>10233.049999999999</v>
      </c>
      <c r="Q146" s="195">
        <v>3111158.181300025</v>
      </c>
      <c r="R146" s="205"/>
      <c r="S146" s="205"/>
      <c r="T146" s="205"/>
      <c r="U146" s="214"/>
      <c r="V146" s="205"/>
      <c r="W146" s="214"/>
      <c r="X146" s="214">
        <v>2016525.7713000246</v>
      </c>
      <c r="Y146" s="214">
        <v>1094632.4100000004</v>
      </c>
    </row>
    <row r="147" spans="1:25" x14ac:dyDescent="0.25">
      <c r="A147" s="178">
        <v>108</v>
      </c>
      <c r="B147" s="172">
        <v>43007</v>
      </c>
      <c r="C147" s="216"/>
      <c r="D147" s="173"/>
      <c r="F147" s="218">
        <v>3.9600000000000003E-2</v>
      </c>
      <c r="G147" s="195">
        <v>10266.82</v>
      </c>
      <c r="H147" s="235"/>
      <c r="I147" s="238"/>
      <c r="J147" s="235"/>
      <c r="K147" s="235"/>
      <c r="L147" s="238"/>
      <c r="M147" s="238"/>
      <c r="N147" s="238">
        <v>6654.54</v>
      </c>
      <c r="O147" s="238">
        <v>3612.2799999999997</v>
      </c>
      <c r="P147" s="205">
        <v>10266.82</v>
      </c>
      <c r="Q147" s="195">
        <v>3121425.0013000248</v>
      </c>
      <c r="R147" s="205"/>
      <c r="S147" s="205"/>
      <c r="T147" s="205"/>
      <c r="U147" s="214"/>
      <c r="V147" s="205"/>
      <c r="W147" s="214"/>
      <c r="X147" s="214">
        <v>2023180.3113000246</v>
      </c>
      <c r="Y147" s="214">
        <v>1098244.6900000002</v>
      </c>
    </row>
    <row r="148" spans="1:25" x14ac:dyDescent="0.25">
      <c r="A148" s="178">
        <v>109</v>
      </c>
      <c r="B148" s="172">
        <v>43038</v>
      </c>
      <c r="C148" s="216"/>
      <c r="D148" s="173"/>
      <c r="F148" s="218">
        <v>3.9600000000000003E-2</v>
      </c>
      <c r="G148" s="195">
        <v>10300.700000000001</v>
      </c>
      <c r="H148" s="235"/>
      <c r="I148" s="238"/>
      <c r="J148" s="235"/>
      <c r="K148" s="235"/>
      <c r="L148" s="238"/>
      <c r="M148" s="238"/>
      <c r="N148" s="238">
        <v>6676.5</v>
      </c>
      <c r="O148" s="238">
        <v>3624.2000000000007</v>
      </c>
      <c r="P148" s="205">
        <v>10300.700000000001</v>
      </c>
      <c r="Q148" s="195">
        <v>3131725.701300025</v>
      </c>
      <c r="R148" s="205"/>
      <c r="S148" s="205"/>
      <c r="T148" s="205"/>
      <c r="U148" s="214"/>
      <c r="V148" s="205"/>
      <c r="W148" s="214"/>
      <c r="X148" s="214">
        <v>2029856.8113000246</v>
      </c>
      <c r="Y148" s="214">
        <v>1101868.8900000004</v>
      </c>
    </row>
    <row r="149" spans="1:25" x14ac:dyDescent="0.25">
      <c r="A149" s="178">
        <v>110</v>
      </c>
      <c r="D149" s="173"/>
      <c r="F149" s="218"/>
      <c r="G149" s="195"/>
      <c r="H149" s="235"/>
      <c r="I149" s="238"/>
      <c r="J149" s="235"/>
      <c r="K149" s="235"/>
      <c r="L149" s="238"/>
      <c r="M149" s="238"/>
      <c r="N149" s="238"/>
      <c r="O149" s="238"/>
      <c r="P149" s="205"/>
      <c r="Q149" s="195"/>
      <c r="R149" s="205"/>
      <c r="S149" s="205"/>
      <c r="T149" s="205"/>
      <c r="U149" s="214"/>
      <c r="V149" s="205"/>
      <c r="W149" s="214"/>
      <c r="X149" s="214"/>
    </row>
    <row r="150" spans="1:25" x14ac:dyDescent="0.25">
      <c r="A150" s="178">
        <v>111</v>
      </c>
      <c r="B150" s="223" t="s">
        <v>164</v>
      </c>
      <c r="D150" s="173"/>
      <c r="F150" s="239"/>
      <c r="G150" s="193"/>
      <c r="H150" s="235"/>
      <c r="I150" s="235"/>
      <c r="J150" s="235"/>
      <c r="K150" s="235"/>
      <c r="L150" s="235"/>
      <c r="M150" s="235"/>
      <c r="N150" s="235"/>
      <c r="O150" s="235"/>
      <c r="P150" s="185"/>
      <c r="Q150" s="193"/>
    </row>
    <row r="151" spans="1:25" x14ac:dyDescent="0.25">
      <c r="A151" s="178">
        <v>112</v>
      </c>
      <c r="F151" s="247"/>
      <c r="H151" s="248"/>
      <c r="I151" s="248"/>
      <c r="J151" s="248"/>
      <c r="K151" s="248"/>
      <c r="L151" s="248"/>
      <c r="M151" s="248"/>
      <c r="N151" s="235"/>
      <c r="O151" s="235"/>
      <c r="Q151" s="200"/>
    </row>
    <row r="152" spans="1:25" x14ac:dyDescent="0.25">
      <c r="A152" s="178">
        <v>113</v>
      </c>
      <c r="B152" s="224" t="s">
        <v>165</v>
      </c>
      <c r="F152" s="247"/>
      <c r="H152" s="248"/>
      <c r="I152" s="248"/>
      <c r="J152" s="248"/>
      <c r="K152" s="248"/>
      <c r="L152" s="248"/>
      <c r="M152" s="248"/>
      <c r="N152" s="235"/>
      <c r="O152" s="235"/>
      <c r="Q152" s="200"/>
    </row>
    <row r="153" spans="1:25" x14ac:dyDescent="0.25">
      <c r="A153" s="178">
        <v>114</v>
      </c>
      <c r="B153" s="184" t="s">
        <v>167</v>
      </c>
      <c r="F153" s="247"/>
      <c r="H153" s="248"/>
      <c r="I153" s="248"/>
      <c r="J153" s="248"/>
      <c r="K153" s="248"/>
      <c r="L153" s="248"/>
      <c r="M153" s="248"/>
      <c r="N153" s="235"/>
      <c r="O153" s="235"/>
    </row>
    <row r="154" spans="1:25" x14ac:dyDescent="0.25">
      <c r="A154" s="178">
        <v>115</v>
      </c>
      <c r="B154" s="225" t="s">
        <v>166</v>
      </c>
      <c r="F154" s="247"/>
      <c r="H154" s="248"/>
      <c r="I154" s="248"/>
      <c r="J154" s="248"/>
      <c r="K154" s="248"/>
      <c r="L154" s="248"/>
      <c r="M154" s="248"/>
      <c r="N154" s="235"/>
      <c r="O154" s="235"/>
    </row>
    <row r="155" spans="1:25" x14ac:dyDescent="0.25">
      <c r="A155" s="178">
        <v>116</v>
      </c>
      <c r="B155" s="226" t="s">
        <v>168</v>
      </c>
      <c r="F155" s="247"/>
      <c r="H155" s="248"/>
      <c r="I155" s="248"/>
      <c r="J155" s="248"/>
      <c r="K155" s="248"/>
      <c r="L155" s="248"/>
      <c r="M155" s="248"/>
      <c r="N155" s="235"/>
      <c r="O155" s="235"/>
    </row>
    <row r="156" spans="1:25" x14ac:dyDescent="0.25">
      <c r="F156" s="247"/>
      <c r="H156" s="248"/>
      <c r="I156" s="248"/>
      <c r="J156" s="248"/>
      <c r="K156" s="248"/>
      <c r="L156" s="248"/>
      <c r="M156" s="248"/>
      <c r="N156" s="235"/>
      <c r="O156" s="235"/>
    </row>
  </sheetData>
  <pageMargins left="0.7" right="0.7" top="0.75" bottom="0.75" header="0.3" footer="0.3"/>
  <pageSetup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showGridLines="0" zoomScaleNormal="100" workbookViewId="0">
      <selection activeCell="H1" sqref="H1:I2"/>
    </sheetView>
  </sheetViews>
  <sheetFormatPr defaultColWidth="7.88671875" defaultRowHeight="13.2" x14ac:dyDescent="0.25"/>
  <cols>
    <col min="1" max="1" width="4" style="171" customWidth="1"/>
    <col min="2" max="2" width="13.44140625" style="172" customWidth="1"/>
    <col min="3" max="3" width="12.33203125" style="172" customWidth="1"/>
    <col min="4" max="9" width="14.44140625" style="173" customWidth="1"/>
    <col min="10" max="10" width="13.44140625" style="172" customWidth="1"/>
    <col min="11" max="11" width="13.44140625" style="172" hidden="1" customWidth="1"/>
    <col min="12" max="12" width="13.5546875" style="172" customWidth="1"/>
    <col min="13" max="20" width="13.44140625" style="172" customWidth="1"/>
    <col min="21" max="16384" width="7.88671875" style="172"/>
  </cols>
  <sheetData>
    <row r="1" spans="1:10" x14ac:dyDescent="0.25">
      <c r="B1" s="172" t="s">
        <v>132</v>
      </c>
      <c r="D1" s="173" t="s">
        <v>133</v>
      </c>
      <c r="H1" s="2" t="s">
        <v>201</v>
      </c>
      <c r="I1" s="2"/>
    </row>
    <row r="2" spans="1:10" x14ac:dyDescent="0.25">
      <c r="B2" s="172" t="s">
        <v>134</v>
      </c>
      <c r="D2" s="173" t="s">
        <v>81</v>
      </c>
      <c r="H2" s="2" t="s">
        <v>202</v>
      </c>
      <c r="I2" s="2"/>
    </row>
    <row r="3" spans="1:10" x14ac:dyDescent="0.25">
      <c r="B3" s="172" t="s">
        <v>135</v>
      </c>
      <c r="D3" s="174" t="s">
        <v>174</v>
      </c>
    </row>
    <row r="4" spans="1:10" x14ac:dyDescent="0.25">
      <c r="B4" s="172" t="s">
        <v>137</v>
      </c>
      <c r="D4" s="175">
        <v>186316</v>
      </c>
    </row>
    <row r="5" spans="1:10" x14ac:dyDescent="0.25">
      <c r="D5" s="176" t="s">
        <v>139</v>
      </c>
    </row>
    <row r="6" spans="1:10" x14ac:dyDescent="0.25">
      <c r="D6" s="176" t="s">
        <v>140</v>
      </c>
    </row>
    <row r="8" spans="1:10" x14ac:dyDescent="0.25">
      <c r="A8" s="178">
        <v>1</v>
      </c>
      <c r="B8" s="172" t="s">
        <v>141</v>
      </c>
      <c r="G8" s="179"/>
    </row>
    <row r="9" spans="1:10" x14ac:dyDescent="0.25">
      <c r="A9" s="178">
        <v>2</v>
      </c>
      <c r="G9" s="179"/>
    </row>
    <row r="10" spans="1:10" x14ac:dyDescent="0.25">
      <c r="A10" s="178">
        <v>3</v>
      </c>
      <c r="B10" s="181"/>
      <c r="C10" s="181"/>
      <c r="D10" s="179"/>
      <c r="E10" s="179"/>
      <c r="F10" s="179"/>
      <c r="G10" s="179"/>
      <c r="H10" s="179"/>
      <c r="I10" s="179"/>
    </row>
    <row r="11" spans="1:10" x14ac:dyDescent="0.25">
      <c r="A11" s="178">
        <v>4</v>
      </c>
      <c r="B11" s="182" t="s">
        <v>143</v>
      </c>
      <c r="C11" s="182" t="s">
        <v>144</v>
      </c>
      <c r="D11" s="183" t="s">
        <v>125</v>
      </c>
      <c r="E11" s="183" t="s">
        <v>146</v>
      </c>
      <c r="F11" s="183" t="s">
        <v>175</v>
      </c>
      <c r="G11" s="183" t="s">
        <v>115</v>
      </c>
      <c r="H11" s="183" t="s">
        <v>124</v>
      </c>
      <c r="I11" s="183" t="s">
        <v>118</v>
      </c>
    </row>
    <row r="12" spans="1:10" x14ac:dyDescent="0.25">
      <c r="A12" s="178">
        <v>5</v>
      </c>
      <c r="B12" s="181" t="s">
        <v>147</v>
      </c>
      <c r="C12" s="181" t="s">
        <v>148</v>
      </c>
      <c r="D12" s="179" t="s">
        <v>149</v>
      </c>
      <c r="E12" s="179" t="s">
        <v>150</v>
      </c>
      <c r="F12" s="179" t="s">
        <v>151</v>
      </c>
      <c r="G12" s="179" t="s">
        <v>152</v>
      </c>
      <c r="H12" s="179" t="s">
        <v>156</v>
      </c>
      <c r="I12" s="179" t="s">
        <v>176</v>
      </c>
      <c r="J12" s="181"/>
    </row>
    <row r="13" spans="1:10" x14ac:dyDescent="0.25">
      <c r="A13" s="178">
        <v>6</v>
      </c>
      <c r="G13" s="179"/>
    </row>
    <row r="14" spans="1:10" x14ac:dyDescent="0.25">
      <c r="A14" s="178">
        <v>7</v>
      </c>
      <c r="B14" s="184" t="s">
        <v>161</v>
      </c>
    </row>
    <row r="15" spans="1:10" x14ac:dyDescent="0.25">
      <c r="A15" s="178">
        <v>8</v>
      </c>
      <c r="B15" s="186">
        <v>39021</v>
      </c>
      <c r="G15" s="187"/>
      <c r="I15" s="173">
        <v>-13030.91</v>
      </c>
    </row>
    <row r="16" spans="1:10" x14ac:dyDescent="0.25">
      <c r="A16" s="178">
        <v>9</v>
      </c>
      <c r="B16" s="186">
        <v>39051</v>
      </c>
      <c r="D16" s="173">
        <v>-9965.43</v>
      </c>
      <c r="G16" s="187">
        <v>-227.71</v>
      </c>
      <c r="H16" s="173">
        <v>-10193.14</v>
      </c>
      <c r="I16" s="187">
        <v>-23224.05</v>
      </c>
    </row>
    <row r="17" spans="1:10" x14ac:dyDescent="0.25">
      <c r="A17" s="178">
        <v>10</v>
      </c>
      <c r="B17" s="186">
        <v>39082</v>
      </c>
      <c r="D17" s="173">
        <v>-16560.62</v>
      </c>
      <c r="G17" s="187">
        <v>-203.2</v>
      </c>
      <c r="H17" s="173">
        <v>-16763.82</v>
      </c>
      <c r="I17" s="187">
        <v>-39987.869999999995</v>
      </c>
    </row>
    <row r="18" spans="1:10" x14ac:dyDescent="0.25">
      <c r="A18" s="178">
        <v>11</v>
      </c>
      <c r="B18" s="186">
        <v>39113</v>
      </c>
      <c r="D18" s="173">
        <v>-21812.880000000001</v>
      </c>
      <c r="G18" s="187">
        <v>-328.27</v>
      </c>
      <c r="H18" s="173">
        <v>-22141.15</v>
      </c>
      <c r="I18" s="187">
        <v>-62129.02</v>
      </c>
    </row>
    <row r="19" spans="1:10" x14ac:dyDescent="0.25">
      <c r="A19" s="178">
        <v>12</v>
      </c>
      <c r="B19" s="186">
        <v>39141</v>
      </c>
      <c r="D19" s="173">
        <v>-19555.72</v>
      </c>
      <c r="G19" s="187">
        <v>-489.57</v>
      </c>
      <c r="H19" s="173">
        <v>-20045.29</v>
      </c>
      <c r="I19" s="187">
        <v>-82174.31</v>
      </c>
    </row>
    <row r="20" spans="1:10" x14ac:dyDescent="0.25">
      <c r="A20" s="178">
        <v>13</v>
      </c>
      <c r="B20" s="186">
        <v>39172</v>
      </c>
      <c r="D20" s="173">
        <v>-14293.31</v>
      </c>
      <c r="G20" s="187">
        <v>-608.13</v>
      </c>
      <c r="H20" s="173">
        <v>-14901.439999999999</v>
      </c>
      <c r="I20" s="187">
        <v>-97075.75</v>
      </c>
    </row>
    <row r="21" spans="1:10" x14ac:dyDescent="0.25">
      <c r="A21" s="178">
        <v>14</v>
      </c>
      <c r="B21" s="186">
        <v>39202</v>
      </c>
      <c r="D21" s="173">
        <v>-10069.36</v>
      </c>
      <c r="G21" s="187">
        <v>-695.2</v>
      </c>
      <c r="H21" s="173">
        <v>-10764.560000000001</v>
      </c>
      <c r="I21" s="187">
        <v>-107840.31</v>
      </c>
    </row>
    <row r="22" spans="1:10" x14ac:dyDescent="0.25">
      <c r="A22" s="178">
        <v>15</v>
      </c>
      <c r="B22" s="186">
        <v>39233</v>
      </c>
      <c r="D22" s="173">
        <v>-7689.33</v>
      </c>
      <c r="G22" s="187">
        <v>-760.39</v>
      </c>
      <c r="H22" s="173">
        <v>-8449.7199999999993</v>
      </c>
      <c r="I22" s="187">
        <v>-116290.03</v>
      </c>
    </row>
    <row r="23" spans="1:10" x14ac:dyDescent="0.25">
      <c r="A23" s="178">
        <v>16</v>
      </c>
      <c r="B23" s="186">
        <v>39263</v>
      </c>
      <c r="D23" s="173">
        <v>-5206.83</v>
      </c>
      <c r="G23" s="187">
        <v>-831.64</v>
      </c>
      <c r="H23" s="173">
        <v>-6038.47</v>
      </c>
      <c r="I23" s="187">
        <v>-122328.5</v>
      </c>
    </row>
    <row r="24" spans="1:10" x14ac:dyDescent="0.25">
      <c r="A24" s="178">
        <v>17</v>
      </c>
      <c r="B24" s="186">
        <v>39294</v>
      </c>
      <c r="C24" s="181"/>
      <c r="D24" s="173">
        <v>-4231.8</v>
      </c>
      <c r="G24" s="187">
        <v>-855.56</v>
      </c>
      <c r="H24" s="173">
        <v>-5087.3600000000006</v>
      </c>
      <c r="I24" s="187">
        <v>-127415.86</v>
      </c>
    </row>
    <row r="25" spans="1:10" x14ac:dyDescent="0.25">
      <c r="A25" s="178">
        <v>18</v>
      </c>
      <c r="B25" s="186">
        <v>39324</v>
      </c>
      <c r="C25" s="181"/>
      <c r="D25" s="173">
        <v>-3873.64</v>
      </c>
      <c r="G25" s="187">
        <v>-889.3</v>
      </c>
      <c r="H25" s="173">
        <v>-4762.9399999999996</v>
      </c>
      <c r="I25" s="187">
        <v>-132178.79999999999</v>
      </c>
    </row>
    <row r="26" spans="1:10" x14ac:dyDescent="0.25">
      <c r="A26" s="178">
        <v>19</v>
      </c>
      <c r="B26" s="186">
        <v>39354</v>
      </c>
      <c r="C26" s="181"/>
      <c r="D26" s="173">
        <v>-4241.1899999999996</v>
      </c>
      <c r="G26" s="187">
        <v>-923.31</v>
      </c>
      <c r="H26" s="173">
        <v>-5164.5</v>
      </c>
      <c r="I26" s="187">
        <v>-137343.29999999999</v>
      </c>
    </row>
    <row r="27" spans="1:10" x14ac:dyDescent="0.25">
      <c r="A27" s="178">
        <v>20</v>
      </c>
      <c r="B27" s="186">
        <v>39385</v>
      </c>
      <c r="C27" s="181"/>
      <c r="D27" s="185">
        <v>-6718.68</v>
      </c>
      <c r="E27" s="185"/>
      <c r="F27" s="185"/>
      <c r="G27" s="193">
        <v>-967.33</v>
      </c>
      <c r="H27" s="185">
        <v>-7686.01</v>
      </c>
      <c r="I27" s="187">
        <v>-145029.31</v>
      </c>
    </row>
    <row r="28" spans="1:10" x14ac:dyDescent="0.25">
      <c r="A28" s="178">
        <v>21</v>
      </c>
      <c r="B28" s="186">
        <v>39415</v>
      </c>
      <c r="C28" s="172" t="s">
        <v>177</v>
      </c>
      <c r="D28" s="185">
        <v>-5438.45</v>
      </c>
      <c r="E28" s="251">
        <v>229121.62999999998</v>
      </c>
      <c r="F28" s="251"/>
      <c r="G28" s="193">
        <v>559.44000000000005</v>
      </c>
      <c r="H28" s="185">
        <v>224242.61999999997</v>
      </c>
      <c r="I28" s="187">
        <v>79213.309999999969</v>
      </c>
      <c r="J28" s="173"/>
    </row>
    <row r="29" spans="1:10" x14ac:dyDescent="0.25">
      <c r="A29" s="178">
        <v>22</v>
      </c>
      <c r="B29" s="186"/>
      <c r="C29" s="172" t="s">
        <v>178</v>
      </c>
      <c r="D29" s="185">
        <v>-2495.64</v>
      </c>
      <c r="E29" s="251"/>
      <c r="F29" s="251"/>
      <c r="G29" s="193">
        <v>-8.58</v>
      </c>
      <c r="H29" s="185">
        <v>-2504.2199999999998</v>
      </c>
      <c r="I29" s="187">
        <v>76709.089999999967</v>
      </c>
    </row>
    <row r="30" spans="1:10" x14ac:dyDescent="0.25">
      <c r="A30" s="178">
        <v>23</v>
      </c>
      <c r="B30" s="186">
        <v>39446</v>
      </c>
      <c r="D30" s="185">
        <v>-7384.94</v>
      </c>
      <c r="E30" s="185"/>
      <c r="F30" s="185"/>
      <c r="G30" s="187">
        <v>501.99</v>
      </c>
      <c r="H30" s="185">
        <v>-6882.95</v>
      </c>
      <c r="I30" s="187">
        <v>69826.13999999997</v>
      </c>
    </row>
    <row r="31" spans="1:10" x14ac:dyDescent="0.25">
      <c r="A31" s="178">
        <v>24</v>
      </c>
      <c r="B31" s="186">
        <v>39477</v>
      </c>
      <c r="D31" s="173">
        <v>-8916.48</v>
      </c>
      <c r="G31" s="193">
        <v>422.71</v>
      </c>
      <c r="H31" s="185">
        <v>-8493.77</v>
      </c>
      <c r="I31" s="187">
        <v>61332.369999999966</v>
      </c>
    </row>
    <row r="32" spans="1:10" x14ac:dyDescent="0.25">
      <c r="A32" s="178">
        <v>25</v>
      </c>
      <c r="B32" s="186">
        <v>39506</v>
      </c>
      <c r="D32" s="173">
        <v>-8434.6</v>
      </c>
      <c r="G32" s="193">
        <v>369.34</v>
      </c>
      <c r="H32" s="185">
        <v>-8065.26</v>
      </c>
      <c r="I32" s="187">
        <v>53267.109999999964</v>
      </c>
    </row>
    <row r="33" spans="1:9" x14ac:dyDescent="0.25">
      <c r="A33" s="178">
        <v>26</v>
      </c>
      <c r="B33" s="186">
        <v>39537</v>
      </c>
      <c r="D33" s="173">
        <v>-6175.15</v>
      </c>
      <c r="G33" s="193">
        <v>324.49</v>
      </c>
      <c r="H33" s="185">
        <v>-5850.66</v>
      </c>
      <c r="I33" s="187">
        <v>47416.449999999968</v>
      </c>
    </row>
    <row r="34" spans="1:9" x14ac:dyDescent="0.25">
      <c r="A34" s="178">
        <v>27</v>
      </c>
      <c r="B34" s="186">
        <v>39567</v>
      </c>
      <c r="D34" s="173">
        <v>-6283.12</v>
      </c>
      <c r="G34" s="193">
        <v>249.78</v>
      </c>
      <c r="H34" s="185">
        <v>-6033.34</v>
      </c>
      <c r="I34" s="187">
        <v>41383.109999999971</v>
      </c>
    </row>
    <row r="35" spans="1:9" x14ac:dyDescent="0.25">
      <c r="A35" s="178">
        <v>28</v>
      </c>
      <c r="B35" s="186">
        <v>39598</v>
      </c>
      <c r="D35" s="173">
        <v>-4255.4799999999996</v>
      </c>
      <c r="G35" s="193">
        <v>221.47</v>
      </c>
      <c r="H35" s="185">
        <v>-4034.0099999999998</v>
      </c>
      <c r="I35" s="187">
        <v>37349.099999999969</v>
      </c>
    </row>
    <row r="36" spans="1:9" x14ac:dyDescent="0.25">
      <c r="A36" s="178">
        <v>29</v>
      </c>
      <c r="B36" s="186">
        <v>39628</v>
      </c>
      <c r="D36" s="173">
        <v>-2883.88</v>
      </c>
      <c r="G36" s="193">
        <v>202.58</v>
      </c>
      <c r="H36" s="185">
        <v>-2681.3</v>
      </c>
      <c r="I36" s="187">
        <v>34667.799999999967</v>
      </c>
    </row>
    <row r="37" spans="1:9" x14ac:dyDescent="0.25">
      <c r="A37" s="178">
        <v>30</v>
      </c>
      <c r="B37" s="186">
        <v>39659</v>
      </c>
      <c r="D37" s="173">
        <v>-2194.9</v>
      </c>
      <c r="G37" s="193">
        <v>148.27000000000001</v>
      </c>
      <c r="H37" s="185">
        <v>-2046.63</v>
      </c>
      <c r="I37" s="187">
        <v>32621.169999999966</v>
      </c>
    </row>
    <row r="38" spans="1:9" x14ac:dyDescent="0.25">
      <c r="A38" s="178">
        <v>31</v>
      </c>
      <c r="B38" s="186">
        <v>39689</v>
      </c>
      <c r="D38" s="173">
        <v>-1860.51</v>
      </c>
      <c r="G38" s="193">
        <v>139.97</v>
      </c>
      <c r="H38" s="185">
        <v>-1720.54</v>
      </c>
      <c r="I38" s="187">
        <v>30900.629999999965</v>
      </c>
    </row>
    <row r="39" spans="1:9" x14ac:dyDescent="0.25">
      <c r="A39" s="178">
        <v>32</v>
      </c>
      <c r="B39" s="186">
        <v>39719</v>
      </c>
      <c r="D39" s="173">
        <v>-1951.36</v>
      </c>
      <c r="G39" s="193">
        <v>132.16999999999999</v>
      </c>
      <c r="H39" s="185">
        <v>-1819.1899999999998</v>
      </c>
      <c r="I39" s="187">
        <v>29081.439999999966</v>
      </c>
    </row>
    <row r="40" spans="1:9" x14ac:dyDescent="0.25">
      <c r="A40" s="178">
        <v>33</v>
      </c>
      <c r="B40" s="186">
        <v>39750</v>
      </c>
      <c r="D40" s="173">
        <v>-2595.63</v>
      </c>
      <c r="G40" s="193">
        <v>115.77</v>
      </c>
      <c r="H40" s="185">
        <v>-2479.86</v>
      </c>
      <c r="I40" s="187">
        <v>26601.579999999965</v>
      </c>
    </row>
    <row r="41" spans="1:9" x14ac:dyDescent="0.25">
      <c r="A41" s="178">
        <v>34</v>
      </c>
      <c r="B41" s="186">
        <v>39780</v>
      </c>
      <c r="D41" s="173">
        <v>-8654.91</v>
      </c>
      <c r="E41" s="173">
        <v>174725.40000000002</v>
      </c>
      <c r="G41" s="193">
        <v>820.83</v>
      </c>
      <c r="H41" s="185">
        <v>166891.32</v>
      </c>
      <c r="I41" s="187">
        <v>193492.89999999997</v>
      </c>
    </row>
    <row r="42" spans="1:9" x14ac:dyDescent="0.25">
      <c r="A42" s="178">
        <v>35</v>
      </c>
      <c r="B42" s="186">
        <v>39811</v>
      </c>
      <c r="D42" s="173">
        <v>-22381</v>
      </c>
      <c r="G42" s="193">
        <v>759.59</v>
      </c>
      <c r="H42" s="185">
        <v>-21621.41</v>
      </c>
      <c r="I42" s="187">
        <v>171871.48999999996</v>
      </c>
    </row>
    <row r="43" spans="1:9" x14ac:dyDescent="0.25">
      <c r="A43" s="178">
        <v>36</v>
      </c>
      <c r="B43" s="186">
        <v>39842</v>
      </c>
      <c r="D43" s="173">
        <v>-31654</v>
      </c>
      <c r="G43" s="193">
        <v>587.77</v>
      </c>
      <c r="H43" s="185">
        <v>-31066.23</v>
      </c>
      <c r="I43" s="187">
        <v>140805.25999999995</v>
      </c>
    </row>
    <row r="44" spans="1:9" x14ac:dyDescent="0.25">
      <c r="A44" s="178">
        <v>37</v>
      </c>
      <c r="B44" s="186">
        <v>39870</v>
      </c>
      <c r="D44" s="173">
        <v>-27760.19</v>
      </c>
      <c r="G44" s="193">
        <v>478.08</v>
      </c>
      <c r="H44" s="185">
        <v>-27282.109999999997</v>
      </c>
      <c r="I44" s="187">
        <v>113523.14999999995</v>
      </c>
    </row>
    <row r="45" spans="1:9" x14ac:dyDescent="0.25">
      <c r="A45" s="178">
        <v>38</v>
      </c>
      <c r="B45" s="186">
        <v>39901</v>
      </c>
      <c r="D45" s="173">
        <v>-24931.21</v>
      </c>
      <c r="G45" s="193">
        <v>380.65</v>
      </c>
      <c r="H45" s="185">
        <v>-24550.559999999998</v>
      </c>
      <c r="I45" s="187">
        <v>88972.589999999953</v>
      </c>
    </row>
    <row r="46" spans="1:9" x14ac:dyDescent="0.25">
      <c r="A46" s="178">
        <v>39</v>
      </c>
      <c r="B46" s="186">
        <v>39931</v>
      </c>
      <c r="D46" s="173">
        <v>-18377</v>
      </c>
      <c r="G46" s="193">
        <v>224.06</v>
      </c>
      <c r="H46" s="185">
        <v>-18152.939999999999</v>
      </c>
      <c r="I46" s="187">
        <v>70819.649999999951</v>
      </c>
    </row>
    <row r="47" spans="1:9" x14ac:dyDescent="0.25">
      <c r="A47" s="178">
        <v>40</v>
      </c>
      <c r="B47" s="186">
        <v>39962</v>
      </c>
      <c r="D47" s="173">
        <v>-11707.03</v>
      </c>
      <c r="G47" s="193">
        <v>182.45</v>
      </c>
      <c r="H47" s="185">
        <v>-11524.58</v>
      </c>
      <c r="I47" s="187">
        <v>59295.069999999949</v>
      </c>
    </row>
    <row r="48" spans="1:9" x14ac:dyDescent="0.25">
      <c r="A48" s="178">
        <v>41</v>
      </c>
      <c r="B48" s="186">
        <v>39992</v>
      </c>
      <c r="D48" s="173">
        <v>-7334.12</v>
      </c>
      <c r="G48" s="193">
        <v>156.22</v>
      </c>
      <c r="H48" s="185">
        <v>-7177.9</v>
      </c>
      <c r="I48" s="187">
        <v>52117.169999999947</v>
      </c>
    </row>
    <row r="49" spans="1:11" x14ac:dyDescent="0.25">
      <c r="A49" s="178">
        <v>42</v>
      </c>
      <c r="B49" s="186">
        <v>40023</v>
      </c>
      <c r="D49" s="173">
        <v>-6029.48</v>
      </c>
      <c r="G49" s="193">
        <v>132.99</v>
      </c>
      <c r="H49" s="185">
        <v>-5896.49</v>
      </c>
      <c r="I49" s="187">
        <v>46220.679999999949</v>
      </c>
    </row>
    <row r="50" spans="1:11" x14ac:dyDescent="0.25">
      <c r="A50" s="178">
        <v>43</v>
      </c>
      <c r="B50" s="186">
        <v>40053</v>
      </c>
      <c r="D50" s="173">
        <v>-5655.84</v>
      </c>
      <c r="G50" s="193">
        <v>117.52</v>
      </c>
      <c r="H50" s="185">
        <v>-5538.32</v>
      </c>
      <c r="I50" s="187">
        <v>40682.35999999995</v>
      </c>
    </row>
    <row r="51" spans="1:11" x14ac:dyDescent="0.25">
      <c r="A51" s="178">
        <v>44</v>
      </c>
      <c r="B51" s="186">
        <v>40083</v>
      </c>
      <c r="D51" s="173">
        <v>-6051.15</v>
      </c>
      <c r="G51" s="193">
        <v>101.99</v>
      </c>
      <c r="H51" s="185">
        <v>-5949.16</v>
      </c>
      <c r="I51" s="187">
        <v>34733.199999999953</v>
      </c>
    </row>
    <row r="52" spans="1:11" x14ac:dyDescent="0.25">
      <c r="A52" s="178">
        <v>45</v>
      </c>
      <c r="B52" s="186">
        <v>40114</v>
      </c>
      <c r="D52" s="173">
        <v>-8449.0499999999993</v>
      </c>
      <c r="G52" s="193">
        <v>82.63</v>
      </c>
      <c r="H52" s="185">
        <v>-8366.42</v>
      </c>
      <c r="I52" s="187">
        <v>26366.779999999955</v>
      </c>
    </row>
    <row r="53" spans="1:11" x14ac:dyDescent="0.25">
      <c r="A53" s="178">
        <v>46</v>
      </c>
      <c r="B53" s="186">
        <v>40144</v>
      </c>
      <c r="D53" s="173">
        <v>-7292.06</v>
      </c>
      <c r="G53" s="193">
        <v>61.54</v>
      </c>
      <c r="H53" s="185">
        <v>-7230.52</v>
      </c>
      <c r="I53" s="187">
        <v>19136.259999999955</v>
      </c>
    </row>
    <row r="54" spans="1:11" x14ac:dyDescent="0.25">
      <c r="A54" s="178">
        <v>47</v>
      </c>
      <c r="B54" s="186">
        <v>40174</v>
      </c>
      <c r="G54" s="193"/>
      <c r="H54" s="185"/>
      <c r="I54" s="187"/>
    </row>
    <row r="55" spans="1:11" x14ac:dyDescent="0.25">
      <c r="A55" s="178">
        <v>48</v>
      </c>
      <c r="B55" s="186"/>
      <c r="C55" s="172" t="s">
        <v>178</v>
      </c>
      <c r="D55" s="173">
        <v>-3563.29</v>
      </c>
      <c r="E55" s="173">
        <v>60396.83</v>
      </c>
      <c r="G55" s="193">
        <v>158.75</v>
      </c>
      <c r="H55" s="185">
        <v>56992.29</v>
      </c>
      <c r="I55" s="187">
        <v>76128.549999999959</v>
      </c>
    </row>
    <row r="56" spans="1:11" x14ac:dyDescent="0.25">
      <c r="A56" s="178">
        <v>49</v>
      </c>
      <c r="B56" s="186">
        <v>40175</v>
      </c>
      <c r="D56" s="173">
        <v>-11781.02</v>
      </c>
      <c r="E56" s="173">
        <v>1200</v>
      </c>
      <c r="G56" s="193">
        <v>193.48</v>
      </c>
      <c r="H56" s="185">
        <v>-10387.540000000001</v>
      </c>
      <c r="I56" s="187">
        <v>65741.009999999951</v>
      </c>
    </row>
    <row r="57" spans="1:11" x14ac:dyDescent="0.25">
      <c r="A57" s="178">
        <v>50</v>
      </c>
      <c r="B57" s="186">
        <v>40206</v>
      </c>
      <c r="D57" s="173">
        <v>-13379.91</v>
      </c>
      <c r="G57" s="193">
        <v>159.93</v>
      </c>
      <c r="H57" s="185">
        <v>-13219.98</v>
      </c>
      <c r="I57" s="187">
        <v>52521.029999999955</v>
      </c>
    </row>
    <row r="58" spans="1:11" x14ac:dyDescent="0.25">
      <c r="A58" s="178">
        <v>51</v>
      </c>
      <c r="B58" s="186">
        <v>40235</v>
      </c>
      <c r="D58" s="173">
        <v>-9204.7800000000007</v>
      </c>
      <c r="G58" s="193">
        <v>129.78</v>
      </c>
      <c r="H58" s="185">
        <v>-9075</v>
      </c>
      <c r="I58" s="187">
        <v>43446.029999999955</v>
      </c>
    </row>
    <row r="59" spans="1:11" x14ac:dyDescent="0.25">
      <c r="A59" s="178">
        <v>52</v>
      </c>
      <c r="B59" s="186">
        <v>40266</v>
      </c>
      <c r="D59" s="173">
        <v>-7805.35</v>
      </c>
      <c r="G59" s="193">
        <v>107.1</v>
      </c>
      <c r="H59" s="185">
        <v>-7698.25</v>
      </c>
      <c r="I59" s="187">
        <v>35747.779999999955</v>
      </c>
    </row>
    <row r="60" spans="1:11" x14ac:dyDescent="0.25">
      <c r="A60" s="178">
        <v>53</v>
      </c>
      <c r="B60" s="186">
        <v>40296</v>
      </c>
      <c r="D60" s="173">
        <v>-7383.21</v>
      </c>
      <c r="G60" s="193">
        <v>86.82</v>
      </c>
      <c r="H60" s="185">
        <v>-7296.39</v>
      </c>
      <c r="I60" s="187">
        <v>28451.389999999956</v>
      </c>
    </row>
    <row r="61" spans="1:11" x14ac:dyDescent="0.25">
      <c r="A61" s="178">
        <v>54</v>
      </c>
      <c r="B61" s="186">
        <v>40327</v>
      </c>
      <c r="D61" s="173">
        <v>-5638.66</v>
      </c>
      <c r="G61" s="193">
        <v>69.42</v>
      </c>
      <c r="H61" s="185">
        <v>-5569.24</v>
      </c>
      <c r="I61" s="187">
        <v>22882.149999999958</v>
      </c>
    </row>
    <row r="62" spans="1:11" x14ac:dyDescent="0.25">
      <c r="A62" s="178">
        <v>55</v>
      </c>
      <c r="B62" s="186">
        <v>40357</v>
      </c>
      <c r="D62" s="173">
        <v>-4466.12</v>
      </c>
      <c r="G62" s="193">
        <v>55.92</v>
      </c>
      <c r="H62" s="185">
        <v>-4410.2</v>
      </c>
      <c r="I62" s="187">
        <v>18471.949999999957</v>
      </c>
    </row>
    <row r="63" spans="1:11" x14ac:dyDescent="0.25">
      <c r="A63" s="178">
        <v>56</v>
      </c>
      <c r="B63" s="186">
        <v>40388</v>
      </c>
      <c r="D63" s="173">
        <v>-3202.14</v>
      </c>
      <c r="G63" s="193">
        <v>45.69</v>
      </c>
      <c r="H63" s="185">
        <v>-3156.45</v>
      </c>
      <c r="I63" s="187">
        <v>15315.499999999956</v>
      </c>
      <c r="K63" s="252">
        <v>1</v>
      </c>
    </row>
    <row r="64" spans="1:11" x14ac:dyDescent="0.25">
      <c r="A64" s="178">
        <v>57</v>
      </c>
      <c r="B64" s="186">
        <v>40418</v>
      </c>
      <c r="D64" s="173">
        <v>-2618.2399999999998</v>
      </c>
      <c r="G64" s="193">
        <v>37.93</v>
      </c>
      <c r="H64" s="185">
        <v>-2580.31</v>
      </c>
      <c r="I64" s="187">
        <v>12735.189999999957</v>
      </c>
      <c r="K64" s="252">
        <v>8</v>
      </c>
    </row>
    <row r="65" spans="1:12" x14ac:dyDescent="0.25">
      <c r="A65" s="178">
        <v>58</v>
      </c>
      <c r="B65" s="186">
        <v>40448</v>
      </c>
      <c r="D65" s="173">
        <v>-2850.8599999999992</v>
      </c>
      <c r="G65" s="193">
        <v>30.63</v>
      </c>
      <c r="H65" s="185">
        <v>-2820.2299999999991</v>
      </c>
      <c r="I65" s="187">
        <v>9914.9599999999573</v>
      </c>
      <c r="K65" s="252">
        <v>15</v>
      </c>
    </row>
    <row r="66" spans="1:12" x14ac:dyDescent="0.25">
      <c r="A66" s="178">
        <v>59</v>
      </c>
      <c r="B66" s="186">
        <v>40479</v>
      </c>
      <c r="D66" s="173">
        <v>-3486.78</v>
      </c>
      <c r="G66" s="193">
        <v>22.13</v>
      </c>
      <c r="H66" s="185">
        <v>-3464.65</v>
      </c>
      <c r="I66" s="187">
        <v>6450.3099999999577</v>
      </c>
      <c r="K66" s="252">
        <v>22</v>
      </c>
    </row>
    <row r="67" spans="1:12" x14ac:dyDescent="0.25">
      <c r="A67" s="178">
        <v>60</v>
      </c>
      <c r="B67" s="186">
        <v>40509</v>
      </c>
      <c r="C67" s="172" t="s">
        <v>179</v>
      </c>
      <c r="D67" s="173">
        <v>-2899.69</v>
      </c>
      <c r="G67" s="193">
        <v>13.54</v>
      </c>
      <c r="H67" s="185">
        <v>-2886.15</v>
      </c>
      <c r="I67" s="187">
        <v>3564.1599999999576</v>
      </c>
    </row>
    <row r="68" spans="1:12" x14ac:dyDescent="0.25">
      <c r="A68" s="178">
        <v>61</v>
      </c>
      <c r="B68" s="186"/>
      <c r="C68" s="172" t="s">
        <v>183</v>
      </c>
      <c r="D68" s="173">
        <v>-33814.769999999997</v>
      </c>
      <c r="E68" s="173">
        <v>1596718.43</v>
      </c>
      <c r="G68" s="193">
        <v>-45.79</v>
      </c>
      <c r="H68" s="185">
        <v>1562857.8699999999</v>
      </c>
      <c r="I68" s="187">
        <v>1566422.0299999998</v>
      </c>
    </row>
    <row r="69" spans="1:12" x14ac:dyDescent="0.25">
      <c r="A69" s="178">
        <v>62</v>
      </c>
      <c r="B69" s="186">
        <v>40540</v>
      </c>
      <c r="D69" s="173">
        <v>-163693.14000000001</v>
      </c>
      <c r="G69" s="193">
        <v>4020.73</v>
      </c>
      <c r="H69" s="185">
        <v>-159672.41</v>
      </c>
      <c r="I69" s="187">
        <v>1406749.6199999999</v>
      </c>
    </row>
    <row r="70" spans="1:12" x14ac:dyDescent="0.25">
      <c r="A70" s="178">
        <v>63</v>
      </c>
      <c r="B70" s="186">
        <v>40571</v>
      </c>
      <c r="D70" s="173">
        <v>-193997.29</v>
      </c>
      <c r="F70" s="253">
        <v>3.2500000000000001E-2</v>
      </c>
      <c r="G70" s="193">
        <v>3547.24</v>
      </c>
      <c r="H70" s="185">
        <v>-190450.05000000002</v>
      </c>
      <c r="I70" s="187">
        <v>1216299.5699999998</v>
      </c>
      <c r="J70" s="254"/>
      <c r="K70" s="252"/>
    </row>
    <row r="71" spans="1:12" x14ac:dyDescent="0.25">
      <c r="A71" s="178">
        <v>64</v>
      </c>
      <c r="B71" s="186">
        <v>40600</v>
      </c>
      <c r="D71" s="173">
        <v>-153492.57999999999</v>
      </c>
      <c r="F71" s="253">
        <v>3.2500000000000001E-2</v>
      </c>
      <c r="G71" s="193">
        <v>3086.29</v>
      </c>
      <c r="H71" s="185">
        <v>-150406.28999999998</v>
      </c>
      <c r="I71" s="187">
        <v>1065893.2799999998</v>
      </c>
      <c r="J71" s="254"/>
    </row>
    <row r="72" spans="1:12" x14ac:dyDescent="0.25">
      <c r="A72" s="178">
        <v>65</v>
      </c>
      <c r="B72" s="186">
        <v>40631</v>
      </c>
      <c r="D72" s="173">
        <v>-159996.48000000001</v>
      </c>
      <c r="F72" s="253">
        <v>3.2500000000000001E-2</v>
      </c>
      <c r="G72" s="193">
        <v>2670.13</v>
      </c>
      <c r="H72" s="185">
        <v>-157326.35</v>
      </c>
      <c r="I72" s="187">
        <v>908566.92999999982</v>
      </c>
      <c r="J72" s="254"/>
    </row>
    <row r="73" spans="1:12" x14ac:dyDescent="0.25">
      <c r="A73" s="178">
        <v>66</v>
      </c>
      <c r="B73" s="186">
        <v>40661</v>
      </c>
      <c r="D73" s="173">
        <v>-117984.34</v>
      </c>
      <c r="F73" s="253">
        <v>3.2500000000000001E-2</v>
      </c>
      <c r="G73" s="193">
        <v>2300.9299999999998</v>
      </c>
      <c r="H73" s="185">
        <v>-115683.41</v>
      </c>
      <c r="I73" s="187">
        <v>792883.51999999979</v>
      </c>
      <c r="J73" s="254"/>
    </row>
    <row r="74" spans="1:12" x14ac:dyDescent="0.25">
      <c r="A74" s="178">
        <v>67</v>
      </c>
      <c r="B74" s="186">
        <v>40692</v>
      </c>
      <c r="D74" s="173">
        <v>-91358.51</v>
      </c>
      <c r="F74" s="253">
        <v>3.2500000000000001E-2</v>
      </c>
      <c r="G74" s="193">
        <v>2023.68</v>
      </c>
      <c r="H74" s="185">
        <v>-89334.83</v>
      </c>
      <c r="I74" s="187">
        <v>703548.68999999983</v>
      </c>
      <c r="J74" s="254"/>
    </row>
    <row r="75" spans="1:12" x14ac:dyDescent="0.25">
      <c r="A75" s="178">
        <v>68</v>
      </c>
      <c r="B75" s="186">
        <v>40722</v>
      </c>
      <c r="D75" s="173">
        <v>-56048.639999999999</v>
      </c>
      <c r="F75" s="253">
        <v>3.2500000000000001E-2</v>
      </c>
      <c r="G75" s="193">
        <v>1829.55</v>
      </c>
      <c r="H75" s="185">
        <v>-54219.09</v>
      </c>
      <c r="I75" s="187">
        <v>649329.59999999986</v>
      </c>
      <c r="J75" s="254"/>
    </row>
    <row r="76" spans="1:12" x14ac:dyDescent="0.25">
      <c r="A76" s="178">
        <v>69</v>
      </c>
      <c r="B76" s="186">
        <v>40753</v>
      </c>
      <c r="D76" s="173">
        <v>-37283.749999999993</v>
      </c>
      <c r="F76" s="253">
        <v>3.2500000000000001E-2</v>
      </c>
      <c r="G76" s="193">
        <v>1708.11</v>
      </c>
      <c r="H76" s="185">
        <v>-35575.639999999992</v>
      </c>
      <c r="I76" s="187">
        <v>613753.95999999985</v>
      </c>
      <c r="J76" s="254"/>
    </row>
    <row r="77" spans="1:12" x14ac:dyDescent="0.25">
      <c r="A77" s="178">
        <v>70</v>
      </c>
      <c r="B77" s="186">
        <v>40783</v>
      </c>
      <c r="D77" s="173">
        <v>-30394.639999999999</v>
      </c>
      <c r="F77" s="253">
        <v>3.2500000000000001E-2</v>
      </c>
      <c r="G77" s="193">
        <v>1621.09</v>
      </c>
      <c r="H77" s="185">
        <v>-28773.55</v>
      </c>
      <c r="I77" s="187">
        <v>584980.4099999998</v>
      </c>
      <c r="J77" s="254"/>
    </row>
    <row r="78" spans="1:12" x14ac:dyDescent="0.25">
      <c r="A78" s="178">
        <v>71</v>
      </c>
      <c r="B78" s="186">
        <v>40813</v>
      </c>
      <c r="D78" s="173">
        <v>-31586.74</v>
      </c>
      <c r="F78" s="253">
        <v>3.2500000000000001E-2</v>
      </c>
      <c r="G78" s="193">
        <v>1541.55</v>
      </c>
      <c r="H78" s="185">
        <v>-30045.190000000002</v>
      </c>
      <c r="I78" s="187">
        <v>554935.21999999974</v>
      </c>
      <c r="J78" s="254"/>
    </row>
    <row r="79" spans="1:12" x14ac:dyDescent="0.25">
      <c r="A79" s="178">
        <v>72</v>
      </c>
      <c r="B79" s="186">
        <v>40844</v>
      </c>
      <c r="D79" s="173">
        <v>-42391.76</v>
      </c>
      <c r="F79" s="253">
        <v>3.2500000000000001E-2</v>
      </c>
      <c r="G79" s="193">
        <v>1445.54</v>
      </c>
      <c r="H79" s="185">
        <v>-40946.22</v>
      </c>
      <c r="I79" s="187">
        <v>513988.99999999977</v>
      </c>
      <c r="J79" s="254"/>
    </row>
    <row r="80" spans="1:12" x14ac:dyDescent="0.25">
      <c r="A80" s="178">
        <v>73</v>
      </c>
      <c r="B80" s="186">
        <v>40874</v>
      </c>
      <c r="C80" s="172" t="s">
        <v>179</v>
      </c>
      <c r="D80" s="173">
        <v>-50646.140000000007</v>
      </c>
      <c r="F80" s="253">
        <v>3.2500000000000001E-2</v>
      </c>
      <c r="G80" s="193">
        <v>1323.47</v>
      </c>
      <c r="H80" s="185">
        <v>-49322.670000000006</v>
      </c>
      <c r="I80" s="187">
        <v>464666.32999999978</v>
      </c>
      <c r="J80" s="254"/>
      <c r="L80" s="200"/>
    </row>
    <row r="81" spans="1:10" x14ac:dyDescent="0.25">
      <c r="A81" s="178"/>
      <c r="B81" s="186"/>
      <c r="C81" s="172" t="s">
        <v>183</v>
      </c>
      <c r="D81" s="173">
        <v>-18581.710000000003</v>
      </c>
      <c r="E81" s="255">
        <v>10594.61</v>
      </c>
      <c r="F81" s="253">
        <v>3.2500000000000001E-2</v>
      </c>
      <c r="G81" s="214">
        <v>3.53</v>
      </c>
      <c r="H81" s="185">
        <v>-7983.5700000000024</v>
      </c>
      <c r="I81" s="187">
        <v>456682.75999999978</v>
      </c>
      <c r="J81" s="254"/>
    </row>
    <row r="82" spans="1:10" x14ac:dyDescent="0.25">
      <c r="A82" s="178">
        <v>74</v>
      </c>
      <c r="B82" s="186">
        <v>40905</v>
      </c>
      <c r="D82" s="173">
        <v>-78990.070000000007</v>
      </c>
      <c r="F82" s="253">
        <v>3.2500000000000001E-2</v>
      </c>
      <c r="G82" s="193">
        <v>1129.8800000000001</v>
      </c>
      <c r="H82" s="185">
        <v>-77860.19</v>
      </c>
      <c r="I82" s="187">
        <v>378822.56999999977</v>
      </c>
      <c r="J82" s="254"/>
    </row>
    <row r="83" spans="1:10" x14ac:dyDescent="0.25">
      <c r="A83" s="178">
        <v>75</v>
      </c>
      <c r="B83" s="172">
        <v>40936</v>
      </c>
      <c r="D83" s="173">
        <v>-87387.42</v>
      </c>
      <c r="F83" s="253">
        <v>3.2500000000000001E-2</v>
      </c>
      <c r="G83" s="193">
        <v>907.64</v>
      </c>
      <c r="H83" s="185">
        <v>-86479.78</v>
      </c>
      <c r="I83" s="187">
        <v>292342.7899999998</v>
      </c>
      <c r="J83" s="254"/>
    </row>
    <row r="84" spans="1:10" x14ac:dyDescent="0.25">
      <c r="A84" s="178">
        <v>76</v>
      </c>
      <c r="B84" s="172">
        <v>40965</v>
      </c>
      <c r="D84" s="173">
        <v>-72643.399999999994</v>
      </c>
      <c r="F84" s="253">
        <v>3.2500000000000001E-2</v>
      </c>
      <c r="G84" s="193">
        <v>693.39</v>
      </c>
      <c r="H84" s="185">
        <v>-71950.009999999995</v>
      </c>
      <c r="I84" s="187">
        <v>220392.7799999998</v>
      </c>
      <c r="J84" s="254"/>
    </row>
    <row r="85" spans="1:10" x14ac:dyDescent="0.25">
      <c r="A85" s="178">
        <v>77</v>
      </c>
      <c r="B85" s="172">
        <v>40996</v>
      </c>
      <c r="D85" s="173">
        <v>-68556.159999999989</v>
      </c>
      <c r="F85" s="253">
        <v>3.2500000000000001E-2</v>
      </c>
      <c r="G85" s="193">
        <v>504.06</v>
      </c>
      <c r="H85" s="185">
        <v>-68052.099999999991</v>
      </c>
      <c r="I85" s="187">
        <v>152340.67999999982</v>
      </c>
      <c r="J85" s="254"/>
    </row>
    <row r="86" spans="1:10" x14ac:dyDescent="0.25">
      <c r="A86" s="178">
        <v>78</v>
      </c>
      <c r="B86" s="172">
        <v>41026</v>
      </c>
      <c r="D86" s="173">
        <v>-53007.990000000005</v>
      </c>
      <c r="F86" s="253">
        <v>3.2500000000000001E-2</v>
      </c>
      <c r="G86" s="193">
        <v>340.83</v>
      </c>
      <c r="H86" s="185">
        <v>-52667.16</v>
      </c>
      <c r="I86" s="187">
        <v>99673.519999999815</v>
      </c>
      <c r="J86" s="254"/>
    </row>
    <row r="87" spans="1:10" x14ac:dyDescent="0.25">
      <c r="A87" s="178">
        <v>79</v>
      </c>
      <c r="B87" s="172">
        <v>41057</v>
      </c>
      <c r="D87" s="173">
        <v>-31902.640000000007</v>
      </c>
      <c r="F87" s="253">
        <v>3.2500000000000001E-2</v>
      </c>
      <c r="G87" s="193">
        <v>226.75</v>
      </c>
      <c r="H87" s="185">
        <v>-31675.890000000007</v>
      </c>
      <c r="I87" s="187">
        <v>67997.629999999801</v>
      </c>
    </row>
    <row r="88" spans="1:10" x14ac:dyDescent="0.25">
      <c r="A88" s="178">
        <v>80</v>
      </c>
      <c r="B88" s="172">
        <v>41087</v>
      </c>
      <c r="C88" s="197">
        <v>2</v>
      </c>
      <c r="D88" s="173">
        <v>-22747.750000000004</v>
      </c>
      <c r="E88" s="173">
        <v>7.75</v>
      </c>
      <c r="F88" s="253">
        <v>3.2500000000000001E-2</v>
      </c>
      <c r="G88" s="193">
        <v>153.38</v>
      </c>
      <c r="H88" s="185">
        <v>-22586.620000000003</v>
      </c>
      <c r="I88" s="187">
        <v>45411.009999999798</v>
      </c>
    </row>
    <row r="89" spans="1:10" x14ac:dyDescent="0.25">
      <c r="A89" s="178">
        <v>81</v>
      </c>
      <c r="B89" s="172">
        <v>41118</v>
      </c>
      <c r="D89" s="173">
        <v>-16925.54</v>
      </c>
      <c r="F89" s="253">
        <v>3.2500000000000001E-2</v>
      </c>
      <c r="G89" s="193">
        <v>100.07</v>
      </c>
      <c r="H89" s="185">
        <v>-16825.47</v>
      </c>
      <c r="I89" s="187">
        <v>28585.539999999797</v>
      </c>
    </row>
    <row r="90" spans="1:10" x14ac:dyDescent="0.25">
      <c r="A90" s="178">
        <v>82</v>
      </c>
      <c r="B90" s="172">
        <v>41149</v>
      </c>
      <c r="D90" s="173">
        <v>-13444.309999999998</v>
      </c>
      <c r="F90" s="253">
        <v>3.2500000000000001E-2</v>
      </c>
      <c r="G90" s="193">
        <v>59.21</v>
      </c>
      <c r="H90" s="185">
        <v>-13385.099999999999</v>
      </c>
      <c r="I90" s="187">
        <v>15200.439999999799</v>
      </c>
    </row>
    <row r="91" spans="1:10" x14ac:dyDescent="0.25">
      <c r="A91" s="178">
        <v>83</v>
      </c>
      <c r="B91" s="172">
        <v>41179</v>
      </c>
      <c r="D91" s="173">
        <v>-14392.39</v>
      </c>
      <c r="F91" s="253">
        <v>3.2500000000000001E-2</v>
      </c>
      <c r="G91" s="193">
        <v>21.68</v>
      </c>
      <c r="H91" s="185">
        <v>-14370.71</v>
      </c>
      <c r="I91" s="187">
        <v>829.72999999979947</v>
      </c>
    </row>
    <row r="92" spans="1:10" x14ac:dyDescent="0.25">
      <c r="A92" s="178">
        <v>84</v>
      </c>
      <c r="B92" s="172">
        <v>41210</v>
      </c>
      <c r="D92" s="173">
        <v>-18989.110000000004</v>
      </c>
      <c r="F92" s="253">
        <v>3.2500000000000001E-2</v>
      </c>
      <c r="G92" s="193">
        <v>-23.47</v>
      </c>
      <c r="H92" s="185">
        <v>-19012.580000000005</v>
      </c>
      <c r="I92" s="187">
        <v>-18182.850000000206</v>
      </c>
    </row>
    <row r="93" spans="1:10" x14ac:dyDescent="0.25">
      <c r="A93" s="178">
        <v>85</v>
      </c>
      <c r="B93" s="172">
        <v>41240</v>
      </c>
      <c r="C93" s="172" t="s">
        <v>179</v>
      </c>
      <c r="D93" s="173">
        <v>-20786.910000000003</v>
      </c>
      <c r="F93" s="253">
        <v>3.2500000000000001E-2</v>
      </c>
      <c r="G93" s="193">
        <v>-77.39</v>
      </c>
      <c r="H93" s="185">
        <v>-20864.300000000003</v>
      </c>
      <c r="I93" s="187">
        <v>-39047.150000000212</v>
      </c>
    </row>
    <row r="94" spans="1:10" x14ac:dyDescent="0.25">
      <c r="A94" s="178">
        <v>86</v>
      </c>
      <c r="B94" s="172">
        <v>41240</v>
      </c>
      <c r="C94" s="172" t="s">
        <v>183</v>
      </c>
      <c r="D94" s="173">
        <v>-21327.45</v>
      </c>
      <c r="E94" s="173">
        <v>726389.02249999985</v>
      </c>
      <c r="F94" s="253">
        <v>3.2500000000000001E-2</v>
      </c>
      <c r="G94" s="214">
        <v>1938.42</v>
      </c>
      <c r="H94" s="185">
        <v>706999.99249999993</v>
      </c>
      <c r="I94" s="187">
        <v>667952.84249999968</v>
      </c>
    </row>
    <row r="95" spans="1:10" x14ac:dyDescent="0.25">
      <c r="A95" s="178">
        <v>87</v>
      </c>
      <c r="B95" s="172">
        <v>41271</v>
      </c>
      <c r="D95" s="173">
        <v>-91683.83</v>
      </c>
      <c r="F95" s="253">
        <v>3.2500000000000001E-2</v>
      </c>
      <c r="G95" s="193">
        <v>1684.88</v>
      </c>
      <c r="H95" s="185">
        <v>-89998.95</v>
      </c>
      <c r="I95" s="187">
        <v>577953.89249999973</v>
      </c>
    </row>
    <row r="96" spans="1:10" x14ac:dyDescent="0.25">
      <c r="A96" s="178">
        <v>88</v>
      </c>
      <c r="B96" s="199">
        <v>41302</v>
      </c>
      <c r="D96" s="173">
        <v>-138325.83000000002</v>
      </c>
      <c r="F96" s="253">
        <v>3.2500000000000001E-2</v>
      </c>
      <c r="G96" s="193">
        <v>1377.98</v>
      </c>
      <c r="H96" s="185">
        <v>-136947.85</v>
      </c>
      <c r="I96" s="187">
        <v>441006.04249999975</v>
      </c>
    </row>
    <row r="97" spans="1:9" x14ac:dyDescent="0.25">
      <c r="A97" s="178">
        <v>89</v>
      </c>
      <c r="B97" s="186">
        <v>41330</v>
      </c>
      <c r="D97" s="173">
        <v>-111726.65</v>
      </c>
      <c r="F97" s="253">
        <v>3.2500000000000001E-2</v>
      </c>
      <c r="G97" s="193">
        <v>1043.0899999999999</v>
      </c>
      <c r="H97" s="185">
        <v>-110683.56</v>
      </c>
      <c r="I97" s="187">
        <v>330322.48249999975</v>
      </c>
    </row>
    <row r="98" spans="1:9" x14ac:dyDescent="0.25">
      <c r="A98" s="178">
        <v>90</v>
      </c>
      <c r="B98" s="186">
        <v>41361</v>
      </c>
      <c r="D98" s="259">
        <v>-87272.7</v>
      </c>
      <c r="F98" s="253">
        <v>3.2500000000000001E-2</v>
      </c>
      <c r="G98" s="193">
        <v>776.44</v>
      </c>
      <c r="H98" s="185">
        <v>-86496.26</v>
      </c>
      <c r="I98" s="187">
        <v>243826.22249999974</v>
      </c>
    </row>
    <row r="99" spans="1:9" x14ac:dyDescent="0.25">
      <c r="A99" s="178">
        <v>91</v>
      </c>
      <c r="B99" s="172">
        <v>41391</v>
      </c>
      <c r="D99" s="259">
        <v>-61931.170000000006</v>
      </c>
      <c r="F99" s="253">
        <v>3.2500000000000001E-2</v>
      </c>
      <c r="G99" s="193">
        <v>576.5</v>
      </c>
      <c r="H99" s="185">
        <v>-61354.670000000006</v>
      </c>
      <c r="I99" s="187">
        <v>182471.55249999973</v>
      </c>
    </row>
    <row r="100" spans="1:9" x14ac:dyDescent="0.25">
      <c r="A100" s="178">
        <v>92</v>
      </c>
      <c r="B100" s="172">
        <v>41422</v>
      </c>
      <c r="D100" s="259">
        <v>-40964.120000000003</v>
      </c>
      <c r="F100" s="253">
        <v>3.2500000000000001E-2</v>
      </c>
      <c r="G100" s="193">
        <v>438.72</v>
      </c>
      <c r="H100" s="185">
        <v>-40525.4</v>
      </c>
      <c r="I100" s="187">
        <v>141946.15249999973</v>
      </c>
    </row>
    <row r="101" spans="1:9" x14ac:dyDescent="0.25">
      <c r="A101" s="178">
        <v>93</v>
      </c>
      <c r="B101" s="172">
        <v>41452</v>
      </c>
      <c r="D101" s="173">
        <v>-31985.45</v>
      </c>
      <c r="F101" s="253">
        <v>3.2500000000000001E-2</v>
      </c>
      <c r="G101" s="193">
        <v>341.12</v>
      </c>
      <c r="H101" s="185">
        <v>-31644.33</v>
      </c>
      <c r="I101" s="187">
        <v>110301.82249999973</v>
      </c>
    </row>
    <row r="102" spans="1:9" x14ac:dyDescent="0.25">
      <c r="A102" s="178">
        <v>94</v>
      </c>
      <c r="B102" s="172">
        <v>41483</v>
      </c>
      <c r="D102" s="173">
        <v>-22754.320000000003</v>
      </c>
      <c r="F102" s="253">
        <v>3.2500000000000001E-2</v>
      </c>
      <c r="G102" s="193">
        <v>267.92</v>
      </c>
      <c r="H102" s="185">
        <v>-22486.400000000005</v>
      </c>
      <c r="I102" s="187">
        <v>87815.422499999724</v>
      </c>
    </row>
    <row r="103" spans="1:9" x14ac:dyDescent="0.25">
      <c r="A103" s="178">
        <v>95</v>
      </c>
      <c r="B103" s="172">
        <v>41514</v>
      </c>
      <c r="D103" s="173">
        <v>-19697.200000000004</v>
      </c>
      <c r="F103" s="253">
        <v>3.2500000000000001E-2</v>
      </c>
      <c r="G103" s="193">
        <v>211.16</v>
      </c>
      <c r="H103" s="185">
        <v>-19486.040000000005</v>
      </c>
      <c r="I103" s="187">
        <v>68329.382499999716</v>
      </c>
    </row>
    <row r="104" spans="1:9" x14ac:dyDescent="0.25">
      <c r="A104" s="178">
        <v>96</v>
      </c>
      <c r="B104" s="172">
        <v>41544</v>
      </c>
      <c r="D104" s="173">
        <v>-19953.990000000002</v>
      </c>
      <c r="F104" s="253">
        <v>3.2500000000000001E-2</v>
      </c>
      <c r="G104" s="193">
        <v>158.04</v>
      </c>
      <c r="H104" s="185">
        <v>-19795.95</v>
      </c>
      <c r="I104" s="187">
        <v>48533.432499999719</v>
      </c>
    </row>
    <row r="105" spans="1:9" x14ac:dyDescent="0.25">
      <c r="A105" s="178">
        <v>97</v>
      </c>
      <c r="B105" s="172">
        <v>41575</v>
      </c>
      <c r="D105" s="173">
        <v>-37676.040000000015</v>
      </c>
      <c r="F105" s="253">
        <v>3.2500000000000001E-2</v>
      </c>
      <c r="G105" s="193">
        <v>80.430000000000007</v>
      </c>
      <c r="H105" s="185">
        <v>-37595.610000000015</v>
      </c>
      <c r="I105" s="187">
        <v>10937.822499999704</v>
      </c>
    </row>
    <row r="106" spans="1:9" x14ac:dyDescent="0.25">
      <c r="A106" s="178">
        <v>98</v>
      </c>
      <c r="B106" s="172">
        <v>41605</v>
      </c>
      <c r="C106" s="172" t="s">
        <v>179</v>
      </c>
      <c r="D106" s="173">
        <v>-33648.310000000005</v>
      </c>
      <c r="E106" s="172"/>
      <c r="F106" s="253">
        <v>3.2500000000000001E-2</v>
      </c>
      <c r="G106" s="193">
        <v>-15.94</v>
      </c>
      <c r="H106" s="185">
        <v>-33664.250000000007</v>
      </c>
      <c r="I106" s="187">
        <v>-22726.427500000304</v>
      </c>
    </row>
    <row r="107" spans="1:9" x14ac:dyDescent="0.25">
      <c r="A107" s="178">
        <v>99</v>
      </c>
      <c r="B107" s="172">
        <v>41605</v>
      </c>
      <c r="C107" s="172" t="s">
        <v>183</v>
      </c>
      <c r="D107" s="173">
        <v>-43485.099999999991</v>
      </c>
      <c r="E107" s="173">
        <v>1332050.1199999994</v>
      </c>
      <c r="F107" s="253">
        <v>3.2500000000000001E-2</v>
      </c>
      <c r="G107" s="193">
        <v>3548.75</v>
      </c>
      <c r="H107" s="185">
        <v>1292113.7699999993</v>
      </c>
      <c r="I107" s="187">
        <v>1269387.3424999991</v>
      </c>
    </row>
    <row r="108" spans="1:9" x14ac:dyDescent="0.25">
      <c r="A108" s="178">
        <v>100</v>
      </c>
      <c r="B108" s="172">
        <v>41636</v>
      </c>
      <c r="D108" s="173">
        <v>-230115.94999999998</v>
      </c>
      <c r="F108" s="253">
        <v>3.2500000000000001E-2</v>
      </c>
      <c r="G108" s="193">
        <v>3126.31</v>
      </c>
      <c r="H108" s="185">
        <v>-226989.63999999998</v>
      </c>
      <c r="I108" s="187">
        <v>1042397.7024999991</v>
      </c>
    </row>
    <row r="109" spans="1:9" x14ac:dyDescent="0.25">
      <c r="A109" s="178">
        <v>101</v>
      </c>
      <c r="B109" s="199">
        <v>41667</v>
      </c>
      <c r="D109" s="173">
        <v>-252463.95</v>
      </c>
      <c r="F109" s="253">
        <v>3.2500000000000001E-2</v>
      </c>
      <c r="G109" s="193">
        <v>2481.2800000000002</v>
      </c>
      <c r="H109" s="185">
        <v>-249982.67</v>
      </c>
      <c r="I109" s="187">
        <v>792415.03249999904</v>
      </c>
    </row>
    <row r="110" spans="1:9" x14ac:dyDescent="0.25">
      <c r="A110" s="178">
        <v>102</v>
      </c>
      <c r="B110" s="186">
        <v>41695</v>
      </c>
      <c r="D110" s="173">
        <v>-232258.92000000004</v>
      </c>
      <c r="F110" s="253">
        <v>3.2500000000000001E-2</v>
      </c>
      <c r="G110" s="193">
        <v>1831.61</v>
      </c>
      <c r="H110" s="185">
        <v>-230427.31000000006</v>
      </c>
      <c r="I110" s="187">
        <v>561987.72249999898</v>
      </c>
    </row>
    <row r="111" spans="1:9" x14ac:dyDescent="0.25">
      <c r="A111" s="178">
        <v>103</v>
      </c>
      <c r="B111" s="186">
        <v>41726</v>
      </c>
      <c r="D111" s="173">
        <v>-165895.07999999996</v>
      </c>
      <c r="F111" s="253">
        <v>3.2500000000000001E-2</v>
      </c>
      <c r="G111" s="193">
        <v>1297.4000000000001</v>
      </c>
      <c r="H111" s="185">
        <v>-164597.67999999996</v>
      </c>
      <c r="I111" s="187">
        <v>397390.04249999905</v>
      </c>
    </row>
    <row r="112" spans="1:9" x14ac:dyDescent="0.25">
      <c r="A112" s="178">
        <v>104</v>
      </c>
      <c r="B112" s="172">
        <v>41756</v>
      </c>
      <c r="D112" s="173">
        <v>-115127.30000000002</v>
      </c>
      <c r="F112" s="253">
        <v>3.2500000000000001E-2</v>
      </c>
      <c r="G112" s="193">
        <v>920.36</v>
      </c>
      <c r="H112" s="185">
        <v>-114206.94000000002</v>
      </c>
      <c r="I112" s="187">
        <v>283183.10249999905</v>
      </c>
    </row>
    <row r="113" spans="1:12" x14ac:dyDescent="0.25">
      <c r="A113" s="178">
        <v>105</v>
      </c>
      <c r="B113" s="172">
        <v>41787</v>
      </c>
      <c r="D113" s="173">
        <v>-75738.7</v>
      </c>
      <c r="F113" s="253">
        <v>3.2500000000000001E-2</v>
      </c>
      <c r="G113" s="193">
        <v>664.39</v>
      </c>
      <c r="H113" s="185">
        <v>-75074.31</v>
      </c>
      <c r="I113" s="187">
        <v>208108.79249999905</v>
      </c>
    </row>
    <row r="114" spans="1:12" x14ac:dyDescent="0.25">
      <c r="A114" s="178">
        <v>106</v>
      </c>
      <c r="B114" s="172">
        <v>41817</v>
      </c>
      <c r="D114" s="173">
        <v>-50575.93</v>
      </c>
      <c r="F114" s="253">
        <v>3.2500000000000001E-2</v>
      </c>
      <c r="G114" s="193">
        <v>495.14</v>
      </c>
      <c r="H114" s="185">
        <v>-50080.79</v>
      </c>
      <c r="I114" s="187">
        <v>158028.00249999904</v>
      </c>
    </row>
    <row r="115" spans="1:12" x14ac:dyDescent="0.25">
      <c r="A115" s="178">
        <v>107</v>
      </c>
      <c r="B115" s="172">
        <v>41848</v>
      </c>
      <c r="D115" s="173">
        <v>-44171.709999999992</v>
      </c>
      <c r="F115" s="253">
        <v>3.2500000000000001E-2</v>
      </c>
      <c r="G115" s="193">
        <v>368.18</v>
      </c>
      <c r="H115" s="185">
        <v>-43803.529999999992</v>
      </c>
      <c r="I115" s="187">
        <v>114224.47249999904</v>
      </c>
    </row>
    <row r="116" spans="1:12" x14ac:dyDescent="0.25">
      <c r="A116" s="178">
        <v>108</v>
      </c>
      <c r="B116" s="172">
        <v>41879</v>
      </c>
      <c r="D116" s="173">
        <v>-35563.72</v>
      </c>
      <c r="F116" s="253">
        <v>3.2500000000000001E-2</v>
      </c>
      <c r="G116" s="193">
        <v>261.2</v>
      </c>
      <c r="H116" s="185">
        <v>-35302.520000000004</v>
      </c>
      <c r="I116" s="187">
        <v>78921.952499999039</v>
      </c>
    </row>
    <row r="117" spans="1:12" x14ac:dyDescent="0.25">
      <c r="A117" s="178">
        <v>109</v>
      </c>
      <c r="B117" s="172">
        <v>41909</v>
      </c>
      <c r="D117" s="173">
        <v>-37102.329999999994</v>
      </c>
      <c r="F117" s="253">
        <v>3.2500000000000001E-2</v>
      </c>
      <c r="G117" s="193">
        <v>163.5</v>
      </c>
      <c r="H117" s="185">
        <v>-36938.829999999994</v>
      </c>
      <c r="I117" s="187">
        <v>41983.122499999045</v>
      </c>
    </row>
    <row r="118" spans="1:12" x14ac:dyDescent="0.25">
      <c r="A118" s="178">
        <v>110</v>
      </c>
      <c r="B118" s="172">
        <v>41940</v>
      </c>
      <c r="D118" s="173">
        <v>-43432.08</v>
      </c>
      <c r="F118" s="253">
        <v>3.2500000000000001E-2</v>
      </c>
      <c r="G118" s="193">
        <v>54.89</v>
      </c>
      <c r="H118" s="185">
        <v>-43377.19</v>
      </c>
      <c r="I118" s="187">
        <v>-1394.0675000009578</v>
      </c>
    </row>
    <row r="119" spans="1:12" x14ac:dyDescent="0.25">
      <c r="A119" s="178">
        <v>111</v>
      </c>
      <c r="B119" s="172">
        <v>41970</v>
      </c>
      <c r="C119" s="172" t="s">
        <v>179</v>
      </c>
      <c r="D119" s="173">
        <v>-49338.2</v>
      </c>
      <c r="E119" s="172"/>
      <c r="F119" s="253">
        <v>3.2500000000000001E-2</v>
      </c>
      <c r="G119" s="193">
        <v>-70.59</v>
      </c>
      <c r="H119" s="185">
        <v>-49408.789999999994</v>
      </c>
      <c r="I119" s="187">
        <v>-50802.857500000951</v>
      </c>
    </row>
    <row r="120" spans="1:12" x14ac:dyDescent="0.25">
      <c r="A120" s="178">
        <v>112</v>
      </c>
      <c r="B120" s="172">
        <v>41970</v>
      </c>
      <c r="C120" s="172" t="s">
        <v>183</v>
      </c>
      <c r="D120" s="173">
        <v>-44747.109999999993</v>
      </c>
      <c r="E120" s="173">
        <v>1359958.0499999996</v>
      </c>
      <c r="F120" s="253">
        <v>3.2500000000000001E-2</v>
      </c>
      <c r="G120" s="193">
        <v>3622.62</v>
      </c>
      <c r="H120" s="185">
        <v>1318833.5599999996</v>
      </c>
      <c r="I120" s="194">
        <v>1268030.7024999987</v>
      </c>
    </row>
    <row r="121" spans="1:12" x14ac:dyDescent="0.25">
      <c r="A121" s="178">
        <v>113</v>
      </c>
      <c r="B121" s="172">
        <v>42001</v>
      </c>
      <c r="D121" s="173">
        <v>-186406.68</v>
      </c>
      <c r="E121" s="252">
        <v>0.02</v>
      </c>
      <c r="F121" s="253">
        <v>3.2500000000000001E-2</v>
      </c>
      <c r="G121" s="193">
        <v>3181.82</v>
      </c>
      <c r="H121" s="185">
        <v>-183224.84</v>
      </c>
      <c r="I121" s="187">
        <v>1084805.8624999986</v>
      </c>
    </row>
    <row r="122" spans="1:12" x14ac:dyDescent="0.25">
      <c r="A122" s="178">
        <v>114</v>
      </c>
      <c r="B122" s="172">
        <v>42031</v>
      </c>
      <c r="D122" s="173">
        <v>-204635.55</v>
      </c>
      <c r="F122" s="253">
        <v>3.2500000000000001E-2</v>
      </c>
      <c r="G122" s="193">
        <v>2660.91</v>
      </c>
      <c r="H122" s="185">
        <v>-201974.63999999998</v>
      </c>
      <c r="I122" s="187">
        <v>882831.22249999864</v>
      </c>
    </row>
    <row r="123" spans="1:12" x14ac:dyDescent="0.25">
      <c r="A123" s="178">
        <v>115</v>
      </c>
      <c r="B123" s="172">
        <v>42059</v>
      </c>
      <c r="D123" s="173">
        <v>-151044.48000000001</v>
      </c>
      <c r="F123" s="253">
        <v>3.2500000000000001E-2</v>
      </c>
      <c r="G123" s="193">
        <v>2186.46</v>
      </c>
      <c r="H123" s="185">
        <v>-148858.02000000002</v>
      </c>
      <c r="I123" s="187">
        <v>733973.20249999862</v>
      </c>
    </row>
    <row r="124" spans="1:12" x14ac:dyDescent="0.25">
      <c r="A124" s="178">
        <v>116</v>
      </c>
      <c r="B124" s="172">
        <v>42090</v>
      </c>
      <c r="D124" s="173">
        <v>-119119.45999999999</v>
      </c>
      <c r="F124" s="253">
        <v>3.2500000000000001E-2</v>
      </c>
      <c r="G124" s="193">
        <v>1826.54</v>
      </c>
      <c r="H124" s="185">
        <v>-117292.92</v>
      </c>
      <c r="I124" s="187">
        <v>616680.28249999858</v>
      </c>
    </row>
    <row r="125" spans="1:12" x14ac:dyDescent="0.25">
      <c r="A125" s="178">
        <v>117</v>
      </c>
      <c r="B125" s="172">
        <v>42120</v>
      </c>
      <c r="D125" s="173">
        <v>-96553.360000000015</v>
      </c>
      <c r="F125" s="253">
        <v>3.2500000000000001E-2</v>
      </c>
      <c r="G125" s="193">
        <v>1539.43</v>
      </c>
      <c r="H125" s="185">
        <v>-95013.930000000022</v>
      </c>
      <c r="I125" s="187">
        <v>521666.35249999852</v>
      </c>
    </row>
    <row r="126" spans="1:12" x14ac:dyDescent="0.25">
      <c r="A126" s="178">
        <v>118</v>
      </c>
      <c r="B126" s="172">
        <v>42151</v>
      </c>
      <c r="D126" s="173">
        <v>-71938.079999999987</v>
      </c>
      <c r="F126" s="253">
        <v>3.2500000000000001E-2</v>
      </c>
      <c r="G126" s="193">
        <v>1315.43</v>
      </c>
      <c r="H126" s="185">
        <v>-70622.649999999994</v>
      </c>
      <c r="I126" s="187">
        <v>451043.7024999985</v>
      </c>
    </row>
    <row r="127" spans="1:12" x14ac:dyDescent="0.25">
      <c r="A127" s="178">
        <v>119</v>
      </c>
      <c r="B127" s="172">
        <v>42181</v>
      </c>
      <c r="D127" s="173">
        <v>-47915.560000000005</v>
      </c>
      <c r="F127" s="253">
        <v>3.2500000000000001E-2</v>
      </c>
      <c r="G127" s="193">
        <v>1156.69</v>
      </c>
      <c r="H127" s="185">
        <v>-46758.87</v>
      </c>
      <c r="I127" s="187">
        <v>404284.83249999851</v>
      </c>
    </row>
    <row r="128" spans="1:12" x14ac:dyDescent="0.25">
      <c r="A128" s="178">
        <v>120</v>
      </c>
      <c r="B128" s="172">
        <v>42212</v>
      </c>
      <c r="D128" s="173">
        <v>-35409.11</v>
      </c>
      <c r="F128" s="253">
        <v>3.2500000000000001E-2</v>
      </c>
      <c r="G128" s="193">
        <v>1046.99</v>
      </c>
      <c r="H128" s="185">
        <v>-34362.120000000003</v>
      </c>
      <c r="I128" s="187">
        <v>369922.71249999851</v>
      </c>
      <c r="J128" s="200"/>
      <c r="L128" s="200"/>
    </row>
    <row r="129" spans="1:13" x14ac:dyDescent="0.25">
      <c r="A129" s="178">
        <v>121</v>
      </c>
      <c r="B129" s="176">
        <v>42243</v>
      </c>
      <c r="C129" s="176"/>
      <c r="D129" s="214">
        <v>-33221.94</v>
      </c>
      <c r="E129" s="214"/>
      <c r="F129" s="256">
        <v>3.2500000000000001E-2</v>
      </c>
      <c r="G129" s="195">
        <v>956.89</v>
      </c>
      <c r="H129" s="205">
        <v>-32265.050000000003</v>
      </c>
      <c r="I129" s="194">
        <v>337657.66249999852</v>
      </c>
    </row>
    <row r="130" spans="1:13" x14ac:dyDescent="0.25">
      <c r="A130" s="178">
        <v>122</v>
      </c>
      <c r="B130" s="172">
        <v>42273</v>
      </c>
      <c r="C130" s="241"/>
      <c r="D130" s="173">
        <v>-38599.769999999997</v>
      </c>
      <c r="F130" s="256">
        <v>3.2500000000000001E-2</v>
      </c>
      <c r="G130" s="195">
        <v>862.22</v>
      </c>
      <c r="H130" s="205">
        <v>-37737.549999999996</v>
      </c>
      <c r="I130" s="194">
        <v>299920.11249999853</v>
      </c>
    </row>
    <row r="131" spans="1:13" x14ac:dyDescent="0.25">
      <c r="A131" s="178">
        <v>123</v>
      </c>
      <c r="B131" s="172">
        <v>42304</v>
      </c>
      <c r="C131" s="241"/>
      <c r="D131" s="173">
        <v>-46330.46</v>
      </c>
      <c r="F131" s="256">
        <v>3.2500000000000001E-2</v>
      </c>
      <c r="G131" s="195">
        <v>749.54</v>
      </c>
      <c r="H131" s="205">
        <v>-45580.92</v>
      </c>
      <c r="I131" s="194">
        <v>254339.19249999855</v>
      </c>
    </row>
    <row r="132" spans="1:13" x14ac:dyDescent="0.25">
      <c r="A132" s="178">
        <v>124</v>
      </c>
      <c r="B132" s="217">
        <v>42334</v>
      </c>
      <c r="C132" s="172" t="s">
        <v>179</v>
      </c>
      <c r="D132" s="173">
        <v>-43749.98</v>
      </c>
      <c r="F132" s="256">
        <v>3.2500000000000001E-2</v>
      </c>
      <c r="G132" s="257">
        <v>629.59</v>
      </c>
      <c r="H132" s="257">
        <v>-43120.390000000007</v>
      </c>
      <c r="I132" s="257">
        <v>211216.14249999853</v>
      </c>
      <c r="J132" s="258"/>
      <c r="L132" s="258"/>
      <c r="M132" s="258"/>
    </row>
    <row r="133" spans="1:13" x14ac:dyDescent="0.25">
      <c r="A133" s="178">
        <v>125</v>
      </c>
      <c r="B133" s="217">
        <v>42334</v>
      </c>
      <c r="C133" s="172" t="s">
        <v>184</v>
      </c>
      <c r="D133" s="173">
        <v>-39471.980000000003</v>
      </c>
      <c r="E133" s="173">
        <v>1112287.6499999999</v>
      </c>
      <c r="F133" s="256">
        <v>3.2500000000000001E-2</v>
      </c>
      <c r="G133" s="193">
        <v>2958.99</v>
      </c>
      <c r="H133" s="257">
        <v>1075774.6599999999</v>
      </c>
      <c r="I133" s="257">
        <v>1286990.8024999984</v>
      </c>
    </row>
    <row r="134" spans="1:13" x14ac:dyDescent="0.25">
      <c r="A134" s="178">
        <v>126</v>
      </c>
      <c r="B134" s="172">
        <v>42365</v>
      </c>
      <c r="C134" s="241"/>
      <c r="D134" s="173">
        <v>-201294.68</v>
      </c>
      <c r="F134" s="256">
        <v>3.2500000000000001E-2</v>
      </c>
      <c r="G134" s="257">
        <v>3213.01</v>
      </c>
      <c r="H134" s="257">
        <v>-198081.66999999998</v>
      </c>
      <c r="I134" s="257">
        <v>1088909.1324999984</v>
      </c>
    </row>
    <row r="135" spans="1:13" x14ac:dyDescent="0.25">
      <c r="A135" s="178">
        <v>127</v>
      </c>
      <c r="B135" s="172">
        <v>42396</v>
      </c>
      <c r="C135" s="241"/>
      <c r="D135" s="173">
        <v>-243216.83</v>
      </c>
      <c r="F135" s="256">
        <v>3.2500000000000001E-2</v>
      </c>
      <c r="G135" s="195">
        <v>2619.77</v>
      </c>
      <c r="H135" s="205">
        <v>-240597.06</v>
      </c>
      <c r="I135" s="194">
        <v>848312.07249999838</v>
      </c>
    </row>
    <row r="136" spans="1:13" x14ac:dyDescent="0.25">
      <c r="A136" s="178">
        <v>128</v>
      </c>
      <c r="B136" s="172">
        <v>42425</v>
      </c>
      <c r="C136" s="241"/>
      <c r="D136" s="173">
        <v>-160551.01</v>
      </c>
      <c r="F136" s="256">
        <v>3.2500000000000001E-2</v>
      </c>
      <c r="G136" s="195">
        <v>2080.1</v>
      </c>
      <c r="H136" s="205">
        <v>-158470.91</v>
      </c>
      <c r="I136" s="194">
        <v>689841.16249999835</v>
      </c>
    </row>
    <row r="137" spans="1:13" x14ac:dyDescent="0.25">
      <c r="A137" s="178">
        <v>129</v>
      </c>
      <c r="B137" s="172">
        <v>42456</v>
      </c>
      <c r="C137" s="241"/>
      <c r="D137" s="173">
        <v>-135715.14000000001</v>
      </c>
      <c r="F137" s="256">
        <v>3.2500000000000001E-2</v>
      </c>
      <c r="G137" s="195">
        <v>1684.54</v>
      </c>
      <c r="H137" s="205">
        <v>-134030.6</v>
      </c>
      <c r="I137" s="194">
        <v>555810.56249999837</v>
      </c>
    </row>
    <row r="138" spans="1:13" x14ac:dyDescent="0.25">
      <c r="A138" s="178">
        <v>130</v>
      </c>
      <c r="B138" s="172">
        <v>42486</v>
      </c>
      <c r="C138" s="241"/>
      <c r="D138" s="173">
        <v>-99950.78</v>
      </c>
      <c r="F138" s="256">
        <v>3.4599999999999999E-2</v>
      </c>
      <c r="G138" s="195">
        <v>1458.49</v>
      </c>
      <c r="H138" s="205">
        <v>-98492.29</v>
      </c>
      <c r="I138" s="194">
        <v>457318.27249999839</v>
      </c>
    </row>
    <row r="139" spans="1:13" x14ac:dyDescent="0.25">
      <c r="A139" s="178">
        <v>131</v>
      </c>
      <c r="B139" s="172">
        <v>42517</v>
      </c>
      <c r="C139" s="241"/>
      <c r="D139" s="173">
        <v>-60320.33</v>
      </c>
      <c r="F139" s="256">
        <v>3.4599999999999999E-2</v>
      </c>
      <c r="G139" s="195">
        <v>1231.6400000000001</v>
      </c>
      <c r="H139" s="205">
        <v>-59088.69</v>
      </c>
      <c r="I139" s="194">
        <v>398229.58249999839</v>
      </c>
    </row>
    <row r="140" spans="1:13" x14ac:dyDescent="0.25">
      <c r="A140" s="178">
        <v>132</v>
      </c>
      <c r="B140" s="172">
        <v>42547</v>
      </c>
      <c r="C140" s="241"/>
      <c r="D140" s="173">
        <v>-51989</v>
      </c>
      <c r="F140" s="256">
        <v>3.4599999999999999E-2</v>
      </c>
      <c r="G140" s="195">
        <v>1073.28</v>
      </c>
      <c r="H140" s="205">
        <v>-50915.72</v>
      </c>
      <c r="I140" s="194">
        <v>347313.86249999842</v>
      </c>
    </row>
    <row r="141" spans="1:13" x14ac:dyDescent="0.25">
      <c r="A141" s="178">
        <v>133</v>
      </c>
      <c r="B141" s="172">
        <v>42578</v>
      </c>
      <c r="C141" s="241"/>
      <c r="D141" s="173">
        <v>-41160.74</v>
      </c>
      <c r="F141" s="256">
        <v>3.5000000000000003E-2</v>
      </c>
      <c r="G141" s="195">
        <v>952.97</v>
      </c>
      <c r="H141" s="205">
        <v>-40207.769999999997</v>
      </c>
      <c r="I141" s="194">
        <v>307106.0924999984</v>
      </c>
    </row>
    <row r="142" spans="1:13" x14ac:dyDescent="0.25">
      <c r="A142" s="178">
        <v>134</v>
      </c>
      <c r="B142" s="172">
        <v>42609</v>
      </c>
      <c r="C142" s="241"/>
      <c r="D142" s="173">
        <v>-35650.980000000003</v>
      </c>
      <c r="F142" s="256">
        <v>3.5000000000000003E-2</v>
      </c>
      <c r="G142" s="195">
        <v>843.74</v>
      </c>
      <c r="H142" s="205">
        <v>-34807.240000000005</v>
      </c>
      <c r="I142" s="194">
        <v>272298.85249999841</v>
      </c>
    </row>
    <row r="143" spans="1:13" x14ac:dyDescent="0.25">
      <c r="A143" s="178">
        <v>135</v>
      </c>
      <c r="B143" s="172">
        <v>42639</v>
      </c>
      <c r="C143" s="241"/>
      <c r="D143" s="173">
        <v>-38896.559999999998</v>
      </c>
      <c r="F143" s="256">
        <v>3.5000000000000003E-2</v>
      </c>
      <c r="G143" s="195">
        <v>737.48</v>
      </c>
      <c r="H143" s="205">
        <v>-38159.079999999994</v>
      </c>
      <c r="I143" s="194">
        <v>234139.77249999842</v>
      </c>
    </row>
    <row r="144" spans="1:13" x14ac:dyDescent="0.25">
      <c r="A144" s="178">
        <v>136</v>
      </c>
      <c r="B144" s="172">
        <v>42670</v>
      </c>
      <c r="C144" s="241"/>
      <c r="D144" s="173">
        <v>-57154.78</v>
      </c>
      <c r="F144" s="256">
        <v>3.5000000000000003E-2</v>
      </c>
      <c r="G144" s="195">
        <v>599.55999999999995</v>
      </c>
      <c r="H144" s="205">
        <v>-56555.22</v>
      </c>
      <c r="I144" s="194">
        <v>177584.55249999842</v>
      </c>
    </row>
    <row r="145" spans="1:9" x14ac:dyDescent="0.25">
      <c r="A145" s="178">
        <v>137</v>
      </c>
      <c r="B145" s="217">
        <v>42700</v>
      </c>
      <c r="C145" s="222" t="s">
        <v>180</v>
      </c>
      <c r="D145" s="173">
        <v>-51481.490000000005</v>
      </c>
      <c r="F145" s="256">
        <v>3.5000000000000003E-2</v>
      </c>
      <c r="G145" s="195">
        <v>442.88</v>
      </c>
      <c r="H145" s="205">
        <v>-51038.610000000008</v>
      </c>
      <c r="I145" s="194">
        <v>126545.9424999984</v>
      </c>
    </row>
    <row r="146" spans="1:9" x14ac:dyDescent="0.25">
      <c r="A146" s="178">
        <v>138</v>
      </c>
      <c r="B146" s="217">
        <v>42700</v>
      </c>
      <c r="C146" s="172" t="s">
        <v>184</v>
      </c>
      <c r="D146" s="173">
        <v>-46204.580000000009</v>
      </c>
      <c r="E146" s="173">
        <v>1507284.5199999998</v>
      </c>
      <c r="F146" s="256">
        <v>3.5000000000000003E-2</v>
      </c>
      <c r="G146" s="193">
        <v>4328.8599999999997</v>
      </c>
      <c r="H146" s="257">
        <v>1465408.7999999998</v>
      </c>
      <c r="I146" s="257">
        <v>1591954.7424999983</v>
      </c>
    </row>
    <row r="147" spans="1:9" x14ac:dyDescent="0.25">
      <c r="A147" s="178">
        <v>139</v>
      </c>
      <c r="B147" s="217">
        <v>42731</v>
      </c>
      <c r="C147" s="222"/>
      <c r="D147" s="173">
        <v>-240372.94</v>
      </c>
      <c r="F147" s="256">
        <v>3.5000000000000003E-2</v>
      </c>
      <c r="G147" s="195">
        <v>4292.66</v>
      </c>
      <c r="H147" s="205">
        <v>-236080.28</v>
      </c>
      <c r="I147" s="194">
        <v>1355874.4624999983</v>
      </c>
    </row>
    <row r="148" spans="1:9" x14ac:dyDescent="0.25">
      <c r="A148" s="178">
        <v>140</v>
      </c>
      <c r="B148" s="217">
        <v>42762</v>
      </c>
      <c r="C148" s="222"/>
      <c r="D148" s="173">
        <v>-415290.31</v>
      </c>
      <c r="F148" s="256">
        <v>3.5000000000000003E-2</v>
      </c>
      <c r="G148" s="195">
        <v>3349</v>
      </c>
      <c r="H148" s="205">
        <v>-411941.31</v>
      </c>
      <c r="I148" s="194">
        <v>943933.15249999822</v>
      </c>
    </row>
    <row r="149" spans="1:9" x14ac:dyDescent="0.25">
      <c r="A149" s="178">
        <v>141</v>
      </c>
      <c r="B149" s="217">
        <v>42793</v>
      </c>
      <c r="C149" s="222"/>
      <c r="D149" s="173">
        <v>-311707.26999999996</v>
      </c>
      <c r="F149" s="256">
        <v>3.5000000000000003E-2</v>
      </c>
      <c r="G149" s="195">
        <v>2298.5700000000002</v>
      </c>
      <c r="H149" s="205">
        <v>-309408.69999999995</v>
      </c>
      <c r="I149" s="194">
        <v>634524.45249999827</v>
      </c>
    </row>
    <row r="150" spans="1:9" x14ac:dyDescent="0.25">
      <c r="A150" s="178">
        <v>142</v>
      </c>
      <c r="B150" s="217">
        <v>42824</v>
      </c>
      <c r="C150" s="222"/>
      <c r="D150" s="173">
        <v>-241358.66999999998</v>
      </c>
      <c r="F150" s="256">
        <v>3.5000000000000003E-2</v>
      </c>
      <c r="G150" s="195">
        <v>1498.71</v>
      </c>
      <c r="H150" s="205">
        <v>-239859.96</v>
      </c>
      <c r="I150" s="194">
        <v>394664.4924999983</v>
      </c>
    </row>
    <row r="151" spans="1:9" x14ac:dyDescent="0.25">
      <c r="A151" s="178">
        <v>143</v>
      </c>
      <c r="B151" s="217">
        <v>42855</v>
      </c>
      <c r="C151" s="222"/>
      <c r="D151" s="173">
        <v>-171859.47</v>
      </c>
      <c r="F151" s="256">
        <v>3.7100000000000001E-2</v>
      </c>
      <c r="G151" s="195">
        <v>954.5</v>
      </c>
      <c r="H151" s="205">
        <v>-170904.97</v>
      </c>
      <c r="I151" s="194">
        <v>223759.5224999983</v>
      </c>
    </row>
    <row r="152" spans="1:9" x14ac:dyDescent="0.25">
      <c r="A152" s="178">
        <v>144</v>
      </c>
      <c r="B152" s="217">
        <v>42886</v>
      </c>
      <c r="C152" s="222"/>
      <c r="D152" s="173">
        <v>-122246.58</v>
      </c>
      <c r="F152" s="256">
        <v>3.7100000000000001E-2</v>
      </c>
      <c r="G152" s="195">
        <v>502.82</v>
      </c>
      <c r="H152" s="205">
        <v>-121743.76</v>
      </c>
      <c r="I152" s="194">
        <v>102015.76249999831</v>
      </c>
    </row>
    <row r="153" spans="1:9" x14ac:dyDescent="0.25">
      <c r="A153" s="178">
        <v>145</v>
      </c>
      <c r="B153" s="217">
        <v>42915</v>
      </c>
      <c r="C153" s="222"/>
      <c r="D153" s="173">
        <v>-73486.359999999986</v>
      </c>
      <c r="F153" s="256">
        <v>3.7100000000000001E-2</v>
      </c>
      <c r="G153" s="195">
        <v>201.8</v>
      </c>
      <c r="H153" s="205">
        <v>-73284.559999999983</v>
      </c>
      <c r="I153" s="194">
        <v>28731.202499998326</v>
      </c>
    </row>
    <row r="154" spans="1:9" x14ac:dyDescent="0.25">
      <c r="A154" s="178">
        <v>146</v>
      </c>
      <c r="B154" s="217">
        <v>42946</v>
      </c>
      <c r="C154" s="222"/>
      <c r="D154" s="214">
        <v>-54113.049999999996</v>
      </c>
      <c r="F154" s="256">
        <v>3.9600000000000003E-2</v>
      </c>
      <c r="G154" s="195">
        <v>5.53</v>
      </c>
      <c r="H154" s="205">
        <v>-54107.519999999997</v>
      </c>
      <c r="I154" s="194">
        <v>-25376.317500001671</v>
      </c>
    </row>
    <row r="155" spans="1:9" x14ac:dyDescent="0.25">
      <c r="A155" s="178">
        <v>147</v>
      </c>
      <c r="B155" s="217">
        <v>42977</v>
      </c>
      <c r="C155" s="222"/>
      <c r="D155" s="214">
        <v>-44673.759999999995</v>
      </c>
      <c r="F155" s="256">
        <v>3.9600000000000003E-2</v>
      </c>
      <c r="G155" s="195">
        <v>-157.44999999999999</v>
      </c>
      <c r="H155" s="205">
        <v>-44831.209999999992</v>
      </c>
      <c r="I155" s="194">
        <v>-70207.527500001655</v>
      </c>
    </row>
    <row r="156" spans="1:9" x14ac:dyDescent="0.25">
      <c r="A156" s="178">
        <v>148</v>
      </c>
      <c r="B156" s="217">
        <v>43008</v>
      </c>
      <c r="C156" s="243" t="s">
        <v>181</v>
      </c>
      <c r="D156" s="173">
        <v>-53832.49</v>
      </c>
      <c r="F156" s="256">
        <v>3.9600000000000003E-2</v>
      </c>
      <c r="G156" s="195">
        <v>-320.51</v>
      </c>
      <c r="H156" s="205">
        <v>-54153</v>
      </c>
      <c r="I156" s="194">
        <v>-124360.52750000166</v>
      </c>
    </row>
    <row r="157" spans="1:9" x14ac:dyDescent="0.25">
      <c r="A157" s="178">
        <v>149</v>
      </c>
      <c r="B157" s="217">
        <v>43039</v>
      </c>
      <c r="C157" s="243" t="s">
        <v>181</v>
      </c>
      <c r="D157" s="173">
        <v>-124040.15000000001</v>
      </c>
      <c r="F157" s="256">
        <v>3.9600000000000003E-2</v>
      </c>
      <c r="G157" s="195">
        <v>-615.05999999999995</v>
      </c>
      <c r="H157" s="205">
        <v>-124655.21</v>
      </c>
      <c r="I157" s="194">
        <v>-249015.73750000168</v>
      </c>
    </row>
    <row r="158" spans="1:9" x14ac:dyDescent="0.25">
      <c r="A158" s="178">
        <v>150</v>
      </c>
      <c r="F158" s="256"/>
      <c r="G158" s="193"/>
      <c r="H158" s="185"/>
      <c r="I158" s="187"/>
    </row>
    <row r="159" spans="1:9" x14ac:dyDescent="0.25">
      <c r="A159" s="178">
        <v>151</v>
      </c>
      <c r="B159" s="223" t="s">
        <v>164</v>
      </c>
    </row>
    <row r="160" spans="1:9" x14ac:dyDescent="0.25">
      <c r="A160" s="178">
        <v>152</v>
      </c>
    </row>
    <row r="161" spans="1:2" x14ac:dyDescent="0.25">
      <c r="A161" s="178">
        <v>153</v>
      </c>
      <c r="B161" s="224" t="s">
        <v>182</v>
      </c>
    </row>
    <row r="162" spans="1:2" x14ac:dyDescent="0.25">
      <c r="A162" s="178">
        <v>154</v>
      </c>
      <c r="B162" s="172" t="s">
        <v>185</v>
      </c>
    </row>
    <row r="163" spans="1:2" x14ac:dyDescent="0.25">
      <c r="A163" s="178"/>
    </row>
  </sheetData>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tabSelected="1" zoomScaleNormal="100" workbookViewId="0">
      <selection activeCell="I1" sqref="I1:J2"/>
    </sheetView>
  </sheetViews>
  <sheetFormatPr defaultColWidth="8" defaultRowHeight="13.2" x14ac:dyDescent="0.25"/>
  <cols>
    <col min="1" max="1" width="6.6640625" style="2" customWidth="1"/>
    <col min="2" max="2" width="13.5546875" style="2" customWidth="1"/>
    <col min="3" max="4" width="12.6640625" style="2" customWidth="1"/>
    <col min="5" max="5" width="8.88671875" style="2" customWidth="1"/>
    <col min="6" max="6" width="15.5546875" style="2" customWidth="1"/>
    <col min="7" max="7" width="3.44140625" style="2" customWidth="1"/>
    <col min="8" max="8" width="38.109375" style="2" customWidth="1"/>
    <col min="9" max="13" width="14.44140625" style="2" customWidth="1"/>
    <col min="14" max="21" width="12.6640625" style="2" customWidth="1"/>
    <col min="22" max="16384" width="8" style="2"/>
  </cols>
  <sheetData>
    <row r="1" spans="1:9" ht="13.8" x14ac:dyDescent="0.25">
      <c r="A1" s="1" t="s">
        <v>109</v>
      </c>
      <c r="I1" s="2" t="s">
        <v>201</v>
      </c>
    </row>
    <row r="2" spans="1:9" ht="13.8" x14ac:dyDescent="0.25">
      <c r="A2" s="1" t="s">
        <v>110</v>
      </c>
      <c r="I2" s="2" t="s">
        <v>202</v>
      </c>
    </row>
    <row r="3" spans="1:9" ht="13.8" x14ac:dyDescent="0.25">
      <c r="A3" s="1" t="s">
        <v>186</v>
      </c>
    </row>
    <row r="4" spans="1:9" ht="13.8" x14ac:dyDescent="0.25">
      <c r="A4" s="270" t="s">
        <v>187</v>
      </c>
    </row>
    <row r="5" spans="1:9" x14ac:dyDescent="0.25">
      <c r="A5" s="260"/>
    </row>
    <row r="7" spans="1:9" x14ac:dyDescent="0.25">
      <c r="A7" s="8">
        <v>1</v>
      </c>
      <c r="F7" s="261" t="s">
        <v>188</v>
      </c>
      <c r="H7" s="261" t="s">
        <v>189</v>
      </c>
    </row>
    <row r="8" spans="1:9" x14ac:dyDescent="0.25">
      <c r="A8" s="8">
        <f>+A7+1</f>
        <v>2</v>
      </c>
      <c r="F8" s="81"/>
      <c r="H8" s="89"/>
    </row>
    <row r="9" spans="1:9" x14ac:dyDescent="0.25">
      <c r="A9" s="8">
        <f t="shared" ref="A9:A24" si="0">+A8+1</f>
        <v>3</v>
      </c>
      <c r="B9" s="84" t="s">
        <v>190</v>
      </c>
      <c r="F9" s="81"/>
      <c r="H9" s="89"/>
    </row>
    <row r="10" spans="1:9" x14ac:dyDescent="0.25">
      <c r="A10" s="8">
        <f t="shared" si="0"/>
        <v>4</v>
      </c>
      <c r="B10" s="84"/>
      <c r="F10" s="81"/>
      <c r="H10" s="89"/>
    </row>
    <row r="11" spans="1:9" x14ac:dyDescent="0.25">
      <c r="A11" s="8">
        <f t="shared" si="0"/>
        <v>5</v>
      </c>
      <c r="B11" s="262" t="s">
        <v>191</v>
      </c>
      <c r="H11" s="89"/>
    </row>
    <row r="12" spans="1:9" x14ac:dyDescent="0.25">
      <c r="A12" s="8">
        <f t="shared" si="0"/>
        <v>6</v>
      </c>
      <c r="B12" s="2" t="s">
        <v>192</v>
      </c>
      <c r="F12" s="271">
        <v>-1759382</v>
      </c>
      <c r="H12" s="263" t="s">
        <v>193</v>
      </c>
    </row>
    <row r="13" spans="1:9" x14ac:dyDescent="0.25">
      <c r="A13" s="8">
        <f t="shared" si="0"/>
        <v>7</v>
      </c>
      <c r="F13" s="81"/>
      <c r="H13" s="263"/>
    </row>
    <row r="14" spans="1:9" x14ac:dyDescent="0.25">
      <c r="A14" s="8">
        <f t="shared" si="0"/>
        <v>8</v>
      </c>
      <c r="B14" s="262" t="s">
        <v>194</v>
      </c>
      <c r="H14" s="263"/>
    </row>
    <row r="15" spans="1:9" x14ac:dyDescent="0.25">
      <c r="A15" s="8">
        <f t="shared" si="0"/>
        <v>9</v>
      </c>
      <c r="B15" s="2" t="s">
        <v>192</v>
      </c>
      <c r="F15" s="272">
        <v>1932254</v>
      </c>
      <c r="H15" s="263" t="s">
        <v>195</v>
      </c>
    </row>
    <row r="16" spans="1:9" x14ac:dyDescent="0.25">
      <c r="A16" s="8">
        <f t="shared" si="0"/>
        <v>10</v>
      </c>
      <c r="F16" s="81"/>
    </row>
    <row r="17" spans="1:6" x14ac:dyDescent="0.25">
      <c r="A17" s="8">
        <f t="shared" si="0"/>
        <v>11</v>
      </c>
      <c r="B17" s="260"/>
      <c r="F17" s="81"/>
    </row>
    <row r="18" spans="1:6" ht="13.8" thickBot="1" x14ac:dyDescent="0.3">
      <c r="A18" s="8">
        <f t="shared" si="0"/>
        <v>12</v>
      </c>
      <c r="B18" s="260" t="s">
        <v>196</v>
      </c>
      <c r="F18" s="264">
        <v>172872</v>
      </c>
    </row>
    <row r="19" spans="1:6" ht="13.8" thickTop="1" x14ac:dyDescent="0.25">
      <c r="A19" s="8">
        <f t="shared" si="0"/>
        <v>13</v>
      </c>
      <c r="F19" s="81"/>
    </row>
    <row r="20" spans="1:6" x14ac:dyDescent="0.25">
      <c r="A20" s="8">
        <f t="shared" si="0"/>
        <v>14</v>
      </c>
      <c r="F20" s="81"/>
    </row>
    <row r="21" spans="1:6" x14ac:dyDescent="0.25">
      <c r="A21" s="8">
        <f t="shared" si="0"/>
        <v>15</v>
      </c>
      <c r="F21" s="81"/>
    </row>
    <row r="22" spans="1:6" x14ac:dyDescent="0.25">
      <c r="A22" s="8">
        <f t="shared" si="0"/>
        <v>16</v>
      </c>
      <c r="B22" s="265" t="str">
        <f>+'[2]15-9 Combined'!B32</f>
        <v>2016 Washington CBR Normalized Total Revenues</v>
      </c>
      <c r="C22" s="266"/>
      <c r="D22" s="266"/>
      <c r="F22" s="267">
        <v>65337329</v>
      </c>
    </row>
    <row r="23" spans="1:6" x14ac:dyDescent="0.25">
      <c r="A23" s="8">
        <f t="shared" si="0"/>
        <v>17</v>
      </c>
      <c r="B23" s="260"/>
      <c r="F23" s="268"/>
    </row>
    <row r="24" spans="1:6" x14ac:dyDescent="0.25">
      <c r="A24" s="8">
        <f t="shared" si="0"/>
        <v>18</v>
      </c>
      <c r="B24" s="260" t="s">
        <v>197</v>
      </c>
      <c r="F24" s="269">
        <v>2.5999999999999999E-3</v>
      </c>
    </row>
    <row r="25" spans="1:6" x14ac:dyDescent="0.25">
      <c r="A25" s="8"/>
      <c r="F25" s="268"/>
    </row>
    <row r="26" spans="1:6" x14ac:dyDescent="0.25">
      <c r="A26" s="8"/>
      <c r="F26" s="81"/>
    </row>
    <row r="27" spans="1:6" x14ac:dyDescent="0.25">
      <c r="A27" s="8"/>
      <c r="F27" s="81"/>
    </row>
    <row r="28" spans="1:6" x14ac:dyDescent="0.25">
      <c r="A28" s="8"/>
    </row>
    <row r="29" spans="1:6" x14ac:dyDescent="0.25">
      <c r="A29" s="8"/>
    </row>
    <row r="30" spans="1:6" x14ac:dyDescent="0.25">
      <c r="A30" s="8"/>
      <c r="F30" s="81"/>
    </row>
    <row r="31" spans="1:6" x14ac:dyDescent="0.25">
      <c r="A31" s="8"/>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sheetData>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ADA5BAE5D6EA249A153A4C6B7518628" ma:contentTypeVersion="104" ma:contentTypeDescription="" ma:contentTypeScope="" ma:versionID="fd61e4a259c3285af413bc33cb92dee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2017-09-12T07:00:00+00:00</OpenedDate>
    <Date1 xmlns="dc463f71-b30c-4ab2-9473-d307f9d35888">2017-09-12T07:00:00+00:00</Date1>
    <IsDocumentOrder xmlns="dc463f71-b30c-4ab2-9473-d307f9d35888" xsi:nil="true"/>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170965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EA969EAA-FC40-41F5-987F-950B3A66643F}"/>
</file>

<file path=customXml/itemProps2.xml><?xml version="1.0" encoding="utf-8"?>
<ds:datastoreItem xmlns:ds="http://schemas.openxmlformats.org/officeDocument/2006/customXml" ds:itemID="{B880E86C-C544-45F2-9817-9147677F829C}"/>
</file>

<file path=customXml/itemProps3.xml><?xml version="1.0" encoding="utf-8"?>
<ds:datastoreItem xmlns:ds="http://schemas.openxmlformats.org/officeDocument/2006/customXml" ds:itemID="{3B88C270-5DE9-4E7F-AF21-77D9A1791F12}"/>
</file>

<file path=customXml/itemProps4.xml><?xml version="1.0" encoding="utf-8"?>
<ds:datastoreItem xmlns:ds="http://schemas.openxmlformats.org/officeDocument/2006/customXml" ds:itemID="{3068B895-EDC8-4FC5-A3D7-03032403A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Calc. of Increments</vt:lpstr>
      <vt:lpstr>Effct of Avg. Bill</vt:lpstr>
      <vt:lpstr>Summary of Def. Accts.</vt:lpstr>
      <vt:lpstr>186310</vt:lpstr>
      <vt:lpstr>186312</vt:lpstr>
      <vt:lpstr>186316</vt:lpstr>
      <vt:lpstr>Effcts on Revenue</vt:lpstr>
      <vt:lpstr>'Summary of Def. Accts.'!Print_Area</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Kyle T.</dc:creator>
  <cp:lastModifiedBy>Lee, Erica N.</cp:lastModifiedBy>
  <cp:lastPrinted>2017-09-11T23:30:45Z</cp:lastPrinted>
  <dcterms:created xsi:type="dcterms:W3CDTF">2017-09-11T22:10:07Z</dcterms:created>
  <dcterms:modified xsi:type="dcterms:W3CDTF">2017-09-12T00:19:54Z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0x0101006E56B4D1795A2E4DB2F0B01679ED314A002ADA5BAE5D6EA249A153A4C6B7518628</vt:lpwstr>
  </property>
  <property fmtid="{D5CDD505-2E9C-101B-9397-08002B2CF9AE}" pid="3" name="_docset_NoMedatataSyncRequired">
    <vt:lpwstr>False</vt:lpwstr>
  </property>
  <property fmtid="{D5CDD505-2E9C-101B-9397-08002B2CF9AE}" pid="4" name="IsEFSEC">
    <vt:bool>false</vt:bool>
  </property>
</Properties>
</file>