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8072" windowHeight="10812"/>
  </bookViews>
  <sheets>
    <sheet name="Schedule 58 LED Rates" sheetId="1" r:id="rId1"/>
    <sheet name="Sheet2" sheetId="2" r:id="rId2"/>
    <sheet name="Sheet3" sheetId="3" r:id="rId3"/>
  </sheets>
  <definedNames>
    <definedName name="_xlnm.Print_Area" localSheetId="0">'Schedule 58 LED Rates'!$A$1:$J$49</definedName>
  </definedNames>
  <calcPr calcId="145621"/>
</workbook>
</file>

<file path=xl/calcChain.xml><?xml version="1.0" encoding="utf-8"?>
<calcChain xmlns="http://schemas.openxmlformats.org/spreadsheetml/2006/main">
  <c r="A33" i="1" l="1"/>
  <c r="A34" i="1" s="1"/>
  <c r="A35" i="1" s="1"/>
  <c r="F43" i="1" l="1"/>
  <c r="F12" i="1" l="1"/>
  <c r="F11" i="1"/>
  <c r="D32" i="1" s="1"/>
  <c r="E32" i="1" s="1"/>
  <c r="H32" i="1" s="1"/>
  <c r="I32" i="1" s="1"/>
  <c r="G43" i="1" s="1"/>
  <c r="E43" i="1" l="1"/>
  <c r="F22" i="1"/>
  <c r="H43" i="1" s="1"/>
  <c r="I43" i="1" s="1"/>
  <c r="A10" i="1" l="1"/>
  <c r="A11" i="1" s="1"/>
  <c r="A12" i="1" s="1"/>
  <c r="A13" i="1" s="1"/>
  <c r="J43" i="1" l="1"/>
  <c r="A14" i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6" i="1" l="1"/>
  <c r="A37" i="1" s="1"/>
  <c r="A38" i="1" s="1"/>
  <c r="A39" i="1" s="1"/>
  <c r="A40" i="1" s="1"/>
  <c r="A41" i="1" s="1"/>
  <c r="A42" i="1" s="1"/>
  <c r="A43" i="1" s="1"/>
  <c r="A44" i="1" s="1"/>
  <c r="A45" i="1" l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<sst xmlns="http://schemas.openxmlformats.org/spreadsheetml/2006/main" count="89" uniqueCount="54">
  <si>
    <t>Schedule 53</t>
  </si>
  <si>
    <t>Co-Owned</t>
  </si>
  <si>
    <t>Cust-Owned</t>
  </si>
  <si>
    <t>Wattage</t>
  </si>
  <si>
    <t>Schedule 54</t>
  </si>
  <si>
    <t>Energy Only</t>
  </si>
  <si>
    <t>(a)</t>
  </si>
  <si>
    <t>(b)</t>
  </si>
  <si>
    <t>(c)</t>
  </si>
  <si>
    <t>(d)</t>
  </si>
  <si>
    <t>Capital</t>
  </si>
  <si>
    <t>Capital Component</t>
  </si>
  <si>
    <t>Proposed</t>
  </si>
  <si>
    <t>LED Energy</t>
  </si>
  <si>
    <t>Proposed LED</t>
  </si>
  <si>
    <t>O&amp;M</t>
  </si>
  <si>
    <t>Total Proposed</t>
  </si>
  <si>
    <t>LED Rate</t>
  </si>
  <si>
    <t>Customer to pay the additional installed cost of newly installed bracket arms in excess of 8 feet.</t>
  </si>
  <si>
    <t>LED Wattage</t>
  </si>
  <si>
    <t>Company-Owned</t>
  </si>
  <si>
    <t>Installed Cost</t>
  </si>
  <si>
    <t>Calculation of capital component for LED area lights based on the capital component in HPS fixtures of similar light output</t>
  </si>
  <si>
    <t xml:space="preserve">LED Rate is equal to the sum of LED energy charge, LED capital charge, and LED O&amp;M charge </t>
  </si>
  <si>
    <t>(e)</t>
  </si>
  <si>
    <t>Capital Ratio</t>
  </si>
  <si>
    <t xml:space="preserve">(f) = (c) </t>
  </si>
  <si>
    <t>(g) = (e)*(f)</t>
  </si>
  <si>
    <t>(d) = (a)-(b)</t>
  </si>
  <si>
    <t>Component</t>
  </si>
  <si>
    <t>Line</t>
  </si>
  <si>
    <t>Description</t>
  </si>
  <si>
    <t>Sum of Rate</t>
  </si>
  <si>
    <t>Components</t>
  </si>
  <si>
    <t>From Watts</t>
  </si>
  <si>
    <t>To Watts</t>
  </si>
  <si>
    <t>HPS Wattage</t>
  </si>
  <si>
    <t>LED</t>
  </si>
  <si>
    <t>HPS Rate</t>
  </si>
  <si>
    <t>Data on existing Light Emitting Diode (LED) street light rates</t>
  </si>
  <si>
    <t>(c) = (a)-(b)</t>
  </si>
  <si>
    <t>Data on existing High Pressure Sodium (HPS) street light rates</t>
  </si>
  <si>
    <t xml:space="preserve">LED </t>
  </si>
  <si>
    <t>kWh / Month</t>
  </si>
  <si>
    <t>LED Flood Light</t>
  </si>
  <si>
    <t>(f)</t>
  </si>
  <si>
    <t>(g)=(d)+(e)+(f)</t>
  </si>
  <si>
    <t>HPS Flood Light</t>
  </si>
  <si>
    <t xml:space="preserve"> (c) = (b)/(a)</t>
  </si>
  <si>
    <t>(h)=(g)</t>
  </si>
  <si>
    <t>Customer to pay pole rental rate for flood-lighting only poles installed.</t>
  </si>
  <si>
    <t>SCHEDULE 58 LED FLOOD LIGHT RATES</t>
  </si>
  <si>
    <t>Schedule 58 LED Lamp</t>
  </si>
  <si>
    <t>Advice No. 2016-21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</si>
</sst>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_(* #,##0.000000_);_(* \(#,##0.000000\);_(* &quot;-&quot;??_);_(@_)"/>
    <numFmt numFmtId="166" formatCode="0.0000%"/>
    <numFmt numFmtId="167" formatCode="0.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4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0" fillId="0" borderId="0" xfId="1" applyFont="1" applyFill="1"/>
    <xf numFmtId="44" fontId="0" fillId="0" borderId="0" xfId="0" applyNumberFormat="1" applyFill="1"/>
    <xf numFmtId="16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top" wrapText="1"/>
    </xf>
    <xf numFmtId="165" fontId="0" fillId="0" borderId="0" xfId="0" applyNumberFormat="1"/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2" borderId="0" xfId="0" applyFill="1"/>
    <xf numFmtId="0" fontId="4" fillId="0" borderId="0" xfId="0" applyFont="1"/>
    <xf numFmtId="0" fontId="5" fillId="0" borderId="4" xfId="0" applyFont="1" applyBorder="1"/>
    <xf numFmtId="0" fontId="0" fillId="0" borderId="2" xfId="0" applyBorder="1"/>
    <xf numFmtId="44" fontId="0" fillId="0" borderId="2" xfId="0" applyNumberFormat="1" applyBorder="1"/>
    <xf numFmtId="0" fontId="0" fillId="0" borderId="3" xfId="0" applyBorder="1"/>
    <xf numFmtId="0" fontId="3" fillId="0" borderId="1" xfId="0" quotePrefix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5" fillId="0" borderId="0" xfId="0" applyFont="1" applyBorder="1"/>
    <xf numFmtId="0" fontId="0" fillId="0" borderId="0" xfId="0" applyBorder="1"/>
    <xf numFmtId="44" fontId="0" fillId="0" borderId="0" xfId="0" applyNumberFormat="1" applyBorder="1"/>
    <xf numFmtId="0" fontId="3" fillId="0" borderId="0" xfId="0" applyFont="1"/>
    <xf numFmtId="0" fontId="3" fillId="0" borderId="0" xfId="0" applyFont="1" applyFill="1"/>
    <xf numFmtId="44" fontId="0" fillId="0" borderId="0" xfId="1" applyFont="1" applyFill="1" applyAlignment="1">
      <alignment horizontal="center"/>
    </xf>
    <xf numFmtId="44" fontId="0" fillId="0" borderId="0" xfId="0" applyNumberFormat="1" applyFill="1" applyAlignment="1">
      <alignment horizontal="center"/>
    </xf>
    <xf numFmtId="0" fontId="3" fillId="0" borderId="1" xfId="0" applyFont="1" applyFill="1" applyBorder="1" applyAlignment="1"/>
    <xf numFmtId="167" fontId="3" fillId="0" borderId="0" xfId="0" applyNumberFormat="1" applyFont="1" applyFill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8" fontId="0" fillId="0" borderId="0" xfId="0" applyNumberFormat="1"/>
    <xf numFmtId="8" fontId="0" fillId="0" borderId="0" xfId="0" applyNumberFormat="1" applyAlignment="1">
      <alignment horizontal="center"/>
    </xf>
    <xf numFmtId="8" fontId="0" fillId="0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B2" sqref="B2"/>
    </sheetView>
  </sheetViews>
  <sheetFormatPr defaultRowHeight="13.2" x14ac:dyDescent="0.25"/>
  <cols>
    <col min="2" max="2" width="15.33203125" customWidth="1"/>
    <col min="3" max="3" width="16.109375" customWidth="1"/>
    <col min="4" max="4" width="16.44140625" bestFit="1" customWidth="1"/>
    <col min="5" max="5" width="15.88671875" customWidth="1"/>
    <col min="6" max="6" width="13.77734375" bestFit="1" customWidth="1"/>
    <col min="7" max="7" width="15.109375" bestFit="1" customWidth="1"/>
    <col min="8" max="8" width="13.88671875" bestFit="1" customWidth="1"/>
    <col min="9" max="9" width="16.44140625" bestFit="1" customWidth="1"/>
    <col min="10" max="10" width="15.6640625" customWidth="1"/>
    <col min="11" max="12" width="13.33203125" bestFit="1" customWidth="1"/>
    <col min="13" max="13" width="9.88671875" bestFit="1" customWidth="1"/>
    <col min="14" max="14" width="13.6640625" customWidth="1"/>
  </cols>
  <sheetData>
    <row r="1" spans="1:12" x14ac:dyDescent="0.25">
      <c r="B1" s="19" t="s">
        <v>51</v>
      </c>
    </row>
    <row r="2" spans="1:12" x14ac:dyDescent="0.25">
      <c r="B2" s="19" t="s">
        <v>53</v>
      </c>
    </row>
    <row r="3" spans="1:12" x14ac:dyDescent="0.25">
      <c r="B3" s="19"/>
    </row>
    <row r="4" spans="1:12" x14ac:dyDescent="0.25">
      <c r="B4" s="20" t="s">
        <v>41</v>
      </c>
      <c r="C4" s="21"/>
      <c r="D4" s="21"/>
      <c r="E4" s="21"/>
      <c r="F4" s="22"/>
      <c r="G4" s="21"/>
      <c r="H4" s="21"/>
      <c r="I4" s="23"/>
    </row>
    <row r="5" spans="1:12" x14ac:dyDescent="0.25">
      <c r="B5" s="26"/>
      <c r="C5" s="26"/>
      <c r="D5" s="26"/>
      <c r="E5" s="26"/>
      <c r="F5" s="26"/>
      <c r="G5" s="26"/>
      <c r="H5" s="27"/>
      <c r="I5" s="27"/>
      <c r="J5" s="27"/>
      <c r="K5" s="27"/>
      <c r="L5" s="27"/>
    </row>
    <row r="6" spans="1:12" x14ac:dyDescent="0.25">
      <c r="C6" s="2" t="s">
        <v>38</v>
      </c>
      <c r="D6" s="2" t="s">
        <v>38</v>
      </c>
      <c r="E6" s="2" t="s">
        <v>38</v>
      </c>
      <c r="F6" s="2" t="s">
        <v>38</v>
      </c>
      <c r="G6" s="2"/>
    </row>
    <row r="7" spans="1:12" x14ac:dyDescent="0.25">
      <c r="B7" s="2"/>
      <c r="C7" s="2" t="s">
        <v>0</v>
      </c>
      <c r="D7" s="2" t="s">
        <v>0</v>
      </c>
      <c r="E7" s="2" t="s">
        <v>4</v>
      </c>
      <c r="F7" s="2" t="s">
        <v>10</v>
      </c>
      <c r="G7" s="2"/>
      <c r="H7" s="2"/>
      <c r="I7" s="2"/>
      <c r="J7" s="2"/>
      <c r="K7" s="2"/>
      <c r="L7" s="2"/>
    </row>
    <row r="8" spans="1:12" x14ac:dyDescent="0.25">
      <c r="A8" s="6" t="s">
        <v>30</v>
      </c>
      <c r="B8" s="35" t="s">
        <v>36</v>
      </c>
      <c r="C8" s="6" t="s">
        <v>1</v>
      </c>
      <c r="D8" s="6" t="s">
        <v>2</v>
      </c>
      <c r="E8" s="6" t="s">
        <v>5</v>
      </c>
      <c r="F8" s="24" t="s">
        <v>29</v>
      </c>
      <c r="G8" s="24"/>
    </row>
    <row r="9" spans="1:12" x14ac:dyDescent="0.25">
      <c r="A9" s="2">
        <v>1</v>
      </c>
      <c r="C9" s="2" t="s">
        <v>6</v>
      </c>
      <c r="D9" s="2" t="s">
        <v>7</v>
      </c>
      <c r="E9" s="3" t="s">
        <v>8</v>
      </c>
      <c r="F9" s="3" t="s">
        <v>28</v>
      </c>
      <c r="G9" s="3"/>
    </row>
    <row r="10" spans="1:12" x14ac:dyDescent="0.25">
      <c r="A10" s="2">
        <f>+A9+1</f>
        <v>2</v>
      </c>
      <c r="C10" s="2"/>
      <c r="D10" s="2"/>
      <c r="E10" s="3"/>
      <c r="F10" s="2"/>
      <c r="G10" s="3"/>
    </row>
    <row r="11" spans="1:12" x14ac:dyDescent="0.25">
      <c r="A11" s="2">
        <f t="shared" ref="A11:A49" si="0">+A10+1</f>
        <v>3</v>
      </c>
      <c r="B11">
        <v>150</v>
      </c>
      <c r="C11" s="38">
        <v>13.78</v>
      </c>
      <c r="D11" s="38">
        <v>8.2100000000000009</v>
      </c>
      <c r="E11" s="38">
        <v>6.01</v>
      </c>
      <c r="F11" s="38">
        <f>C11-D11</f>
        <v>5.5699999999999985</v>
      </c>
      <c r="G11" s="4"/>
    </row>
    <row r="12" spans="1:12" x14ac:dyDescent="0.25">
      <c r="A12" s="2">
        <f t="shared" si="0"/>
        <v>4</v>
      </c>
      <c r="B12">
        <v>200</v>
      </c>
      <c r="C12" s="38">
        <v>16.57</v>
      </c>
      <c r="D12" s="38">
        <v>10.14</v>
      </c>
      <c r="E12" s="38">
        <v>7.96</v>
      </c>
      <c r="F12" s="38">
        <f>C12-D12</f>
        <v>6.43</v>
      </c>
      <c r="G12" s="4"/>
    </row>
    <row r="13" spans="1:12" x14ac:dyDescent="0.25">
      <c r="A13" s="2">
        <f t="shared" si="0"/>
        <v>5</v>
      </c>
      <c r="C13" s="7"/>
      <c r="D13" s="1"/>
      <c r="E13" s="1"/>
      <c r="F13" s="4"/>
      <c r="G13" s="4"/>
    </row>
    <row r="14" spans="1:12" x14ac:dyDescent="0.25">
      <c r="A14" s="2">
        <f t="shared" si="0"/>
        <v>6</v>
      </c>
      <c r="C14" s="7"/>
      <c r="D14" s="1"/>
      <c r="E14" s="1"/>
      <c r="F14" s="4"/>
      <c r="G14" s="4"/>
    </row>
    <row r="15" spans="1:12" x14ac:dyDescent="0.25">
      <c r="A15" s="2">
        <f t="shared" si="0"/>
        <v>7</v>
      </c>
      <c r="B15" s="20" t="s">
        <v>39</v>
      </c>
      <c r="C15" s="21"/>
      <c r="D15" s="21"/>
      <c r="E15" s="21"/>
      <c r="F15" s="22"/>
      <c r="G15" s="21"/>
      <c r="H15" s="21"/>
      <c r="I15" s="23"/>
    </row>
    <row r="16" spans="1:12" x14ac:dyDescent="0.25">
      <c r="A16" s="2">
        <f t="shared" si="0"/>
        <v>8</v>
      </c>
      <c r="C16" s="7"/>
      <c r="D16" s="1"/>
      <c r="E16" s="1"/>
      <c r="F16" s="4"/>
      <c r="G16" s="4"/>
    </row>
    <row r="17" spans="1:14" x14ac:dyDescent="0.25">
      <c r="A17" s="2">
        <f t="shared" si="0"/>
        <v>9</v>
      </c>
      <c r="D17" s="2" t="s">
        <v>17</v>
      </c>
      <c r="E17" s="2" t="s">
        <v>17</v>
      </c>
      <c r="F17" s="2" t="s">
        <v>17</v>
      </c>
      <c r="G17" s="4"/>
    </row>
    <row r="18" spans="1:14" x14ac:dyDescent="0.25">
      <c r="A18" s="2">
        <f t="shared" si="0"/>
        <v>10</v>
      </c>
      <c r="B18" s="43" t="s">
        <v>19</v>
      </c>
      <c r="C18" s="43"/>
      <c r="D18" s="2" t="s">
        <v>0</v>
      </c>
      <c r="E18" s="2" t="s">
        <v>4</v>
      </c>
      <c r="F18" s="2" t="s">
        <v>15</v>
      </c>
    </row>
    <row r="19" spans="1:14" x14ac:dyDescent="0.25">
      <c r="A19" s="2">
        <f t="shared" si="0"/>
        <v>11</v>
      </c>
      <c r="B19" s="35" t="s">
        <v>34</v>
      </c>
      <c r="C19" s="35" t="s">
        <v>35</v>
      </c>
      <c r="D19" s="35" t="s">
        <v>2</v>
      </c>
      <c r="E19" s="6" t="s">
        <v>5</v>
      </c>
      <c r="F19" s="24" t="s">
        <v>29</v>
      </c>
    </row>
    <row r="20" spans="1:14" x14ac:dyDescent="0.25">
      <c r="A20" s="2">
        <f t="shared" si="0"/>
        <v>12</v>
      </c>
      <c r="D20" s="2" t="s">
        <v>6</v>
      </c>
      <c r="E20" s="2" t="s">
        <v>7</v>
      </c>
      <c r="F20" s="3" t="s">
        <v>40</v>
      </c>
    </row>
    <row r="21" spans="1:14" x14ac:dyDescent="0.25">
      <c r="A21" s="2">
        <f t="shared" si="0"/>
        <v>13</v>
      </c>
      <c r="B21" s="13"/>
      <c r="C21" s="34"/>
      <c r="D21" s="38"/>
      <c r="E21" s="38"/>
      <c r="F21" s="38"/>
    </row>
    <row r="22" spans="1:14" x14ac:dyDescent="0.25">
      <c r="A22" s="2">
        <f t="shared" si="0"/>
        <v>14</v>
      </c>
      <c r="B22" s="13">
        <v>155.01</v>
      </c>
      <c r="C22" s="34">
        <v>160</v>
      </c>
      <c r="D22" s="38">
        <v>6.89</v>
      </c>
      <c r="E22" s="38">
        <v>5.54</v>
      </c>
      <c r="F22" s="38">
        <f t="shared" ref="F22" si="1">D22-E22</f>
        <v>1.3499999999999996</v>
      </c>
    </row>
    <row r="23" spans="1:14" x14ac:dyDescent="0.25">
      <c r="A23" s="2">
        <f t="shared" si="0"/>
        <v>15</v>
      </c>
      <c r="B23" s="13"/>
      <c r="C23" s="34"/>
      <c r="D23" s="38"/>
      <c r="E23" s="38"/>
      <c r="F23" s="38"/>
    </row>
    <row r="24" spans="1:14" x14ac:dyDescent="0.25">
      <c r="A24" s="2">
        <f t="shared" si="0"/>
        <v>16</v>
      </c>
      <c r="B24" s="13"/>
      <c r="C24" s="34"/>
      <c r="D24" s="38"/>
      <c r="E24" s="38"/>
      <c r="F24" s="38"/>
    </row>
    <row r="25" spans="1:14" x14ac:dyDescent="0.25">
      <c r="A25" s="2">
        <f>A24+1</f>
        <v>17</v>
      </c>
      <c r="B25" s="13"/>
      <c r="C25" s="34"/>
      <c r="F25" s="4"/>
      <c r="N25" s="12"/>
    </row>
    <row r="26" spans="1:14" x14ac:dyDescent="0.25">
      <c r="A26" s="2">
        <f t="shared" si="0"/>
        <v>18</v>
      </c>
      <c r="B26" s="20" t="s">
        <v>22</v>
      </c>
      <c r="C26" s="21"/>
      <c r="D26" s="21"/>
      <c r="E26" s="21"/>
      <c r="F26" s="22"/>
      <c r="G26" s="21"/>
      <c r="H26" s="21"/>
      <c r="I26" s="23"/>
      <c r="N26" s="12"/>
    </row>
    <row r="27" spans="1:14" x14ac:dyDescent="0.25">
      <c r="A27" s="2">
        <f t="shared" si="0"/>
        <v>19</v>
      </c>
      <c r="B27" s="26"/>
      <c r="C27" s="27"/>
      <c r="D27" s="27"/>
      <c r="E27" s="27"/>
      <c r="F27" s="28"/>
      <c r="G27" s="27"/>
      <c r="H27" s="27"/>
      <c r="I27" s="27"/>
      <c r="N27" s="12"/>
    </row>
    <row r="28" spans="1:14" x14ac:dyDescent="0.25">
      <c r="A28" s="2">
        <f t="shared" si="0"/>
        <v>20</v>
      </c>
      <c r="C28" s="2" t="s">
        <v>47</v>
      </c>
      <c r="D28" s="2" t="s">
        <v>38</v>
      </c>
      <c r="E28" s="2" t="s">
        <v>47</v>
      </c>
      <c r="F28" s="2" t="s">
        <v>37</v>
      </c>
      <c r="G28" s="2" t="s">
        <v>44</v>
      </c>
      <c r="H28" s="2"/>
      <c r="I28" s="2" t="s">
        <v>44</v>
      </c>
      <c r="J28" s="41"/>
      <c r="L28" s="1"/>
      <c r="N28" s="12"/>
    </row>
    <row r="29" spans="1:14" x14ac:dyDescent="0.25">
      <c r="A29" s="2">
        <f t="shared" si="0"/>
        <v>21</v>
      </c>
      <c r="B29" s="5" t="s">
        <v>36</v>
      </c>
      <c r="C29" s="5" t="s">
        <v>21</v>
      </c>
      <c r="D29" s="5" t="s">
        <v>11</v>
      </c>
      <c r="E29" s="5" t="s">
        <v>25</v>
      </c>
      <c r="F29" s="5" t="s">
        <v>3</v>
      </c>
      <c r="G29" s="5" t="s">
        <v>21</v>
      </c>
      <c r="H29" s="5" t="s">
        <v>25</v>
      </c>
      <c r="I29" s="5" t="s">
        <v>11</v>
      </c>
      <c r="J29" s="40"/>
      <c r="L29" s="1"/>
      <c r="N29" s="12"/>
    </row>
    <row r="30" spans="1:14" x14ac:dyDescent="0.25">
      <c r="A30" s="2">
        <f t="shared" si="0"/>
        <v>22</v>
      </c>
      <c r="B30" s="2"/>
      <c r="C30" s="2" t="s">
        <v>6</v>
      </c>
      <c r="D30" s="2" t="s">
        <v>7</v>
      </c>
      <c r="E30" s="3" t="s">
        <v>48</v>
      </c>
      <c r="F30" s="2" t="s">
        <v>9</v>
      </c>
      <c r="G30" s="3" t="s">
        <v>24</v>
      </c>
      <c r="H30" s="3" t="s">
        <v>26</v>
      </c>
      <c r="I30" s="3" t="s">
        <v>27</v>
      </c>
      <c r="N30" s="12"/>
    </row>
    <row r="31" spans="1:14" x14ac:dyDescent="0.25">
      <c r="A31" s="2">
        <f t="shared" si="0"/>
        <v>23</v>
      </c>
      <c r="B31" s="2"/>
      <c r="C31" s="38"/>
      <c r="D31" s="38"/>
      <c r="E31" s="25"/>
      <c r="F31" s="2"/>
      <c r="G31" s="38"/>
      <c r="H31" s="25"/>
      <c r="I31" s="38"/>
      <c r="N31" s="12"/>
    </row>
    <row r="32" spans="1:14" x14ac:dyDescent="0.25">
      <c r="A32" s="2">
        <f t="shared" si="0"/>
        <v>24</v>
      </c>
      <c r="B32" s="2">
        <v>150</v>
      </c>
      <c r="C32" s="39">
        <v>948.61</v>
      </c>
      <c r="D32" s="38">
        <f>F11</f>
        <v>5.5699999999999985</v>
      </c>
      <c r="E32" s="25">
        <f>D32/C32</f>
        <v>5.8717491909214522E-3</v>
      </c>
      <c r="F32" s="2">
        <v>157</v>
      </c>
      <c r="G32" s="38">
        <v>1429.5</v>
      </c>
      <c r="H32" s="25">
        <f>E32</f>
        <v>5.8717491909214522E-3</v>
      </c>
      <c r="I32" s="38">
        <f>G32*H32</f>
        <v>8.3936654684222152</v>
      </c>
      <c r="J32" s="38"/>
      <c r="N32" s="12"/>
    </row>
    <row r="33" spans="1:14" x14ac:dyDescent="0.25">
      <c r="A33" s="2">
        <f t="shared" si="0"/>
        <v>25</v>
      </c>
      <c r="B33" s="2"/>
      <c r="C33" s="39"/>
      <c r="D33" s="38"/>
      <c r="E33" s="25"/>
      <c r="F33" s="2"/>
      <c r="G33" s="38"/>
      <c r="H33" s="25"/>
      <c r="I33" s="38"/>
      <c r="N33" s="12"/>
    </row>
    <row r="34" spans="1:14" x14ac:dyDescent="0.25">
      <c r="A34" s="2">
        <f t="shared" si="0"/>
        <v>26</v>
      </c>
      <c r="B34" s="2"/>
      <c r="C34" s="39"/>
      <c r="D34" s="38"/>
      <c r="E34" s="25"/>
      <c r="F34" s="2"/>
      <c r="G34" s="38"/>
      <c r="H34" s="25"/>
      <c r="I34" s="38"/>
      <c r="N34" s="12"/>
    </row>
    <row r="35" spans="1:14" x14ac:dyDescent="0.25">
      <c r="A35" s="2">
        <f t="shared" si="0"/>
        <v>27</v>
      </c>
      <c r="C35" s="1"/>
      <c r="D35" s="4"/>
      <c r="E35" s="4"/>
      <c r="F35" s="4"/>
      <c r="G35" s="4"/>
      <c r="I35" s="37"/>
      <c r="N35" s="12"/>
    </row>
    <row r="36" spans="1:14" x14ac:dyDescent="0.25">
      <c r="A36" s="2">
        <f t="shared" si="0"/>
        <v>28</v>
      </c>
      <c r="B36" s="20" t="s">
        <v>23</v>
      </c>
      <c r="C36" s="21"/>
      <c r="D36" s="21"/>
      <c r="E36" s="21"/>
      <c r="F36" s="22"/>
      <c r="G36" s="21"/>
      <c r="H36" s="21"/>
      <c r="I36" s="23"/>
      <c r="N36" s="9"/>
    </row>
    <row r="37" spans="1:14" x14ac:dyDescent="0.25">
      <c r="A37" s="2">
        <f t="shared" si="0"/>
        <v>29</v>
      </c>
      <c r="B37" s="26"/>
      <c r="C37" s="27"/>
      <c r="D37" s="27"/>
      <c r="E37" s="27"/>
      <c r="F37" s="27"/>
      <c r="G37" s="27"/>
      <c r="N37" s="9"/>
    </row>
    <row r="38" spans="1:14" x14ac:dyDescent="0.25">
      <c r="A38" s="2">
        <f t="shared" si="0"/>
        <v>30</v>
      </c>
      <c r="B38" s="42" t="s">
        <v>52</v>
      </c>
      <c r="C38" s="42"/>
      <c r="J38" s="18" t="s">
        <v>20</v>
      </c>
    </row>
    <row r="39" spans="1:14" x14ac:dyDescent="0.25">
      <c r="A39" s="2">
        <f t="shared" si="0"/>
        <v>31</v>
      </c>
      <c r="C39" s="43" t="s">
        <v>19</v>
      </c>
      <c r="D39" s="43"/>
      <c r="E39" s="36" t="s">
        <v>42</v>
      </c>
      <c r="F39" s="2" t="s">
        <v>12</v>
      </c>
      <c r="G39" s="2" t="s">
        <v>14</v>
      </c>
      <c r="H39" s="2" t="s">
        <v>14</v>
      </c>
      <c r="I39" s="2" t="s">
        <v>32</v>
      </c>
      <c r="J39" s="15" t="s">
        <v>16</v>
      </c>
    </row>
    <row r="40" spans="1:14" x14ac:dyDescent="0.25">
      <c r="A40" s="2">
        <f t="shared" si="0"/>
        <v>32</v>
      </c>
      <c r="B40" s="33" t="s">
        <v>31</v>
      </c>
      <c r="C40" s="33" t="s">
        <v>34</v>
      </c>
      <c r="D40" s="5" t="s">
        <v>35</v>
      </c>
      <c r="E40" s="5" t="s">
        <v>43</v>
      </c>
      <c r="F40" s="5" t="s">
        <v>13</v>
      </c>
      <c r="G40" s="5" t="s">
        <v>10</v>
      </c>
      <c r="H40" s="5" t="s">
        <v>15</v>
      </c>
      <c r="I40" s="5" t="s">
        <v>33</v>
      </c>
      <c r="J40" s="16" t="s">
        <v>17</v>
      </c>
    </row>
    <row r="41" spans="1:14" ht="13.5" customHeight="1" x14ac:dyDescent="0.25">
      <c r="A41" s="2">
        <f t="shared" si="0"/>
        <v>33</v>
      </c>
      <c r="C41" s="2" t="s">
        <v>6</v>
      </c>
      <c r="D41" s="2" t="s">
        <v>7</v>
      </c>
      <c r="E41" s="3" t="s">
        <v>8</v>
      </c>
      <c r="F41" s="2" t="s">
        <v>9</v>
      </c>
      <c r="G41" s="2" t="s">
        <v>24</v>
      </c>
      <c r="H41" s="2" t="s">
        <v>45</v>
      </c>
      <c r="I41" s="2" t="s">
        <v>46</v>
      </c>
      <c r="J41" s="3" t="s">
        <v>49</v>
      </c>
    </row>
    <row r="42" spans="1:14" ht="13.5" customHeight="1" x14ac:dyDescent="0.25">
      <c r="A42" s="2">
        <f t="shared" si="0"/>
        <v>34</v>
      </c>
      <c r="C42" s="2"/>
      <c r="D42" s="2"/>
      <c r="E42" s="3"/>
      <c r="F42" s="2"/>
      <c r="G42" s="2"/>
      <c r="H42" s="2"/>
      <c r="I42" s="2"/>
      <c r="J42" s="3"/>
    </row>
    <row r="43" spans="1:14" x14ac:dyDescent="0.25">
      <c r="A43" s="2">
        <f t="shared" si="0"/>
        <v>35</v>
      </c>
      <c r="B43" s="29" t="s">
        <v>44</v>
      </c>
      <c r="C43" s="13">
        <v>155.01</v>
      </c>
      <c r="D43" s="34">
        <v>160</v>
      </c>
      <c r="E43" s="34">
        <f>((C43+D43)/2)*350/1000</f>
        <v>55.126750000000001</v>
      </c>
      <c r="F43" s="38">
        <f>E22</f>
        <v>5.54</v>
      </c>
      <c r="G43" s="39">
        <f>I32</f>
        <v>8.3936654684222152</v>
      </c>
      <c r="H43" s="38">
        <f>F22</f>
        <v>1.3499999999999996</v>
      </c>
      <c r="I43" s="38">
        <f>F43+G43+H43</f>
        <v>15.283665468422216</v>
      </c>
      <c r="J43" s="39">
        <f t="shared" ref="J43" si="2">I43</f>
        <v>15.283665468422216</v>
      </c>
      <c r="K43" s="17"/>
      <c r="L43" s="17"/>
      <c r="M43" s="14"/>
      <c r="N43" s="14"/>
    </row>
    <row r="44" spans="1:14" x14ac:dyDescent="0.25">
      <c r="A44" s="2">
        <f t="shared" si="0"/>
        <v>36</v>
      </c>
      <c r="B44" s="29"/>
      <c r="C44" s="13"/>
      <c r="D44" s="34"/>
      <c r="E44" s="34"/>
      <c r="F44" s="38"/>
      <c r="G44" s="39"/>
      <c r="H44" s="38"/>
      <c r="I44" s="38"/>
      <c r="J44" s="39"/>
      <c r="K44" s="17"/>
      <c r="L44" s="17"/>
      <c r="M44" s="14"/>
      <c r="N44" s="14"/>
    </row>
    <row r="45" spans="1:14" x14ac:dyDescent="0.25">
      <c r="A45" s="2">
        <f t="shared" si="0"/>
        <v>37</v>
      </c>
      <c r="B45" s="29"/>
      <c r="C45" s="11"/>
      <c r="D45" s="34"/>
      <c r="E45" s="31"/>
      <c r="F45" s="32"/>
      <c r="G45" s="31"/>
      <c r="H45" s="8"/>
      <c r="I45" s="8"/>
      <c r="J45" s="10"/>
      <c r="K45" s="10"/>
      <c r="L45" s="10"/>
    </row>
    <row r="46" spans="1:14" x14ac:dyDescent="0.25">
      <c r="A46" s="2">
        <f t="shared" si="0"/>
        <v>38</v>
      </c>
      <c r="I46" s="14"/>
      <c r="J46" s="17"/>
      <c r="K46" s="17"/>
      <c r="L46" s="17"/>
      <c r="M46" s="14"/>
      <c r="N46" s="14"/>
    </row>
    <row r="47" spans="1:14" s="14" customFormat="1" x14ac:dyDescent="0.25">
      <c r="A47" s="2">
        <f t="shared" si="0"/>
        <v>39</v>
      </c>
      <c r="B47" t="s">
        <v>18</v>
      </c>
      <c r="C47"/>
      <c r="D47"/>
      <c r="E47"/>
      <c r="F47"/>
      <c r="G47"/>
      <c r="H47"/>
      <c r="I47"/>
      <c r="J47" s="10"/>
      <c r="K47" s="10"/>
      <c r="L47" s="10"/>
      <c r="M47"/>
      <c r="N47"/>
    </row>
    <row r="48" spans="1:14" x14ac:dyDescent="0.25">
      <c r="A48" s="2">
        <f t="shared" si="0"/>
        <v>40</v>
      </c>
      <c r="B48" t="s">
        <v>50</v>
      </c>
      <c r="J48" s="10"/>
      <c r="K48" s="10"/>
      <c r="L48" s="10"/>
    </row>
    <row r="49" spans="1:14" s="14" customFormat="1" ht="12" customHeight="1" x14ac:dyDescent="0.25">
      <c r="A49" s="2">
        <f t="shared" si="0"/>
        <v>41</v>
      </c>
      <c r="B49" s="30"/>
      <c r="C49"/>
      <c r="D49"/>
      <c r="E49"/>
      <c r="F49"/>
      <c r="G49"/>
      <c r="H49"/>
      <c r="I49"/>
      <c r="J49" s="10"/>
      <c r="K49" s="10"/>
      <c r="L49" s="10"/>
      <c r="M49"/>
      <c r="N49"/>
    </row>
    <row r="50" spans="1:14" x14ac:dyDescent="0.25">
      <c r="G50" s="37"/>
      <c r="J50" s="10"/>
      <c r="K50" s="10"/>
      <c r="L50" s="10"/>
    </row>
  </sheetData>
  <mergeCells count="3">
    <mergeCell ref="B38:C38"/>
    <mergeCell ref="C39:D39"/>
    <mergeCell ref="B18:C18"/>
  </mergeCells>
  <phoneticPr fontId="2" type="noConversion"/>
  <pageMargins left="0.2" right="0.25" top="1" bottom="0.51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9" workbookViewId="0">
      <selection sqref="A1:A17"/>
    </sheetView>
  </sheetViews>
  <sheetFormatPr defaultRowHeight="13.2" x14ac:dyDescent="0.25"/>
  <cols>
    <col min="1" max="1" width="14.44140625" customWidth="1"/>
    <col min="2" max="2" width="13" customWidth="1"/>
    <col min="3" max="3" width="12.33203125" customWidth="1"/>
    <col min="4" max="4" width="15.44140625" customWidth="1"/>
    <col min="6" max="6" width="14.33203125" customWidth="1"/>
    <col min="7" max="7" width="15" customWidth="1"/>
    <col min="8" max="8" width="14.33203125" customWidth="1"/>
    <col min="11" max="11" width="10.44140625" customWidth="1"/>
  </cols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2016-07-28T07:00:00+00:00</OpenedDate>
    <Date1 xmlns="dc463f71-b30c-4ab2-9473-d307f9d35888">2016-07-28T07:00:00+00:00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160952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F0ED697569C344AE8773DB6FF68637" ma:contentTypeVersion="104" ma:contentTypeDescription="" ma:contentTypeScope="" ma:versionID="0b1dc4bc67521508891b3118d4eb64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96FE44-D869-4CBD-94A3-B98DB26C7B0F}"/>
</file>

<file path=customXml/itemProps2.xml><?xml version="1.0" encoding="utf-8"?>
<ds:datastoreItem xmlns:ds="http://schemas.openxmlformats.org/officeDocument/2006/customXml" ds:itemID="{5C6BB57A-F0BC-41A1-83D3-D402416D60BD}"/>
</file>

<file path=customXml/itemProps3.xml><?xml version="1.0" encoding="utf-8"?>
<ds:datastoreItem xmlns:ds="http://schemas.openxmlformats.org/officeDocument/2006/customXml" ds:itemID="{1D243C97-771A-49FA-937B-49F6FE177F83}"/>
</file>

<file path=customXml/itemProps4.xml><?xml version="1.0" encoding="utf-8"?>
<ds:datastoreItem xmlns:ds="http://schemas.openxmlformats.org/officeDocument/2006/customXml" ds:itemID="{D41EA292-697E-4DE1-9F00-DF1D9A5124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Schedule 58 LED Rates</vt:lpstr>
      <vt:lpstr>Sheet2</vt:lpstr>
      <vt:lpstr>Sheet3</vt:lpstr>
      <vt:lpstr>'Schedule 58 LED Rates'!Print_Area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Lynn Logen</cp:lastModifiedBy>
  <cp:lastPrinted>2016-02-02T18:59:07Z</cp:lastPrinted>
  <dcterms:created xsi:type="dcterms:W3CDTF">2011-10-18T17:45:27Z</dcterms:created>
  <dcterms:modified xsi:type="dcterms:W3CDTF">2016-07-28T19:13:46Z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0x0101006E56B4D1795A2E4DB2F0B01679ED314A00C7F0ED697569C344AE8773DB6FF68637</vt:lpwstr>
  </property>
  <property fmtid="{D5CDD505-2E9C-101B-9397-08002B2CF9AE}" pid="3" name="_docset_NoMedatataSyncRequired">
    <vt:lpwstr>False</vt:lpwstr>
  </property>
</Properties>
</file>