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330" windowHeight="2100" tabRatio="804" activeTab="0"/>
  </bookViews>
  <sheets>
    <sheet name="04 WASH SOR" sheetId="1" r:id="rId1"/>
    <sheet name="05 WASH SOR" sheetId="2" r:id="rId2"/>
    <sheet name="06 WASH SOR" sheetId="3" r:id="rId3"/>
    <sheet name="04 Access Lines  " sheetId="4" r:id="rId4"/>
    <sheet name="05 Access Lines  " sheetId="5" r:id="rId5"/>
    <sheet name="06 Access Lines  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PA" localSheetId="0">'[1]IncStmt'!#REF!</definedName>
    <definedName name="APA" localSheetId="1">'[1]IncStmt'!#REF!</definedName>
    <definedName name="APA" localSheetId="2">'[1]IncStmt'!#REF!</definedName>
    <definedName name="APA">'[1]IncStmt'!#REF!</definedName>
    <definedName name="APN" localSheetId="0">'[1]IncStmt'!#REF!</definedName>
    <definedName name="APN" localSheetId="1">'[1]IncStmt'!#REF!</definedName>
    <definedName name="APN" localSheetId="2">'[1]IncStmt'!#REF!</definedName>
    <definedName name="APN">'[1]IncStmt'!#REF!</definedName>
    <definedName name="ASD" localSheetId="0">#REF!</definedName>
    <definedName name="ASD" localSheetId="1">#REF!</definedName>
    <definedName name="ASD" localSheetId="2">#REF!</definedName>
    <definedName name="ASD">#REF!</definedName>
    <definedName name="BU_DESCR" localSheetId="0">#REF!</definedName>
    <definedName name="BU_DESCR" localSheetId="1">#REF!</definedName>
    <definedName name="BU_DESCR" localSheetId="2">#REF!</definedName>
    <definedName name="BU_DESCR">#REF!</definedName>
    <definedName name="BU_VALUE" localSheetId="0">#REF!</definedName>
    <definedName name="BU_VALUE" localSheetId="1">#REF!</definedName>
    <definedName name="BU_VALUE" localSheetId="2">#REF!</definedName>
    <definedName name="BU_VALUE">#REF!</definedName>
    <definedName name="BUN" localSheetId="0">#REF!</definedName>
    <definedName name="BUN" localSheetId="1">#REF!</definedName>
    <definedName name="BUN" localSheetId="2">#REF!</definedName>
    <definedName name="BUN">#REF!</definedName>
    <definedName name="hlook" localSheetId="3">'[4]Manual Inputs'!$A$7:$Q$66</definedName>
    <definedName name="hlook" localSheetId="4">'[4]Manual Inputs'!$A$7:$Q$66</definedName>
    <definedName name="hlook" localSheetId="5">'[4]Manual Inputs'!$A$7:$Q$66</definedName>
    <definedName name="hlook">'[3]Manual Inputs'!$A$7:$Q$69</definedName>
    <definedName name="Layout" localSheetId="0">#REF!</definedName>
    <definedName name="Layout" localSheetId="1">#REF!</definedName>
    <definedName name="Layout" localSheetId="2">#REF!</definedName>
    <definedName name="Layout">#REF!</definedName>
    <definedName name="LedgerData_BalSheet" localSheetId="0">#REF!</definedName>
    <definedName name="LedgerData_BalSheet" localSheetId="1">#REF!</definedName>
    <definedName name="LedgerData_BalSheet" localSheetId="2">#REF!</definedName>
    <definedName name="LedgerData_BalSheet">#REF!</definedName>
    <definedName name="LedgerData_IncomeSt" localSheetId="0">#REF!</definedName>
    <definedName name="LedgerData_IncomeSt" localSheetId="1">#REF!</definedName>
    <definedName name="LedgerData_IncomeSt" localSheetId="2">#REF!</definedName>
    <definedName name="LedgerData_IncomeSt">#REF!</definedName>
    <definedName name="LYN" localSheetId="0">#REF!</definedName>
    <definedName name="LYN" localSheetId="1">#REF!</definedName>
    <definedName name="LYN" localSheetId="2">#REF!</definedName>
    <definedName name="LYN">#REF!</definedName>
    <definedName name="Monthly_Inputs" localSheetId="3">'[4]Manual Inputs'!$B$108:$AF$240</definedName>
    <definedName name="Monthly_Inputs" localSheetId="0">'[5]Manual Inputs'!$B$137:$AU$269</definedName>
    <definedName name="Monthly_Inputs" localSheetId="4">'[4]Manual Inputs'!$B$108:$AF$240</definedName>
    <definedName name="Monthly_Inputs" localSheetId="1">'[5]Manual Inputs'!$B$137:$AU$269</definedName>
    <definedName name="Monthly_Inputs" localSheetId="5">'[4]Manual Inputs'!$B$108:$AF$240</definedName>
    <definedName name="Monthly_Inputs" localSheetId="2">'[5]Manual Inputs'!$B$137:$AU$269</definedName>
    <definedName name="Monthly_Inputs">'[2]Manual Inputs'!$B$137:$AU$269</definedName>
    <definedName name="NvsASD">"V2003-03-31"</definedName>
    <definedName name="NvsAutoDrillOk">"VN"</definedName>
    <definedName name="NvsElapsedTime">0</definedName>
    <definedName name="NvsEndTime">37799.6433633102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"VFON"</definedName>
    <definedName name="NvsParentRef">"[01RANGER_102004.xls]IncStmt!$AN$40"</definedName>
    <definedName name="NvsReqBU">"V12"</definedName>
    <definedName name="NvsReqBUOnly">"VY"</definedName>
    <definedName name="NvsTransLed">"VN"</definedName>
    <definedName name="NvsTree.FON_BALST_SUM_RPT">"YYNNY"</definedName>
    <definedName name="NvsTreeASD">"V2003-03-31"</definedName>
    <definedName name="NvsValTbl.ACCOUNT">"GL_ACCOUNT_TBL"</definedName>
    <definedName name="NvsValTbl.PRODUCT">"PRODUCT_TBL"</definedName>
    <definedName name="NvsValTbl.Z_FUNCTION">"Z_FUNCTION_TBL"</definedName>
    <definedName name="NvsValTbl.Z_MARKET">"Z_MARKET_TBL"</definedName>
    <definedName name="NvsValTbl.Z_REG_ID">"Z_REG_ID_TBL"</definedName>
    <definedName name="NvsValTbl.Z_SUMACCT">"Z_SMTREEACT_VW1"</definedName>
    <definedName name="PER_ABBRV" localSheetId="0">#REF!</definedName>
    <definedName name="PER_ABBRV" localSheetId="1">#REF!</definedName>
    <definedName name="PER_ABBRV" localSheetId="2">#REF!</definedName>
    <definedName name="PER_ABBRV">#REF!</definedName>
    <definedName name="PER_NAME" localSheetId="0">#REF!</definedName>
    <definedName name="PER_NAME" localSheetId="1">#REF!</definedName>
    <definedName name="PER_NAME" localSheetId="2">#REF!</definedName>
    <definedName name="PER_NAME">#REF!</definedName>
    <definedName name="PERIOD" localSheetId="0">'[1]IncStmt'!#REF!</definedName>
    <definedName name="PERIOD" localSheetId="1">'[1]IncStmt'!#REF!</definedName>
    <definedName name="PERIOD" localSheetId="2">'[1]IncStmt'!#REF!</definedName>
    <definedName name="PERIOD">'[1]IncStmt'!#REF!</definedName>
    <definedName name="Period_Table" localSheetId="0">'[1]IncStmt'!#REF!</definedName>
    <definedName name="Period_Table" localSheetId="1">'[1]IncStmt'!#REF!</definedName>
    <definedName name="Period_Table" localSheetId="2">'[1]IncStmt'!#REF!</definedName>
    <definedName name="Period_Table">'[1]IncStmt'!#REF!</definedName>
    <definedName name="_xlnm.Print_Area" localSheetId="3">'04 Access Lines  '!$A$1:$G$91</definedName>
    <definedName name="_xlnm.Print_Area" localSheetId="0">'04 WASH SOR'!$A$1:$L$126</definedName>
    <definedName name="_xlnm.Print_Area" localSheetId="4">'05 Access Lines  '!$A$1:$G$92</definedName>
    <definedName name="_xlnm.Print_Area" localSheetId="1">'05 WASH SOR'!$A$1:$L$126</definedName>
    <definedName name="_xlnm.Print_Area" localSheetId="5">'06 Access Lines  '!$A$1:$G$92</definedName>
    <definedName name="_xlnm.Print_Area" localSheetId="2">'06 WASH SOR'!$A$1:$L$126</definedName>
    <definedName name="PRIOR_PER" localSheetId="0">#REF!</definedName>
    <definedName name="PRIOR_PER" localSheetId="1">#REF!</definedName>
    <definedName name="PRIOR_PER" localSheetId="2">#REF!</definedName>
    <definedName name="PRIOR_PER">#REF!</definedName>
    <definedName name="PRIOR_PERIOD" localSheetId="0">#REF!</definedName>
    <definedName name="PRIOR_PERIOD" localSheetId="1">#REF!</definedName>
    <definedName name="PRIOR_PERIOD" localSheetId="2">#REF!</definedName>
    <definedName name="PRIOR_PERIOD">#REF!</definedName>
    <definedName name="PRIOR_YEAR" localSheetId="0">#REF!</definedName>
    <definedName name="PRIOR_YEAR" localSheetId="1">#REF!</definedName>
    <definedName name="PRIOR_YEAR" localSheetId="2">#REF!</definedName>
    <definedName name="PRIOR_YEAR">#REF!</definedName>
    <definedName name="RBU" localSheetId="0">#REF!</definedName>
    <definedName name="RBU" localSheetId="1">#REF!</definedName>
    <definedName name="RBU" localSheetId="2">#REF!</definedName>
    <definedName name="RBU">#REF!</definedName>
    <definedName name="REG_ID_DESCR" localSheetId="0">#REF!</definedName>
    <definedName name="REG_ID_DESCR" localSheetId="1">#REF!</definedName>
    <definedName name="REG_ID_DESCR" localSheetId="2">#REF!</definedName>
    <definedName name="REG_ID_DESCR">#REF!</definedName>
    <definedName name="REG_ID_VALUE" localSheetId="0">#REF!</definedName>
    <definedName name="REG_ID_VALUE" localSheetId="1">#REF!</definedName>
    <definedName name="REG_ID_VALUE" localSheetId="2">#REF!</definedName>
    <definedName name="REG_ID_VALUE">#REF!</definedName>
    <definedName name="Report" localSheetId="0">#REF!</definedName>
    <definedName name="Report" localSheetId="1">#REF!</definedName>
    <definedName name="Report" localSheetId="2">#REF!</definedName>
    <definedName name="Report">#REF!</definedName>
    <definedName name="RID" localSheetId="0">'[1]IncStmt'!#REF!</definedName>
    <definedName name="RID" localSheetId="1">'[1]IncStmt'!#REF!</definedName>
    <definedName name="RID" localSheetId="2">'[1]IncStmt'!#REF!</definedName>
    <definedName name="RID">'[1]IncStmt'!#REF!</definedName>
    <definedName name="RTT" localSheetId="0">#REF!</definedName>
    <definedName name="RTT" localSheetId="1">#REF!</definedName>
    <definedName name="RTT" localSheetId="2">#REF!</definedName>
    <definedName name="RTT">#REF!</definedName>
    <definedName name="SCOPE" localSheetId="0">#REF!</definedName>
    <definedName name="SCOPE" localSheetId="1">#REF!</definedName>
    <definedName name="SCOPE" localSheetId="2">#REF!</definedName>
    <definedName name="SCOPE">#REF!</definedName>
    <definedName name="tbl_Crosstabbed_ISData" localSheetId="0">#REF!</definedName>
    <definedName name="tbl_Crosstabbed_ISData" localSheetId="1">#REF!</definedName>
    <definedName name="tbl_Crosstabbed_ISData" localSheetId="2">#REF!</definedName>
    <definedName name="tbl_Crosstabbed_ISData">#REF!</definedName>
    <definedName name="YEAR" localSheetId="0">#REF!</definedName>
    <definedName name="YEAR" localSheetId="1">#REF!</definedName>
    <definedName name="YEAR" localSheetId="2">#REF!</definedName>
    <definedName name="YEAR">#REF!</definedName>
    <definedName name="Z_TreeInfo" localSheetId="0">#REF!</definedName>
    <definedName name="Z_TreeInfo" localSheetId="1">#REF!</definedName>
    <definedName name="Z_TreeInfo" localSheetId="2">#REF!</definedName>
    <definedName name="Z_TreeInfo">#REF!</definedName>
  </definedNames>
  <calcPr fullCalcOnLoad="1"/>
</workbook>
</file>

<file path=xl/sharedStrings.xml><?xml version="1.0" encoding="utf-8"?>
<sst xmlns="http://schemas.openxmlformats.org/spreadsheetml/2006/main" count="555" uniqueCount="119">
  <si>
    <t>United Telephone - Northwest</t>
  </si>
  <si>
    <t>Washington Access Line Information by Service</t>
  </si>
  <si>
    <t>BUSINESS SERVICE</t>
  </si>
  <si>
    <t>FLAT 1 PARTY</t>
  </si>
  <si>
    <t>FLAT 2 PARTY</t>
  </si>
  <si>
    <t>FLAT 4 PARTY</t>
  </si>
  <si>
    <t>MESSAGE 1 PARTY</t>
  </si>
  <si>
    <t>SEMI-PUBLIC</t>
  </si>
  <si>
    <t>PUBLIC</t>
  </si>
  <si>
    <t>MOBILE</t>
  </si>
  <si>
    <t>FLAT EXTENSION</t>
  </si>
  <si>
    <t>MESSAGE EXTENSION</t>
  </si>
  <si>
    <t>PRIVATE BRANCH EXCHANGE (PBX Trunks)</t>
  </si>
  <si>
    <t>CENTREX/ABC (Lines)</t>
  </si>
  <si>
    <t>OTHER FLAT RATE</t>
  </si>
  <si>
    <t>RESIDENCE SERVICE</t>
  </si>
  <si>
    <t>TOTAL</t>
  </si>
  <si>
    <t>Washington Access Line Information by Exchange</t>
  </si>
  <si>
    <t>ACCESS</t>
  </si>
  <si>
    <t xml:space="preserve"> EXCHANGE</t>
  </si>
  <si>
    <t>PREFIX</t>
  </si>
  <si>
    <t>LINES</t>
  </si>
  <si>
    <t>BICKLETON</t>
  </si>
  <si>
    <t>COLUMBIA</t>
  </si>
  <si>
    <t>GRANDVIEW</t>
  </si>
  <si>
    <t>GRANGER</t>
  </si>
  <si>
    <t>HARRAH</t>
  </si>
  <si>
    <t>MABTON</t>
  </si>
  <si>
    <t>MATTAWA</t>
  </si>
  <si>
    <t>PATERSON</t>
  </si>
  <si>
    <t>PROSSER</t>
  </si>
  <si>
    <t>SUNNYSIDE</t>
  </si>
  <si>
    <t>TOPPENISH</t>
  </si>
  <si>
    <t>WHITE SWAN</t>
  </si>
  <si>
    <t>WHITSTRAN</t>
  </si>
  <si>
    <t>WAPATO</t>
  </si>
  <si>
    <t>ZILLAH</t>
  </si>
  <si>
    <t>BRINNON</t>
  </si>
  <si>
    <t>CENTER</t>
  </si>
  <si>
    <t>GARDINER</t>
  </si>
  <si>
    <t>POULSBO</t>
  </si>
  <si>
    <t>QUILCENE</t>
  </si>
  <si>
    <t>DALLESPORT</t>
  </si>
  <si>
    <t>GOLDENDALE</t>
  </si>
  <si>
    <t>GLENWOOD</t>
  </si>
  <si>
    <t>KLICKITAT</t>
  </si>
  <si>
    <t>LYLE</t>
  </si>
  <si>
    <t>ROOSEVELT</t>
  </si>
  <si>
    <t>STEVENSON</t>
  </si>
  <si>
    <t>TROUT LAKE</t>
  </si>
  <si>
    <t>WHITE SALMON</t>
  </si>
  <si>
    <t>WILLARD</t>
  </si>
  <si>
    <t>WISHRAM</t>
  </si>
  <si>
    <t xml:space="preserve">   TOTAL ACCESS LINES BY EXCHANGE</t>
  </si>
  <si>
    <t>***Confidential per WAC 480-07-160***</t>
  </si>
  <si>
    <t>COMPANY PROPRIETARY</t>
  </si>
  <si>
    <t>United Telephone Company of the Northwest</t>
  </si>
  <si>
    <t>Current Month Rate of Return - Washington</t>
  </si>
  <si>
    <t>CURRENT</t>
  </si>
  <si>
    <t>OPEBS</t>
  </si>
  <si>
    <t>ADJUSTMENTS</t>
  </si>
  <si>
    <t>TRUE LEVEL</t>
  </si>
  <si>
    <t>INTERSTATE</t>
  </si>
  <si>
    <t>INTRASTATE</t>
  </si>
  <si>
    <t>MONTH</t>
  </si>
  <si>
    <t>OPERATIONS</t>
  </si>
  <si>
    <t>OPERATING REVENUE:</t>
  </si>
  <si>
    <t xml:space="preserve">  UNIVERSAL SERVICE FUND</t>
  </si>
  <si>
    <t xml:space="preserve">  LOCAL SERVICE</t>
  </si>
  <si>
    <t xml:space="preserve">  NETWORK ACCESS SERVICE</t>
  </si>
  <si>
    <t xml:space="preserve">  LONG DISTANCE NETWORK SERVICE</t>
  </si>
  <si>
    <t xml:space="preserve">  MISCELLANEOUS </t>
  </si>
  <si>
    <t xml:space="preserve">  UNCOLLECTIBLES (DR) </t>
  </si>
  <si>
    <t xml:space="preserve">    TOTAL REVENUE</t>
  </si>
  <si>
    <t>OPERATING EXPENSES:</t>
  </si>
  <si>
    <t xml:space="preserve">  DEPRECIATION &amp; AMORTIZATION</t>
  </si>
  <si>
    <t xml:space="preserve">  OTHER PLANT NON-SPECIFIC</t>
  </si>
  <si>
    <t xml:space="preserve">  CUSTOMER OPERATIONS</t>
  </si>
  <si>
    <t xml:space="preserve">  CORPORATE OPERATIONS</t>
  </si>
  <si>
    <t xml:space="preserve">    TOTAL OPERATING EXPENSE</t>
  </si>
  <si>
    <t>OPERATING TAXES:</t>
  </si>
  <si>
    <t xml:space="preserve">  FEDERAL TAXES</t>
  </si>
  <si>
    <t xml:space="preserve">  STATE TAXES</t>
  </si>
  <si>
    <t xml:space="preserve">  OTHER TAXES</t>
  </si>
  <si>
    <t xml:space="preserve">    TOTAL OPERATING TAXES</t>
  </si>
  <si>
    <t>OTHER OPERATING INC AND EXPENSE</t>
  </si>
  <si>
    <t>NET OPERATING INCOME</t>
  </si>
  <si>
    <t>NET INCOME EFFECT OF JURIS-</t>
  </si>
  <si>
    <t>DICTIONAL DIFFERENCES</t>
  </si>
  <si>
    <t>ADJUSTED NET OPERATING INCOME</t>
  </si>
  <si>
    <t>ASSUMED RATE BASE:</t>
  </si>
  <si>
    <t xml:space="preserve">  TELEPHONE PLANT IN SERVICE</t>
  </si>
  <si>
    <t xml:space="preserve">  PROPERTY HELD FUTURE USE</t>
  </si>
  <si>
    <t xml:space="preserve">  PREPAID PENSIONS</t>
  </si>
  <si>
    <t>LESS:</t>
  </si>
  <si>
    <t xml:space="preserve">  DEPRECIATION RESERVE</t>
  </si>
  <si>
    <t xml:space="preserve">  AMORTIZATION RESERVE</t>
  </si>
  <si>
    <t xml:space="preserve">  DEFERRED FEDERAL INCOME TAX</t>
  </si>
  <si>
    <t xml:space="preserve">Subtract:   </t>
  </si>
  <si>
    <t xml:space="preserve">   OPEBS Liability</t>
  </si>
  <si>
    <t>COMMISSION RATE BASE</t>
  </si>
  <si>
    <t>COMMISSION RATE OF RETURN</t>
  </si>
  <si>
    <t>* CURRENT MONTH AMOUNTS ARE BASED ON END OF PERIOD BALANCES.</t>
  </si>
  <si>
    <t xml:space="preserve">  YEAR-TO-DATE RATE BASE IS BASED ON END OF PERIOD BALANCES.</t>
  </si>
  <si>
    <t>12 MONTH  Rate of Return - Washington</t>
  </si>
  <si>
    <t>YR TO DATE</t>
  </si>
  <si>
    <t>THIS MONTH</t>
  </si>
  <si>
    <t>USF &amp; LIFELINE ADJUSTMENTS</t>
  </si>
  <si>
    <t xml:space="preserve">  OPEBS</t>
  </si>
  <si>
    <t>** ADJUSTMENT TO MISCELLANEOUS REVENUE REFLECTS THE AMORTIZATION OF THE WASHINGTON PORTION OF THE GAIN RESULTING</t>
  </si>
  <si>
    <t>FROM UNITED'S PRIOR PARENT COMPANY SALE OF ITS DIRECTORY OPERATIONS AS SPECIFIED IN THE SETTLEMENT AGREEMENT IN</t>
  </si>
  <si>
    <t>DOCKET UT-051291.  THE COMMISSION APPROVED THIS RATEMAKING TREATMENT IN ACCOUNTING ORDER 01, DOCKET UT-060861.</t>
  </si>
  <si>
    <t xml:space="preserve">  PLANT SPECIFIC</t>
  </si>
  <si>
    <t>April, 2009</t>
  </si>
  <si>
    <t>May, 2009</t>
  </si>
  <si>
    <t>June, 2009</t>
  </si>
  <si>
    <t>As of 4/30/2009</t>
  </si>
  <si>
    <t>As of 05/31/2009</t>
  </si>
  <si>
    <t>As of 6/30/2009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</si>
</sst>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  <numFmt numFmtId="166" formatCode="0000"/>
    <numFmt numFmtId="167" formatCode="0.00_)"/>
    <numFmt numFmtId="168" formatCode="_(&quot;$&quot;* #,##0.0_);_(&quot;$&quot;* \(#,##0.0\);_(&quot;$&quot;* &quot;-&quot;??_);_(@_)"/>
    <numFmt numFmtId="169" formatCode="_(* #,##0_);_(* \(#,##0\);_(* &quot;-&quot;??_);_(@_)"/>
    <numFmt numFmtId="170" formatCode="0.0000%"/>
    <numFmt numFmtId="171" formatCode=";;;"/>
    <numFmt numFmtId="172" formatCode="m/d/yy\ h:mm\ AM/PM"/>
    <numFmt numFmtId="173" formatCode="#,##0,;[Red]\(#,##0,\)"/>
    <numFmt numFmtId="174" formatCode="0%;[Red]\(0%\)"/>
    <numFmt numFmtId="175" formatCode="0.000000"/>
    <numFmt numFmtId="176" formatCode="0.0000000"/>
    <numFmt numFmtId="177" formatCode="0.00000000"/>
    <numFmt numFmtId="178" formatCode="0.00000"/>
    <numFmt numFmtId="179" formatCode="0.000000000"/>
    <numFmt numFmtId="180" formatCode="mmmm\ d\,\ yyyy"/>
    <numFmt numFmtId="181" formatCode="0.0000"/>
    <numFmt numFmtId="182" formatCode="_(&quot;$&quot;* #,##0_);_(&quot;$&quot;* \(#,##0\);_(&quot;$&quot;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m/d"/>
    <numFmt numFmtId="187" formatCode="0.000%"/>
    <numFmt numFmtId="188" formatCode="0.00000%"/>
    <numFmt numFmtId="189" formatCode="General_)"/>
    <numFmt numFmtId="190" formatCode="#,##0.00000_);\(#,##0.00000\)"/>
    <numFmt numFmtId="191" formatCode="yyyy\-mm"/>
    <numFmt numFmtId="192" formatCode="#,##0.0_);[Red]\(#,##0.0\)"/>
    <numFmt numFmtId="193" formatCode="#,##0.000_);[Red]\(#,##0.000\)"/>
    <numFmt numFmtId="194" formatCode="#,##0.0000_);[Red]\(#,##0.0000\)"/>
    <numFmt numFmtId="195" formatCode="#,##0.00000_);[Red]\(#,##0.00000\)"/>
    <numFmt numFmtId="196" formatCode="#,##0.000000_);[Red]\(#,##0.000000\)"/>
    <numFmt numFmtId="197" formatCode="#,##0.0000000_);[Red]\(#,##0.0000000\)"/>
    <numFmt numFmtId="198" formatCode="#,##0.00000000_);[Red]\(#,##0.00000000\)"/>
    <numFmt numFmtId="199" formatCode="0.000"/>
    <numFmt numFmtId="200" formatCode="0.0"/>
    <numFmt numFmtId="201" formatCode="_(* #,##0.0_);_(* \(#,##0.0\);_(* &quot;-&quot;??_);_(@_)"/>
    <numFmt numFmtId="202" formatCode="#,##0.0_);\(#,##0.0\)"/>
    <numFmt numFmtId="203" formatCode="_(* #,##0.000_);_(* \(#,##0.000\);_(* &quot;-&quot;??_);_(@_)"/>
    <numFmt numFmtId="204" formatCode="_(* #,##0.00000_);_(* \(#,##0.00000\);_(* &quot;-&quot;??_);_(@_)"/>
    <numFmt numFmtId="205" formatCode="0.00000000000000000%"/>
    <numFmt numFmtId="206" formatCode="_(* #,##0.00000000_);_(* \(#,##0.00000000\);_(* &quot;-&quot;????????_);_(@_)"/>
    <numFmt numFmtId="207" formatCode="_(* #,##0.000000_);_(* \(#,##0.000000\);_(* &quot;-&quot;??????_);_(@_)"/>
    <numFmt numFmtId="208" formatCode="mmmm\-yy"/>
    <numFmt numFmtId="209" formatCode="0.0000000000"/>
    <numFmt numFmtId="210" formatCode="0.00000000000"/>
    <numFmt numFmtId="211" formatCode="0.000000000000"/>
    <numFmt numFmtId="212" formatCode="0.0000000000000"/>
    <numFmt numFmtId="213" formatCode="#,##0.0"/>
    <numFmt numFmtId="214" formatCode="#,##0.000"/>
    <numFmt numFmtId="215" formatCode="_(* #,##0.0000_);_(* \(#,##0.0000\);_(* &quot;-&quot;????_);_(@_)"/>
    <numFmt numFmtId="216" formatCode="[$-409]dddd\,\ mmmm\ dd\,\ yyyy"/>
    <numFmt numFmtId="217" formatCode="[$-409]mmm\-yy;@"/>
    <numFmt numFmtId="218" formatCode="mmm\-yyyy"/>
    <numFmt numFmtId="219" formatCode="[Red]##,#0_;\(#,##0\)"/>
    <numFmt numFmtId="220" formatCode="#,##0;[Red]\(#,##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mmmm\-yy;@"/>
    <numFmt numFmtId="226" formatCode="[$-409]mmmmm\-yy;@"/>
    <numFmt numFmtId="227" formatCode="_(* #,##0.0_);_(* \(#,##0.0\);_(* &quot;-&quot;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ntique Olive"/>
      <family val="2"/>
    </font>
    <font>
      <sz val="8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name val="Times New Roman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0"/>
      <name val="DUTCH"/>
      <family val="0"/>
    </font>
    <font>
      <sz val="10"/>
      <color indexed="8"/>
      <name val="DUTCH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/>
      <protection/>
    </xf>
    <xf numFmtId="165" fontId="5" fillId="0" borderId="0">
      <alignment horizontal="left"/>
      <protection/>
    </xf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68" fontId="8" fillId="0" borderId="0" applyNumberFormat="0" applyFill="0" applyBorder="0" applyProtection="0">
      <alignment horizontal="right"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10" fontId="7" fillId="3" borderId="3" applyNumberFormat="0" applyBorder="0" applyAlignment="0" applyProtection="0"/>
    <xf numFmtId="167" fontId="11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4">
      <alignment horizontal="center"/>
      <protection/>
    </xf>
    <xf numFmtId="3" fontId="12" fillId="0" borderId="0" applyFont="0" applyFill="0" applyBorder="0" applyAlignment="0" applyProtection="0"/>
    <xf numFmtId="0" fontId="12" fillId="4" borderId="0" applyNumberFormat="0" applyFont="0" applyBorder="0" applyAlignment="0" applyProtection="0"/>
    <xf numFmtId="0" fontId="14" fillId="0" borderId="0">
      <alignment/>
      <protection/>
    </xf>
  </cellStyleXfs>
  <cellXfs count="59">
    <xf numFmtId="0" fontId="0" fillId="0" borderId="0" xfId="0" applyAlignment="1">
      <alignment/>
    </xf>
    <xf numFmtId="169" fontId="0" fillId="0" borderId="0" xfId="18" applyNumberFormat="1" applyFont="1" applyAlignment="1">
      <alignment/>
    </xf>
    <xf numFmtId="169" fontId="1" fillId="0" borderId="0" xfId="18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18" applyNumberFormat="1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18" applyNumberFormat="1" applyFont="1" applyAlignment="1">
      <alignment horizontal="center"/>
    </xf>
    <xf numFmtId="169" fontId="0" fillId="0" borderId="0" xfId="18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37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8" fillId="5" borderId="0" xfId="0" applyNumberFormat="1" applyFont="1" applyFill="1" applyAlignment="1">
      <alignment/>
    </xf>
    <xf numFmtId="3" fontId="18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71" fontId="1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18" applyNumberFormat="1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18" applyFont="1" applyFill="1" applyAlignment="1">
      <alignment/>
    </xf>
    <xf numFmtId="43" fontId="0" fillId="0" borderId="0" xfId="0" applyNumberFormat="1" applyFont="1" applyFill="1" applyAlignment="1">
      <alignment/>
    </xf>
    <xf numFmtId="10" fontId="0" fillId="0" borderId="0" xfId="30" applyNumberFormat="1" applyFont="1" applyFill="1" applyAlignment="1">
      <alignment/>
    </xf>
    <xf numFmtId="37" fontId="17" fillId="6" borderId="0" xfId="0" applyNumberFormat="1" applyFont="1" applyFill="1" applyAlignment="1">
      <alignment/>
    </xf>
    <xf numFmtId="37" fontId="0" fillId="6" borderId="0" xfId="0" applyNumberFormat="1" applyFont="1" applyFill="1" applyAlignment="1">
      <alignment/>
    </xf>
    <xf numFmtId="37" fontId="17" fillId="6" borderId="6" xfId="0" applyNumberFormat="1" applyFont="1" applyFill="1" applyBorder="1" applyAlignment="1">
      <alignment/>
    </xf>
    <xf numFmtId="37" fontId="17" fillId="6" borderId="5" xfId="0" applyNumberFormat="1" applyFont="1" applyFill="1" applyBorder="1" applyAlignment="1">
      <alignment/>
    </xf>
    <xf numFmtId="37" fontId="17" fillId="6" borderId="2" xfId="0" applyNumberFormat="1" applyFont="1" applyFill="1" applyBorder="1" applyAlignment="1">
      <alignment/>
    </xf>
    <xf numFmtId="37" fontId="17" fillId="6" borderId="7" xfId="0" applyNumberFormat="1" applyFont="1" applyFill="1" applyBorder="1" applyAlignment="1">
      <alignment/>
    </xf>
    <xf numFmtId="3" fontId="17" fillId="6" borderId="0" xfId="0" applyNumberFormat="1" applyFont="1" applyFill="1" applyAlignment="1">
      <alignment/>
    </xf>
    <xf numFmtId="170" fontId="17" fillId="6" borderId="0" xfId="0" applyNumberFormat="1" applyFont="1" applyFill="1" applyAlignment="1">
      <alignment/>
    </xf>
    <xf numFmtId="1" fontId="17" fillId="6" borderId="0" xfId="0" applyNumberFormat="1" applyFont="1" applyFill="1" applyAlignment="1">
      <alignment/>
    </xf>
    <xf numFmtId="37" fontId="17" fillId="6" borderId="0" xfId="0" applyNumberFormat="1" applyFont="1" applyFill="1" applyBorder="1" applyAlignment="1">
      <alignment/>
    </xf>
    <xf numFmtId="169" fontId="0" fillId="6" borderId="3" xfId="18" applyNumberFormat="1" applyFont="1" applyFill="1" applyBorder="1" applyAlignment="1">
      <alignment/>
    </xf>
    <xf numFmtId="169" fontId="0" fillId="6" borderId="0" xfId="18" applyNumberFormat="1" applyFont="1" applyFill="1" applyBorder="1" applyAlignment="1">
      <alignment/>
    </xf>
    <xf numFmtId="169" fontId="0" fillId="6" borderId="0" xfId="18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9" fontId="0" fillId="6" borderId="0" xfId="18" applyNumberFormat="1" applyFont="1" applyFill="1" applyAlignment="1">
      <alignment/>
    </xf>
    <xf numFmtId="169" fontId="0" fillId="6" borderId="3" xfId="18" applyNumberFormat="1" applyFont="1" applyFill="1" applyBorder="1" applyAlignment="1">
      <alignment/>
    </xf>
    <xf numFmtId="169" fontId="0" fillId="6" borderId="0" xfId="18" applyNumberFormat="1" applyFont="1" applyFill="1" applyBorder="1" applyAlignment="1">
      <alignment/>
    </xf>
  </cellXfs>
  <cellStyles count="26">
    <cellStyle name="Normal" xfId="0"/>
    <cellStyle name="0000" xfId="15"/>
    <cellStyle name="000000" xfId="16"/>
    <cellStyle name="blank" xfId="17"/>
    <cellStyle name="Comma" xfId="18"/>
    <cellStyle name="Comma [0]" xfId="19"/>
    <cellStyle name="Currency" xfId="20"/>
    <cellStyle name="Currency [0]" xfId="21"/>
    <cellStyle name="Followed Hyperlink" xfId="22"/>
    <cellStyle name="Grey" xfId="23"/>
    <cellStyle name="Header" xfId="24"/>
    <cellStyle name="Header1" xfId="25"/>
    <cellStyle name="Header2" xfId="26"/>
    <cellStyle name="Hyperlink" xfId="27"/>
    <cellStyle name="Input [yellow]" xfId="28"/>
    <cellStyle name="Normal - Style1" xfId="29"/>
    <cellStyle name="Percent" xfId="30"/>
    <cellStyle name="Percent (0)" xfId="31"/>
    <cellStyle name="Percent [2]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taples Plaza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RRAMP%20nVision%20Project\RRAMP_INCSTMT.x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01RRAMP_06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01RRAMP_01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2000\01RRAMP_12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mv5693\Local%20Settings\Temporary%20Internet%20Files\OLK10\01RRAMP_06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IncStmt"/>
      <sheetName val="fox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137">
          <cell r="B137" t="str">
            <v>1998 - 07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1998 - 08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1998 - 09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1998 - 10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 t="str">
            <v>1998 - 11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1998 - 12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R142">
            <v>11092727</v>
          </cell>
          <cell r="T142">
            <v>5823022</v>
          </cell>
        </row>
        <row r="143">
          <cell r="B143" t="str">
            <v>1999 - 01</v>
          </cell>
          <cell r="D143">
            <v>101840</v>
          </cell>
          <cell r="E143">
            <v>-4124.75</v>
          </cell>
          <cell r="F143">
            <v>-23674.5</v>
          </cell>
          <cell r="G143">
            <v>-5925.416666666667</v>
          </cell>
          <cell r="H143">
            <v>0</v>
          </cell>
          <cell r="I143">
            <v>0</v>
          </cell>
          <cell r="L143">
            <v>9579</v>
          </cell>
          <cell r="M143">
            <v>22419</v>
          </cell>
          <cell r="N143">
            <v>23268</v>
          </cell>
          <cell r="O143">
            <v>83638</v>
          </cell>
          <cell r="P143">
            <v>65969</v>
          </cell>
          <cell r="Q143">
            <v>46998</v>
          </cell>
          <cell r="R143">
            <v>11255809</v>
          </cell>
          <cell r="S143">
            <v>87973</v>
          </cell>
          <cell r="T143">
            <v>5745258</v>
          </cell>
          <cell r="U143">
            <v>173</v>
          </cell>
          <cell r="V143">
            <v>52671</v>
          </cell>
          <cell r="W143">
            <v>22525</v>
          </cell>
          <cell r="X143">
            <v>0</v>
          </cell>
          <cell r="Y143">
            <v>13708846</v>
          </cell>
          <cell r="Z143">
            <v>5186707</v>
          </cell>
          <cell r="AA143">
            <v>2892401</v>
          </cell>
          <cell r="AB143">
            <v>861055</v>
          </cell>
          <cell r="AC143">
            <v>579625</v>
          </cell>
          <cell r="AD143">
            <v>351047</v>
          </cell>
        </row>
        <row r="144">
          <cell r="B144" t="str">
            <v>1999 - 02</v>
          </cell>
          <cell r="D144">
            <v>42456</v>
          </cell>
          <cell r="E144">
            <v>-4124.75</v>
          </cell>
          <cell r="F144">
            <v>-23674.5</v>
          </cell>
          <cell r="G144">
            <v>-5925.416666666667</v>
          </cell>
          <cell r="H144">
            <v>0</v>
          </cell>
          <cell r="I144">
            <v>0</v>
          </cell>
          <cell r="L144">
            <v>-155</v>
          </cell>
          <cell r="M144">
            <v>7799</v>
          </cell>
          <cell r="N144">
            <v>7670</v>
          </cell>
          <cell r="O144">
            <v>35961</v>
          </cell>
          <cell r="P144">
            <v>33232</v>
          </cell>
          <cell r="Q144">
            <v>26073</v>
          </cell>
          <cell r="R144">
            <v>10548237</v>
          </cell>
          <cell r="S144">
            <v>82220</v>
          </cell>
          <cell r="T144">
            <v>5389280</v>
          </cell>
          <cell r="U144">
            <v>266</v>
          </cell>
          <cell r="V144">
            <v>52774</v>
          </cell>
          <cell r="W144">
            <v>22688</v>
          </cell>
          <cell r="X144">
            <v>0</v>
          </cell>
          <cell r="Y144">
            <v>16633766</v>
          </cell>
          <cell r="Z144">
            <v>5029136</v>
          </cell>
          <cell r="AA144">
            <v>3322836</v>
          </cell>
          <cell r="AB144">
            <v>864269</v>
          </cell>
          <cell r="AC144">
            <v>584980</v>
          </cell>
          <cell r="AD144">
            <v>373267</v>
          </cell>
        </row>
        <row r="145">
          <cell r="B145" t="str">
            <v>1999 - 03</v>
          </cell>
          <cell r="D145">
            <v>116032</v>
          </cell>
          <cell r="E145">
            <v>-4124.75</v>
          </cell>
          <cell r="F145">
            <v>-23674.5</v>
          </cell>
          <cell r="G145">
            <v>-5925.416666666667</v>
          </cell>
          <cell r="H145">
            <v>0</v>
          </cell>
          <cell r="I145">
            <v>0</v>
          </cell>
          <cell r="L145">
            <v>2421</v>
          </cell>
          <cell r="M145">
            <v>11713</v>
          </cell>
          <cell r="N145">
            <v>11588</v>
          </cell>
          <cell r="O145">
            <v>52293</v>
          </cell>
          <cell r="P145">
            <v>43660</v>
          </cell>
          <cell r="Q145">
            <v>37653</v>
          </cell>
          <cell r="R145">
            <v>10565452</v>
          </cell>
          <cell r="S145">
            <v>82328</v>
          </cell>
          <cell r="T145">
            <v>3879724</v>
          </cell>
          <cell r="U145">
            <v>471</v>
          </cell>
          <cell r="V145">
            <v>52964</v>
          </cell>
          <cell r="W145">
            <v>22969</v>
          </cell>
          <cell r="X145">
            <v>0</v>
          </cell>
          <cell r="Y145">
            <v>17497111</v>
          </cell>
          <cell r="Z145">
            <v>5719066</v>
          </cell>
          <cell r="AA145">
            <v>6787366</v>
          </cell>
          <cell r="AB145">
            <v>863753</v>
          </cell>
          <cell r="AC145">
            <v>496078</v>
          </cell>
          <cell r="AD145">
            <v>445455</v>
          </cell>
        </row>
        <row r="146">
          <cell r="B146" t="str">
            <v>1999 - 04</v>
          </cell>
          <cell r="D146">
            <v>108936</v>
          </cell>
          <cell r="E146">
            <v>-4124.75</v>
          </cell>
          <cell r="F146">
            <v>-23674.5</v>
          </cell>
          <cell r="G146">
            <v>-5925.416666666667</v>
          </cell>
          <cell r="H146">
            <v>0</v>
          </cell>
          <cell r="I146">
            <v>0</v>
          </cell>
          <cell r="L146">
            <v>3263</v>
          </cell>
          <cell r="M146">
            <v>10232</v>
          </cell>
          <cell r="N146">
            <v>10421</v>
          </cell>
          <cell r="O146">
            <v>43283</v>
          </cell>
          <cell r="P146">
            <v>33265</v>
          </cell>
          <cell r="Q146">
            <v>30053</v>
          </cell>
          <cell r="R146">
            <v>10590885</v>
          </cell>
          <cell r="S146">
            <v>82400</v>
          </cell>
          <cell r="T146">
            <v>5918598</v>
          </cell>
          <cell r="U146">
            <v>512</v>
          </cell>
          <cell r="V146">
            <v>53239</v>
          </cell>
          <cell r="W146">
            <v>23202</v>
          </cell>
          <cell r="X146">
            <v>0</v>
          </cell>
          <cell r="Y146">
            <v>17558194</v>
          </cell>
          <cell r="Z146">
            <v>6250074</v>
          </cell>
          <cell r="AA146">
            <v>7126268</v>
          </cell>
          <cell r="AB146">
            <v>871210</v>
          </cell>
          <cell r="AC146">
            <v>179345</v>
          </cell>
          <cell r="AD146">
            <v>775840</v>
          </cell>
        </row>
        <row r="147">
          <cell r="B147" t="str">
            <v>1999 - 05</v>
          </cell>
          <cell r="D147">
            <v>72201</v>
          </cell>
          <cell r="E147">
            <v>-4124.75</v>
          </cell>
          <cell r="F147">
            <v>-23674.5</v>
          </cell>
          <cell r="G147">
            <v>-5925.416666666667</v>
          </cell>
          <cell r="H147">
            <v>0</v>
          </cell>
          <cell r="I147">
            <v>0</v>
          </cell>
          <cell r="L147">
            <v>2704</v>
          </cell>
          <cell r="M147">
            <v>9296</v>
          </cell>
          <cell r="N147">
            <v>9968</v>
          </cell>
          <cell r="O147">
            <v>42186</v>
          </cell>
          <cell r="P147">
            <v>38579</v>
          </cell>
          <cell r="Q147">
            <v>29225</v>
          </cell>
          <cell r="R147">
            <v>10628553</v>
          </cell>
          <cell r="S147">
            <v>82618</v>
          </cell>
          <cell r="T147">
            <v>5999728</v>
          </cell>
          <cell r="U147">
            <v>233</v>
          </cell>
          <cell r="V147">
            <v>53421</v>
          </cell>
          <cell r="W147">
            <v>23266</v>
          </cell>
          <cell r="X147">
            <v>0</v>
          </cell>
          <cell r="Y147">
            <v>17822824</v>
          </cell>
          <cell r="Z147">
            <v>6245446</v>
          </cell>
          <cell r="AA147">
            <v>3575445</v>
          </cell>
          <cell r="AB147">
            <v>1099480</v>
          </cell>
          <cell r="AC147">
            <v>598357</v>
          </cell>
          <cell r="AD147">
            <v>141576</v>
          </cell>
        </row>
        <row r="148">
          <cell r="B148" t="str">
            <v>1999 - 06</v>
          </cell>
          <cell r="D148">
            <v>101589</v>
          </cell>
          <cell r="E148">
            <v>-4124.75</v>
          </cell>
          <cell r="F148">
            <v>-23674.5</v>
          </cell>
          <cell r="G148">
            <v>-5925.416666666667</v>
          </cell>
          <cell r="H148">
            <v>0</v>
          </cell>
          <cell r="I148">
            <v>0</v>
          </cell>
          <cell r="L148">
            <v>3387</v>
          </cell>
          <cell r="M148">
            <v>8316</v>
          </cell>
          <cell r="N148">
            <v>9341</v>
          </cell>
          <cell r="O148">
            <v>39862</v>
          </cell>
          <cell r="P148">
            <v>37022</v>
          </cell>
          <cell r="Q148">
            <v>27310</v>
          </cell>
          <cell r="R148">
            <v>10489941</v>
          </cell>
          <cell r="S148">
            <v>81508</v>
          </cell>
          <cell r="T148">
            <v>5907981</v>
          </cell>
          <cell r="U148">
            <v>416</v>
          </cell>
          <cell r="V148">
            <v>53713</v>
          </cell>
          <cell r="W148">
            <v>23370</v>
          </cell>
          <cell r="X148">
            <v>0</v>
          </cell>
          <cell r="Y148">
            <v>19869807</v>
          </cell>
          <cell r="Z148">
            <v>6534483</v>
          </cell>
          <cell r="AA148">
            <v>6402378</v>
          </cell>
          <cell r="AB148">
            <v>886476</v>
          </cell>
          <cell r="AC148">
            <v>175620</v>
          </cell>
          <cell r="AD148">
            <v>788669</v>
          </cell>
        </row>
        <row r="149">
          <cell r="B149" t="str">
            <v>1999 - 07</v>
          </cell>
          <cell r="D149">
            <v>101589</v>
          </cell>
          <cell r="E149">
            <v>-4124.75</v>
          </cell>
          <cell r="F149">
            <v>-23674.5</v>
          </cell>
          <cell r="G149">
            <v>-5925.416666666667</v>
          </cell>
          <cell r="H149">
            <v>0</v>
          </cell>
          <cell r="I149">
            <v>0</v>
          </cell>
          <cell r="L149">
            <v>5371</v>
          </cell>
          <cell r="M149">
            <v>7408</v>
          </cell>
          <cell r="N149">
            <v>7460</v>
          </cell>
          <cell r="O149">
            <v>41046</v>
          </cell>
          <cell r="P149">
            <v>37253</v>
          </cell>
          <cell r="Q149">
            <v>26545</v>
          </cell>
          <cell r="R149">
            <v>9449612</v>
          </cell>
          <cell r="S149">
            <v>70713</v>
          </cell>
          <cell r="T149">
            <v>5637949</v>
          </cell>
          <cell r="U149">
            <v>307</v>
          </cell>
          <cell r="V149">
            <v>53866</v>
          </cell>
          <cell r="W149">
            <v>23524</v>
          </cell>
          <cell r="X149">
            <v>0</v>
          </cell>
          <cell r="Y149">
            <v>19339148</v>
          </cell>
          <cell r="Z149">
            <v>7235818</v>
          </cell>
          <cell r="AA149">
            <v>8627081</v>
          </cell>
          <cell r="AB149">
            <v>891496</v>
          </cell>
          <cell r="AC149">
            <v>185482</v>
          </cell>
          <cell r="AD149">
            <v>806505</v>
          </cell>
        </row>
        <row r="150">
          <cell r="B150" t="str">
            <v>1999 - 08</v>
          </cell>
          <cell r="D150">
            <v>72013</v>
          </cell>
          <cell r="E150">
            <v>-4124.75</v>
          </cell>
          <cell r="F150">
            <v>-23674.5</v>
          </cell>
          <cell r="G150">
            <v>-5925.416666666667</v>
          </cell>
          <cell r="H150">
            <v>0</v>
          </cell>
          <cell r="I150">
            <v>0</v>
          </cell>
          <cell r="L150">
            <v>6077</v>
          </cell>
          <cell r="M150">
            <v>8113</v>
          </cell>
          <cell r="N150">
            <v>5307</v>
          </cell>
          <cell r="O150">
            <v>42504</v>
          </cell>
          <cell r="P150">
            <v>38001</v>
          </cell>
          <cell r="Q150">
            <v>31733</v>
          </cell>
          <cell r="R150">
            <v>9457636</v>
          </cell>
          <cell r="S150">
            <v>70716</v>
          </cell>
          <cell r="T150">
            <v>5748226</v>
          </cell>
          <cell r="U150">
            <v>-215</v>
          </cell>
          <cell r="V150">
            <v>53686</v>
          </cell>
          <cell r="W150">
            <v>23489</v>
          </cell>
          <cell r="X150">
            <v>0</v>
          </cell>
          <cell r="Y150">
            <v>19760414</v>
          </cell>
          <cell r="Z150">
            <v>7496738</v>
          </cell>
          <cell r="AA150">
            <v>6061868</v>
          </cell>
          <cell r="AB150">
            <v>881881</v>
          </cell>
          <cell r="AC150">
            <v>193043</v>
          </cell>
          <cell r="AD150">
            <v>789450</v>
          </cell>
        </row>
        <row r="151">
          <cell r="B151" t="str">
            <v>1999 - 09</v>
          </cell>
          <cell r="D151">
            <v>91223</v>
          </cell>
          <cell r="E151">
            <v>-4124.75</v>
          </cell>
          <cell r="F151">
            <v>-23674.5</v>
          </cell>
          <cell r="G151">
            <v>-5925.416666666667</v>
          </cell>
          <cell r="H151">
            <v>0</v>
          </cell>
          <cell r="I151">
            <v>0</v>
          </cell>
          <cell r="L151">
            <v>8151</v>
          </cell>
          <cell r="M151">
            <v>12522</v>
          </cell>
          <cell r="N151">
            <v>8994</v>
          </cell>
          <cell r="O151">
            <v>28045</v>
          </cell>
          <cell r="P151">
            <v>24407</v>
          </cell>
          <cell r="Q151">
            <v>47209</v>
          </cell>
          <cell r="R151">
            <v>9310845</v>
          </cell>
          <cell r="S151">
            <v>67231</v>
          </cell>
          <cell r="T151">
            <v>5562763</v>
          </cell>
          <cell r="U151">
            <v>305</v>
          </cell>
          <cell r="V151">
            <v>53834</v>
          </cell>
          <cell r="W151">
            <v>23624</v>
          </cell>
          <cell r="X151">
            <v>0</v>
          </cell>
          <cell r="Y151">
            <v>15190950</v>
          </cell>
          <cell r="Z151">
            <v>9741785</v>
          </cell>
          <cell r="AA151">
            <v>4957632</v>
          </cell>
          <cell r="AB151">
            <v>885542</v>
          </cell>
          <cell r="AC151">
            <v>203450</v>
          </cell>
          <cell r="AD151">
            <v>821162</v>
          </cell>
        </row>
        <row r="152">
          <cell r="B152" t="str">
            <v>1999 - 10</v>
          </cell>
          <cell r="D152">
            <v>97663</v>
          </cell>
          <cell r="E152">
            <v>-4124.75</v>
          </cell>
          <cell r="F152">
            <v>-23674.5</v>
          </cell>
          <cell r="G152">
            <v>-5925.416666666667</v>
          </cell>
          <cell r="H152">
            <v>0</v>
          </cell>
          <cell r="I152">
            <v>0</v>
          </cell>
          <cell r="L152">
            <v>7701</v>
          </cell>
          <cell r="M152">
            <v>11830.58</v>
          </cell>
          <cell r="N152">
            <v>8497</v>
          </cell>
          <cell r="O152">
            <v>26494.96</v>
          </cell>
          <cell r="P152">
            <v>23058</v>
          </cell>
          <cell r="Q152">
            <v>44601</v>
          </cell>
          <cell r="R152">
            <v>10633699</v>
          </cell>
          <cell r="S152">
            <v>79625</v>
          </cell>
          <cell r="T152">
            <v>5985692</v>
          </cell>
          <cell r="U152">
            <v>197</v>
          </cell>
          <cell r="V152">
            <v>54000</v>
          </cell>
          <cell r="W152">
            <v>24304</v>
          </cell>
          <cell r="X152">
            <v>0</v>
          </cell>
          <cell r="Y152">
            <v>12405325</v>
          </cell>
          <cell r="Z152">
            <v>15829482</v>
          </cell>
          <cell r="AA152">
            <v>3930886</v>
          </cell>
          <cell r="AB152">
            <v>889083</v>
          </cell>
          <cell r="AC152">
            <v>190218</v>
          </cell>
          <cell r="AD152">
            <v>818767</v>
          </cell>
        </row>
        <row r="153">
          <cell r="B153" t="str">
            <v>1999 - 11</v>
          </cell>
          <cell r="D153">
            <v>97663</v>
          </cell>
          <cell r="E153">
            <v>-4124.75</v>
          </cell>
          <cell r="F153">
            <v>-23674.5</v>
          </cell>
          <cell r="G153">
            <v>-5925.416666666667</v>
          </cell>
          <cell r="H153">
            <v>0</v>
          </cell>
          <cell r="I153">
            <v>0</v>
          </cell>
          <cell r="L153">
            <v>3644</v>
          </cell>
          <cell r="M153">
            <v>7919</v>
          </cell>
          <cell r="N153">
            <v>4930</v>
          </cell>
          <cell r="O153">
            <v>41001</v>
          </cell>
          <cell r="P153">
            <v>35607</v>
          </cell>
          <cell r="Q153">
            <v>31228</v>
          </cell>
          <cell r="R153">
            <v>10730589</v>
          </cell>
          <cell r="S153">
            <v>79975</v>
          </cell>
          <cell r="T153">
            <v>6052183</v>
          </cell>
          <cell r="U153">
            <v>-15</v>
          </cell>
          <cell r="V153">
            <v>53949</v>
          </cell>
          <cell r="W153">
            <v>24311</v>
          </cell>
          <cell r="X153">
            <v>0</v>
          </cell>
          <cell r="Y153">
            <v>24716359</v>
          </cell>
          <cell r="Z153">
            <v>8040392</v>
          </cell>
          <cell r="AA153">
            <v>5518692</v>
          </cell>
          <cell r="AB153">
            <v>900123</v>
          </cell>
          <cell r="AC153">
            <v>201311</v>
          </cell>
          <cell r="AD153">
            <v>830128</v>
          </cell>
        </row>
        <row r="154">
          <cell r="B154" t="str">
            <v>1999 - 12</v>
          </cell>
          <cell r="D154">
            <v>97663</v>
          </cell>
          <cell r="E154">
            <v>-4124.75</v>
          </cell>
          <cell r="F154">
            <v>-23674.5</v>
          </cell>
          <cell r="G154">
            <v>-5925.416666666667</v>
          </cell>
          <cell r="H154">
            <v>0</v>
          </cell>
          <cell r="I154">
            <v>0</v>
          </cell>
          <cell r="L154">
            <v>4982</v>
          </cell>
          <cell r="M154">
            <v>6298</v>
          </cell>
          <cell r="N154">
            <v>4062</v>
          </cell>
          <cell r="O154">
            <v>43371</v>
          </cell>
          <cell r="P154">
            <v>38299</v>
          </cell>
          <cell r="Q154">
            <v>28524</v>
          </cell>
          <cell r="R154">
            <v>10766856</v>
          </cell>
          <cell r="S154">
            <v>80083</v>
          </cell>
          <cell r="T154">
            <v>6078506</v>
          </cell>
          <cell r="U154">
            <v>137</v>
          </cell>
          <cell r="V154">
            <v>53960</v>
          </cell>
          <cell r="W154">
            <v>24407</v>
          </cell>
          <cell r="X154">
            <v>0</v>
          </cell>
          <cell r="Y154">
            <v>18805304</v>
          </cell>
          <cell r="Z154">
            <v>10164167</v>
          </cell>
          <cell r="AA154">
            <v>3655357</v>
          </cell>
          <cell r="AB154">
            <v>889555</v>
          </cell>
          <cell r="AC154">
            <v>205681</v>
          </cell>
          <cell r="AD154">
            <v>829542</v>
          </cell>
        </row>
        <row r="155">
          <cell r="B155" t="str">
            <v>2000 - 01</v>
          </cell>
          <cell r="D155">
            <v>19934</v>
          </cell>
          <cell r="E155">
            <v>-7597.2</v>
          </cell>
          <cell r="F155">
            <v>-19006.8</v>
          </cell>
          <cell r="G155">
            <v>0</v>
          </cell>
          <cell r="H155">
            <v>35941119</v>
          </cell>
          <cell r="I155">
            <v>0</v>
          </cell>
          <cell r="L155">
            <v>6249</v>
          </cell>
          <cell r="M155">
            <v>4655.51</v>
          </cell>
          <cell r="N155">
            <v>3540</v>
          </cell>
          <cell r="O155">
            <v>35150</v>
          </cell>
          <cell r="P155">
            <v>3749</v>
          </cell>
          <cell r="Q155">
            <v>24413.850000000002</v>
          </cell>
          <cell r="R155">
            <v>16050340</v>
          </cell>
          <cell r="S155">
            <v>82425</v>
          </cell>
          <cell r="T155">
            <v>8806875</v>
          </cell>
          <cell r="U155">
            <v>199</v>
          </cell>
          <cell r="V155">
            <v>53985</v>
          </cell>
          <cell r="W155">
            <v>24604</v>
          </cell>
          <cell r="X155">
            <v>0</v>
          </cell>
          <cell r="Y155">
            <v>18647260</v>
          </cell>
          <cell r="Z155">
            <v>10506131</v>
          </cell>
          <cell r="AA155">
            <v>3514180</v>
          </cell>
          <cell r="AB155">
            <v>892233.32</v>
          </cell>
          <cell r="AC155">
            <v>208305.5</v>
          </cell>
          <cell r="AD155">
            <v>829311.8400000001</v>
          </cell>
        </row>
        <row r="156">
          <cell r="B156" t="str">
            <v>2000 - 02</v>
          </cell>
          <cell r="D156">
            <v>-17855</v>
          </cell>
          <cell r="E156">
            <v>-7597.2</v>
          </cell>
          <cell r="F156">
            <v>-19006.8</v>
          </cell>
          <cell r="G156">
            <v>0</v>
          </cell>
          <cell r="H156">
            <v>33793155</v>
          </cell>
          <cell r="I156">
            <v>0</v>
          </cell>
          <cell r="L156">
            <v>0</v>
          </cell>
          <cell r="M156">
            <v>7734.53</v>
          </cell>
          <cell r="N156">
            <v>3201.52</v>
          </cell>
          <cell r="O156">
            <v>31624.37</v>
          </cell>
          <cell r="P156">
            <v>34573.53</v>
          </cell>
          <cell r="Q156">
            <v>29948.98</v>
          </cell>
          <cell r="R156">
            <v>16080198</v>
          </cell>
          <cell r="S156">
            <v>82733</v>
          </cell>
          <cell r="T156">
            <v>8845175</v>
          </cell>
          <cell r="U156">
            <v>216</v>
          </cell>
          <cell r="V156">
            <v>54127</v>
          </cell>
          <cell r="W156">
            <v>24685</v>
          </cell>
          <cell r="X156">
            <v>0</v>
          </cell>
          <cell r="Y156">
            <v>17337310</v>
          </cell>
          <cell r="Z156">
            <v>9914998</v>
          </cell>
          <cell r="AA156">
            <v>3241447</v>
          </cell>
          <cell r="AB156">
            <v>889435.6599999999</v>
          </cell>
          <cell r="AC156">
            <v>204553</v>
          </cell>
          <cell r="AD156">
            <v>817188.4</v>
          </cell>
        </row>
        <row r="157">
          <cell r="B157" t="str">
            <v>2000 - 03</v>
          </cell>
          <cell r="D157">
            <v>23940</v>
          </cell>
          <cell r="E157">
            <v>-7597.2</v>
          </cell>
          <cell r="F157">
            <v>-19006.8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13850.39</v>
          </cell>
          <cell r="N157">
            <v>7650.01</v>
          </cell>
          <cell r="O157">
            <v>66494.75</v>
          </cell>
          <cell r="P157">
            <v>74877.38</v>
          </cell>
          <cell r="Q157">
            <v>64210.47</v>
          </cell>
          <cell r="R157">
            <v>16094345</v>
          </cell>
          <cell r="S157">
            <v>82735</v>
          </cell>
          <cell r="T157">
            <v>8867863</v>
          </cell>
          <cell r="U157">
            <v>406</v>
          </cell>
          <cell r="V157">
            <v>54340</v>
          </cell>
          <cell r="W157">
            <v>24890</v>
          </cell>
          <cell r="X157">
            <v>0</v>
          </cell>
          <cell r="Y157">
            <v>19401418</v>
          </cell>
          <cell r="Z157">
            <v>11229773</v>
          </cell>
          <cell r="AA157">
            <v>4289159</v>
          </cell>
          <cell r="AB157">
            <v>898166.42</v>
          </cell>
          <cell r="AC157">
            <v>213760.07</v>
          </cell>
          <cell r="AD157">
            <v>840383.3300000001</v>
          </cell>
        </row>
        <row r="158">
          <cell r="B158" t="str">
            <v>2000 - 04</v>
          </cell>
          <cell r="D158">
            <v>23940</v>
          </cell>
          <cell r="E158">
            <v>-7597.2</v>
          </cell>
          <cell r="F158">
            <v>-19006.8</v>
          </cell>
          <cell r="G158">
            <v>0</v>
          </cell>
          <cell r="H158">
            <v>8356614.12</v>
          </cell>
          <cell r="I158">
            <v>0</v>
          </cell>
          <cell r="L158">
            <v>0</v>
          </cell>
          <cell r="M158">
            <v>9500.12</v>
          </cell>
          <cell r="N158">
            <v>4899.46</v>
          </cell>
          <cell r="O158">
            <v>44950.26</v>
          </cell>
          <cell r="P158">
            <v>49920.77</v>
          </cell>
          <cell r="Q158">
            <v>37812.4</v>
          </cell>
          <cell r="R158">
            <v>16172149</v>
          </cell>
          <cell r="S158">
            <v>83167</v>
          </cell>
          <cell r="T158">
            <v>8921065</v>
          </cell>
          <cell r="U158">
            <v>179</v>
          </cell>
          <cell r="V158">
            <v>54498</v>
          </cell>
          <cell r="W158">
            <v>24962</v>
          </cell>
          <cell r="X158">
            <v>0</v>
          </cell>
          <cell r="Y158">
            <v>18344389</v>
          </cell>
          <cell r="Z158">
            <v>10733965</v>
          </cell>
          <cell r="AA158">
            <v>3028896</v>
          </cell>
          <cell r="AB158">
            <v>905519.81</v>
          </cell>
          <cell r="AC158">
            <v>212041.5</v>
          </cell>
          <cell r="AD158">
            <v>841185.03</v>
          </cell>
        </row>
        <row r="159">
          <cell r="B159" t="str">
            <v>2000 - 05</v>
          </cell>
          <cell r="D159">
            <v>2755</v>
          </cell>
          <cell r="E159">
            <v>-7597.2</v>
          </cell>
          <cell r="F159">
            <v>-19006.8</v>
          </cell>
          <cell r="G159">
            <v>0</v>
          </cell>
          <cell r="H159">
            <v>8633976.29</v>
          </cell>
          <cell r="I159">
            <v>0</v>
          </cell>
          <cell r="L159">
            <v>0</v>
          </cell>
          <cell r="M159">
            <v>9150.64</v>
          </cell>
          <cell r="N159">
            <v>4878.09</v>
          </cell>
          <cell r="O159">
            <v>48102.71</v>
          </cell>
          <cell r="P159">
            <v>51164.3</v>
          </cell>
          <cell r="Q159">
            <v>33787.26</v>
          </cell>
          <cell r="R159">
            <v>16210553</v>
          </cell>
          <cell r="S159">
            <v>83342</v>
          </cell>
          <cell r="T159">
            <v>8976760</v>
          </cell>
          <cell r="U159">
            <v>127</v>
          </cell>
          <cell r="V159">
            <v>54632</v>
          </cell>
          <cell r="W159">
            <v>24952</v>
          </cell>
          <cell r="X159">
            <v>0</v>
          </cell>
          <cell r="Y159">
            <v>19008736</v>
          </cell>
          <cell r="Z159">
            <v>10824791</v>
          </cell>
          <cell r="AA159">
            <v>3201152</v>
          </cell>
          <cell r="AB159">
            <v>893189.66</v>
          </cell>
          <cell r="AC159">
            <v>215161.85</v>
          </cell>
          <cell r="AD159">
            <v>847501.39</v>
          </cell>
        </row>
        <row r="160">
          <cell r="B160" t="str">
            <v>2000 - 06</v>
          </cell>
          <cell r="D160">
            <v>19703</v>
          </cell>
          <cell r="E160">
            <v>-7597.666666666667</v>
          </cell>
          <cell r="F160">
            <v>-19006.833333333332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8192.42</v>
          </cell>
          <cell r="N160">
            <v>4581.73</v>
          </cell>
          <cell r="O160">
            <v>55206.87</v>
          </cell>
          <cell r="P160">
            <v>52329.49</v>
          </cell>
          <cell r="Q160">
            <v>26772.5</v>
          </cell>
          <cell r="R160">
            <v>16432965</v>
          </cell>
          <cell r="S160">
            <v>84525</v>
          </cell>
          <cell r="T160">
            <v>8909469</v>
          </cell>
          <cell r="U160">
            <v>553</v>
          </cell>
          <cell r="V160">
            <v>54985</v>
          </cell>
          <cell r="W160">
            <v>25130</v>
          </cell>
          <cell r="X160">
            <v>0</v>
          </cell>
          <cell r="Y160">
            <v>19760957</v>
          </cell>
          <cell r="Z160">
            <v>11418964</v>
          </cell>
          <cell r="AA160">
            <v>3079310</v>
          </cell>
          <cell r="AB160">
            <v>904200.82</v>
          </cell>
          <cell r="AC160">
            <v>219770.36</v>
          </cell>
          <cell r="AD160">
            <v>857579.38</v>
          </cell>
        </row>
        <row r="161">
          <cell r="B161" t="str">
            <v>2000 - 07</v>
          </cell>
          <cell r="D161">
            <v>19703</v>
          </cell>
          <cell r="E161">
            <v>-7597.571428571428</v>
          </cell>
          <cell r="F161">
            <v>-19006.85714285714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7013.15</v>
          </cell>
          <cell r="N161">
            <v>3453.96</v>
          </cell>
          <cell r="O161">
            <v>68594.33</v>
          </cell>
          <cell r="P161">
            <v>44483.72</v>
          </cell>
          <cell r="Q161">
            <v>23537.839999999997</v>
          </cell>
          <cell r="R161">
            <v>16368593</v>
          </cell>
          <cell r="S161">
            <v>84340</v>
          </cell>
          <cell r="T161">
            <v>8942342</v>
          </cell>
          <cell r="U161">
            <v>822</v>
          </cell>
          <cell r="V161">
            <v>55127</v>
          </cell>
          <cell r="W161">
            <v>25261</v>
          </cell>
          <cell r="X161">
            <v>0</v>
          </cell>
          <cell r="Y161">
            <v>16959688</v>
          </cell>
          <cell r="Z161">
            <v>14982467</v>
          </cell>
          <cell r="AA161">
            <v>5147713</v>
          </cell>
          <cell r="AB161">
            <v>919928.56</v>
          </cell>
          <cell r="AC161">
            <v>223401.21</v>
          </cell>
          <cell r="AD161">
            <v>860321.84</v>
          </cell>
        </row>
        <row r="162">
          <cell r="B162" t="str">
            <v>2000 - 08</v>
          </cell>
          <cell r="D162">
            <v>1836</v>
          </cell>
          <cell r="E162">
            <v>-7597.5</v>
          </cell>
          <cell r="F162">
            <v>-19006.875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7649.9</v>
          </cell>
          <cell r="N162">
            <v>3679.82</v>
          </cell>
          <cell r="O162">
            <v>63997.23</v>
          </cell>
          <cell r="P162">
            <v>46621.26</v>
          </cell>
          <cell r="Q162">
            <v>25134.799999999996</v>
          </cell>
          <cell r="R162">
            <v>16421518</v>
          </cell>
          <cell r="S162">
            <v>84711</v>
          </cell>
          <cell r="T162">
            <v>9022239</v>
          </cell>
          <cell r="U162">
            <v>92</v>
          </cell>
          <cell r="V162">
            <v>55208</v>
          </cell>
          <cell r="W162">
            <v>25279</v>
          </cell>
          <cell r="X162">
            <v>0</v>
          </cell>
          <cell r="Y162">
            <v>7625230</v>
          </cell>
          <cell r="Z162">
            <v>11264230</v>
          </cell>
          <cell r="AA162">
            <v>3171253</v>
          </cell>
          <cell r="AB162">
            <v>1204016.01</v>
          </cell>
          <cell r="AC162">
            <v>332842.15</v>
          </cell>
          <cell r="AD162">
            <v>471461.96</v>
          </cell>
        </row>
        <row r="163">
          <cell r="B163" t="str">
            <v>2000 - 09</v>
          </cell>
          <cell r="D163">
            <v>-57309</v>
          </cell>
          <cell r="E163">
            <v>-7597.444444444444</v>
          </cell>
          <cell r="F163">
            <v>-19006.88888888889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6958.45</v>
          </cell>
          <cell r="N163">
            <v>3506.99</v>
          </cell>
          <cell r="O163">
            <v>68214.86</v>
          </cell>
          <cell r="P163">
            <v>45483.91</v>
          </cell>
          <cell r="Q163">
            <v>22918.78</v>
          </cell>
          <cell r="R163">
            <v>16452445</v>
          </cell>
          <cell r="S163">
            <v>84906</v>
          </cell>
          <cell r="T163">
            <v>9071588</v>
          </cell>
          <cell r="U163">
            <v>291</v>
          </cell>
          <cell r="V163">
            <v>55215</v>
          </cell>
          <cell r="W163">
            <v>25485</v>
          </cell>
          <cell r="X163">
            <v>0</v>
          </cell>
          <cell r="Y163">
            <v>5732848</v>
          </cell>
          <cell r="Z163">
            <v>12216384</v>
          </cell>
          <cell r="AA163">
            <v>2812767</v>
          </cell>
          <cell r="AB163">
            <v>1235666.63</v>
          </cell>
          <cell r="AC163">
            <v>351976.52</v>
          </cell>
          <cell r="AD163">
            <v>482075.33</v>
          </cell>
          <cell r="AE163">
            <v>0.8552</v>
          </cell>
          <cell r="AF163">
            <v>0.1448</v>
          </cell>
        </row>
        <row r="164">
          <cell r="B164" t="str">
            <v>2000 - 10</v>
          </cell>
          <cell r="D164">
            <v>14859</v>
          </cell>
          <cell r="E164">
            <v>-7597.4</v>
          </cell>
          <cell r="F164">
            <v>-19006.8</v>
          </cell>
          <cell r="G164">
            <v>0</v>
          </cell>
          <cell r="H164">
            <v>21717673.3</v>
          </cell>
          <cell r="I164">
            <v>0</v>
          </cell>
          <cell r="L164">
            <v>0</v>
          </cell>
          <cell r="M164">
            <v>6804.41</v>
          </cell>
          <cell r="N164">
            <v>4037.14</v>
          </cell>
          <cell r="O164">
            <v>69350.39</v>
          </cell>
          <cell r="P164">
            <v>45156.56</v>
          </cell>
          <cell r="Q164">
            <v>21734.5</v>
          </cell>
          <cell r="R164">
            <v>16606010</v>
          </cell>
          <cell r="S164">
            <v>85639</v>
          </cell>
          <cell r="T164">
            <v>9090098</v>
          </cell>
          <cell r="U164">
            <v>-104</v>
          </cell>
          <cell r="V164">
            <v>55113</v>
          </cell>
          <cell r="W164">
            <v>25449</v>
          </cell>
          <cell r="X164">
            <v>0</v>
          </cell>
          <cell r="Y164">
            <v>5101381</v>
          </cell>
          <cell r="Z164">
            <v>10729149</v>
          </cell>
          <cell r="AA164">
            <v>2761990</v>
          </cell>
          <cell r="AB164">
            <v>1205696.4</v>
          </cell>
          <cell r="AC164">
            <v>351087.44</v>
          </cell>
          <cell r="AD164">
            <v>481981.31</v>
          </cell>
          <cell r="AE164">
            <v>0.5118</v>
          </cell>
          <cell r="AF164">
            <v>0.4882</v>
          </cell>
        </row>
        <row r="165">
          <cell r="B165" t="str">
            <v>2000 - 11</v>
          </cell>
          <cell r="D165">
            <v>14859</v>
          </cell>
          <cell r="E165">
            <v>-7597.363636363636</v>
          </cell>
          <cell r="F165">
            <v>-19006.81818181818</v>
          </cell>
          <cell r="H165">
            <v>22840597.4</v>
          </cell>
          <cell r="L165">
            <v>0</v>
          </cell>
          <cell r="M165">
            <v>7151.26</v>
          </cell>
          <cell r="N165">
            <v>3699.91</v>
          </cell>
          <cell r="O165">
            <v>72012.47</v>
          </cell>
          <cell r="P165">
            <v>44454.37</v>
          </cell>
          <cell r="Q165">
            <v>19764.989999999998</v>
          </cell>
          <cell r="R165">
            <v>16171836</v>
          </cell>
          <cell r="S165">
            <v>83891</v>
          </cell>
          <cell r="T165">
            <v>9142085</v>
          </cell>
          <cell r="U165">
            <v>-133</v>
          </cell>
          <cell r="V165">
            <v>54951</v>
          </cell>
          <cell r="W165">
            <v>25407</v>
          </cell>
          <cell r="X165">
            <v>0</v>
          </cell>
          <cell r="Y165">
            <v>5734891</v>
          </cell>
          <cell r="Z165">
            <v>10855579</v>
          </cell>
          <cell r="AA165">
            <v>2705778</v>
          </cell>
          <cell r="AB165">
            <v>1213447.03</v>
          </cell>
          <cell r="AC165">
            <v>299231.68</v>
          </cell>
          <cell r="AD165">
            <v>502652.45</v>
          </cell>
          <cell r="AE165">
            <v>0.5693</v>
          </cell>
          <cell r="AF165">
            <v>0.4307</v>
          </cell>
        </row>
        <row r="166">
          <cell r="B166" t="str">
            <v>2000 - 12</v>
          </cell>
          <cell r="D166">
            <v>14859</v>
          </cell>
          <cell r="E166">
            <v>-7597.416666666667</v>
          </cell>
          <cell r="F166">
            <v>-19006.833333333332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5800</v>
          </cell>
          <cell r="N166">
            <v>3513.91</v>
          </cell>
          <cell r="O166">
            <v>77199.61</v>
          </cell>
          <cell r="P166">
            <v>43715.27</v>
          </cell>
          <cell r="Q166">
            <v>16854.21</v>
          </cell>
          <cell r="R166">
            <v>15380235</v>
          </cell>
          <cell r="S166">
            <v>75988</v>
          </cell>
          <cell r="T166">
            <v>8194764</v>
          </cell>
          <cell r="U166">
            <v>-298</v>
          </cell>
          <cell r="V166">
            <v>54720</v>
          </cell>
          <cell r="W166">
            <v>25425</v>
          </cell>
          <cell r="X166">
            <v>0</v>
          </cell>
          <cell r="Y166">
            <v>7840380</v>
          </cell>
          <cell r="Z166">
            <v>13981646</v>
          </cell>
          <cell r="AA166">
            <v>2483801</v>
          </cell>
          <cell r="AB166">
            <v>1224149.53</v>
          </cell>
          <cell r="AC166">
            <v>354004</v>
          </cell>
          <cell r="AD166">
            <v>477568.43</v>
          </cell>
          <cell r="AE166">
            <v>0.6657</v>
          </cell>
          <cell r="AF166">
            <v>0.3343</v>
          </cell>
        </row>
        <row r="167">
          <cell r="B167" t="str">
            <v>2001 - 01</v>
          </cell>
          <cell r="D167">
            <v>-5182</v>
          </cell>
          <cell r="E167">
            <v>-7597</v>
          </cell>
          <cell r="F167">
            <v>-19007</v>
          </cell>
          <cell r="G167">
            <v>0</v>
          </cell>
          <cell r="H167">
            <v>27688812.97</v>
          </cell>
          <cell r="I167">
            <v>0</v>
          </cell>
          <cell r="L167">
            <v>0</v>
          </cell>
          <cell r="M167">
            <v>9559.68</v>
          </cell>
          <cell r="N167">
            <v>3036.19</v>
          </cell>
          <cell r="O167">
            <v>71003.58</v>
          </cell>
          <cell r="P167">
            <v>47735.12</v>
          </cell>
          <cell r="Q167">
            <v>30233.489999999998</v>
          </cell>
          <cell r="R167">
            <v>18699619</v>
          </cell>
          <cell r="S167">
            <v>102647</v>
          </cell>
          <cell r="T167">
            <v>10661536</v>
          </cell>
          <cell r="U167">
            <v>-148</v>
          </cell>
          <cell r="V167">
            <v>54608</v>
          </cell>
          <cell r="W167">
            <v>25350</v>
          </cell>
          <cell r="X167">
            <v>0</v>
          </cell>
          <cell r="Y167">
            <v>4774487</v>
          </cell>
          <cell r="Z167">
            <v>10347817</v>
          </cell>
          <cell r="AA167">
            <v>2611280</v>
          </cell>
          <cell r="AB167">
            <v>1224395.13</v>
          </cell>
          <cell r="AC167">
            <v>344862.87</v>
          </cell>
          <cell r="AD167">
            <v>502865.72</v>
          </cell>
          <cell r="AE167">
            <v>0.6102</v>
          </cell>
          <cell r="AF167">
            <v>0.3898</v>
          </cell>
          <cell r="AG167">
            <v>473515.59</v>
          </cell>
          <cell r="AH167">
            <v>561370.42</v>
          </cell>
        </row>
        <row r="168">
          <cell r="B168" t="str">
            <v>2001 - 02</v>
          </cell>
          <cell r="D168">
            <v>-3624</v>
          </cell>
          <cell r="E168">
            <v>-7597</v>
          </cell>
          <cell r="F168">
            <v>-21397</v>
          </cell>
          <cell r="G168">
            <v>0</v>
          </cell>
          <cell r="H168">
            <v>25334332.31</v>
          </cell>
          <cell r="I168">
            <v>0</v>
          </cell>
          <cell r="L168">
            <v>0</v>
          </cell>
          <cell r="M168">
            <v>10159.08</v>
          </cell>
          <cell r="N168">
            <v>2840.82</v>
          </cell>
          <cell r="O168">
            <v>71640.32</v>
          </cell>
          <cell r="P168">
            <v>46072.83</v>
          </cell>
          <cell r="Q168">
            <v>30923.46</v>
          </cell>
          <cell r="R168">
            <v>18701199</v>
          </cell>
          <cell r="S168">
            <v>102637</v>
          </cell>
          <cell r="T168">
            <v>10732379</v>
          </cell>
          <cell r="U168">
            <v>-12</v>
          </cell>
          <cell r="V168">
            <v>54369</v>
          </cell>
          <cell r="W168">
            <v>25486</v>
          </cell>
          <cell r="X168">
            <v>0</v>
          </cell>
          <cell r="Y168">
            <v>4945596</v>
          </cell>
          <cell r="Z168">
            <v>10654766</v>
          </cell>
          <cell r="AA168">
            <v>2294283</v>
          </cell>
          <cell r="AB168">
            <v>1214878.37</v>
          </cell>
          <cell r="AC168">
            <v>337539.16</v>
          </cell>
          <cell r="AD168">
            <v>476175.82</v>
          </cell>
          <cell r="AE168">
            <v>0.6096</v>
          </cell>
          <cell r="AF168">
            <v>0.3904</v>
          </cell>
          <cell r="AG168">
            <v>522387.63</v>
          </cell>
          <cell r="AH168">
            <v>617593.7</v>
          </cell>
        </row>
        <row r="169">
          <cell r="B169" t="str">
            <v>2001 - 03</v>
          </cell>
          <cell r="D169">
            <v>0</v>
          </cell>
          <cell r="E169">
            <v>-7597</v>
          </cell>
          <cell r="F169">
            <v>-21397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13429.72</v>
          </cell>
          <cell r="N169">
            <v>3205.4</v>
          </cell>
          <cell r="O169">
            <v>71751.59</v>
          </cell>
          <cell r="P169">
            <v>43653.28</v>
          </cell>
          <cell r="Q169">
            <v>29522.77</v>
          </cell>
          <cell r="R169">
            <v>18757632</v>
          </cell>
          <cell r="S169">
            <v>102963</v>
          </cell>
          <cell r="T169">
            <v>10803833</v>
          </cell>
          <cell r="U169">
            <v>68</v>
          </cell>
          <cell r="V169">
            <v>54491</v>
          </cell>
          <cell r="W169">
            <v>25432</v>
          </cell>
          <cell r="X169">
            <v>0</v>
          </cell>
          <cell r="Y169">
            <v>9450185</v>
          </cell>
          <cell r="Z169">
            <v>11843147</v>
          </cell>
          <cell r="AA169">
            <v>2630118</v>
          </cell>
          <cell r="AB169">
            <v>1268261.19</v>
          </cell>
          <cell r="AC169">
            <v>336480.26</v>
          </cell>
          <cell r="AD169">
            <v>482240.02</v>
          </cell>
          <cell r="AE169">
            <v>0.5789</v>
          </cell>
          <cell r="AF169">
            <v>0.4211</v>
          </cell>
          <cell r="AG169">
            <v>536055.5</v>
          </cell>
          <cell r="AH169">
            <v>633440.05</v>
          </cell>
        </row>
        <row r="170">
          <cell r="B170" t="str">
            <v>2001 - 04</v>
          </cell>
          <cell r="D170">
            <v>0</v>
          </cell>
          <cell r="E170">
            <v>-7597.25</v>
          </cell>
          <cell r="F170">
            <v>-21396.75</v>
          </cell>
          <cell r="G170">
            <v>0</v>
          </cell>
          <cell r="H170">
            <v>26958219.76</v>
          </cell>
          <cell r="I170">
            <v>0</v>
          </cell>
          <cell r="L170">
            <v>0</v>
          </cell>
          <cell r="M170">
            <v>-29003.92</v>
          </cell>
          <cell r="N170">
            <v>-6210.82</v>
          </cell>
          <cell r="O170">
            <v>-141322.47</v>
          </cell>
          <cell r="P170">
            <v>-90985.37</v>
          </cell>
          <cell r="Q170">
            <v>-56562.57</v>
          </cell>
          <cell r="R170">
            <v>18859817</v>
          </cell>
          <cell r="S170">
            <v>103397</v>
          </cell>
          <cell r="T170">
            <v>10867664</v>
          </cell>
          <cell r="U170">
            <v>116</v>
          </cell>
          <cell r="V170">
            <v>54535</v>
          </cell>
          <cell r="W170">
            <v>25475</v>
          </cell>
          <cell r="X170">
            <v>0</v>
          </cell>
          <cell r="Y170">
            <v>5829400</v>
          </cell>
          <cell r="Z170">
            <v>11529920</v>
          </cell>
          <cell r="AA170">
            <v>2092071</v>
          </cell>
          <cell r="AB170">
            <v>1235064.91</v>
          </cell>
          <cell r="AC170">
            <v>340037.75</v>
          </cell>
          <cell r="AD170">
            <v>490826.18</v>
          </cell>
          <cell r="AE170">
            <v>0.618379</v>
          </cell>
          <cell r="AF170">
            <v>0.381621</v>
          </cell>
          <cell r="AG170">
            <v>583776.56</v>
          </cell>
          <cell r="AH170">
            <v>690927.12</v>
          </cell>
        </row>
        <row r="171">
          <cell r="B171" t="str">
            <v>2001 - 05</v>
          </cell>
          <cell r="D171">
            <v>0</v>
          </cell>
          <cell r="E171">
            <v>-7597.2</v>
          </cell>
          <cell r="F171">
            <v>-26746</v>
          </cell>
          <cell r="G171">
            <v>0</v>
          </cell>
          <cell r="H171">
            <v>23409190.32</v>
          </cell>
          <cell r="I171">
            <v>0</v>
          </cell>
          <cell r="L171">
            <v>0</v>
          </cell>
          <cell r="M171">
            <v>4215.7</v>
          </cell>
          <cell r="N171">
            <v>647.87</v>
          </cell>
          <cell r="O171">
            <v>17692.27</v>
          </cell>
          <cell r="P171">
            <v>10337.84</v>
          </cell>
          <cell r="Q171">
            <v>6844.389999999999</v>
          </cell>
          <cell r="R171">
            <v>19445104</v>
          </cell>
          <cell r="S171">
            <v>106461</v>
          </cell>
          <cell r="T171">
            <v>11266368</v>
          </cell>
          <cell r="U171">
            <v>-154</v>
          </cell>
          <cell r="V171">
            <v>54462</v>
          </cell>
          <cell r="W171">
            <v>25237</v>
          </cell>
          <cell r="X171">
            <v>0</v>
          </cell>
          <cell r="Y171">
            <v>4384967</v>
          </cell>
          <cell r="Z171">
            <v>10808480</v>
          </cell>
          <cell r="AA171">
            <v>2265614</v>
          </cell>
          <cell r="AB171">
            <v>1227954.73</v>
          </cell>
          <cell r="AC171">
            <v>327324.13</v>
          </cell>
          <cell r="AD171">
            <v>481999.36</v>
          </cell>
          <cell r="AE171">
            <v>0.642</v>
          </cell>
          <cell r="AF171">
            <v>0.358</v>
          </cell>
          <cell r="AG171">
            <v>579701.29</v>
          </cell>
          <cell r="AH171">
            <v>684355.15</v>
          </cell>
        </row>
        <row r="172">
          <cell r="B172" t="str">
            <v>2001 - 06</v>
          </cell>
          <cell r="D172">
            <v>0</v>
          </cell>
          <cell r="E172">
            <v>-9144.833333333334</v>
          </cell>
          <cell r="F172">
            <v>-21396.833333333332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3964.34</v>
          </cell>
          <cell r="N172">
            <v>857.82</v>
          </cell>
          <cell r="O172">
            <v>17769.62</v>
          </cell>
          <cell r="P172">
            <v>10610.6</v>
          </cell>
          <cell r="Q172">
            <v>6968.8</v>
          </cell>
          <cell r="R172">
            <v>19511292</v>
          </cell>
          <cell r="S172">
            <v>106785</v>
          </cell>
          <cell r="T172">
            <v>11336644</v>
          </cell>
          <cell r="U172">
            <v>-29</v>
          </cell>
          <cell r="V172">
            <v>54634</v>
          </cell>
          <cell r="W172">
            <v>25203</v>
          </cell>
          <cell r="X172">
            <v>0</v>
          </cell>
          <cell r="Y172">
            <v>5891404</v>
          </cell>
          <cell r="Z172">
            <v>11066016</v>
          </cell>
          <cell r="AA172">
            <v>2134287</v>
          </cell>
          <cell r="AB172">
            <v>1248511.64</v>
          </cell>
          <cell r="AC172">
            <v>334511.85</v>
          </cell>
          <cell r="AD172">
            <v>481022.12</v>
          </cell>
          <cell r="AE172">
            <v>0.44247051</v>
          </cell>
          <cell r="AF172">
            <v>0.55752949</v>
          </cell>
          <cell r="AG172">
            <v>511098.44</v>
          </cell>
          <cell r="AH172">
            <v>606463.17</v>
          </cell>
        </row>
        <row r="173">
          <cell r="B173" t="str">
            <v>2001 - 07</v>
          </cell>
          <cell r="D173">
            <v>0</v>
          </cell>
          <cell r="E173">
            <v>-9144.857142857143</v>
          </cell>
          <cell r="F173">
            <v>-21396.85714285714</v>
          </cell>
          <cell r="G173">
            <v>0</v>
          </cell>
          <cell r="H173">
            <v>25040306.58</v>
          </cell>
          <cell r="I173">
            <v>0</v>
          </cell>
          <cell r="L173">
            <v>0</v>
          </cell>
          <cell r="M173">
            <v>4403.18</v>
          </cell>
          <cell r="N173">
            <v>788.26</v>
          </cell>
          <cell r="O173">
            <v>17142.87</v>
          </cell>
          <cell r="P173">
            <v>11253.88</v>
          </cell>
          <cell r="Q173">
            <v>6840.34</v>
          </cell>
          <cell r="R173">
            <v>19427319</v>
          </cell>
          <cell r="S173">
            <v>105832</v>
          </cell>
          <cell r="T173">
            <v>11278843</v>
          </cell>
          <cell r="U173">
            <v>-55</v>
          </cell>
          <cell r="V173">
            <v>54628</v>
          </cell>
          <cell r="W173">
            <v>25202</v>
          </cell>
          <cell r="X173">
            <v>0</v>
          </cell>
          <cell r="Y173">
            <v>4268765</v>
          </cell>
          <cell r="Z173">
            <v>11600812</v>
          </cell>
          <cell r="AA173">
            <v>2018984</v>
          </cell>
          <cell r="AB173">
            <v>1241876.98</v>
          </cell>
          <cell r="AC173">
            <v>340801.08</v>
          </cell>
          <cell r="AD173">
            <v>471085.51</v>
          </cell>
          <cell r="AE173">
            <v>0.484668527</v>
          </cell>
          <cell r="AF173">
            <v>0.515331473</v>
          </cell>
          <cell r="AG173">
            <v>529707.2</v>
          </cell>
          <cell r="AH173">
            <v>625591.25</v>
          </cell>
        </row>
        <row r="174">
          <cell r="B174" t="str">
            <v>2001 - 08</v>
          </cell>
          <cell r="D174">
            <v>0</v>
          </cell>
          <cell r="E174">
            <v>-9144.625</v>
          </cell>
          <cell r="F174">
            <v>-21396.875</v>
          </cell>
          <cell r="G174">
            <v>0</v>
          </cell>
          <cell r="H174">
            <v>22976908.62</v>
          </cell>
          <cell r="I174">
            <v>0</v>
          </cell>
          <cell r="L174">
            <v>0</v>
          </cell>
          <cell r="M174">
            <v>4120.29</v>
          </cell>
          <cell r="N174">
            <v>911.52</v>
          </cell>
          <cell r="O174">
            <v>17173.91</v>
          </cell>
          <cell r="P174">
            <v>11241.08</v>
          </cell>
          <cell r="Q174">
            <v>6788.74</v>
          </cell>
          <cell r="R174">
            <v>20157682</v>
          </cell>
          <cell r="S174">
            <v>112692</v>
          </cell>
          <cell r="T174">
            <v>11323801</v>
          </cell>
          <cell r="U174">
            <v>-124</v>
          </cell>
          <cell r="V174">
            <v>54472</v>
          </cell>
          <cell r="W174">
            <v>25203</v>
          </cell>
          <cell r="X174">
            <v>0</v>
          </cell>
          <cell r="Y174">
            <v>660728</v>
          </cell>
          <cell r="Z174">
            <v>12076944</v>
          </cell>
          <cell r="AA174">
            <v>1600269</v>
          </cell>
          <cell r="AB174">
            <v>1256429.09</v>
          </cell>
          <cell r="AC174">
            <v>350226.13</v>
          </cell>
          <cell r="AD174">
            <v>460298.99</v>
          </cell>
          <cell r="AE174">
            <v>0.528720997</v>
          </cell>
          <cell r="AF174">
            <v>0.471279003</v>
          </cell>
          <cell r="AG174">
            <v>584194.29</v>
          </cell>
          <cell r="AH174">
            <v>690063.12</v>
          </cell>
        </row>
        <row r="175">
          <cell r="B175" t="str">
            <v>2001 - 09</v>
          </cell>
          <cell r="D175">
            <v>0</v>
          </cell>
          <cell r="E175">
            <v>-9144.777777777777</v>
          </cell>
          <cell r="F175">
            <v>-21396.88888888889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4061.87</v>
          </cell>
          <cell r="N175">
            <v>716.24</v>
          </cell>
          <cell r="O175">
            <v>17153.78</v>
          </cell>
          <cell r="P175">
            <v>11318.94</v>
          </cell>
          <cell r="Q175">
            <v>6814.219999999999</v>
          </cell>
          <cell r="R175">
            <v>20119402</v>
          </cell>
          <cell r="S175">
            <v>112091</v>
          </cell>
          <cell r="T175">
            <v>11377885</v>
          </cell>
          <cell r="U175">
            <v>-403</v>
          </cell>
          <cell r="V175">
            <v>54351</v>
          </cell>
          <cell r="W175">
            <v>24889</v>
          </cell>
          <cell r="X175">
            <v>0</v>
          </cell>
          <cell r="Y175">
            <v>14362687</v>
          </cell>
          <cell r="Z175">
            <v>11701816</v>
          </cell>
          <cell r="AA175">
            <v>2039789</v>
          </cell>
          <cell r="AB175">
            <v>1242084.5</v>
          </cell>
          <cell r="AC175">
            <v>360110.44</v>
          </cell>
          <cell r="AD175">
            <v>472886.4</v>
          </cell>
          <cell r="AE175">
            <v>0.525524164</v>
          </cell>
          <cell r="AF175">
            <v>0.474475836</v>
          </cell>
          <cell r="AG175">
            <v>447240.33</v>
          </cell>
          <cell r="AH175">
            <v>533811.64</v>
          </cell>
        </row>
        <row r="176">
          <cell r="B176" t="str">
            <v>2001 - 10</v>
          </cell>
          <cell r="D176">
            <v>0</v>
          </cell>
          <cell r="E176">
            <v>-9144.9</v>
          </cell>
          <cell r="F176">
            <v>-21396.8</v>
          </cell>
          <cell r="G176">
            <v>0</v>
          </cell>
          <cell r="H176">
            <v>28948668.21</v>
          </cell>
          <cell r="I176">
            <v>0</v>
          </cell>
          <cell r="L176">
            <v>0</v>
          </cell>
          <cell r="M176">
            <v>-16967.13</v>
          </cell>
          <cell r="N176">
            <v>-2626.8</v>
          </cell>
          <cell r="O176">
            <v>-60879.51</v>
          </cell>
          <cell r="P176">
            <v>-39412.78</v>
          </cell>
          <cell r="Q176">
            <v>-23675.87</v>
          </cell>
          <cell r="R176">
            <v>20173413</v>
          </cell>
          <cell r="S176">
            <v>112375</v>
          </cell>
          <cell r="T176">
            <v>11453697</v>
          </cell>
          <cell r="U176">
            <v>143</v>
          </cell>
          <cell r="V176">
            <v>54384</v>
          </cell>
          <cell r="W176">
            <v>24997</v>
          </cell>
          <cell r="X176">
            <v>0</v>
          </cell>
          <cell r="Y176">
            <v>0</v>
          </cell>
          <cell r="Z176">
            <v>11315010</v>
          </cell>
          <cell r="AA176">
            <v>2040617</v>
          </cell>
          <cell r="AB176">
            <v>1248438.65</v>
          </cell>
          <cell r="AC176">
            <v>343553.77</v>
          </cell>
          <cell r="AD176">
            <v>470843.57</v>
          </cell>
          <cell r="AE176">
            <v>0.513741916</v>
          </cell>
          <cell r="AF176">
            <v>0.486258084</v>
          </cell>
          <cell r="AG176">
            <v>586751.11</v>
          </cell>
          <cell r="AH176">
            <v>694534.85</v>
          </cell>
        </row>
        <row r="177">
          <cell r="B177" t="str">
            <v>2001 - 11</v>
          </cell>
          <cell r="D177">
            <v>0</v>
          </cell>
          <cell r="E177">
            <v>-9145</v>
          </cell>
          <cell r="F177">
            <v>-21397</v>
          </cell>
          <cell r="G177">
            <v>0</v>
          </cell>
          <cell r="H177">
            <v>25220652.72</v>
          </cell>
          <cell r="I177">
            <v>0</v>
          </cell>
          <cell r="L177">
            <v>0</v>
          </cell>
          <cell r="M177">
            <v>-775.75</v>
          </cell>
          <cell r="N177">
            <v>-101.61</v>
          </cell>
          <cell r="O177">
            <v>-2300.89</v>
          </cell>
          <cell r="P177">
            <v>-1384.71</v>
          </cell>
          <cell r="Q177">
            <v>-939.0799999999999</v>
          </cell>
          <cell r="R177">
            <v>20195503</v>
          </cell>
          <cell r="S177">
            <v>112494</v>
          </cell>
          <cell r="T177">
            <v>11518327</v>
          </cell>
          <cell r="U177">
            <v>-308</v>
          </cell>
          <cell r="V177">
            <v>54063</v>
          </cell>
          <cell r="W177">
            <v>24952</v>
          </cell>
          <cell r="X177">
            <v>0</v>
          </cell>
          <cell r="Y177">
            <v>0</v>
          </cell>
          <cell r="Z177">
            <v>10937226</v>
          </cell>
          <cell r="AA177">
            <v>1757360</v>
          </cell>
          <cell r="AB177">
            <v>1246416.59</v>
          </cell>
          <cell r="AC177">
            <v>352226.58</v>
          </cell>
          <cell r="AD177">
            <v>461821.77</v>
          </cell>
          <cell r="AE177">
            <v>0.5004</v>
          </cell>
          <cell r="AF177">
            <v>0.4996</v>
          </cell>
          <cell r="AG177">
            <v>566996.48</v>
          </cell>
          <cell r="AH177">
            <v>672000.37</v>
          </cell>
        </row>
        <row r="178">
          <cell r="B178" t="str">
            <v>2001 - 12</v>
          </cell>
          <cell r="D178">
            <v>0</v>
          </cell>
          <cell r="E178">
            <v>-9144.75</v>
          </cell>
          <cell r="F178">
            <v>-21396.83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-609.63</v>
          </cell>
          <cell r="N178">
            <v>-93.39</v>
          </cell>
          <cell r="O178">
            <v>-2306.06</v>
          </cell>
          <cell r="P178">
            <v>-1443.12</v>
          </cell>
          <cell r="Q178">
            <v>-999.3100000000001</v>
          </cell>
          <cell r="R178">
            <v>18769818</v>
          </cell>
          <cell r="S178">
            <v>99045</v>
          </cell>
          <cell r="T178">
            <v>10744878</v>
          </cell>
          <cell r="U178">
            <v>30</v>
          </cell>
          <cell r="V178">
            <v>54001</v>
          </cell>
          <cell r="W178">
            <v>12969</v>
          </cell>
          <cell r="X178">
            <v>0</v>
          </cell>
          <cell r="Y178">
            <v>0</v>
          </cell>
          <cell r="Z178">
            <v>10493885</v>
          </cell>
          <cell r="AA178">
            <v>1631852</v>
          </cell>
          <cell r="AB178">
            <v>1240704.36</v>
          </cell>
          <cell r="AC178">
            <v>349953.9</v>
          </cell>
          <cell r="AD178">
            <v>481819.79</v>
          </cell>
          <cell r="AE178">
            <v>0.497186423</v>
          </cell>
          <cell r="AF178">
            <v>0.502813577</v>
          </cell>
          <cell r="AG178">
            <v>655041.23</v>
          </cell>
          <cell r="AH178">
            <v>777766.82</v>
          </cell>
        </row>
        <row r="179">
          <cell r="B179" t="str">
            <v>2002 - 01</v>
          </cell>
          <cell r="D179">
            <v>855</v>
          </cell>
          <cell r="E179">
            <v>-9146</v>
          </cell>
          <cell r="F179">
            <v>-21397</v>
          </cell>
          <cell r="G179">
            <v>0</v>
          </cell>
          <cell r="H179">
            <v>25727323.56</v>
          </cell>
          <cell r="I179">
            <v>0</v>
          </cell>
          <cell r="L179">
            <v>0</v>
          </cell>
          <cell r="M179">
            <v>-944.19</v>
          </cell>
          <cell r="N179">
            <v>-58.71</v>
          </cell>
          <cell r="O179">
            <v>-2373.19</v>
          </cell>
          <cell r="P179">
            <v>-1402.98</v>
          </cell>
          <cell r="Q179">
            <v>-858.04</v>
          </cell>
          <cell r="R179">
            <v>18480621</v>
          </cell>
          <cell r="S179">
            <v>100738</v>
          </cell>
          <cell r="T179">
            <v>10640528</v>
          </cell>
          <cell r="U179">
            <v>-310</v>
          </cell>
          <cell r="V179">
            <v>53718</v>
          </cell>
          <cell r="W179">
            <v>24893</v>
          </cell>
          <cell r="X179">
            <v>0</v>
          </cell>
          <cell r="Y179">
            <v>0</v>
          </cell>
          <cell r="Z179">
            <v>10446532</v>
          </cell>
          <cell r="AA179">
            <v>1745952</v>
          </cell>
          <cell r="AB179">
            <v>1239751.34</v>
          </cell>
          <cell r="AC179">
            <v>307006.52</v>
          </cell>
          <cell r="AD179">
            <v>473951.51</v>
          </cell>
          <cell r="AE179">
            <v>0.500350145</v>
          </cell>
          <cell r="AF179">
            <v>0.499649855</v>
          </cell>
          <cell r="AG179">
            <v>539203.52</v>
          </cell>
          <cell r="AH179">
            <v>621325.02</v>
          </cell>
        </row>
        <row r="180">
          <cell r="B180" t="str">
            <v>2002 - 02</v>
          </cell>
          <cell r="D180">
            <v>0</v>
          </cell>
          <cell r="E180">
            <v>-9145</v>
          </cell>
          <cell r="F180">
            <v>-21397</v>
          </cell>
          <cell r="G180">
            <v>0</v>
          </cell>
          <cell r="H180">
            <v>26021436.21</v>
          </cell>
          <cell r="I180">
            <v>0</v>
          </cell>
          <cell r="L180">
            <v>0</v>
          </cell>
          <cell r="M180">
            <v>-958.9</v>
          </cell>
          <cell r="N180">
            <v>-71.28</v>
          </cell>
          <cell r="O180">
            <v>-2320.11</v>
          </cell>
          <cell r="P180">
            <v>-1444.47</v>
          </cell>
          <cell r="Q180">
            <v>-859.07</v>
          </cell>
          <cell r="R180">
            <v>18702720</v>
          </cell>
          <cell r="S180">
            <v>102714</v>
          </cell>
          <cell r="T180">
            <v>10679626</v>
          </cell>
          <cell r="U180">
            <v>107</v>
          </cell>
          <cell r="V180">
            <v>54349</v>
          </cell>
          <cell r="W180">
            <v>24953</v>
          </cell>
          <cell r="X180">
            <v>0</v>
          </cell>
          <cell r="Y180">
            <v>0</v>
          </cell>
          <cell r="Z180">
            <v>10627080</v>
          </cell>
          <cell r="AA180">
            <v>1547465</v>
          </cell>
          <cell r="AB180">
            <v>1216220.32</v>
          </cell>
          <cell r="AC180">
            <v>331201.94</v>
          </cell>
          <cell r="AD180">
            <v>475318.48</v>
          </cell>
          <cell r="AE180">
            <v>0.402064731</v>
          </cell>
          <cell r="AF180">
            <v>0.597935269</v>
          </cell>
          <cell r="AG180">
            <v>495189.78</v>
          </cell>
          <cell r="AH180">
            <v>570745.34</v>
          </cell>
        </row>
        <row r="181">
          <cell r="B181" t="str">
            <v>2002 - 03</v>
          </cell>
          <cell r="D181">
            <v>0</v>
          </cell>
          <cell r="E181">
            <v>-9145</v>
          </cell>
          <cell r="F181">
            <v>-21397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5385.45</v>
          </cell>
          <cell r="N181">
            <v>769.24</v>
          </cell>
          <cell r="O181">
            <v>28622.07</v>
          </cell>
          <cell r="P181">
            <v>17183.69</v>
          </cell>
          <cell r="Q181">
            <v>9384.36</v>
          </cell>
          <cell r="R181">
            <v>18819126</v>
          </cell>
          <cell r="S181">
            <v>103619</v>
          </cell>
          <cell r="T181">
            <v>10751884</v>
          </cell>
          <cell r="U181">
            <v>11</v>
          </cell>
          <cell r="V181">
            <v>53496</v>
          </cell>
          <cell r="W181">
            <v>25050</v>
          </cell>
          <cell r="X181">
            <v>0</v>
          </cell>
          <cell r="Y181">
            <v>0</v>
          </cell>
          <cell r="Z181">
            <v>9836198</v>
          </cell>
          <cell r="AA181">
            <v>1493502</v>
          </cell>
          <cell r="AB181">
            <v>1233572.91</v>
          </cell>
          <cell r="AC181">
            <v>353558.78</v>
          </cell>
          <cell r="AD181">
            <v>492873.35</v>
          </cell>
          <cell r="AE181">
            <v>0.378946166</v>
          </cell>
          <cell r="AF181">
            <v>0.621053834</v>
          </cell>
          <cell r="AG181">
            <v>438577.99</v>
          </cell>
          <cell r="AH181">
            <v>505511.62</v>
          </cell>
          <cell r="AI181">
            <v>350054.15</v>
          </cell>
          <cell r="AJ181">
            <v>2630.24</v>
          </cell>
          <cell r="AK181">
            <v>14154.1541448</v>
          </cell>
          <cell r="AL181">
            <v>1523.1</v>
          </cell>
          <cell r="AM181">
            <v>2630.24</v>
          </cell>
          <cell r="AN181" t="str">
            <v>LTD totals</v>
          </cell>
        </row>
        <row r="182">
          <cell r="B182" t="str">
            <v>2002 - 04</v>
          </cell>
          <cell r="D182">
            <v>0</v>
          </cell>
          <cell r="E182">
            <v>-9145</v>
          </cell>
          <cell r="F182">
            <v>-21397</v>
          </cell>
          <cell r="G182">
            <v>0</v>
          </cell>
          <cell r="H182">
            <v>29723187.03</v>
          </cell>
          <cell r="I182">
            <v>0</v>
          </cell>
          <cell r="L182">
            <v>0</v>
          </cell>
          <cell r="M182">
            <v>1587.65</v>
          </cell>
          <cell r="N182">
            <v>335.6</v>
          </cell>
          <cell r="O182">
            <v>7829.96</v>
          </cell>
          <cell r="P182">
            <v>4674.38</v>
          </cell>
          <cell r="Q182">
            <v>2309.63</v>
          </cell>
          <cell r="R182">
            <v>18918287.470358588</v>
          </cell>
          <cell r="S182">
            <v>104294.22063715418</v>
          </cell>
          <cell r="T182">
            <v>10824947.749676034</v>
          </cell>
          <cell r="U182">
            <v>-359</v>
          </cell>
          <cell r="V182">
            <v>53446</v>
          </cell>
          <cell r="W182">
            <v>24733</v>
          </cell>
          <cell r="X182">
            <v>0</v>
          </cell>
          <cell r="Y182">
            <v>0</v>
          </cell>
          <cell r="Z182">
            <v>11220212</v>
          </cell>
          <cell r="AA182">
            <v>1600931</v>
          </cell>
          <cell r="AB182">
            <v>1240257.54</v>
          </cell>
          <cell r="AC182">
            <v>345077.94</v>
          </cell>
          <cell r="AD182">
            <v>478644.74</v>
          </cell>
          <cell r="AE182">
            <v>0.4177</v>
          </cell>
          <cell r="AF182">
            <v>0.5823</v>
          </cell>
          <cell r="AG182">
            <v>483131.79</v>
          </cell>
          <cell r="AH182">
            <v>556660.14</v>
          </cell>
          <cell r="AI182">
            <v>412811.82</v>
          </cell>
          <cell r="AJ182">
            <v>3590.25</v>
          </cell>
          <cell r="AK182">
            <v>16109.65</v>
          </cell>
          <cell r="AL182">
            <v>0</v>
          </cell>
          <cell r="AM182">
            <v>960.01</v>
          </cell>
          <cell r="AN182" t="str">
            <v>LTD inv/res, monthly rev/exp</v>
          </cell>
        </row>
        <row r="183">
          <cell r="B183" t="str">
            <v>2002 - 05</v>
          </cell>
          <cell r="D183">
            <v>0</v>
          </cell>
          <cell r="E183">
            <v>-9145</v>
          </cell>
          <cell r="F183">
            <v>-21397</v>
          </cell>
          <cell r="G183">
            <v>0</v>
          </cell>
          <cell r="H183">
            <v>18234501.49</v>
          </cell>
          <cell r="I183">
            <v>0</v>
          </cell>
          <cell r="L183">
            <v>0</v>
          </cell>
          <cell r="M183">
            <v>1571.67</v>
          </cell>
          <cell r="N183">
            <v>264.15</v>
          </cell>
          <cell r="O183">
            <v>8003.74</v>
          </cell>
          <cell r="P183">
            <v>4662.76</v>
          </cell>
          <cell r="Q183">
            <v>2321.5</v>
          </cell>
          <cell r="R183">
            <v>18927451</v>
          </cell>
          <cell r="S183">
            <v>104459</v>
          </cell>
          <cell r="T183">
            <v>10854831</v>
          </cell>
          <cell r="U183">
            <v>57</v>
          </cell>
          <cell r="V183">
            <v>53331</v>
          </cell>
          <cell r="W183">
            <v>24890</v>
          </cell>
          <cell r="X183">
            <v>0</v>
          </cell>
          <cell r="Y183">
            <v>0</v>
          </cell>
          <cell r="Z183">
            <v>10266466</v>
          </cell>
          <cell r="AA183">
            <v>1450875</v>
          </cell>
          <cell r="AB183">
            <v>1242024.31</v>
          </cell>
          <cell r="AC183">
            <v>344251.3</v>
          </cell>
          <cell r="AD183">
            <v>483670.67</v>
          </cell>
          <cell r="AE183">
            <v>0.45</v>
          </cell>
          <cell r="AF183">
            <v>0.55</v>
          </cell>
          <cell r="AG183">
            <v>489255.93</v>
          </cell>
          <cell r="AH183">
            <v>563908.3</v>
          </cell>
          <cell r="AI183">
            <v>412811.82</v>
          </cell>
          <cell r="AJ183">
            <v>3590.25</v>
          </cell>
          <cell r="AK183">
            <v>15555.04</v>
          </cell>
          <cell r="AL183">
            <v>0</v>
          </cell>
          <cell r="AM183">
            <v>0</v>
          </cell>
          <cell r="AN183" t="str">
            <v>LTD inv/res, monthly rev/exp</v>
          </cell>
        </row>
        <row r="184">
          <cell r="B184" t="str">
            <v>2002 - 06</v>
          </cell>
          <cell r="D184">
            <v>0</v>
          </cell>
          <cell r="E184">
            <v>-6036</v>
          </cell>
          <cell r="F184">
            <v>-21397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1493.28</v>
          </cell>
          <cell r="N184">
            <v>350.25</v>
          </cell>
          <cell r="O184">
            <v>7963.79</v>
          </cell>
          <cell r="P184">
            <v>4958.15</v>
          </cell>
          <cell r="Q184">
            <v>2364.42</v>
          </cell>
          <cell r="R184">
            <v>18981295</v>
          </cell>
          <cell r="S184">
            <v>104759</v>
          </cell>
          <cell r="T184">
            <v>10926259</v>
          </cell>
          <cell r="U184">
            <v>164</v>
          </cell>
          <cell r="V184">
            <v>53387</v>
          </cell>
          <cell r="W184">
            <v>24907</v>
          </cell>
          <cell r="X184">
            <v>0</v>
          </cell>
          <cell r="Y184">
            <v>0</v>
          </cell>
          <cell r="Z184">
            <v>10476042</v>
          </cell>
          <cell r="AA184">
            <v>1346806</v>
          </cell>
          <cell r="AB184">
            <v>1230643.53</v>
          </cell>
          <cell r="AC184">
            <v>367158.55</v>
          </cell>
          <cell r="AD184">
            <v>485173.03</v>
          </cell>
          <cell r="AE184">
            <v>0.4166</v>
          </cell>
          <cell r="AF184">
            <v>0.5834</v>
          </cell>
          <cell r="AG184">
            <v>528652.71</v>
          </cell>
          <cell r="AH184">
            <v>526607.66</v>
          </cell>
          <cell r="AI184">
            <v>403886.02</v>
          </cell>
          <cell r="AJ184">
            <v>4683.35</v>
          </cell>
          <cell r="AK184">
            <v>14254.7</v>
          </cell>
          <cell r="AL184">
            <v>7832.7</v>
          </cell>
          <cell r="AM184">
            <v>2053.11</v>
          </cell>
          <cell r="AN184" t="str">
            <v>LTD inv/res, monthly rev/exp</v>
          </cell>
        </row>
        <row r="185">
          <cell r="B185" t="str">
            <v>2002 - 07</v>
          </cell>
          <cell r="D185">
            <v>0</v>
          </cell>
          <cell r="E185">
            <v>-6036.29</v>
          </cell>
          <cell r="F185">
            <v>-21396.86</v>
          </cell>
          <cell r="G185">
            <v>0</v>
          </cell>
          <cell r="H185">
            <v>24435277.26</v>
          </cell>
          <cell r="I185">
            <v>0</v>
          </cell>
          <cell r="L185">
            <v>0</v>
          </cell>
          <cell r="M185">
            <v>1633.8</v>
          </cell>
          <cell r="N185">
            <v>242.28</v>
          </cell>
          <cell r="O185">
            <v>7717.18</v>
          </cell>
          <cell r="P185">
            <v>4970.99</v>
          </cell>
          <cell r="Q185">
            <v>2711.1400000000003</v>
          </cell>
          <cell r="R185">
            <v>17964716</v>
          </cell>
          <cell r="S185">
            <v>102202</v>
          </cell>
          <cell r="T185">
            <v>10344649</v>
          </cell>
          <cell r="U185">
            <v>-205</v>
          </cell>
          <cell r="V185">
            <v>53157</v>
          </cell>
          <cell r="W185">
            <v>24924</v>
          </cell>
          <cell r="X185">
            <v>0</v>
          </cell>
          <cell r="Y185">
            <v>0</v>
          </cell>
          <cell r="Z185">
            <v>10134918</v>
          </cell>
          <cell r="AA185">
            <v>1395130</v>
          </cell>
          <cell r="AB185">
            <v>1261655.42</v>
          </cell>
          <cell r="AC185">
            <v>310202.96</v>
          </cell>
          <cell r="AD185">
            <v>478569</v>
          </cell>
          <cell r="AE185">
            <v>0.3896</v>
          </cell>
          <cell r="AF185">
            <v>0.6104</v>
          </cell>
          <cell r="AG185">
            <v>479558.37</v>
          </cell>
          <cell r="AH185">
            <v>552964.01</v>
          </cell>
          <cell r="AI185">
            <v>682617.92</v>
          </cell>
          <cell r="AJ185">
            <v>4171.3</v>
          </cell>
          <cell r="AK185">
            <v>12811.76</v>
          </cell>
          <cell r="AL185">
            <v>-5546.48</v>
          </cell>
          <cell r="AM185">
            <v>-512.05</v>
          </cell>
          <cell r="AN185" t="str">
            <v>LTD inv/res, monthly rev/exp</v>
          </cell>
        </row>
        <row r="186">
          <cell r="B186" t="str">
            <v>2002 - 08</v>
          </cell>
          <cell r="D186">
            <v>0</v>
          </cell>
          <cell r="E186">
            <v>-6036.38</v>
          </cell>
          <cell r="F186">
            <v>-21396.88</v>
          </cell>
          <cell r="G186">
            <v>0</v>
          </cell>
          <cell r="H186">
            <v>23018227.53</v>
          </cell>
          <cell r="I186">
            <v>0</v>
          </cell>
          <cell r="L186">
            <v>0</v>
          </cell>
          <cell r="M186">
            <v>1634.72</v>
          </cell>
          <cell r="N186">
            <v>245.09</v>
          </cell>
          <cell r="O186">
            <v>7754.56</v>
          </cell>
          <cell r="P186">
            <v>4770.6</v>
          </cell>
          <cell r="Q186">
            <v>2723.11</v>
          </cell>
          <cell r="R186">
            <v>18170218</v>
          </cell>
          <cell r="S186">
            <v>102914</v>
          </cell>
          <cell r="T186">
            <v>10522618</v>
          </cell>
          <cell r="U186">
            <v>-431</v>
          </cell>
          <cell r="V186">
            <v>52922</v>
          </cell>
          <cell r="W186">
            <v>24715</v>
          </cell>
          <cell r="X186">
            <v>0</v>
          </cell>
          <cell r="Y186">
            <v>0</v>
          </cell>
          <cell r="Z186">
            <v>11333716</v>
          </cell>
          <cell r="AA186">
            <v>1486797</v>
          </cell>
          <cell r="AB186">
            <v>1259692.19</v>
          </cell>
          <cell r="AC186">
            <v>337778.2</v>
          </cell>
          <cell r="AD186">
            <v>494756.94</v>
          </cell>
          <cell r="AE186">
            <v>0.4</v>
          </cell>
          <cell r="AF186">
            <v>0.6</v>
          </cell>
          <cell r="AG186">
            <v>478543.91</v>
          </cell>
          <cell r="AH186">
            <v>551689.55</v>
          </cell>
          <cell r="AI186">
            <v>809279</v>
          </cell>
          <cell r="AJ186">
            <v>10241</v>
          </cell>
          <cell r="AK186">
            <v>14173.71</v>
          </cell>
          <cell r="AL186">
            <v>87.68</v>
          </cell>
          <cell r="AM186">
            <v>6069.43</v>
          </cell>
          <cell r="AN186" t="str">
            <v>LTD inv/res, monthly rev/exp</v>
          </cell>
        </row>
        <row r="187">
          <cell r="B187" t="str">
            <v>2002 - 09</v>
          </cell>
          <cell r="D187">
            <v>0</v>
          </cell>
          <cell r="E187">
            <v>-6036.55</v>
          </cell>
          <cell r="F187">
            <v>-21396.88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1676.42</v>
          </cell>
          <cell r="N187">
            <v>376.02</v>
          </cell>
          <cell r="O187">
            <v>7867.37</v>
          </cell>
          <cell r="P187">
            <v>4633.3</v>
          </cell>
          <cell r="Q187">
            <v>2781.4900000000002</v>
          </cell>
          <cell r="R187">
            <v>18219822</v>
          </cell>
          <cell r="S187">
            <v>103140</v>
          </cell>
          <cell r="T187">
            <v>10592938</v>
          </cell>
          <cell r="U187">
            <v>-273</v>
          </cell>
          <cell r="V187">
            <v>52724</v>
          </cell>
          <cell r="W187">
            <v>24662</v>
          </cell>
          <cell r="X187">
            <v>0</v>
          </cell>
          <cell r="Y187">
            <v>0</v>
          </cell>
          <cell r="Z187">
            <v>11343303</v>
          </cell>
          <cell r="AA187">
            <v>1389059</v>
          </cell>
          <cell r="AB187">
            <v>1258607.18</v>
          </cell>
          <cell r="AC187">
            <v>434243.46</v>
          </cell>
          <cell r="AD187">
            <v>396949.32</v>
          </cell>
          <cell r="AE187">
            <v>0.42889</v>
          </cell>
          <cell r="AF187">
            <v>0.57111</v>
          </cell>
          <cell r="AG187">
            <v>514741.98</v>
          </cell>
          <cell r="AH187">
            <v>590104.21</v>
          </cell>
          <cell r="AI187">
            <v>998450</v>
          </cell>
          <cell r="AJ187">
            <v>13013</v>
          </cell>
          <cell r="AK187">
            <v>15115.12</v>
          </cell>
          <cell r="AL187">
            <v>1328.54</v>
          </cell>
          <cell r="AM187">
            <v>2772.03</v>
          </cell>
          <cell r="AN187" t="str">
            <v>LTD inv/res, monthly rev/exp</v>
          </cell>
        </row>
        <row r="188">
          <cell r="B188" t="str">
            <v>2002 - 10</v>
          </cell>
          <cell r="D188">
            <v>0</v>
          </cell>
          <cell r="E188">
            <v>-6036.3</v>
          </cell>
          <cell r="F188">
            <v>-21396.8</v>
          </cell>
          <cell r="G188">
            <v>0</v>
          </cell>
          <cell r="H188">
            <v>22772303.97</v>
          </cell>
          <cell r="I188">
            <v>0</v>
          </cell>
          <cell r="L188">
            <v>0</v>
          </cell>
          <cell r="M188">
            <v>1526.36</v>
          </cell>
          <cell r="N188">
            <v>213.48</v>
          </cell>
          <cell r="O188">
            <v>8033.21</v>
          </cell>
          <cell r="P188">
            <v>4391.07</v>
          </cell>
          <cell r="Q188">
            <v>2922.84</v>
          </cell>
          <cell r="R188">
            <v>18238493</v>
          </cell>
          <cell r="S188">
            <v>103230</v>
          </cell>
          <cell r="T188">
            <v>10639406</v>
          </cell>
          <cell r="U188">
            <v>-380</v>
          </cell>
          <cell r="V188">
            <v>52343</v>
          </cell>
          <cell r="W188">
            <v>24668</v>
          </cell>
          <cell r="X188">
            <v>0</v>
          </cell>
          <cell r="Y188">
            <v>0</v>
          </cell>
          <cell r="Z188">
            <v>10561294</v>
          </cell>
          <cell r="AA188">
            <v>1165620</v>
          </cell>
          <cell r="AB188">
            <v>1260197.99</v>
          </cell>
          <cell r="AC188">
            <v>226150.6</v>
          </cell>
          <cell r="AD188">
            <v>576199.1</v>
          </cell>
          <cell r="AE188">
            <v>0.44</v>
          </cell>
          <cell r="AF188">
            <v>0.56</v>
          </cell>
          <cell r="AG188">
            <v>507012</v>
          </cell>
          <cell r="AH188">
            <v>581943.86</v>
          </cell>
          <cell r="AI188">
            <v>1154944</v>
          </cell>
          <cell r="AJ188">
            <v>14544</v>
          </cell>
          <cell r="AK188">
            <v>14564</v>
          </cell>
          <cell r="AL188">
            <v>94</v>
          </cell>
          <cell r="AM188">
            <v>1531</v>
          </cell>
          <cell r="AN188" t="str">
            <v>LTD inv/res, monthly rev/exp</v>
          </cell>
        </row>
        <row r="189">
          <cell r="B189" t="str">
            <v>2002 - 11</v>
          </cell>
          <cell r="D189">
            <v>0</v>
          </cell>
          <cell r="E189">
            <v>-6036.36</v>
          </cell>
          <cell r="F189">
            <v>-20249.54</v>
          </cell>
          <cell r="G189">
            <v>0</v>
          </cell>
          <cell r="H189">
            <v>20310260.09</v>
          </cell>
          <cell r="I189">
            <v>0</v>
          </cell>
          <cell r="L189">
            <v>0</v>
          </cell>
          <cell r="M189">
            <v>1431.87</v>
          </cell>
          <cell r="N189">
            <v>304.55</v>
          </cell>
          <cell r="O189">
            <v>8269.9</v>
          </cell>
          <cell r="P189">
            <v>4285.98</v>
          </cell>
          <cell r="Q189">
            <v>2852.77</v>
          </cell>
          <cell r="R189">
            <v>18326298</v>
          </cell>
          <cell r="S189">
            <v>103572</v>
          </cell>
          <cell r="T189">
            <v>10696845</v>
          </cell>
          <cell r="U189">
            <v>-104</v>
          </cell>
          <cell r="V189">
            <v>52071</v>
          </cell>
          <cell r="W189">
            <v>24843</v>
          </cell>
          <cell r="X189">
            <v>0</v>
          </cell>
          <cell r="Y189">
            <v>0</v>
          </cell>
          <cell r="Z189">
            <v>10166805</v>
          </cell>
          <cell r="AA189">
            <v>1114243</v>
          </cell>
          <cell r="AB189">
            <v>1247312.13</v>
          </cell>
          <cell r="AC189">
            <v>368903.19</v>
          </cell>
          <cell r="AD189">
            <v>473616.61</v>
          </cell>
          <cell r="AE189">
            <v>0.41</v>
          </cell>
          <cell r="AF189">
            <v>0.59</v>
          </cell>
          <cell r="AG189">
            <v>453947.53</v>
          </cell>
          <cell r="AH189">
            <v>520907.14</v>
          </cell>
          <cell r="AI189">
            <v>1162453</v>
          </cell>
          <cell r="AJ189">
            <v>14578</v>
          </cell>
          <cell r="AK189">
            <v>14361.06</v>
          </cell>
          <cell r="AL189">
            <v>0</v>
          </cell>
          <cell r="AM189">
            <v>34</v>
          </cell>
          <cell r="AN189" t="str">
            <v>LTD inv/res, monthly rev/exp</v>
          </cell>
        </row>
        <row r="190">
          <cell r="B190" t="str">
            <v>2002 - 12</v>
          </cell>
          <cell r="D190">
            <v>0</v>
          </cell>
          <cell r="E190">
            <v>-6036</v>
          </cell>
          <cell r="F190">
            <v>-20250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1650.59</v>
          </cell>
          <cell r="N190">
            <v>270.79</v>
          </cell>
          <cell r="O190">
            <v>8152.78</v>
          </cell>
          <cell r="P190">
            <v>4369.01</v>
          </cell>
          <cell r="Q190">
            <v>2821.14</v>
          </cell>
          <cell r="R190">
            <v>18079200</v>
          </cell>
          <cell r="S190">
            <v>101078</v>
          </cell>
          <cell r="T190">
            <v>10443272</v>
          </cell>
          <cell r="U190">
            <v>-369</v>
          </cell>
          <cell r="V190">
            <v>51811</v>
          </cell>
          <cell r="W190">
            <v>24730</v>
          </cell>
          <cell r="X190">
            <v>0</v>
          </cell>
          <cell r="Y190">
            <v>0</v>
          </cell>
          <cell r="Z190">
            <v>9940754</v>
          </cell>
          <cell r="AA190">
            <v>1204403</v>
          </cell>
          <cell r="AB190">
            <v>1228847.23</v>
          </cell>
          <cell r="AC190">
            <v>366426.47</v>
          </cell>
          <cell r="AD190">
            <v>467098.08</v>
          </cell>
          <cell r="AE190">
            <v>0.42</v>
          </cell>
          <cell r="AF190">
            <v>0.58</v>
          </cell>
          <cell r="AG190">
            <v>608583.35</v>
          </cell>
          <cell r="AH190">
            <v>701634.08</v>
          </cell>
          <cell r="AI190">
            <v>1204439</v>
          </cell>
          <cell r="AJ190">
            <v>15300</v>
          </cell>
          <cell r="AK190">
            <v>14231.74</v>
          </cell>
          <cell r="AL190">
            <v>0</v>
          </cell>
          <cell r="AM190">
            <v>722</v>
          </cell>
          <cell r="AN190" t="str">
            <v>LTD inv/res, monthly rev/exp</v>
          </cell>
        </row>
        <row r="191">
          <cell r="B191" t="str">
            <v>2003 - 01</v>
          </cell>
          <cell r="D191">
            <v>270</v>
          </cell>
          <cell r="E191">
            <v>-6037</v>
          </cell>
          <cell r="F191">
            <v>-20250</v>
          </cell>
          <cell r="G191">
            <v>0</v>
          </cell>
          <cell r="H191">
            <v>18671482</v>
          </cell>
          <cell r="I191">
            <v>0</v>
          </cell>
          <cell r="L191">
            <v>0</v>
          </cell>
          <cell r="M191">
            <v>1289.51</v>
          </cell>
          <cell r="N191">
            <v>269.46</v>
          </cell>
          <cell r="O191">
            <v>8279.59</v>
          </cell>
          <cell r="P191">
            <v>4206.31</v>
          </cell>
          <cell r="Q191">
            <v>3181.02</v>
          </cell>
          <cell r="R191">
            <v>18282604</v>
          </cell>
          <cell r="S191">
            <v>101945</v>
          </cell>
          <cell r="T191">
            <v>10601071</v>
          </cell>
          <cell r="U191">
            <v>-438</v>
          </cell>
          <cell r="V191">
            <v>51642</v>
          </cell>
          <cell r="W191">
            <v>24471</v>
          </cell>
          <cell r="X191">
            <v>0</v>
          </cell>
          <cell r="Y191">
            <v>0</v>
          </cell>
          <cell r="Z191">
            <v>9944637</v>
          </cell>
          <cell r="AA191">
            <v>1188072</v>
          </cell>
          <cell r="AB191">
            <v>1244404.06</v>
          </cell>
          <cell r="AC191">
            <v>335344.97</v>
          </cell>
          <cell r="AD191">
            <v>471369.81</v>
          </cell>
          <cell r="AE191">
            <v>0.5</v>
          </cell>
          <cell r="AF191">
            <v>0.5</v>
          </cell>
          <cell r="AG191">
            <v>583038.57</v>
          </cell>
          <cell r="AH191">
            <v>667609.34</v>
          </cell>
          <cell r="AI191">
            <v>524857</v>
          </cell>
          <cell r="AJ191">
            <v>2580</v>
          </cell>
          <cell r="AK191">
            <v>14207</v>
          </cell>
          <cell r="AL191">
            <v>-5222</v>
          </cell>
          <cell r="AM191">
            <v>-12720</v>
          </cell>
          <cell r="AN191" t="str">
            <v>LTD inv/res, monthly rev/exp</v>
          </cell>
        </row>
        <row r="192">
          <cell r="B192" t="str">
            <v>2003 - 02</v>
          </cell>
          <cell r="D192">
            <v>0</v>
          </cell>
          <cell r="E192">
            <v>-6036</v>
          </cell>
          <cell r="F192">
            <v>-18909</v>
          </cell>
          <cell r="G192">
            <v>0</v>
          </cell>
          <cell r="H192">
            <v>18135100</v>
          </cell>
          <cell r="I192">
            <v>0</v>
          </cell>
          <cell r="L192">
            <v>0</v>
          </cell>
          <cell r="M192">
            <v>2782</v>
          </cell>
          <cell r="N192">
            <v>475</v>
          </cell>
          <cell r="O192">
            <v>13340</v>
          </cell>
          <cell r="P192">
            <v>6389</v>
          </cell>
          <cell r="Q192">
            <v>4750</v>
          </cell>
          <cell r="R192">
            <v>18338189</v>
          </cell>
          <cell r="S192">
            <v>102175</v>
          </cell>
          <cell r="T192">
            <v>10659478</v>
          </cell>
          <cell r="U192">
            <v>-198</v>
          </cell>
          <cell r="V192">
            <v>51483</v>
          </cell>
          <cell r="W192">
            <v>24388</v>
          </cell>
          <cell r="X192">
            <v>0</v>
          </cell>
          <cell r="Y192">
            <v>0</v>
          </cell>
          <cell r="Z192">
            <v>10309970</v>
          </cell>
          <cell r="AA192">
            <v>1061303</v>
          </cell>
          <cell r="AB192">
            <v>1223306</v>
          </cell>
          <cell r="AC192">
            <v>337681</v>
          </cell>
          <cell r="AD192">
            <v>471297</v>
          </cell>
          <cell r="AE192">
            <v>0.52</v>
          </cell>
          <cell r="AF192">
            <v>0.48</v>
          </cell>
          <cell r="AG192">
            <v>544635</v>
          </cell>
          <cell r="AH192">
            <v>617182</v>
          </cell>
          <cell r="AI192">
            <v>587368</v>
          </cell>
          <cell r="AJ192">
            <v>27048</v>
          </cell>
          <cell r="AK192">
            <v>14994</v>
          </cell>
          <cell r="AL192">
            <v>14957</v>
          </cell>
          <cell r="AM192">
            <v>24468</v>
          </cell>
          <cell r="AN192" t="str">
            <v>LTD inv/res, monthly rev/exp</v>
          </cell>
        </row>
        <row r="193">
          <cell r="B193" t="str">
            <v>2003 - 03</v>
          </cell>
          <cell r="D193">
            <v>0</v>
          </cell>
          <cell r="E193">
            <v>-6036</v>
          </cell>
          <cell r="F193">
            <v>-18909</v>
          </cell>
          <cell r="G193">
            <v>0</v>
          </cell>
          <cell r="H193">
            <v>19325925</v>
          </cell>
          <cell r="I193">
            <v>0</v>
          </cell>
          <cell r="L193">
            <v>0</v>
          </cell>
          <cell r="M193">
            <v>2603</v>
          </cell>
          <cell r="N193">
            <v>401</v>
          </cell>
          <cell r="O193">
            <v>11039</v>
          </cell>
          <cell r="P193">
            <v>4925</v>
          </cell>
          <cell r="Q193">
            <v>3403</v>
          </cell>
          <cell r="R193">
            <v>18385964</v>
          </cell>
          <cell r="S193">
            <v>102275</v>
          </cell>
          <cell r="T193">
            <v>10710009</v>
          </cell>
          <cell r="U193">
            <v>-183</v>
          </cell>
          <cell r="V193">
            <v>51470</v>
          </cell>
          <cell r="W193">
            <v>24241</v>
          </cell>
          <cell r="X193">
            <v>0</v>
          </cell>
          <cell r="Y193">
            <v>0</v>
          </cell>
          <cell r="Z193">
            <v>9293270</v>
          </cell>
          <cell r="AA193">
            <v>974132</v>
          </cell>
          <cell r="AB193">
            <v>1231441</v>
          </cell>
          <cell r="AC193">
            <v>336757</v>
          </cell>
          <cell r="AD193">
            <v>458937</v>
          </cell>
          <cell r="AE193">
            <v>0.54</v>
          </cell>
          <cell r="AF193">
            <v>0.46</v>
          </cell>
          <cell r="AG193">
            <v>586242</v>
          </cell>
          <cell r="AH193">
            <v>663070</v>
          </cell>
          <cell r="AN193" t="str">
            <v>NO LONGER ENTER</v>
          </cell>
        </row>
        <row r="194">
          <cell r="B194" t="str">
            <v>2003 - 04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17572804.07</v>
          </cell>
          <cell r="I194">
            <v>0</v>
          </cell>
          <cell r="L194">
            <v>0</v>
          </cell>
          <cell r="M194">
            <v>2348.45</v>
          </cell>
          <cell r="N194">
            <v>196.45</v>
          </cell>
          <cell r="O194">
            <v>11172.08</v>
          </cell>
          <cell r="P194">
            <v>4920.24</v>
          </cell>
          <cell r="Q194">
            <v>3818.4100000000003</v>
          </cell>
          <cell r="R194">
            <v>18420290</v>
          </cell>
          <cell r="S194">
            <v>102499</v>
          </cell>
          <cell r="T194">
            <v>10769314</v>
          </cell>
          <cell r="V194">
            <v>51470</v>
          </cell>
          <cell r="W194">
            <v>24241</v>
          </cell>
          <cell r="Y194">
            <v>0</v>
          </cell>
          <cell r="Z194">
            <v>10258277</v>
          </cell>
          <cell r="AA194">
            <v>1052441</v>
          </cell>
          <cell r="AB194">
            <v>1232357.38</v>
          </cell>
          <cell r="AC194">
            <v>339736.77</v>
          </cell>
          <cell r="AD194">
            <v>460861.41</v>
          </cell>
          <cell r="AE194">
            <v>0.55</v>
          </cell>
          <cell r="AF194">
            <v>0.45</v>
          </cell>
        </row>
        <row r="195">
          <cell r="B195" t="str">
            <v>2003 - 05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15326187</v>
          </cell>
          <cell r="I195">
            <v>0</v>
          </cell>
          <cell r="L195">
            <v>0</v>
          </cell>
          <cell r="M195">
            <v>2388.06</v>
          </cell>
          <cell r="N195">
            <v>423.47</v>
          </cell>
          <cell r="O195">
            <v>10970.67</v>
          </cell>
          <cell r="P195">
            <v>4964.7</v>
          </cell>
          <cell r="Q195">
            <v>3411.75</v>
          </cell>
          <cell r="R195">
            <v>18477685</v>
          </cell>
          <cell r="S195">
            <v>102814</v>
          </cell>
          <cell r="T195">
            <v>10837947</v>
          </cell>
          <cell r="V195">
            <v>51470</v>
          </cell>
          <cell r="W195">
            <v>24241</v>
          </cell>
          <cell r="Y195">
            <v>0</v>
          </cell>
          <cell r="Z195">
            <v>9872258</v>
          </cell>
          <cell r="AA195">
            <v>1012644</v>
          </cell>
          <cell r="AB195">
            <v>1235135.78</v>
          </cell>
          <cell r="AC195">
            <v>314659.5</v>
          </cell>
          <cell r="AD195">
            <v>456851.38</v>
          </cell>
          <cell r="AE195">
            <v>0.61</v>
          </cell>
          <cell r="AF195">
            <v>0.39</v>
          </cell>
        </row>
        <row r="196">
          <cell r="B196" t="str">
            <v>2003 - 06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L196">
            <v>0</v>
          </cell>
          <cell r="M196">
            <v>2474.15</v>
          </cell>
          <cell r="N196">
            <v>325.19</v>
          </cell>
          <cell r="O196">
            <v>11192.31</v>
          </cell>
          <cell r="P196">
            <v>4934.27</v>
          </cell>
          <cell r="Q196">
            <v>3416.4700000000003</v>
          </cell>
          <cell r="R196">
            <v>18556826</v>
          </cell>
          <cell r="S196">
            <v>103228</v>
          </cell>
          <cell r="T196">
            <v>10911551</v>
          </cell>
          <cell r="V196">
            <v>51470</v>
          </cell>
          <cell r="W196">
            <v>24241</v>
          </cell>
          <cell r="Y196">
            <v>0</v>
          </cell>
          <cell r="Z196">
            <v>10292819</v>
          </cell>
          <cell r="AA196">
            <v>1002754</v>
          </cell>
          <cell r="AB196">
            <v>1249992.15</v>
          </cell>
          <cell r="AC196">
            <v>326038.18</v>
          </cell>
          <cell r="AD196">
            <v>459231.7</v>
          </cell>
          <cell r="AE196">
            <v>0.64</v>
          </cell>
          <cell r="AF196">
            <v>0.36</v>
          </cell>
        </row>
        <row r="197">
          <cell r="B197" t="str">
            <v>2003 - 07</v>
          </cell>
        </row>
        <row r="198">
          <cell r="B198" t="str">
            <v>2003 - 08</v>
          </cell>
        </row>
        <row r="199">
          <cell r="B199" t="str">
            <v>2003 - 09</v>
          </cell>
        </row>
        <row r="200">
          <cell r="B200" t="str">
            <v>2003 - 10</v>
          </cell>
        </row>
        <row r="201">
          <cell r="B201" t="str">
            <v>2003 - 11</v>
          </cell>
        </row>
        <row r="202">
          <cell r="B202" t="str">
            <v>2003 - 12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2002 - 01</v>
          </cell>
          <cell r="D7" t="str">
            <v>2002 - 02</v>
          </cell>
          <cell r="E7" t="str">
            <v>2002 - 03</v>
          </cell>
          <cell r="F7" t="str">
            <v>2002 - 04</v>
          </cell>
          <cell r="G7" t="str">
            <v>2002 - 05</v>
          </cell>
          <cell r="H7" t="str">
            <v>2002 - 06</v>
          </cell>
          <cell r="I7" t="str">
            <v>2002 - 07</v>
          </cell>
          <cell r="J7" t="str">
            <v>2002 - 08</v>
          </cell>
          <cell r="K7" t="str">
            <v>2002 - 09</v>
          </cell>
          <cell r="L7" t="str">
            <v>2002 - 10</v>
          </cell>
          <cell r="M7" t="str">
            <v>2002 - 11</v>
          </cell>
          <cell r="N7" t="str">
            <v>2002 - 12</v>
          </cell>
          <cell r="O7" t="str">
            <v>2003 - 01</v>
          </cell>
          <cell r="P7" t="str">
            <v>2003 - YTD</v>
          </cell>
          <cell r="Q7" t="str">
            <v>12 Mo</v>
          </cell>
        </row>
        <row r="8">
          <cell r="A8" t="str">
            <v>2. USF</v>
          </cell>
          <cell r="C8">
            <v>855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270</v>
          </cell>
          <cell r="P8">
            <v>270</v>
          </cell>
          <cell r="Q8">
            <v>270</v>
          </cell>
        </row>
        <row r="9">
          <cell r="A9" t="str">
            <v>3. Flow Through Depreciation &amp; Perm Diff</v>
          </cell>
          <cell r="C9">
            <v>-9146</v>
          </cell>
          <cell r="D9">
            <v>-9145</v>
          </cell>
          <cell r="E9">
            <v>-9145</v>
          </cell>
          <cell r="F9">
            <v>-9145</v>
          </cell>
          <cell r="G9">
            <v>-9145</v>
          </cell>
          <cell r="H9">
            <v>-6036</v>
          </cell>
          <cell r="I9">
            <v>-6036.29</v>
          </cell>
          <cell r="J9">
            <v>-6036.38</v>
          </cell>
          <cell r="K9">
            <v>-6036.55</v>
          </cell>
          <cell r="L9">
            <v>-6036.3</v>
          </cell>
          <cell r="M9">
            <v>-6036.36</v>
          </cell>
          <cell r="N9">
            <v>-6036</v>
          </cell>
          <cell r="O9">
            <v>-6037</v>
          </cell>
          <cell r="P9">
            <v>-6037</v>
          </cell>
          <cell r="Q9">
            <v>-84870.88</v>
          </cell>
        </row>
        <row r="10">
          <cell r="A10" t="str">
            <v>4. DFIT Turnaround &gt; 35%</v>
          </cell>
          <cell r="C10">
            <v>-21397</v>
          </cell>
          <cell r="D10">
            <v>-21397</v>
          </cell>
          <cell r="E10">
            <v>-21397</v>
          </cell>
          <cell r="F10">
            <v>-21397</v>
          </cell>
          <cell r="G10">
            <v>-21397</v>
          </cell>
          <cell r="H10">
            <v>-21397</v>
          </cell>
          <cell r="I10">
            <v>-21396.86</v>
          </cell>
          <cell r="J10">
            <v>-21396.88</v>
          </cell>
          <cell r="K10">
            <v>-21396.88</v>
          </cell>
          <cell r="L10">
            <v>-21396.8</v>
          </cell>
          <cell r="M10">
            <v>-20249.54</v>
          </cell>
          <cell r="N10">
            <v>-20250</v>
          </cell>
          <cell r="O10">
            <v>-20250</v>
          </cell>
          <cell r="P10">
            <v>-20250</v>
          </cell>
          <cell r="Q10">
            <v>-253321.96</v>
          </cell>
        </row>
        <row r="11">
          <cell r="A11" t="str">
            <v>5. ITC Basis Reduction Amortization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6. In House Bank Report</v>
          </cell>
          <cell r="C12">
            <v>25727323.56</v>
          </cell>
          <cell r="D12">
            <v>26021436.21</v>
          </cell>
          <cell r="E12">
            <v>0</v>
          </cell>
          <cell r="F12">
            <v>29723187.03</v>
          </cell>
          <cell r="G12">
            <v>18234501.49</v>
          </cell>
          <cell r="H12">
            <v>0</v>
          </cell>
          <cell r="I12">
            <v>24435277.26</v>
          </cell>
          <cell r="J12">
            <v>23018227.53</v>
          </cell>
          <cell r="K12">
            <v>0</v>
          </cell>
          <cell r="L12">
            <v>22772303.97</v>
          </cell>
          <cell r="M12">
            <v>20310260.09</v>
          </cell>
          <cell r="N12">
            <v>0</v>
          </cell>
          <cell r="O12">
            <v>18671482</v>
          </cell>
          <cell r="P12">
            <v>18671482</v>
          </cell>
          <cell r="Q12">
            <v>183186675.58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855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270</v>
          </cell>
          <cell r="P14">
            <v>270</v>
          </cell>
          <cell r="Q14">
            <v>270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12. Regulated Capital</v>
          </cell>
          <cell r="C18">
            <v>-508.446315</v>
          </cell>
          <cell r="D18">
            <v>-516.3676499999999</v>
          </cell>
          <cell r="E18">
            <v>2900.064825</v>
          </cell>
          <cell r="F18">
            <v>854.949525</v>
          </cell>
          <cell r="G18">
            <v>846.344295</v>
          </cell>
          <cell r="H18">
            <v>804.13128</v>
          </cell>
          <cell r="I18">
            <v>879.8013</v>
          </cell>
          <cell r="J18">
            <v>880.2967199999999</v>
          </cell>
          <cell r="K18">
            <v>902.75217</v>
          </cell>
          <cell r="L18">
            <v>821.94486</v>
          </cell>
          <cell r="M18">
            <v>771.0619949999999</v>
          </cell>
          <cell r="N18">
            <v>888.8427149999999</v>
          </cell>
          <cell r="O18">
            <v>694.401135</v>
          </cell>
          <cell r="P18">
            <v>694.401135</v>
          </cell>
          <cell r="Q18">
            <v>10728.223170000001</v>
          </cell>
        </row>
        <row r="19">
          <cell r="A19" t="str">
            <v>13. Reg Corporate Operation Expense</v>
          </cell>
          <cell r="C19">
            <v>-31.615334999999998</v>
          </cell>
          <cell r="D19">
            <v>-38.38428</v>
          </cell>
          <cell r="E19">
            <v>414.23573999999996</v>
          </cell>
          <cell r="F19">
            <v>180.72060000000002</v>
          </cell>
          <cell r="G19">
            <v>142.24477499999998</v>
          </cell>
          <cell r="H19">
            <v>188.609625</v>
          </cell>
          <cell r="I19">
            <v>130.46778</v>
          </cell>
          <cell r="J19">
            <v>131.980965</v>
          </cell>
          <cell r="K19">
            <v>202.48676999999998</v>
          </cell>
          <cell r="L19">
            <v>114.95898</v>
          </cell>
          <cell r="M19">
            <v>164.000175</v>
          </cell>
          <cell r="N19">
            <v>145.820415</v>
          </cell>
          <cell r="O19">
            <v>145.10421</v>
          </cell>
          <cell r="P19">
            <v>145.10421</v>
          </cell>
          <cell r="Q19">
            <v>1922.2457549999997</v>
          </cell>
        </row>
        <row r="20">
          <cell r="A20" t="str">
            <v>14. Regulated Customer Operation Expense</v>
          </cell>
          <cell r="C20">
            <v>-1277.962815</v>
          </cell>
          <cell r="D20">
            <v>-1249.379235</v>
          </cell>
          <cell r="E20">
            <v>15412.984695</v>
          </cell>
          <cell r="F20">
            <v>4216.43346</v>
          </cell>
          <cell r="G20">
            <v>4310.0139899999995</v>
          </cell>
          <cell r="H20">
            <v>4288.500915</v>
          </cell>
          <cell r="I20">
            <v>4155.70143</v>
          </cell>
          <cell r="J20">
            <v>4175.83056</v>
          </cell>
          <cell r="K20">
            <v>4236.578745</v>
          </cell>
          <cell r="L20">
            <v>4325.883585</v>
          </cell>
          <cell r="M20">
            <v>4453.341149999999</v>
          </cell>
          <cell r="N20">
            <v>4390.27203</v>
          </cell>
          <cell r="O20">
            <v>4458.559215</v>
          </cell>
          <cell r="P20">
            <v>4458.559215</v>
          </cell>
          <cell r="Q20">
            <v>57174.720539999995</v>
          </cell>
        </row>
        <row r="21">
          <cell r="A21" t="str">
            <v>15. Regulated Plant Non-Spec Expense</v>
          </cell>
          <cell r="C21">
            <v>-755.50473</v>
          </cell>
          <cell r="D21">
            <v>-777.847095</v>
          </cell>
          <cell r="E21">
            <v>9253.417065</v>
          </cell>
          <cell r="F21">
            <v>2517.15363</v>
          </cell>
          <cell r="G21">
            <v>2510.89626</v>
          </cell>
          <cell r="H21">
            <v>2669.9637749999997</v>
          </cell>
          <cell r="I21">
            <v>2676.878115</v>
          </cell>
          <cell r="J21">
            <v>2568.9681</v>
          </cell>
          <cell r="K21">
            <v>2495.03205</v>
          </cell>
          <cell r="L21">
            <v>2364.591195</v>
          </cell>
          <cell r="M21">
            <v>2308.0002299999996</v>
          </cell>
          <cell r="N21">
            <v>2352.711885</v>
          </cell>
          <cell r="O21">
            <v>2265.0979350000002</v>
          </cell>
          <cell r="P21">
            <v>2265.0979350000002</v>
          </cell>
          <cell r="Q21">
            <v>33204.863145</v>
          </cell>
        </row>
        <row r="22">
          <cell r="A22" t="str">
            <v>16. Regulated Plant Specific Expense</v>
          </cell>
          <cell r="C22">
            <v>-462.05454</v>
          </cell>
          <cell r="D22">
            <v>-462.609195</v>
          </cell>
          <cell r="E22">
            <v>5053.47786</v>
          </cell>
          <cell r="F22">
            <v>1243.735755</v>
          </cell>
          <cell r="G22">
            <v>1250.1277499999999</v>
          </cell>
          <cell r="H22">
            <v>1273.24017</v>
          </cell>
          <cell r="I22">
            <v>1459.9488900000001</v>
          </cell>
          <cell r="J22">
            <v>1466.394735</v>
          </cell>
          <cell r="K22">
            <v>1497.832365</v>
          </cell>
          <cell r="L22">
            <v>1573.9493400000001</v>
          </cell>
          <cell r="M22">
            <v>1536.216645</v>
          </cell>
          <cell r="N22">
            <v>1519.1838899999998</v>
          </cell>
          <cell r="O22">
            <v>1712.9792699999998</v>
          </cell>
          <cell r="P22">
            <v>1712.9792699999998</v>
          </cell>
          <cell r="Q22">
            <v>19124.477475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18480621</v>
          </cell>
          <cell r="D25">
            <v>18702720</v>
          </cell>
          <cell r="E25">
            <v>18819126</v>
          </cell>
          <cell r="F25">
            <v>18918287.470358588</v>
          </cell>
          <cell r="G25">
            <v>18927451</v>
          </cell>
          <cell r="H25">
            <v>18981295</v>
          </cell>
          <cell r="I25">
            <v>17964716</v>
          </cell>
          <cell r="J25">
            <v>18170218</v>
          </cell>
          <cell r="K25">
            <v>18219822</v>
          </cell>
          <cell r="L25">
            <v>18238493</v>
          </cell>
          <cell r="M25">
            <v>18326298</v>
          </cell>
          <cell r="N25">
            <v>18079200</v>
          </cell>
          <cell r="O25">
            <v>18282604</v>
          </cell>
          <cell r="P25">
            <v>18282604</v>
          </cell>
          <cell r="Q25">
            <v>221630230.47035858</v>
          </cell>
        </row>
        <row r="26">
          <cell r="A26" t="str">
            <v>20. Depr Expense allocated from OR to WA Current Month</v>
          </cell>
          <cell r="C26">
            <v>100738</v>
          </cell>
          <cell r="D26">
            <v>102714</v>
          </cell>
          <cell r="E26">
            <v>103619</v>
          </cell>
          <cell r="F26">
            <v>104294.22063715418</v>
          </cell>
          <cell r="G26">
            <v>104459</v>
          </cell>
          <cell r="H26">
            <v>104759</v>
          </cell>
          <cell r="I26">
            <v>102202</v>
          </cell>
          <cell r="J26">
            <v>102914</v>
          </cell>
          <cell r="K26">
            <v>103140</v>
          </cell>
          <cell r="L26">
            <v>103230</v>
          </cell>
          <cell r="M26">
            <v>103572</v>
          </cell>
          <cell r="N26">
            <v>101078</v>
          </cell>
          <cell r="O26">
            <v>101945</v>
          </cell>
          <cell r="P26">
            <v>101945</v>
          </cell>
          <cell r="Q26">
            <v>1237926.2206371543</v>
          </cell>
        </row>
        <row r="27">
          <cell r="A27" t="str">
            <v>21. Depr Reserve allocated from OR to WA</v>
          </cell>
          <cell r="C27">
            <v>10640528</v>
          </cell>
          <cell r="D27">
            <v>10679626</v>
          </cell>
          <cell r="E27">
            <v>10751884</v>
          </cell>
          <cell r="F27">
            <v>10824947.749676034</v>
          </cell>
          <cell r="G27">
            <v>10854831</v>
          </cell>
          <cell r="H27">
            <v>10926259</v>
          </cell>
          <cell r="I27">
            <v>10344649</v>
          </cell>
          <cell r="J27">
            <v>10522618</v>
          </cell>
          <cell r="K27">
            <v>10592938</v>
          </cell>
          <cell r="L27">
            <v>10639406</v>
          </cell>
          <cell r="M27">
            <v>10696845</v>
          </cell>
          <cell r="N27">
            <v>10443272</v>
          </cell>
          <cell r="O27">
            <v>10601071</v>
          </cell>
          <cell r="P27">
            <v>10601071</v>
          </cell>
          <cell r="Q27">
            <v>127878346.74967603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-310</v>
          </cell>
          <cell r="D30">
            <v>107</v>
          </cell>
          <cell r="E30">
            <v>11</v>
          </cell>
          <cell r="F30">
            <v>-359</v>
          </cell>
          <cell r="G30">
            <v>57</v>
          </cell>
          <cell r="H30">
            <v>164</v>
          </cell>
          <cell r="I30">
            <v>-205</v>
          </cell>
          <cell r="J30">
            <v>-431</v>
          </cell>
          <cell r="K30">
            <v>-273</v>
          </cell>
          <cell r="L30">
            <v>-380</v>
          </cell>
          <cell r="M30">
            <v>-104</v>
          </cell>
          <cell r="N30">
            <v>-369</v>
          </cell>
          <cell r="O30">
            <v>-438</v>
          </cell>
          <cell r="P30">
            <v>-438</v>
          </cell>
          <cell r="Q30">
            <v>-2220</v>
          </cell>
        </row>
        <row r="31">
          <cell r="A31" t="str">
            <v>25. Intra Access Lines - Residential</v>
          </cell>
          <cell r="C31">
            <v>53718</v>
          </cell>
          <cell r="D31">
            <v>54349</v>
          </cell>
          <cell r="E31">
            <v>53496</v>
          </cell>
          <cell r="F31">
            <v>53446</v>
          </cell>
          <cell r="G31">
            <v>53331</v>
          </cell>
          <cell r="H31">
            <v>53387</v>
          </cell>
          <cell r="I31">
            <v>53157</v>
          </cell>
          <cell r="J31">
            <v>52922</v>
          </cell>
          <cell r="K31">
            <v>52724</v>
          </cell>
          <cell r="L31">
            <v>52343</v>
          </cell>
          <cell r="M31">
            <v>52071</v>
          </cell>
          <cell r="N31">
            <v>51811</v>
          </cell>
          <cell r="O31">
            <v>51642</v>
          </cell>
          <cell r="P31">
            <v>51642</v>
          </cell>
          <cell r="Q31">
            <v>634679</v>
          </cell>
        </row>
        <row r="32">
          <cell r="A32" t="str">
            <v>26. Intra Access Lines - Business</v>
          </cell>
          <cell r="C32">
            <v>24893</v>
          </cell>
          <cell r="D32">
            <v>24953</v>
          </cell>
          <cell r="E32">
            <v>25050</v>
          </cell>
          <cell r="F32">
            <v>24733</v>
          </cell>
          <cell r="G32">
            <v>24890</v>
          </cell>
          <cell r="H32">
            <v>24907</v>
          </cell>
          <cell r="I32">
            <v>24924</v>
          </cell>
          <cell r="J32">
            <v>24715</v>
          </cell>
          <cell r="K32">
            <v>24662</v>
          </cell>
          <cell r="L32">
            <v>24668</v>
          </cell>
          <cell r="M32">
            <v>24843</v>
          </cell>
          <cell r="N32">
            <v>24730</v>
          </cell>
          <cell r="O32">
            <v>24471</v>
          </cell>
          <cell r="P32">
            <v>24471</v>
          </cell>
          <cell r="Q32">
            <v>297546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30. Intrastate IntraLATA</v>
          </cell>
          <cell r="C36">
            <v>10446532</v>
          </cell>
          <cell r="D36">
            <v>10627080</v>
          </cell>
          <cell r="E36">
            <v>9836198</v>
          </cell>
          <cell r="F36">
            <v>11220212</v>
          </cell>
          <cell r="G36">
            <v>10266466</v>
          </cell>
          <cell r="H36">
            <v>10476042</v>
          </cell>
          <cell r="I36">
            <v>10134918</v>
          </cell>
          <cell r="J36">
            <v>11333716</v>
          </cell>
          <cell r="K36">
            <v>11343303</v>
          </cell>
          <cell r="L36">
            <v>10561294</v>
          </cell>
          <cell r="M36">
            <v>10166805</v>
          </cell>
          <cell r="N36">
            <v>9940754</v>
          </cell>
          <cell r="O36">
            <v>9944637</v>
          </cell>
          <cell r="P36">
            <v>9944637</v>
          </cell>
          <cell r="Q36">
            <v>125851425</v>
          </cell>
        </row>
        <row r="37">
          <cell r="A37" t="str">
            <v>31. Intrastate InterLATA</v>
          </cell>
          <cell r="C37">
            <v>1745952</v>
          </cell>
          <cell r="D37">
            <v>1547465</v>
          </cell>
          <cell r="E37">
            <v>1493502</v>
          </cell>
          <cell r="F37">
            <v>1600931</v>
          </cell>
          <cell r="G37">
            <v>1450875</v>
          </cell>
          <cell r="H37">
            <v>1346806</v>
          </cell>
          <cell r="I37">
            <v>1395130</v>
          </cell>
          <cell r="J37">
            <v>1486797</v>
          </cell>
          <cell r="K37">
            <v>1389059</v>
          </cell>
          <cell r="L37">
            <v>1165620</v>
          </cell>
          <cell r="M37">
            <v>1114243</v>
          </cell>
          <cell r="N37">
            <v>1204403</v>
          </cell>
          <cell r="O37">
            <v>1188072</v>
          </cell>
          <cell r="P37">
            <v>1188072</v>
          </cell>
          <cell r="Q37">
            <v>16382903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1239751.34</v>
          </cell>
          <cell r="D39">
            <v>1216220.32</v>
          </cell>
          <cell r="E39">
            <v>1233572.91</v>
          </cell>
          <cell r="F39">
            <v>1240257.54</v>
          </cell>
          <cell r="G39">
            <v>1242024.31</v>
          </cell>
          <cell r="H39">
            <v>1230643.53</v>
          </cell>
          <cell r="I39">
            <v>1261655.42</v>
          </cell>
          <cell r="J39">
            <v>1259692.19</v>
          </cell>
          <cell r="K39">
            <v>1258607.18</v>
          </cell>
          <cell r="L39">
            <v>1260197.99</v>
          </cell>
          <cell r="M39">
            <v>1247312.13</v>
          </cell>
          <cell r="N39">
            <v>1228847.23</v>
          </cell>
          <cell r="O39">
            <v>1244404.06</v>
          </cell>
          <cell r="P39">
            <v>1244404.06</v>
          </cell>
          <cell r="Q39">
            <v>14923434.81</v>
          </cell>
        </row>
        <row r="40">
          <cell r="A40" t="str">
            <v>34. Oregon Local Service - Business</v>
          </cell>
          <cell r="C40">
            <v>307006.52</v>
          </cell>
          <cell r="D40">
            <v>331201.94</v>
          </cell>
          <cell r="E40">
            <v>353558.78</v>
          </cell>
          <cell r="F40">
            <v>345077.94</v>
          </cell>
          <cell r="G40">
            <v>344251.3</v>
          </cell>
          <cell r="H40">
            <v>367158.55</v>
          </cell>
          <cell r="I40">
            <v>310202.96</v>
          </cell>
          <cell r="J40">
            <v>337778.2</v>
          </cell>
          <cell r="K40">
            <v>434243.46</v>
          </cell>
          <cell r="L40">
            <v>226150.6</v>
          </cell>
          <cell r="M40">
            <v>368903.19</v>
          </cell>
          <cell r="N40">
            <v>366426.47</v>
          </cell>
          <cell r="O40">
            <v>335344.97</v>
          </cell>
          <cell r="P40">
            <v>335344.97</v>
          </cell>
          <cell r="Q40">
            <v>4120298.3599999994</v>
          </cell>
        </row>
        <row r="41">
          <cell r="A41" t="str">
            <v>35. Oregon Local Service - Other</v>
          </cell>
          <cell r="C41">
            <v>473951.51</v>
          </cell>
          <cell r="D41">
            <v>475318.48</v>
          </cell>
          <cell r="E41">
            <v>492873.35</v>
          </cell>
          <cell r="F41">
            <v>478644.74</v>
          </cell>
          <cell r="G41">
            <v>483670.67</v>
          </cell>
          <cell r="H41">
            <v>485173.03</v>
          </cell>
          <cell r="I41">
            <v>478569</v>
          </cell>
          <cell r="J41">
            <v>494756.94</v>
          </cell>
          <cell r="K41">
            <v>396949.32</v>
          </cell>
          <cell r="L41">
            <v>576199.1</v>
          </cell>
          <cell r="M41">
            <v>473616.61</v>
          </cell>
          <cell r="N41">
            <v>467098.08</v>
          </cell>
          <cell r="O41">
            <v>471369.81</v>
          </cell>
          <cell r="P41">
            <v>471369.81</v>
          </cell>
          <cell r="Q41">
            <v>5774239.129999999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18591670.5</v>
          </cell>
          <cell r="E43">
            <v>18760923</v>
          </cell>
          <cell r="F43">
            <v>18868706.735179294</v>
          </cell>
          <cell r="G43">
            <v>18922869.235179294</v>
          </cell>
          <cell r="H43">
            <v>18954373</v>
          </cell>
          <cell r="I43">
            <v>18473005.5</v>
          </cell>
          <cell r="J43">
            <v>18067467</v>
          </cell>
          <cell r="K43">
            <v>18195020</v>
          </cell>
          <cell r="L43">
            <v>18229157.5</v>
          </cell>
          <cell r="M43">
            <v>18282395.5</v>
          </cell>
          <cell r="N43">
            <v>18202749</v>
          </cell>
          <cell r="O43">
            <v>18180902</v>
          </cell>
          <cell r="Q43">
            <v>18477436.580863215</v>
          </cell>
        </row>
        <row r="44">
          <cell r="A44" t="str">
            <v>38. Depr Reserve allocated from OR to WA</v>
          </cell>
          <cell r="D44">
            <v>10660077</v>
          </cell>
          <cell r="E44">
            <v>10715755</v>
          </cell>
          <cell r="F44">
            <v>10788415.874838017</v>
          </cell>
          <cell r="G44">
            <v>10839889.374838017</v>
          </cell>
          <cell r="H44">
            <v>10890545</v>
          </cell>
          <cell r="I44">
            <v>10635454</v>
          </cell>
          <cell r="J44">
            <v>10433633.5</v>
          </cell>
          <cell r="K44">
            <v>10557778</v>
          </cell>
          <cell r="L44">
            <v>10616172</v>
          </cell>
          <cell r="M44">
            <v>10668125.5</v>
          </cell>
          <cell r="N44">
            <v>10570058.5</v>
          </cell>
          <cell r="O44">
            <v>10522171.5</v>
          </cell>
          <cell r="Q44">
            <v>10658172.937473003</v>
          </cell>
        </row>
        <row r="45">
          <cell r="A45" t="str">
            <v>     Split of TPUC</v>
          </cell>
        </row>
        <row r="46">
          <cell r="A46" t="str">
            <v>39. Oregon TPUC Percentage</v>
          </cell>
          <cell r="I46">
            <v>0.3896</v>
          </cell>
          <cell r="J46">
            <v>0.4</v>
          </cell>
          <cell r="K46">
            <v>0.42889</v>
          </cell>
          <cell r="L46">
            <v>0.44</v>
          </cell>
          <cell r="M46">
            <v>0.41</v>
          </cell>
          <cell r="N46">
            <v>0.42</v>
          </cell>
          <cell r="O46">
            <v>0.5</v>
          </cell>
        </row>
        <row r="47">
          <cell r="A47" t="str">
            <v>40. Washington TPUC Percentage</v>
          </cell>
          <cell r="I47">
            <v>0.6104</v>
          </cell>
          <cell r="J47">
            <v>0.6</v>
          </cell>
          <cell r="K47">
            <v>0.57111</v>
          </cell>
          <cell r="L47">
            <v>0.56</v>
          </cell>
          <cell r="M47">
            <v>0.59</v>
          </cell>
          <cell r="N47">
            <v>0.58</v>
          </cell>
          <cell r="O47">
            <v>0.5</v>
          </cell>
        </row>
        <row r="48">
          <cell r="A48" t="str">
            <v>41. Oregon GS&amp;L Management Fees</v>
          </cell>
          <cell r="C48">
            <v>539203.52</v>
          </cell>
          <cell r="D48">
            <v>495189.78</v>
          </cell>
          <cell r="E48">
            <v>438577.99</v>
          </cell>
          <cell r="F48">
            <v>483131.79</v>
          </cell>
          <cell r="G48">
            <v>489255.93</v>
          </cell>
          <cell r="H48">
            <v>528652.71</v>
          </cell>
          <cell r="I48">
            <v>479558.37</v>
          </cell>
          <cell r="J48">
            <v>478543.91</v>
          </cell>
          <cell r="K48">
            <v>514741.98</v>
          </cell>
          <cell r="L48">
            <v>507012</v>
          </cell>
          <cell r="M48">
            <v>453947.53</v>
          </cell>
          <cell r="N48">
            <v>608583.35</v>
          </cell>
          <cell r="O48">
            <v>583038.57</v>
          </cell>
          <cell r="P48">
            <v>6060233.910000001</v>
          </cell>
        </row>
        <row r="49">
          <cell r="A49" t="str">
            <v>42. Washington GS&amp;L Management Fees</v>
          </cell>
          <cell r="C49">
            <v>621325.02</v>
          </cell>
          <cell r="D49">
            <v>570745.34</v>
          </cell>
          <cell r="E49">
            <v>505511.62</v>
          </cell>
          <cell r="F49">
            <v>556660.14</v>
          </cell>
          <cell r="G49">
            <v>563908.3</v>
          </cell>
          <cell r="H49">
            <v>526607.66</v>
          </cell>
          <cell r="I49">
            <v>552964.01</v>
          </cell>
          <cell r="J49">
            <v>551689.55</v>
          </cell>
          <cell r="K49">
            <v>590104.21</v>
          </cell>
          <cell r="L49">
            <v>581943.86</v>
          </cell>
          <cell r="M49">
            <v>520907.14</v>
          </cell>
          <cell r="N49">
            <v>701634.08</v>
          </cell>
          <cell r="O49">
            <v>667609.34</v>
          </cell>
          <cell r="P49">
            <v>6890285.25</v>
          </cell>
        </row>
        <row r="50">
          <cell r="A50" t="str">
            <v>43. Washington Line Extension Investment</v>
          </cell>
          <cell r="C50">
            <v>0</v>
          </cell>
          <cell r="D50">
            <v>0</v>
          </cell>
          <cell r="E50">
            <v>350054.15</v>
          </cell>
          <cell r="F50">
            <v>412811.82</v>
          </cell>
          <cell r="G50">
            <v>412811.82</v>
          </cell>
          <cell r="H50">
            <v>403886.02</v>
          </cell>
          <cell r="I50">
            <v>682617.92</v>
          </cell>
          <cell r="J50">
            <v>809279</v>
          </cell>
          <cell r="K50">
            <v>998450</v>
          </cell>
          <cell r="L50">
            <v>1154944</v>
          </cell>
          <cell r="M50">
            <v>1162453</v>
          </cell>
          <cell r="N50">
            <v>1204439</v>
          </cell>
          <cell r="O50">
            <v>524857</v>
          </cell>
          <cell r="P50">
            <v>8116603.73</v>
          </cell>
          <cell r="Q50">
            <v>8116603.73</v>
          </cell>
        </row>
        <row r="51">
          <cell r="A51" t="str">
            <v>44. Washington Line Extension Reserve</v>
          </cell>
          <cell r="C51">
            <v>0</v>
          </cell>
          <cell r="D51">
            <v>0</v>
          </cell>
          <cell r="E51">
            <v>2630.24</v>
          </cell>
          <cell r="F51">
            <v>3590.25</v>
          </cell>
          <cell r="G51">
            <v>3590.25</v>
          </cell>
          <cell r="H51">
            <v>4683.35</v>
          </cell>
          <cell r="I51">
            <v>4171.3</v>
          </cell>
          <cell r="J51">
            <v>10241</v>
          </cell>
          <cell r="K51">
            <v>13013</v>
          </cell>
          <cell r="L51">
            <v>14544</v>
          </cell>
          <cell r="M51">
            <v>14578</v>
          </cell>
          <cell r="N51">
            <v>15300</v>
          </cell>
          <cell r="O51">
            <v>2580</v>
          </cell>
          <cell r="P51">
            <v>88921.39</v>
          </cell>
          <cell r="Q51">
            <v>88921.39</v>
          </cell>
        </row>
        <row r="52">
          <cell r="A52" t="str">
            <v>45. Washington Line Extension Revenue</v>
          </cell>
          <cell r="C52">
            <v>0</v>
          </cell>
          <cell r="D52">
            <v>0</v>
          </cell>
          <cell r="E52">
            <v>14154.1541448</v>
          </cell>
          <cell r="F52">
            <v>16109.65</v>
          </cell>
          <cell r="G52">
            <v>15555.04</v>
          </cell>
          <cell r="H52">
            <v>14254.7</v>
          </cell>
          <cell r="I52">
            <v>12811.76</v>
          </cell>
          <cell r="J52">
            <v>14173.71</v>
          </cell>
          <cell r="K52">
            <v>15115.12</v>
          </cell>
          <cell r="L52">
            <v>14564</v>
          </cell>
          <cell r="M52">
            <v>14361.06</v>
          </cell>
          <cell r="N52">
            <v>14231.74</v>
          </cell>
          <cell r="O52">
            <v>14207</v>
          </cell>
          <cell r="P52">
            <v>159537.93414479998</v>
          </cell>
          <cell r="Q52">
            <v>159537.93414479998</v>
          </cell>
        </row>
        <row r="53">
          <cell r="A53" t="str">
            <v>46. Washington Line Extension Expense</v>
          </cell>
          <cell r="C53">
            <v>0</v>
          </cell>
          <cell r="D53">
            <v>0</v>
          </cell>
          <cell r="E53">
            <v>1523.1</v>
          </cell>
          <cell r="F53">
            <v>0</v>
          </cell>
          <cell r="G53">
            <v>0</v>
          </cell>
          <cell r="H53">
            <v>7832.7</v>
          </cell>
          <cell r="I53">
            <v>-5546.48</v>
          </cell>
          <cell r="J53">
            <v>87.68</v>
          </cell>
          <cell r="K53">
            <v>1328.54</v>
          </cell>
          <cell r="L53">
            <v>94</v>
          </cell>
          <cell r="M53">
            <v>0</v>
          </cell>
          <cell r="N53">
            <v>0</v>
          </cell>
          <cell r="O53">
            <v>-5222</v>
          </cell>
          <cell r="P53">
            <v>97.53999999999905</v>
          </cell>
          <cell r="Q53">
            <v>97.53999999999905</v>
          </cell>
        </row>
        <row r="54">
          <cell r="A54" t="str">
            <v>47. Washington Line Extension Depreciation Expense</v>
          </cell>
          <cell r="C54">
            <v>0</v>
          </cell>
          <cell r="D54">
            <v>0</v>
          </cell>
          <cell r="E54">
            <v>2630.24</v>
          </cell>
          <cell r="F54">
            <v>960.01</v>
          </cell>
          <cell r="G54">
            <v>0</v>
          </cell>
          <cell r="H54">
            <v>2053.11</v>
          </cell>
          <cell r="I54">
            <v>-512.05</v>
          </cell>
          <cell r="J54">
            <v>6069.43</v>
          </cell>
          <cell r="K54">
            <v>2772.03</v>
          </cell>
          <cell r="L54">
            <v>1531</v>
          </cell>
          <cell r="M54">
            <v>34</v>
          </cell>
          <cell r="N54">
            <v>722</v>
          </cell>
          <cell r="O54">
            <v>-12720</v>
          </cell>
          <cell r="P54">
            <v>3539.7700000000023</v>
          </cell>
          <cell r="Q54">
            <v>3539.7700000000023</v>
          </cell>
        </row>
        <row r="59">
          <cell r="A59" t="str">
            <v>Normalizations</v>
          </cell>
        </row>
        <row r="61">
          <cell r="G61" t="str">
            <v>Software Capitalization Normalization</v>
          </cell>
        </row>
        <row r="62">
          <cell r="A62" t="str">
            <v>To normalize administrative software capitalization,</v>
          </cell>
          <cell r="C62" t="str">
            <v>1999 - 05</v>
          </cell>
          <cell r="D62" t="str">
            <v>1999 - 06</v>
          </cell>
          <cell r="E62" t="str">
            <v>1999 - 07</v>
          </cell>
          <cell r="F62" t="str">
            <v>1999 - 08</v>
          </cell>
          <cell r="G62" t="str">
            <v>1999 - 09</v>
          </cell>
          <cell r="H62" t="str">
            <v>1999 - 10</v>
          </cell>
          <cell r="I62" t="str">
            <v>1999 - 11</v>
          </cell>
          <cell r="J62" t="str">
            <v>1999 - 12</v>
          </cell>
          <cell r="K62" t="str">
            <v>2000 - 01</v>
          </cell>
          <cell r="L62" t="str">
            <v>2000 - 02</v>
          </cell>
          <cell r="M62" t="str">
            <v>2000 - 03</v>
          </cell>
          <cell r="N62" t="str">
            <v>2000 - 04</v>
          </cell>
          <cell r="O62" t="str">
            <v>2000 - 05</v>
          </cell>
          <cell r="P62" t="str">
            <v>2000 - 06</v>
          </cell>
          <cell r="Q62" t="str">
            <v>2000 - YTD</v>
          </cell>
        </row>
        <row r="63">
          <cell r="A63" t="str">
            <v>per e-mail from Rob dtd 7/6/2000.</v>
          </cell>
          <cell r="B63" t="str">
            <v>Oregon</v>
          </cell>
          <cell r="C63">
            <v>-66022</v>
          </cell>
          <cell r="D63">
            <v>-41381</v>
          </cell>
          <cell r="E63">
            <v>-18458</v>
          </cell>
          <cell r="F63">
            <v>2273</v>
          </cell>
          <cell r="G63">
            <v>-19738</v>
          </cell>
          <cell r="H63">
            <v>-23884</v>
          </cell>
          <cell r="I63">
            <v>-14499</v>
          </cell>
          <cell r="J63">
            <v>-50993</v>
          </cell>
          <cell r="K63">
            <v>-17302</v>
          </cell>
          <cell r="L63">
            <v>-24253</v>
          </cell>
          <cell r="M63">
            <v>-28736</v>
          </cell>
          <cell r="N63">
            <v>-26540</v>
          </cell>
          <cell r="O63">
            <v>-23016</v>
          </cell>
          <cell r="P63">
            <v>352549</v>
          </cell>
          <cell r="Q63">
            <v>232702</v>
          </cell>
        </row>
        <row r="64">
          <cell r="B64" t="str">
            <v>Washington</v>
          </cell>
          <cell r="C64">
            <v>-70073</v>
          </cell>
          <cell r="D64">
            <v>-34760</v>
          </cell>
          <cell r="E64">
            <v>-18657</v>
          </cell>
          <cell r="F64">
            <v>2521</v>
          </cell>
          <cell r="G64">
            <v>-22468</v>
          </cell>
          <cell r="H64">
            <v>-25889</v>
          </cell>
          <cell r="I64">
            <v>-17426</v>
          </cell>
          <cell r="J64">
            <v>-48669</v>
          </cell>
          <cell r="K64">
            <v>-20173</v>
          </cell>
          <cell r="L64">
            <v>-28758</v>
          </cell>
          <cell r="M64">
            <v>-33746</v>
          </cell>
          <cell r="N64">
            <v>-22975</v>
          </cell>
          <cell r="O64">
            <v>-24026</v>
          </cell>
          <cell r="P64">
            <v>365099</v>
          </cell>
          <cell r="Q64">
            <v>235421</v>
          </cell>
        </row>
        <row r="66">
          <cell r="A66" t="str">
            <v>Corporate Operations - Severance</v>
          </cell>
          <cell r="C66" t="str">
            <v>2001 - 11</v>
          </cell>
          <cell r="D66" t="str">
            <v>2001 - 12</v>
          </cell>
          <cell r="E66" t="str">
            <v>2001 - YTD</v>
          </cell>
          <cell r="F66" t="str">
            <v>2002 - 01</v>
          </cell>
          <cell r="G66" t="str">
            <v>2002 - 02</v>
          </cell>
          <cell r="H66" t="str">
            <v>2002 - 03</v>
          </cell>
          <cell r="I66" t="str">
            <v>2002 - 04</v>
          </cell>
          <cell r="J66" t="str">
            <v>2002 - 05</v>
          </cell>
          <cell r="K66" t="str">
            <v>2002 - 06</v>
          </cell>
          <cell r="L66" t="str">
            <v>2002 - 07</v>
          </cell>
          <cell r="M66" t="str">
            <v>2002 - 08</v>
          </cell>
          <cell r="N66" t="str">
            <v>2002 - 09</v>
          </cell>
          <cell r="O66" t="str">
            <v>2002 - 10</v>
          </cell>
          <cell r="P66" t="str">
            <v>2002 - 11</v>
          </cell>
        </row>
        <row r="67">
          <cell r="B67" t="str">
            <v>Oregon</v>
          </cell>
          <cell r="C67">
            <v>-540469.182108</v>
          </cell>
          <cell r="D67">
            <v>540469.182108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Washington</v>
          </cell>
          <cell r="C68">
            <v>-619087.0978920001</v>
          </cell>
          <cell r="D68">
            <v>619087.0978920001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nual Inputs Adj"/>
      <sheetName val="Manual Inputs"/>
      <sheetName val="recon comm rpts"/>
      <sheetName val="Oregon Comm Rpt"/>
      <sheetName val="Wash Comm Rpt"/>
      <sheetName val="Income Stmt - OREGON"/>
      <sheetName val="Rate Making Adj - IS - OREGON"/>
      <sheetName val="Balance Sheet - OREGON"/>
      <sheetName val="RateMakeAdj - R B - OREGON"/>
      <sheetName val="Rate Base - OREGON"/>
      <sheetName val="Capital Structure - OREGON"/>
      <sheetName val="Analysis - OREGON"/>
      <sheetName val="Income Stmt - WASH"/>
      <sheetName val="Rate Making Adj - IS - WASH"/>
      <sheetName val="Balance Sheet - WASH"/>
      <sheetName val="RateMakeAdj - R B - WASH"/>
      <sheetName val="Rate Base - WASH"/>
      <sheetName val="Capital Structure - WASH"/>
      <sheetName val="Analysis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1998 - 12</v>
          </cell>
          <cell r="D7" t="str">
            <v>1999 - 01</v>
          </cell>
          <cell r="E7" t="str">
            <v>1999 - 02</v>
          </cell>
          <cell r="F7" t="str">
            <v>1999 - 03</v>
          </cell>
          <cell r="G7" t="str">
            <v>1999 - 04</v>
          </cell>
          <cell r="H7" t="str">
            <v>1999 - 05</v>
          </cell>
          <cell r="I7" t="str">
            <v>1999 - 06</v>
          </cell>
          <cell r="J7" t="str">
            <v>1999 - 07</v>
          </cell>
          <cell r="K7" t="str">
            <v>1999 - 08</v>
          </cell>
          <cell r="L7" t="str">
            <v>1999 - 09</v>
          </cell>
          <cell r="M7" t="str">
            <v>1999 - 10</v>
          </cell>
          <cell r="N7" t="str">
            <v>1999 - 11</v>
          </cell>
          <cell r="O7" t="str">
            <v>1999 - 12</v>
          </cell>
          <cell r="P7" t="str">
            <v>1999 - YTD</v>
          </cell>
          <cell r="Q7" t="str">
            <v>12 Mo</v>
          </cell>
        </row>
        <row r="8">
          <cell r="A8" t="str">
            <v>2. USF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3. Flow Through Depreciation &amp; Perm Diff</v>
          </cell>
          <cell r="C9">
            <v>0</v>
          </cell>
          <cell r="D9">
            <v>-4124.75</v>
          </cell>
          <cell r="E9">
            <v>-4124.75</v>
          </cell>
          <cell r="F9">
            <v>-4124.75</v>
          </cell>
          <cell r="G9">
            <v>-4124.75</v>
          </cell>
          <cell r="H9">
            <v>-4124.75</v>
          </cell>
          <cell r="I9">
            <v>-4124.75</v>
          </cell>
          <cell r="J9">
            <v>-4124.75</v>
          </cell>
          <cell r="K9">
            <v>-4124.75</v>
          </cell>
          <cell r="L9">
            <v>-4124.75</v>
          </cell>
          <cell r="M9">
            <v>-4124.75</v>
          </cell>
          <cell r="N9">
            <v>-4124.75</v>
          </cell>
          <cell r="O9">
            <v>-4124.75</v>
          </cell>
          <cell r="P9">
            <v>-49497</v>
          </cell>
          <cell r="Q9">
            <v>-49497</v>
          </cell>
        </row>
        <row r="10">
          <cell r="A10" t="str">
            <v>4. DFIT Turnaround &gt; 35%</v>
          </cell>
          <cell r="C10">
            <v>0</v>
          </cell>
          <cell r="D10">
            <v>-23674.5</v>
          </cell>
          <cell r="E10">
            <v>-23674.5</v>
          </cell>
          <cell r="F10">
            <v>-23674.5</v>
          </cell>
          <cell r="G10">
            <v>-23674.5</v>
          </cell>
          <cell r="H10">
            <v>-23674.5</v>
          </cell>
          <cell r="I10">
            <v>-23674.5</v>
          </cell>
          <cell r="J10">
            <v>-23674.5</v>
          </cell>
          <cell r="K10">
            <v>-23674.5</v>
          </cell>
          <cell r="L10">
            <v>-23674.5</v>
          </cell>
          <cell r="M10">
            <v>-23674.5</v>
          </cell>
          <cell r="N10">
            <v>-23674.5</v>
          </cell>
          <cell r="O10">
            <v>-23674.5</v>
          </cell>
          <cell r="P10">
            <v>-284094</v>
          </cell>
          <cell r="Q10">
            <v>-284094</v>
          </cell>
        </row>
        <row r="11">
          <cell r="A11" t="str">
            <v>5. ITC Basis Reduction Amortization</v>
          </cell>
          <cell r="C11">
            <v>0</v>
          </cell>
          <cell r="D11">
            <v>-5925.416666666667</v>
          </cell>
          <cell r="E11">
            <v>-5925.416666666667</v>
          </cell>
          <cell r="F11">
            <v>-5925.416666666667</v>
          </cell>
          <cell r="G11">
            <v>-5925.416666666667</v>
          </cell>
          <cell r="H11">
            <v>-5925.416666666667</v>
          </cell>
          <cell r="I11">
            <v>-5925.416666666667</v>
          </cell>
          <cell r="J11">
            <v>-5925.416666666667</v>
          </cell>
          <cell r="K11">
            <v>-5925.416666666667</v>
          </cell>
          <cell r="L11">
            <v>-5925.416666666667</v>
          </cell>
          <cell r="M11">
            <v>-5925.416666666667</v>
          </cell>
          <cell r="N11">
            <v>-5925.416666666667</v>
          </cell>
          <cell r="O11">
            <v>-5925.416666666667</v>
          </cell>
          <cell r="P11">
            <v>-71104.99999999999</v>
          </cell>
          <cell r="Q11">
            <v>-71104.99999999999</v>
          </cell>
        </row>
        <row r="12">
          <cell r="A12" t="str">
            <v>6. In House Bank Report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0</v>
          </cell>
          <cell r="D14">
            <v>101840</v>
          </cell>
          <cell r="E14">
            <v>42456</v>
          </cell>
          <cell r="F14">
            <v>116032</v>
          </cell>
          <cell r="G14">
            <v>108936</v>
          </cell>
          <cell r="H14">
            <v>72201</v>
          </cell>
          <cell r="I14">
            <v>101589</v>
          </cell>
          <cell r="J14">
            <v>101589</v>
          </cell>
          <cell r="K14">
            <v>72013</v>
          </cell>
          <cell r="L14">
            <v>91223</v>
          </cell>
          <cell r="M14">
            <v>97663</v>
          </cell>
          <cell r="N14">
            <v>97663</v>
          </cell>
          <cell r="O14">
            <v>97663</v>
          </cell>
          <cell r="P14">
            <v>1100868</v>
          </cell>
          <cell r="Q14">
            <v>1100868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5088.3648</v>
          </cell>
          <cell r="E17">
            <v>-82.336</v>
          </cell>
          <cell r="F17">
            <v>1286.0352</v>
          </cell>
          <cell r="G17">
            <v>1733.3056</v>
          </cell>
          <cell r="H17">
            <v>1436.3648</v>
          </cell>
          <cell r="I17">
            <v>1799.1744</v>
          </cell>
          <cell r="J17">
            <v>2853.0752</v>
          </cell>
          <cell r="K17">
            <v>3228.1024</v>
          </cell>
          <cell r="L17">
            <v>4329.8112</v>
          </cell>
          <cell r="M17">
            <v>4090.7712</v>
          </cell>
          <cell r="N17">
            <v>1935.6928</v>
          </cell>
          <cell r="O17">
            <v>2646.4384</v>
          </cell>
          <cell r="P17">
            <v>30344.8</v>
          </cell>
          <cell r="Q17">
            <v>30344.8</v>
          </cell>
        </row>
        <row r="18">
          <cell r="A18" t="str">
            <v>12. Regulated Capital</v>
          </cell>
          <cell r="C18">
            <v>0</v>
          </cell>
          <cell r="D18">
            <v>11908.9728</v>
          </cell>
          <cell r="E18">
            <v>4142.8288</v>
          </cell>
          <cell r="F18">
            <v>6221.9456</v>
          </cell>
          <cell r="G18">
            <v>5435.2384</v>
          </cell>
          <cell r="H18">
            <v>4938.0352</v>
          </cell>
          <cell r="I18">
            <v>4417.4592</v>
          </cell>
          <cell r="J18">
            <v>3935.1296</v>
          </cell>
          <cell r="K18">
            <v>4309.6256</v>
          </cell>
          <cell r="L18">
            <v>6651.6864000000005</v>
          </cell>
          <cell r="M18">
            <v>6284.404096</v>
          </cell>
          <cell r="N18">
            <v>4206.5728</v>
          </cell>
          <cell r="O18">
            <v>3345.4976</v>
          </cell>
          <cell r="P18">
            <v>65797.396096</v>
          </cell>
          <cell r="Q18">
            <v>65797.396096</v>
          </cell>
        </row>
        <row r="19">
          <cell r="A19" t="str">
            <v>13. Reg Corporate Operation Expense</v>
          </cell>
          <cell r="C19">
            <v>0</v>
          </cell>
          <cell r="D19">
            <v>12359.9616</v>
          </cell>
          <cell r="E19">
            <v>4074.304</v>
          </cell>
          <cell r="F19">
            <v>6155.5456</v>
          </cell>
          <cell r="G19">
            <v>5535.6352</v>
          </cell>
          <cell r="H19">
            <v>5295.0016000000005</v>
          </cell>
          <cell r="I19">
            <v>4961.9392</v>
          </cell>
          <cell r="J19">
            <v>3962.752</v>
          </cell>
          <cell r="K19">
            <v>2819.0784</v>
          </cell>
          <cell r="L19">
            <v>4777.6128</v>
          </cell>
          <cell r="M19">
            <v>4513.6064</v>
          </cell>
          <cell r="N19">
            <v>2618.816</v>
          </cell>
          <cell r="O19">
            <v>2157.7344</v>
          </cell>
          <cell r="P19">
            <v>59231.9872</v>
          </cell>
          <cell r="Q19">
            <v>59231.9872</v>
          </cell>
        </row>
        <row r="20">
          <cell r="A20" t="str">
            <v>14. Regulated Customer Operation Expense</v>
          </cell>
          <cell r="C20">
            <v>0</v>
          </cell>
          <cell r="D20">
            <v>44428.505600000004</v>
          </cell>
          <cell r="E20">
            <v>19102.4832</v>
          </cell>
          <cell r="F20">
            <v>27778.0416</v>
          </cell>
          <cell r="G20">
            <v>22991.9296</v>
          </cell>
          <cell r="H20">
            <v>22409.2032</v>
          </cell>
          <cell r="I20">
            <v>21174.6944</v>
          </cell>
          <cell r="J20">
            <v>21803.6352</v>
          </cell>
          <cell r="K20">
            <v>22578.1248</v>
          </cell>
          <cell r="L20">
            <v>14897.504</v>
          </cell>
          <cell r="M20">
            <v>14074.122752</v>
          </cell>
          <cell r="N20">
            <v>21779.731200000002</v>
          </cell>
          <cell r="O20">
            <v>23038.6752</v>
          </cell>
          <cell r="P20">
            <v>276056.65075200005</v>
          </cell>
          <cell r="Q20">
            <v>276056.65075200005</v>
          </cell>
        </row>
        <row r="21">
          <cell r="A21" t="str">
            <v>15. Regulated Plant Non-Spec Expense</v>
          </cell>
          <cell r="C21">
            <v>0</v>
          </cell>
          <cell r="D21">
            <v>35042.7328</v>
          </cell>
          <cell r="E21">
            <v>17652.8384</v>
          </cell>
          <cell r="F21">
            <v>23192.192</v>
          </cell>
          <cell r="G21">
            <v>17670.368</v>
          </cell>
          <cell r="H21">
            <v>20493.1648</v>
          </cell>
          <cell r="I21">
            <v>19666.0864</v>
          </cell>
          <cell r="J21">
            <v>19788.7936</v>
          </cell>
          <cell r="K21">
            <v>20186.1312</v>
          </cell>
          <cell r="L21">
            <v>12964.9984</v>
          </cell>
          <cell r="M21">
            <v>12248.4096</v>
          </cell>
          <cell r="N21">
            <v>18914.4384</v>
          </cell>
          <cell r="O21">
            <v>20344.4288</v>
          </cell>
          <cell r="P21">
            <v>238164.5824</v>
          </cell>
          <cell r="Q21">
            <v>238164.5824</v>
          </cell>
        </row>
        <row r="22">
          <cell r="A22" t="str">
            <v>16. Regulated Plant Specific Expense</v>
          </cell>
          <cell r="C22">
            <v>0</v>
          </cell>
          <cell r="D22">
            <v>24965.3376</v>
          </cell>
          <cell r="E22">
            <v>13849.9776</v>
          </cell>
          <cell r="F22">
            <v>20001.2736</v>
          </cell>
          <cell r="G22">
            <v>15964.1536</v>
          </cell>
          <cell r="H22">
            <v>15524.32</v>
          </cell>
          <cell r="I22">
            <v>14507.072</v>
          </cell>
          <cell r="J22">
            <v>14100.704</v>
          </cell>
          <cell r="K22">
            <v>16856.5696</v>
          </cell>
          <cell r="L22">
            <v>25077.4208</v>
          </cell>
          <cell r="M22">
            <v>23692.0512</v>
          </cell>
          <cell r="N22">
            <v>16588.3136</v>
          </cell>
          <cell r="O22">
            <v>15151.9488</v>
          </cell>
          <cell r="P22">
            <v>216279.1424</v>
          </cell>
          <cell r="Q22">
            <v>216279.1424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11092727</v>
          </cell>
          <cell r="D25">
            <v>11255809</v>
          </cell>
          <cell r="E25">
            <v>10548237</v>
          </cell>
          <cell r="F25">
            <v>10565452</v>
          </cell>
          <cell r="G25">
            <v>10590885</v>
          </cell>
          <cell r="H25">
            <v>10628553</v>
          </cell>
          <cell r="I25">
            <v>10489941</v>
          </cell>
          <cell r="J25">
            <v>9449612</v>
          </cell>
          <cell r="K25">
            <v>9457636</v>
          </cell>
          <cell r="L25">
            <v>9310845</v>
          </cell>
          <cell r="M25">
            <v>10633699</v>
          </cell>
          <cell r="N25">
            <v>10730589</v>
          </cell>
          <cell r="O25">
            <v>10766856</v>
          </cell>
          <cell r="P25">
            <v>124428114</v>
          </cell>
          <cell r="Q25">
            <v>124428114</v>
          </cell>
        </row>
        <row r="26">
          <cell r="A26" t="str">
            <v>20. Depr Expense allocated from OR to WA Current Month</v>
          </cell>
          <cell r="C26">
            <v>0</v>
          </cell>
          <cell r="D26">
            <v>87973</v>
          </cell>
          <cell r="E26">
            <v>82220</v>
          </cell>
          <cell r="F26">
            <v>82328</v>
          </cell>
          <cell r="G26">
            <v>82400</v>
          </cell>
          <cell r="H26">
            <v>82618</v>
          </cell>
          <cell r="I26">
            <v>81508</v>
          </cell>
          <cell r="J26">
            <v>70713</v>
          </cell>
          <cell r="K26">
            <v>70716</v>
          </cell>
          <cell r="L26">
            <v>67231</v>
          </cell>
          <cell r="M26">
            <v>79625</v>
          </cell>
          <cell r="N26">
            <v>79975</v>
          </cell>
          <cell r="O26">
            <v>80083</v>
          </cell>
          <cell r="P26">
            <v>947390</v>
          </cell>
          <cell r="Q26">
            <v>947390</v>
          </cell>
        </row>
        <row r="27">
          <cell r="A27" t="str">
            <v>21. Depr Reserve allocated from OR to WA</v>
          </cell>
          <cell r="C27">
            <v>5823022</v>
          </cell>
          <cell r="D27">
            <v>5745258</v>
          </cell>
          <cell r="E27">
            <v>5389280</v>
          </cell>
          <cell r="F27">
            <v>3879724</v>
          </cell>
          <cell r="G27">
            <v>5918598</v>
          </cell>
          <cell r="H27">
            <v>5999728</v>
          </cell>
          <cell r="I27">
            <v>5907981</v>
          </cell>
          <cell r="J27">
            <v>5637949</v>
          </cell>
          <cell r="K27">
            <v>5748226</v>
          </cell>
          <cell r="L27">
            <v>5562763</v>
          </cell>
          <cell r="M27">
            <v>5985692</v>
          </cell>
          <cell r="N27">
            <v>6052183</v>
          </cell>
          <cell r="O27">
            <v>6078506</v>
          </cell>
          <cell r="P27">
            <v>67905888</v>
          </cell>
          <cell r="Q27">
            <v>67905888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0</v>
          </cell>
          <cell r="D30">
            <v>173</v>
          </cell>
          <cell r="E30">
            <v>266</v>
          </cell>
          <cell r="F30">
            <v>471</v>
          </cell>
          <cell r="G30">
            <v>512</v>
          </cell>
          <cell r="H30">
            <v>233</v>
          </cell>
          <cell r="I30">
            <v>416</v>
          </cell>
          <cell r="J30">
            <v>307</v>
          </cell>
          <cell r="K30">
            <v>-215</v>
          </cell>
          <cell r="L30">
            <v>305</v>
          </cell>
          <cell r="M30">
            <v>197</v>
          </cell>
          <cell r="N30">
            <v>-15</v>
          </cell>
          <cell r="O30">
            <v>137</v>
          </cell>
          <cell r="P30">
            <v>2787</v>
          </cell>
          <cell r="Q30">
            <v>2787</v>
          </cell>
        </row>
        <row r="31">
          <cell r="A31" t="str">
            <v>25. Intra Access Lines - Residential</v>
          </cell>
          <cell r="C31">
            <v>0</v>
          </cell>
          <cell r="D31">
            <v>52671</v>
          </cell>
          <cell r="E31">
            <v>52774</v>
          </cell>
          <cell r="F31">
            <v>52964</v>
          </cell>
          <cell r="G31">
            <v>53239</v>
          </cell>
          <cell r="H31">
            <v>53421</v>
          </cell>
          <cell r="I31">
            <v>53713</v>
          </cell>
          <cell r="J31">
            <v>53866</v>
          </cell>
          <cell r="K31">
            <v>53686</v>
          </cell>
          <cell r="L31">
            <v>53834</v>
          </cell>
          <cell r="M31">
            <v>54000</v>
          </cell>
          <cell r="N31">
            <v>53949</v>
          </cell>
          <cell r="O31">
            <v>53960</v>
          </cell>
          <cell r="P31">
            <v>642077</v>
          </cell>
          <cell r="Q31">
            <v>642077</v>
          </cell>
        </row>
        <row r="32">
          <cell r="A32" t="str">
            <v>26. Intra Access Lines - Business</v>
          </cell>
          <cell r="C32">
            <v>0</v>
          </cell>
          <cell r="D32">
            <v>22525</v>
          </cell>
          <cell r="E32">
            <v>22688</v>
          </cell>
          <cell r="F32">
            <v>22969</v>
          </cell>
          <cell r="G32">
            <v>23202</v>
          </cell>
          <cell r="H32">
            <v>23266</v>
          </cell>
          <cell r="I32">
            <v>23370</v>
          </cell>
          <cell r="J32">
            <v>23524</v>
          </cell>
          <cell r="K32">
            <v>23489</v>
          </cell>
          <cell r="L32">
            <v>23624</v>
          </cell>
          <cell r="M32">
            <v>24304</v>
          </cell>
          <cell r="N32">
            <v>24311</v>
          </cell>
          <cell r="O32">
            <v>24407</v>
          </cell>
          <cell r="P32">
            <v>281679</v>
          </cell>
          <cell r="Q32">
            <v>281679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13708846</v>
          </cell>
          <cell r="E35">
            <v>16633766</v>
          </cell>
          <cell r="F35">
            <v>17497111</v>
          </cell>
          <cell r="G35">
            <v>17558194</v>
          </cell>
          <cell r="H35">
            <v>17822824</v>
          </cell>
          <cell r="I35">
            <v>19869807</v>
          </cell>
          <cell r="J35">
            <v>19339148</v>
          </cell>
          <cell r="K35">
            <v>19760414</v>
          </cell>
          <cell r="L35">
            <v>15190950</v>
          </cell>
          <cell r="M35">
            <v>12405325</v>
          </cell>
          <cell r="N35">
            <v>24716359</v>
          </cell>
          <cell r="O35">
            <v>18805304</v>
          </cell>
          <cell r="P35">
            <v>213308048</v>
          </cell>
          <cell r="Q35">
            <v>213308048</v>
          </cell>
        </row>
        <row r="36">
          <cell r="A36" t="str">
            <v>30. Intrastate IntraLATA</v>
          </cell>
          <cell r="C36">
            <v>0</v>
          </cell>
          <cell r="D36">
            <v>5186707</v>
          </cell>
          <cell r="E36">
            <v>5029136</v>
          </cell>
          <cell r="F36">
            <v>5719066</v>
          </cell>
          <cell r="G36">
            <v>6250074</v>
          </cell>
          <cell r="H36">
            <v>6245446</v>
          </cell>
          <cell r="I36">
            <v>6534483</v>
          </cell>
          <cell r="J36">
            <v>7235818</v>
          </cell>
          <cell r="K36">
            <v>7496738</v>
          </cell>
          <cell r="L36">
            <v>9741785</v>
          </cell>
          <cell r="M36">
            <v>15829482</v>
          </cell>
          <cell r="N36">
            <v>8040392</v>
          </cell>
          <cell r="O36">
            <v>10164167</v>
          </cell>
          <cell r="P36">
            <v>93473294</v>
          </cell>
          <cell r="Q36">
            <v>93473294</v>
          </cell>
        </row>
        <row r="37">
          <cell r="A37" t="str">
            <v>31. Intrastate InterLATA</v>
          </cell>
          <cell r="C37">
            <v>0</v>
          </cell>
          <cell r="D37">
            <v>2892401</v>
          </cell>
          <cell r="E37">
            <v>3322836</v>
          </cell>
          <cell r="F37">
            <v>6787366</v>
          </cell>
          <cell r="G37">
            <v>7126268</v>
          </cell>
          <cell r="H37">
            <v>3575445</v>
          </cell>
          <cell r="I37">
            <v>6402378</v>
          </cell>
          <cell r="J37">
            <v>8627081</v>
          </cell>
          <cell r="K37">
            <v>6061868</v>
          </cell>
          <cell r="L37">
            <v>4957632</v>
          </cell>
          <cell r="M37">
            <v>3930886</v>
          </cell>
          <cell r="N37">
            <v>5518692</v>
          </cell>
          <cell r="O37">
            <v>3655357</v>
          </cell>
          <cell r="P37">
            <v>62858210</v>
          </cell>
          <cell r="Q37">
            <v>62858210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0</v>
          </cell>
          <cell r="D39">
            <v>861055</v>
          </cell>
          <cell r="E39">
            <v>864269</v>
          </cell>
          <cell r="F39">
            <v>863753</v>
          </cell>
          <cell r="G39">
            <v>871210</v>
          </cell>
          <cell r="H39">
            <v>1099480</v>
          </cell>
          <cell r="I39">
            <v>886476</v>
          </cell>
          <cell r="J39">
            <v>891496</v>
          </cell>
          <cell r="K39">
            <v>881881</v>
          </cell>
          <cell r="L39">
            <v>885542</v>
          </cell>
          <cell r="M39">
            <v>889083</v>
          </cell>
          <cell r="N39">
            <v>900123</v>
          </cell>
          <cell r="O39">
            <v>889555</v>
          </cell>
          <cell r="P39">
            <v>10783923</v>
          </cell>
          <cell r="Q39">
            <v>10783923</v>
          </cell>
        </row>
        <row r="40">
          <cell r="A40" t="str">
            <v>34. Oregon Local Service - Business</v>
          </cell>
          <cell r="C40">
            <v>0</v>
          </cell>
          <cell r="D40">
            <v>579625</v>
          </cell>
          <cell r="E40">
            <v>584980</v>
          </cell>
          <cell r="F40">
            <v>496078</v>
          </cell>
          <cell r="G40">
            <v>179345</v>
          </cell>
          <cell r="H40">
            <v>598357</v>
          </cell>
          <cell r="I40">
            <v>175620</v>
          </cell>
          <cell r="J40">
            <v>185482</v>
          </cell>
          <cell r="K40">
            <v>193043</v>
          </cell>
          <cell r="L40">
            <v>203450</v>
          </cell>
          <cell r="M40">
            <v>190218</v>
          </cell>
          <cell r="N40">
            <v>201311</v>
          </cell>
          <cell r="O40">
            <v>205681</v>
          </cell>
          <cell r="P40">
            <v>3793190</v>
          </cell>
          <cell r="Q40">
            <v>3793190</v>
          </cell>
        </row>
        <row r="41">
          <cell r="A41" t="str">
            <v>35. Oregon Local Service - Other</v>
          </cell>
          <cell r="C41">
            <v>0</v>
          </cell>
          <cell r="D41">
            <v>351047</v>
          </cell>
          <cell r="E41">
            <v>373267</v>
          </cell>
          <cell r="F41">
            <v>445455</v>
          </cell>
          <cell r="G41">
            <v>775840</v>
          </cell>
          <cell r="H41">
            <v>141576</v>
          </cell>
          <cell r="I41">
            <v>788669</v>
          </cell>
          <cell r="J41">
            <v>806505</v>
          </cell>
          <cell r="K41">
            <v>789450</v>
          </cell>
          <cell r="L41">
            <v>821162</v>
          </cell>
          <cell r="M41">
            <v>818767</v>
          </cell>
          <cell r="N41">
            <v>830128</v>
          </cell>
          <cell r="O41">
            <v>829542</v>
          </cell>
          <cell r="P41">
            <v>7771408</v>
          </cell>
          <cell r="Q41">
            <v>7771408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11174268</v>
          </cell>
          <cell r="E43">
            <v>10902023</v>
          </cell>
          <cell r="F43">
            <v>10556844.5</v>
          </cell>
          <cell r="G43">
            <v>10578168.5</v>
          </cell>
          <cell r="H43">
            <v>10609719</v>
          </cell>
          <cell r="I43">
            <v>10559247</v>
          </cell>
          <cell r="J43">
            <v>9969776.5</v>
          </cell>
          <cell r="K43">
            <v>9453624</v>
          </cell>
          <cell r="L43">
            <v>9384240.5</v>
          </cell>
          <cell r="M43">
            <v>9972272</v>
          </cell>
          <cell r="N43">
            <v>10682144</v>
          </cell>
          <cell r="O43">
            <v>10748722.5</v>
          </cell>
          <cell r="Q43">
            <v>10382587.458333334</v>
          </cell>
        </row>
        <row r="44">
          <cell r="A44" t="str">
            <v>38. Depr Reserve allocated from OR to WA</v>
          </cell>
          <cell r="D44">
            <v>5784140</v>
          </cell>
          <cell r="E44">
            <v>5567269</v>
          </cell>
          <cell r="F44">
            <v>4634502</v>
          </cell>
          <cell r="G44">
            <v>4899161</v>
          </cell>
          <cell r="H44">
            <v>5959163</v>
          </cell>
          <cell r="I44">
            <v>5953854.5</v>
          </cell>
          <cell r="J44">
            <v>5772965</v>
          </cell>
          <cell r="K44">
            <v>5693087.5</v>
          </cell>
          <cell r="L44">
            <v>5655494.5</v>
          </cell>
          <cell r="M44">
            <v>5774227.5</v>
          </cell>
          <cell r="N44">
            <v>6018937.5</v>
          </cell>
          <cell r="O44">
            <v>6065344.5</v>
          </cell>
          <cell r="Q44">
            <v>5648178.833333333</v>
          </cell>
        </row>
        <row r="108">
          <cell r="B108" t="str">
            <v>1998 - 07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B109" t="str">
            <v>1998 - 08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B110" t="str">
            <v>1998 - 09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B111" t="str">
            <v>1998 - 10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B112" t="str">
            <v>1998 - 11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B113" t="str">
            <v>1998 - 12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R113">
            <v>11092727</v>
          </cell>
          <cell r="T113">
            <v>5823022</v>
          </cell>
        </row>
        <row r="114">
          <cell r="B114" t="str">
            <v>1999 - 01</v>
          </cell>
          <cell r="D114">
            <v>0</v>
          </cell>
          <cell r="E114">
            <v>-4124.75</v>
          </cell>
          <cell r="F114">
            <v>-23674.5</v>
          </cell>
          <cell r="G114">
            <v>-5925.416666666667</v>
          </cell>
          <cell r="I114">
            <v>0</v>
          </cell>
          <cell r="J114">
            <v>101840</v>
          </cell>
          <cell r="L114">
            <v>9579</v>
          </cell>
          <cell r="M114">
            <v>22419</v>
          </cell>
          <cell r="N114">
            <v>23268</v>
          </cell>
          <cell r="O114">
            <v>83638</v>
          </cell>
          <cell r="P114">
            <v>65969</v>
          </cell>
          <cell r="Q114">
            <v>46998</v>
          </cell>
          <cell r="R114">
            <v>11255809</v>
          </cell>
          <cell r="S114">
            <v>87973</v>
          </cell>
          <cell r="T114">
            <v>5745258</v>
          </cell>
          <cell r="U114">
            <v>173</v>
          </cell>
          <cell r="V114">
            <v>52671</v>
          </cell>
          <cell r="W114">
            <v>22525</v>
          </cell>
          <cell r="X114">
            <v>0</v>
          </cell>
          <cell r="Y114">
            <v>13708846</v>
          </cell>
          <cell r="Z114">
            <v>5186707</v>
          </cell>
          <cell r="AA114">
            <v>2892401</v>
          </cell>
          <cell r="AB114">
            <v>861055</v>
          </cell>
          <cell r="AC114">
            <v>579625</v>
          </cell>
          <cell r="AD114">
            <v>351047</v>
          </cell>
        </row>
        <row r="115">
          <cell r="B115" t="str">
            <v>1999 - 02</v>
          </cell>
          <cell r="D115">
            <v>0</v>
          </cell>
          <cell r="E115">
            <v>-4124.75</v>
          </cell>
          <cell r="F115">
            <v>-23674.5</v>
          </cell>
          <cell r="G115">
            <v>-5925.416666666667</v>
          </cell>
          <cell r="I115">
            <v>0</v>
          </cell>
          <cell r="J115">
            <v>42456</v>
          </cell>
          <cell r="L115">
            <v>-155</v>
          </cell>
          <cell r="M115">
            <v>7799</v>
          </cell>
          <cell r="N115">
            <v>7670</v>
          </cell>
          <cell r="O115">
            <v>35961</v>
          </cell>
          <cell r="P115">
            <v>33232</v>
          </cell>
          <cell r="Q115">
            <v>26073</v>
          </cell>
          <cell r="R115">
            <v>10548237</v>
          </cell>
          <cell r="S115">
            <v>82220</v>
          </cell>
          <cell r="T115">
            <v>5389280</v>
          </cell>
          <cell r="U115">
            <v>266</v>
          </cell>
          <cell r="V115">
            <v>52774</v>
          </cell>
          <cell r="W115">
            <v>22688</v>
          </cell>
          <cell r="X115">
            <v>0</v>
          </cell>
          <cell r="Y115">
            <v>16633766</v>
          </cell>
          <cell r="Z115">
            <v>5029136</v>
          </cell>
          <cell r="AA115">
            <v>3322836</v>
          </cell>
          <cell r="AB115">
            <v>864269</v>
          </cell>
          <cell r="AC115">
            <v>584980</v>
          </cell>
          <cell r="AD115">
            <v>373267</v>
          </cell>
        </row>
        <row r="116">
          <cell r="B116" t="str">
            <v>1999 - 03</v>
          </cell>
          <cell r="D116">
            <v>0</v>
          </cell>
          <cell r="E116">
            <v>-4124.75</v>
          </cell>
          <cell r="F116">
            <v>-23674.5</v>
          </cell>
          <cell r="G116">
            <v>-5925.416666666667</v>
          </cell>
          <cell r="I116">
            <v>0</v>
          </cell>
          <cell r="J116">
            <v>116032</v>
          </cell>
          <cell r="L116">
            <v>2421</v>
          </cell>
          <cell r="M116">
            <v>11713</v>
          </cell>
          <cell r="N116">
            <v>11588</v>
          </cell>
          <cell r="O116">
            <v>52293</v>
          </cell>
          <cell r="P116">
            <v>43660</v>
          </cell>
          <cell r="Q116">
            <v>37653</v>
          </cell>
          <cell r="R116">
            <v>10565452</v>
          </cell>
          <cell r="S116">
            <v>82328</v>
          </cell>
          <cell r="T116">
            <v>3879724</v>
          </cell>
          <cell r="U116">
            <v>471</v>
          </cell>
          <cell r="V116">
            <v>52964</v>
          </cell>
          <cell r="W116">
            <v>22969</v>
          </cell>
          <cell r="X116">
            <v>0</v>
          </cell>
          <cell r="Y116">
            <v>17497111</v>
          </cell>
          <cell r="Z116">
            <v>5719066</v>
          </cell>
          <cell r="AA116">
            <v>6787366</v>
          </cell>
          <cell r="AB116">
            <v>863753</v>
          </cell>
          <cell r="AC116">
            <v>496078</v>
          </cell>
          <cell r="AD116">
            <v>445455</v>
          </cell>
        </row>
        <row r="117">
          <cell r="B117" t="str">
            <v>1999 - 04</v>
          </cell>
          <cell r="D117">
            <v>0</v>
          </cell>
          <cell r="E117">
            <v>-4124.75</v>
          </cell>
          <cell r="F117">
            <v>-23674.5</v>
          </cell>
          <cell r="G117">
            <v>-5925.416666666667</v>
          </cell>
          <cell r="I117">
            <v>0</v>
          </cell>
          <cell r="J117">
            <v>108936</v>
          </cell>
          <cell r="L117">
            <v>3263</v>
          </cell>
          <cell r="M117">
            <v>10232</v>
          </cell>
          <cell r="N117">
            <v>10421</v>
          </cell>
          <cell r="O117">
            <v>43283</v>
          </cell>
          <cell r="P117">
            <v>33265</v>
          </cell>
          <cell r="Q117">
            <v>30053</v>
          </cell>
          <cell r="R117">
            <v>10590885</v>
          </cell>
          <cell r="S117">
            <v>82400</v>
          </cell>
          <cell r="T117">
            <v>5918598</v>
          </cell>
          <cell r="U117">
            <v>512</v>
          </cell>
          <cell r="V117">
            <v>53239</v>
          </cell>
          <cell r="W117">
            <v>23202</v>
          </cell>
          <cell r="X117">
            <v>0</v>
          </cell>
          <cell r="Y117">
            <v>17558194</v>
          </cell>
          <cell r="Z117">
            <v>6250074</v>
          </cell>
          <cell r="AA117">
            <v>7126268</v>
          </cell>
          <cell r="AB117">
            <v>871210</v>
          </cell>
          <cell r="AC117">
            <v>179345</v>
          </cell>
          <cell r="AD117">
            <v>775840</v>
          </cell>
        </row>
        <row r="118">
          <cell r="B118" t="str">
            <v>1999 - 05</v>
          </cell>
          <cell r="D118">
            <v>0</v>
          </cell>
          <cell r="E118">
            <v>-4124.75</v>
          </cell>
          <cell r="F118">
            <v>-23674.5</v>
          </cell>
          <cell r="G118">
            <v>-5925.416666666667</v>
          </cell>
          <cell r="I118">
            <v>0</v>
          </cell>
          <cell r="J118">
            <v>72201</v>
          </cell>
          <cell r="L118">
            <v>2704</v>
          </cell>
          <cell r="M118">
            <v>9296</v>
          </cell>
          <cell r="N118">
            <v>9968</v>
          </cell>
          <cell r="O118">
            <v>42186</v>
          </cell>
          <cell r="P118">
            <v>38579</v>
          </cell>
          <cell r="Q118">
            <v>29225</v>
          </cell>
          <cell r="R118">
            <v>10628553</v>
          </cell>
          <cell r="S118">
            <v>82618</v>
          </cell>
          <cell r="T118">
            <v>5999728</v>
          </cell>
          <cell r="U118">
            <v>233</v>
          </cell>
          <cell r="V118">
            <v>53421</v>
          </cell>
          <cell r="W118">
            <v>23266</v>
          </cell>
          <cell r="X118">
            <v>0</v>
          </cell>
          <cell r="Y118">
            <v>17822824</v>
          </cell>
          <cell r="Z118">
            <v>6245446</v>
          </cell>
          <cell r="AA118">
            <v>3575445</v>
          </cell>
          <cell r="AB118">
            <v>1099480</v>
          </cell>
          <cell r="AC118">
            <v>598357</v>
          </cell>
          <cell r="AD118">
            <v>141576</v>
          </cell>
        </row>
        <row r="119">
          <cell r="B119" t="str">
            <v>1999 - 06</v>
          </cell>
          <cell r="D119">
            <v>0</v>
          </cell>
          <cell r="E119">
            <v>-4124.75</v>
          </cell>
          <cell r="F119">
            <v>-23674.5</v>
          </cell>
          <cell r="G119">
            <v>-5925.416666666667</v>
          </cell>
          <cell r="I119">
            <v>0</v>
          </cell>
          <cell r="J119">
            <v>101589</v>
          </cell>
          <cell r="L119">
            <v>3387</v>
          </cell>
          <cell r="M119">
            <v>8316</v>
          </cell>
          <cell r="N119">
            <v>9341</v>
          </cell>
          <cell r="O119">
            <v>39862</v>
          </cell>
          <cell r="P119">
            <v>37022</v>
          </cell>
          <cell r="Q119">
            <v>27310</v>
          </cell>
          <cell r="R119">
            <v>10489941</v>
          </cell>
          <cell r="S119">
            <v>81508</v>
          </cell>
          <cell r="T119">
            <v>5907981</v>
          </cell>
          <cell r="U119">
            <v>416</v>
          </cell>
          <cell r="V119">
            <v>53713</v>
          </cell>
          <cell r="W119">
            <v>23370</v>
          </cell>
          <cell r="X119">
            <v>0</v>
          </cell>
          <cell r="Y119">
            <v>19869807</v>
          </cell>
          <cell r="Z119">
            <v>6534483</v>
          </cell>
          <cell r="AA119">
            <v>6402378</v>
          </cell>
          <cell r="AB119">
            <v>886476</v>
          </cell>
          <cell r="AC119">
            <v>175620</v>
          </cell>
          <cell r="AD119">
            <v>788669</v>
          </cell>
        </row>
        <row r="120">
          <cell r="B120" t="str">
            <v>1999 - 07</v>
          </cell>
          <cell r="D120">
            <v>0</v>
          </cell>
          <cell r="E120">
            <v>-4124.75</v>
          </cell>
          <cell r="F120">
            <v>-23674.5</v>
          </cell>
          <cell r="G120">
            <v>-5925.416666666667</v>
          </cell>
          <cell r="J120">
            <v>101589</v>
          </cell>
          <cell r="L120">
            <v>5371</v>
          </cell>
          <cell r="M120">
            <v>7408</v>
          </cell>
          <cell r="N120">
            <v>7460</v>
          </cell>
          <cell r="O120">
            <v>41046</v>
          </cell>
          <cell r="P120">
            <v>37253</v>
          </cell>
          <cell r="Q120">
            <v>26545</v>
          </cell>
          <cell r="R120">
            <v>9449612</v>
          </cell>
          <cell r="S120">
            <v>70713</v>
          </cell>
          <cell r="T120">
            <v>5637949</v>
          </cell>
          <cell r="U120">
            <v>307</v>
          </cell>
          <cell r="V120">
            <v>53866</v>
          </cell>
          <cell r="W120">
            <v>23524</v>
          </cell>
          <cell r="X120">
            <v>0</v>
          </cell>
          <cell r="Y120">
            <v>19339148</v>
          </cell>
          <cell r="Z120">
            <v>7235818</v>
          </cell>
          <cell r="AA120">
            <v>8627081</v>
          </cell>
          <cell r="AB120">
            <v>891496</v>
          </cell>
          <cell r="AC120">
            <v>185482</v>
          </cell>
          <cell r="AD120">
            <v>806505</v>
          </cell>
        </row>
        <row r="121">
          <cell r="B121" t="str">
            <v>1999 - 08</v>
          </cell>
          <cell r="D121">
            <v>0</v>
          </cell>
          <cell r="E121">
            <v>-4124.75</v>
          </cell>
          <cell r="F121">
            <v>-23674.5</v>
          </cell>
          <cell r="G121">
            <v>-5925.416666666667</v>
          </cell>
          <cell r="J121">
            <v>72013</v>
          </cell>
          <cell r="L121">
            <v>6077</v>
          </cell>
          <cell r="M121">
            <v>8113</v>
          </cell>
          <cell r="N121">
            <v>5307</v>
          </cell>
          <cell r="O121">
            <v>42504</v>
          </cell>
          <cell r="P121">
            <v>38001</v>
          </cell>
          <cell r="Q121">
            <v>31733</v>
          </cell>
          <cell r="R121">
            <v>9457636</v>
          </cell>
          <cell r="S121">
            <v>70716</v>
          </cell>
          <cell r="T121">
            <v>5748226</v>
          </cell>
          <cell r="U121">
            <v>-215</v>
          </cell>
          <cell r="V121">
            <v>53686</v>
          </cell>
          <cell r="W121">
            <v>23489</v>
          </cell>
          <cell r="X121">
            <v>0</v>
          </cell>
          <cell r="Y121">
            <v>19760414</v>
          </cell>
          <cell r="Z121">
            <v>7496738</v>
          </cell>
          <cell r="AA121">
            <v>6061868</v>
          </cell>
          <cell r="AB121">
            <v>881881</v>
          </cell>
          <cell r="AC121">
            <v>193043</v>
          </cell>
          <cell r="AD121">
            <v>789450</v>
          </cell>
        </row>
        <row r="122">
          <cell r="B122" t="str">
            <v>1999 - 09</v>
          </cell>
          <cell r="D122">
            <v>0</v>
          </cell>
          <cell r="E122">
            <v>-4124.75</v>
          </cell>
          <cell r="F122">
            <v>-23674.5</v>
          </cell>
          <cell r="G122">
            <v>-5925.416666666667</v>
          </cell>
          <cell r="J122">
            <v>91223</v>
          </cell>
          <cell r="L122">
            <v>8151</v>
          </cell>
          <cell r="M122">
            <v>12522</v>
          </cell>
          <cell r="N122">
            <v>8994</v>
          </cell>
          <cell r="O122">
            <v>28045</v>
          </cell>
          <cell r="P122">
            <v>24407</v>
          </cell>
          <cell r="Q122">
            <v>47209</v>
          </cell>
          <cell r="R122">
            <v>9310845</v>
          </cell>
          <cell r="S122">
            <v>67231</v>
          </cell>
          <cell r="T122">
            <v>5562763</v>
          </cell>
          <cell r="U122">
            <v>305</v>
          </cell>
          <cell r="V122">
            <v>53834</v>
          </cell>
          <cell r="W122">
            <v>23624</v>
          </cell>
          <cell r="X122">
            <v>0</v>
          </cell>
          <cell r="Y122">
            <v>15190950</v>
          </cell>
          <cell r="Z122">
            <v>9741785</v>
          </cell>
          <cell r="AA122">
            <v>4957632</v>
          </cell>
          <cell r="AB122">
            <v>885542</v>
          </cell>
          <cell r="AC122">
            <v>203450</v>
          </cell>
          <cell r="AD122">
            <v>821162</v>
          </cell>
        </row>
        <row r="123">
          <cell r="B123" t="str">
            <v>1999 - 10</v>
          </cell>
          <cell r="D123">
            <v>0</v>
          </cell>
          <cell r="E123">
            <v>-4124.75</v>
          </cell>
          <cell r="F123">
            <v>-23674.5</v>
          </cell>
          <cell r="G123">
            <v>-5925.416666666667</v>
          </cell>
          <cell r="J123">
            <v>97663</v>
          </cell>
          <cell r="L123">
            <v>7701</v>
          </cell>
          <cell r="M123">
            <v>11830.58</v>
          </cell>
          <cell r="N123">
            <v>8497</v>
          </cell>
          <cell r="O123">
            <v>26494.96</v>
          </cell>
          <cell r="P123">
            <v>23058</v>
          </cell>
          <cell r="Q123">
            <v>44601</v>
          </cell>
          <cell r="R123">
            <v>10633699</v>
          </cell>
          <cell r="S123">
            <v>79625</v>
          </cell>
          <cell r="T123">
            <v>5985692</v>
          </cell>
          <cell r="U123">
            <v>197</v>
          </cell>
          <cell r="V123">
            <v>54000</v>
          </cell>
          <cell r="W123">
            <v>24304</v>
          </cell>
          <cell r="X123">
            <v>0</v>
          </cell>
          <cell r="Y123">
            <v>12405325</v>
          </cell>
          <cell r="Z123">
            <v>15829482</v>
          </cell>
          <cell r="AA123">
            <v>3930886</v>
          </cell>
          <cell r="AB123">
            <v>889083</v>
          </cell>
          <cell r="AC123">
            <v>190218</v>
          </cell>
          <cell r="AD123">
            <v>818767</v>
          </cell>
        </row>
        <row r="124">
          <cell r="B124" t="str">
            <v>1999 - 11</v>
          </cell>
          <cell r="D124">
            <v>0</v>
          </cell>
          <cell r="E124">
            <v>-4124.75</v>
          </cell>
          <cell r="F124">
            <v>-23674.5</v>
          </cell>
          <cell r="G124">
            <v>-5925.416666666667</v>
          </cell>
          <cell r="J124">
            <v>97663</v>
          </cell>
          <cell r="L124">
            <v>3644</v>
          </cell>
          <cell r="M124">
            <v>7919</v>
          </cell>
          <cell r="N124">
            <v>4930</v>
          </cell>
          <cell r="O124">
            <v>41001</v>
          </cell>
          <cell r="P124">
            <v>35607</v>
          </cell>
          <cell r="Q124">
            <v>31228</v>
          </cell>
          <cell r="R124">
            <v>10730589</v>
          </cell>
          <cell r="S124">
            <v>79975</v>
          </cell>
          <cell r="T124">
            <v>6052183</v>
          </cell>
          <cell r="U124">
            <v>-15</v>
          </cell>
          <cell r="V124">
            <v>53949</v>
          </cell>
          <cell r="W124">
            <v>24311</v>
          </cell>
          <cell r="X124">
            <v>0</v>
          </cell>
          <cell r="Y124">
            <v>24716359</v>
          </cell>
          <cell r="Z124">
            <v>8040392</v>
          </cell>
          <cell r="AA124">
            <v>5518692</v>
          </cell>
          <cell r="AB124">
            <v>900123</v>
          </cell>
          <cell r="AC124">
            <v>201311</v>
          </cell>
          <cell r="AD124">
            <v>830128</v>
          </cell>
        </row>
        <row r="125">
          <cell r="B125" t="str">
            <v>1999 - 12</v>
          </cell>
          <cell r="D125">
            <v>0</v>
          </cell>
          <cell r="E125">
            <v>-4124.75</v>
          </cell>
          <cell r="F125">
            <v>-23674.5</v>
          </cell>
          <cell r="G125">
            <v>-5925.416666666667</v>
          </cell>
          <cell r="J125">
            <v>97663</v>
          </cell>
          <cell r="L125">
            <v>4982</v>
          </cell>
          <cell r="M125">
            <v>6298</v>
          </cell>
          <cell r="N125">
            <v>4062</v>
          </cell>
          <cell r="O125">
            <v>43371</v>
          </cell>
          <cell r="P125">
            <v>38299</v>
          </cell>
          <cell r="Q125">
            <v>28524</v>
          </cell>
          <cell r="R125">
            <v>10766856</v>
          </cell>
          <cell r="S125">
            <v>80083</v>
          </cell>
          <cell r="T125">
            <v>6078506</v>
          </cell>
          <cell r="U125">
            <v>137</v>
          </cell>
          <cell r="V125">
            <v>53960</v>
          </cell>
          <cell r="W125">
            <v>24407</v>
          </cell>
          <cell r="X125">
            <v>0</v>
          </cell>
          <cell r="Y125">
            <v>18805304</v>
          </cell>
          <cell r="Z125">
            <v>10164167</v>
          </cell>
          <cell r="AA125">
            <v>3655357</v>
          </cell>
          <cell r="AB125">
            <v>889555</v>
          </cell>
          <cell r="AC125">
            <v>205681</v>
          </cell>
          <cell r="AD125">
            <v>829542</v>
          </cell>
        </row>
        <row r="126">
          <cell r="B126" t="str">
            <v>2000 - 01</v>
          </cell>
          <cell r="D126">
            <v>0</v>
          </cell>
          <cell r="E126">
            <v>-6716.333333333333</v>
          </cell>
          <cell r="F126">
            <v>-19007</v>
          </cell>
          <cell r="G126">
            <v>0</v>
          </cell>
          <cell r="H126">
            <v>35941119</v>
          </cell>
          <cell r="J126">
            <v>19934</v>
          </cell>
          <cell r="L126">
            <v>6249</v>
          </cell>
          <cell r="M126">
            <v>4655.51</v>
          </cell>
          <cell r="N126">
            <v>3540</v>
          </cell>
          <cell r="O126">
            <v>35150</v>
          </cell>
          <cell r="P126">
            <v>3749</v>
          </cell>
          <cell r="Q126">
            <v>24413.850000000002</v>
          </cell>
          <cell r="R126">
            <v>16050340</v>
          </cell>
          <cell r="S126">
            <v>82425</v>
          </cell>
          <cell r="T126">
            <v>8806875</v>
          </cell>
          <cell r="U126">
            <v>199</v>
          </cell>
          <cell r="V126">
            <v>24604</v>
          </cell>
          <cell r="W126">
            <v>53985</v>
          </cell>
          <cell r="Y126">
            <v>18647260</v>
          </cell>
          <cell r="Z126">
            <v>10506131</v>
          </cell>
          <cell r="AA126">
            <v>3514180</v>
          </cell>
          <cell r="AB126">
            <v>892233.32</v>
          </cell>
          <cell r="AC126">
            <v>208305.5</v>
          </cell>
          <cell r="AD126">
            <v>829311.8400000001</v>
          </cell>
        </row>
        <row r="127">
          <cell r="B127" t="str">
            <v>2000 - 02</v>
          </cell>
          <cell r="D127">
            <v>0</v>
          </cell>
          <cell r="E127">
            <v>-6715.33333333333</v>
          </cell>
          <cell r="F127">
            <v>-19007</v>
          </cell>
          <cell r="G127">
            <v>0</v>
          </cell>
          <cell r="H127">
            <v>33793155</v>
          </cell>
          <cell r="J127">
            <v>-17855</v>
          </cell>
          <cell r="L127">
            <v>0</v>
          </cell>
          <cell r="M127">
            <v>7734.53</v>
          </cell>
          <cell r="N127">
            <v>3201.52</v>
          </cell>
          <cell r="O127">
            <v>31624.37</v>
          </cell>
          <cell r="P127">
            <v>34573.53</v>
          </cell>
          <cell r="Q127">
            <v>29948.98</v>
          </cell>
          <cell r="R127">
            <v>16080198</v>
          </cell>
          <cell r="S127">
            <v>82733</v>
          </cell>
          <cell r="T127">
            <v>8845175</v>
          </cell>
          <cell r="U127">
            <v>216</v>
          </cell>
          <cell r="V127">
            <v>24685</v>
          </cell>
          <cell r="W127">
            <v>54127</v>
          </cell>
          <cell r="Y127">
            <v>17337310</v>
          </cell>
          <cell r="Z127">
            <v>9914998</v>
          </cell>
          <cell r="AA127">
            <v>3241447</v>
          </cell>
          <cell r="AB127">
            <v>889435.6599999999</v>
          </cell>
          <cell r="AC127">
            <v>204553</v>
          </cell>
          <cell r="AD127">
            <v>817188.4</v>
          </cell>
        </row>
        <row r="128">
          <cell r="B128" t="str">
            <v>2000 - 03</v>
          </cell>
          <cell r="D128">
            <v>0</v>
          </cell>
          <cell r="E128">
            <v>-6714.33333333333</v>
          </cell>
          <cell r="F128">
            <v>-19007</v>
          </cell>
          <cell r="G128">
            <v>0</v>
          </cell>
          <cell r="H128">
            <v>0</v>
          </cell>
          <cell r="J128">
            <v>23940</v>
          </cell>
          <cell r="L128">
            <v>0</v>
          </cell>
          <cell r="M128">
            <v>13850.39</v>
          </cell>
          <cell r="N128">
            <v>7650.01</v>
          </cell>
          <cell r="O128">
            <v>66494.75</v>
          </cell>
          <cell r="P128">
            <v>74877.38</v>
          </cell>
          <cell r="Q128">
            <v>64210.47</v>
          </cell>
          <cell r="R128">
            <v>16094345</v>
          </cell>
          <cell r="S128">
            <v>82735</v>
          </cell>
          <cell r="T128">
            <v>8867863</v>
          </cell>
          <cell r="U128">
            <v>406</v>
          </cell>
          <cell r="V128">
            <v>24890</v>
          </cell>
          <cell r="W128">
            <v>54340</v>
          </cell>
          <cell r="Y128">
            <v>19401418</v>
          </cell>
          <cell r="Z128">
            <v>11229773</v>
          </cell>
          <cell r="AA128">
            <v>4289159</v>
          </cell>
          <cell r="AB128">
            <v>898166.42</v>
          </cell>
          <cell r="AC128">
            <v>213760.07</v>
          </cell>
          <cell r="AD128">
            <v>840383.3300000001</v>
          </cell>
        </row>
        <row r="129">
          <cell r="B129" t="str">
            <v>2000 - 04</v>
          </cell>
          <cell r="L129">
            <v>0</v>
          </cell>
          <cell r="M129">
            <v>9500.12</v>
          </cell>
          <cell r="N129">
            <v>4899.46</v>
          </cell>
          <cell r="O129">
            <v>44950.26</v>
          </cell>
          <cell r="P129">
            <v>49920.77</v>
          </cell>
          <cell r="Q129">
            <v>37812.4</v>
          </cell>
          <cell r="U129">
            <v>179</v>
          </cell>
          <cell r="V129">
            <v>24962</v>
          </cell>
          <cell r="W129">
            <v>54498</v>
          </cell>
          <cell r="Y129">
            <v>18344389</v>
          </cell>
          <cell r="Z129">
            <v>10733965</v>
          </cell>
          <cell r="AA129">
            <v>3028896</v>
          </cell>
        </row>
        <row r="130">
          <cell r="B130" t="str">
            <v>2000 - 05</v>
          </cell>
        </row>
        <row r="131">
          <cell r="B131" t="str">
            <v>2000 - 06</v>
          </cell>
        </row>
        <row r="132">
          <cell r="B132" t="str">
            <v>2000 - 07</v>
          </cell>
        </row>
        <row r="133">
          <cell r="B133" t="str">
            <v>2000 - 08</v>
          </cell>
        </row>
        <row r="134">
          <cell r="B134" t="str">
            <v>2000 - 09</v>
          </cell>
        </row>
        <row r="135">
          <cell r="B135" t="str">
            <v>2000 - 10</v>
          </cell>
        </row>
        <row r="136">
          <cell r="B136" t="str">
            <v>2000 - 11</v>
          </cell>
        </row>
        <row r="137">
          <cell r="B137" t="str">
            <v>2000 - 12</v>
          </cell>
        </row>
        <row r="138">
          <cell r="B138" t="str">
            <v>2001 - 01</v>
          </cell>
        </row>
        <row r="139">
          <cell r="B139" t="str">
            <v>2001 - 02</v>
          </cell>
        </row>
        <row r="140">
          <cell r="B140" t="str">
            <v>2001 - 03</v>
          </cell>
        </row>
        <row r="141">
          <cell r="B141" t="str">
            <v>2001 - 04</v>
          </cell>
        </row>
        <row r="142">
          <cell r="B142" t="str">
            <v>2001 - 05</v>
          </cell>
        </row>
        <row r="143">
          <cell r="B143" t="str">
            <v>2001 - 06</v>
          </cell>
        </row>
        <row r="144">
          <cell r="B144" t="str">
            <v>2001 - 07</v>
          </cell>
        </row>
        <row r="145">
          <cell r="B145" t="str">
            <v>2001 - 08</v>
          </cell>
        </row>
        <row r="146">
          <cell r="B146" t="str">
            <v>2001 - 09</v>
          </cell>
        </row>
        <row r="147">
          <cell r="B147" t="str">
            <v>2001 - 10</v>
          </cell>
        </row>
        <row r="148">
          <cell r="B148" t="str">
            <v>2001 - 11</v>
          </cell>
        </row>
        <row r="149">
          <cell r="B149" t="str">
            <v>2001 - 12</v>
          </cell>
        </row>
        <row r="150">
          <cell r="L150">
            <v>81876</v>
          </cell>
          <cell r="M150">
            <v>418576.13000000006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137">
          <cell r="B137" t="str">
            <v>1998 - 07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1998 - 08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1998 - 09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1998 - 10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 t="str">
            <v>1998 - 11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1998 - 12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R142">
            <v>11092727</v>
          </cell>
          <cell r="T142">
            <v>5823022</v>
          </cell>
        </row>
        <row r="143">
          <cell r="B143" t="str">
            <v>1999 - 01</v>
          </cell>
          <cell r="D143">
            <v>101840</v>
          </cell>
          <cell r="E143">
            <v>-4124.75</v>
          </cell>
          <cell r="F143">
            <v>-23674.5</v>
          </cell>
          <cell r="G143">
            <v>-5925.416666666667</v>
          </cell>
          <cell r="H143">
            <v>0</v>
          </cell>
          <cell r="I143">
            <v>0</v>
          </cell>
          <cell r="L143">
            <v>9579</v>
          </cell>
          <cell r="M143">
            <v>22419</v>
          </cell>
          <cell r="N143">
            <v>23268</v>
          </cell>
          <cell r="O143">
            <v>83638</v>
          </cell>
          <cell r="P143">
            <v>65969</v>
          </cell>
          <cell r="Q143">
            <v>46998</v>
          </cell>
          <cell r="R143">
            <v>11255809</v>
          </cell>
          <cell r="S143">
            <v>87973</v>
          </cell>
          <cell r="T143">
            <v>5745258</v>
          </cell>
          <cell r="U143">
            <v>173</v>
          </cell>
          <cell r="V143">
            <v>52671</v>
          </cell>
          <cell r="W143">
            <v>22525</v>
          </cell>
          <cell r="X143">
            <v>0</v>
          </cell>
          <cell r="Y143">
            <v>13708846</v>
          </cell>
          <cell r="Z143">
            <v>5186707</v>
          </cell>
          <cell r="AA143">
            <v>2892401</v>
          </cell>
          <cell r="AB143">
            <v>861055</v>
          </cell>
          <cell r="AC143">
            <v>579625</v>
          </cell>
          <cell r="AD143">
            <v>351047</v>
          </cell>
        </row>
        <row r="144">
          <cell r="B144" t="str">
            <v>1999 - 02</v>
          </cell>
          <cell r="D144">
            <v>42456</v>
          </cell>
          <cell r="E144">
            <v>-4124.75</v>
          </cell>
          <cell r="F144">
            <v>-23674.5</v>
          </cell>
          <cell r="G144">
            <v>-5925.416666666667</v>
          </cell>
          <cell r="H144">
            <v>0</v>
          </cell>
          <cell r="I144">
            <v>0</v>
          </cell>
          <cell r="L144">
            <v>-155</v>
          </cell>
          <cell r="M144">
            <v>7799</v>
          </cell>
          <cell r="N144">
            <v>7670</v>
          </cell>
          <cell r="O144">
            <v>35961</v>
          </cell>
          <cell r="P144">
            <v>33232</v>
          </cell>
          <cell r="Q144">
            <v>26073</v>
          </cell>
          <cell r="R144">
            <v>10548237</v>
          </cell>
          <cell r="S144">
            <v>82220</v>
          </cell>
          <cell r="T144">
            <v>5389280</v>
          </cell>
          <cell r="U144">
            <v>266</v>
          </cell>
          <cell r="V144">
            <v>52774</v>
          </cell>
          <cell r="W144">
            <v>22688</v>
          </cell>
          <cell r="X144">
            <v>0</v>
          </cell>
          <cell r="Y144">
            <v>16633766</v>
          </cell>
          <cell r="Z144">
            <v>5029136</v>
          </cell>
          <cell r="AA144">
            <v>3322836</v>
          </cell>
          <cell r="AB144">
            <v>864269</v>
          </cell>
          <cell r="AC144">
            <v>584980</v>
          </cell>
          <cell r="AD144">
            <v>373267</v>
          </cell>
        </row>
        <row r="145">
          <cell r="B145" t="str">
            <v>1999 - 03</v>
          </cell>
          <cell r="D145">
            <v>116032</v>
          </cell>
          <cell r="E145">
            <v>-4124.75</v>
          </cell>
          <cell r="F145">
            <v>-23674.5</v>
          </cell>
          <cell r="G145">
            <v>-5925.416666666667</v>
          </cell>
          <cell r="H145">
            <v>0</v>
          </cell>
          <cell r="I145">
            <v>0</v>
          </cell>
          <cell r="L145">
            <v>2421</v>
          </cell>
          <cell r="M145">
            <v>11713</v>
          </cell>
          <cell r="N145">
            <v>11588</v>
          </cell>
          <cell r="O145">
            <v>52293</v>
          </cell>
          <cell r="P145">
            <v>43660</v>
          </cell>
          <cell r="Q145">
            <v>37653</v>
          </cell>
          <cell r="R145">
            <v>10565452</v>
          </cell>
          <cell r="S145">
            <v>82328</v>
          </cell>
          <cell r="T145">
            <v>3879724</v>
          </cell>
          <cell r="U145">
            <v>471</v>
          </cell>
          <cell r="V145">
            <v>52964</v>
          </cell>
          <cell r="W145">
            <v>22969</v>
          </cell>
          <cell r="X145">
            <v>0</v>
          </cell>
          <cell r="Y145">
            <v>17497111</v>
          </cell>
          <cell r="Z145">
            <v>5719066</v>
          </cell>
          <cell r="AA145">
            <v>6787366</v>
          </cell>
          <cell r="AB145">
            <v>863753</v>
          </cell>
          <cell r="AC145">
            <v>496078</v>
          </cell>
          <cell r="AD145">
            <v>445455</v>
          </cell>
        </row>
        <row r="146">
          <cell r="B146" t="str">
            <v>1999 - 04</v>
          </cell>
          <cell r="D146">
            <v>108936</v>
          </cell>
          <cell r="E146">
            <v>-4124.75</v>
          </cell>
          <cell r="F146">
            <v>-23674.5</v>
          </cell>
          <cell r="G146">
            <v>-5925.416666666667</v>
          </cell>
          <cell r="H146">
            <v>0</v>
          </cell>
          <cell r="I146">
            <v>0</v>
          </cell>
          <cell r="L146">
            <v>3263</v>
          </cell>
          <cell r="M146">
            <v>10232</v>
          </cell>
          <cell r="N146">
            <v>10421</v>
          </cell>
          <cell r="O146">
            <v>43283</v>
          </cell>
          <cell r="P146">
            <v>33265</v>
          </cell>
          <cell r="Q146">
            <v>30053</v>
          </cell>
          <cell r="R146">
            <v>10590885</v>
          </cell>
          <cell r="S146">
            <v>82400</v>
          </cell>
          <cell r="T146">
            <v>5918598</v>
          </cell>
          <cell r="U146">
            <v>512</v>
          </cell>
          <cell r="V146">
            <v>53239</v>
          </cell>
          <cell r="W146">
            <v>23202</v>
          </cell>
          <cell r="X146">
            <v>0</v>
          </cell>
          <cell r="Y146">
            <v>17558194</v>
          </cell>
          <cell r="Z146">
            <v>6250074</v>
          </cell>
          <cell r="AA146">
            <v>7126268</v>
          </cell>
          <cell r="AB146">
            <v>871210</v>
          </cell>
          <cell r="AC146">
            <v>179345</v>
          </cell>
          <cell r="AD146">
            <v>775840</v>
          </cell>
        </row>
        <row r="147">
          <cell r="B147" t="str">
            <v>1999 - 05</v>
          </cell>
          <cell r="D147">
            <v>72201</v>
          </cell>
          <cell r="E147">
            <v>-4124.75</v>
          </cell>
          <cell r="F147">
            <v>-23674.5</v>
          </cell>
          <cell r="G147">
            <v>-5925.416666666667</v>
          </cell>
          <cell r="H147">
            <v>0</v>
          </cell>
          <cell r="I147">
            <v>0</v>
          </cell>
          <cell r="L147">
            <v>2704</v>
          </cell>
          <cell r="M147">
            <v>9296</v>
          </cell>
          <cell r="N147">
            <v>9968</v>
          </cell>
          <cell r="O147">
            <v>42186</v>
          </cell>
          <cell r="P147">
            <v>38579</v>
          </cell>
          <cell r="Q147">
            <v>29225</v>
          </cell>
          <cell r="R147">
            <v>10628553</v>
          </cell>
          <cell r="S147">
            <v>82618</v>
          </cell>
          <cell r="T147">
            <v>5999728</v>
          </cell>
          <cell r="U147">
            <v>233</v>
          </cell>
          <cell r="V147">
            <v>53421</v>
          </cell>
          <cell r="W147">
            <v>23266</v>
          </cell>
          <cell r="X147">
            <v>0</v>
          </cell>
          <cell r="Y147">
            <v>17822824</v>
          </cell>
          <cell r="Z147">
            <v>6245446</v>
          </cell>
          <cell r="AA147">
            <v>3575445</v>
          </cell>
          <cell r="AB147">
            <v>1099480</v>
          </cell>
          <cell r="AC147">
            <v>598357</v>
          </cell>
          <cell r="AD147">
            <v>141576</v>
          </cell>
        </row>
        <row r="148">
          <cell r="B148" t="str">
            <v>1999 - 06</v>
          </cell>
          <cell r="D148">
            <v>101589</v>
          </cell>
          <cell r="E148">
            <v>-4124.75</v>
          </cell>
          <cell r="F148">
            <v>-23674.5</v>
          </cell>
          <cell r="G148">
            <v>-5925.416666666667</v>
          </cell>
          <cell r="H148">
            <v>0</v>
          </cell>
          <cell r="I148">
            <v>0</v>
          </cell>
          <cell r="L148">
            <v>3387</v>
          </cell>
          <cell r="M148">
            <v>8316</v>
          </cell>
          <cell r="N148">
            <v>9341</v>
          </cell>
          <cell r="O148">
            <v>39862</v>
          </cell>
          <cell r="P148">
            <v>37022</v>
          </cell>
          <cell r="Q148">
            <v>27310</v>
          </cell>
          <cell r="R148">
            <v>10489941</v>
          </cell>
          <cell r="S148">
            <v>81508</v>
          </cell>
          <cell r="T148">
            <v>5907981</v>
          </cell>
          <cell r="U148">
            <v>416</v>
          </cell>
          <cell r="V148">
            <v>53713</v>
          </cell>
          <cell r="W148">
            <v>23370</v>
          </cell>
          <cell r="X148">
            <v>0</v>
          </cell>
          <cell r="Y148">
            <v>19869807</v>
          </cell>
          <cell r="Z148">
            <v>6534483</v>
          </cell>
          <cell r="AA148">
            <v>6402378</v>
          </cell>
          <cell r="AB148">
            <v>886476</v>
          </cell>
          <cell r="AC148">
            <v>175620</v>
          </cell>
          <cell r="AD148">
            <v>788669</v>
          </cell>
        </row>
        <row r="149">
          <cell r="B149" t="str">
            <v>1999 - 07</v>
          </cell>
          <cell r="D149">
            <v>101589</v>
          </cell>
          <cell r="E149">
            <v>-4124.75</v>
          </cell>
          <cell r="F149">
            <v>-23674.5</v>
          </cell>
          <cell r="G149">
            <v>-5925.416666666667</v>
          </cell>
          <cell r="H149">
            <v>0</v>
          </cell>
          <cell r="I149">
            <v>0</v>
          </cell>
          <cell r="L149">
            <v>5371</v>
          </cell>
          <cell r="M149">
            <v>7408</v>
          </cell>
          <cell r="N149">
            <v>7460</v>
          </cell>
          <cell r="O149">
            <v>41046</v>
          </cell>
          <cell r="P149">
            <v>37253</v>
          </cell>
          <cell r="Q149">
            <v>26545</v>
          </cell>
          <cell r="R149">
            <v>9449612</v>
          </cell>
          <cell r="S149">
            <v>70713</v>
          </cell>
          <cell r="T149">
            <v>5637949</v>
          </cell>
          <cell r="U149">
            <v>307</v>
          </cell>
          <cell r="V149">
            <v>53866</v>
          </cell>
          <cell r="W149">
            <v>23524</v>
          </cell>
          <cell r="X149">
            <v>0</v>
          </cell>
          <cell r="Y149">
            <v>19339148</v>
          </cell>
          <cell r="Z149">
            <v>7235818</v>
          </cell>
          <cell r="AA149">
            <v>8627081</v>
          </cell>
          <cell r="AB149">
            <v>891496</v>
          </cell>
          <cell r="AC149">
            <v>185482</v>
          </cell>
          <cell r="AD149">
            <v>806505</v>
          </cell>
        </row>
        <row r="150">
          <cell r="B150" t="str">
            <v>1999 - 08</v>
          </cell>
          <cell r="D150">
            <v>72013</v>
          </cell>
          <cell r="E150">
            <v>-4124.75</v>
          </cell>
          <cell r="F150">
            <v>-23674.5</v>
          </cell>
          <cell r="G150">
            <v>-5925.416666666667</v>
          </cell>
          <cell r="H150">
            <v>0</v>
          </cell>
          <cell r="I150">
            <v>0</v>
          </cell>
          <cell r="L150">
            <v>6077</v>
          </cell>
          <cell r="M150">
            <v>8113</v>
          </cell>
          <cell r="N150">
            <v>5307</v>
          </cell>
          <cell r="O150">
            <v>42504</v>
          </cell>
          <cell r="P150">
            <v>38001</v>
          </cell>
          <cell r="Q150">
            <v>31733</v>
          </cell>
          <cell r="R150">
            <v>9457636</v>
          </cell>
          <cell r="S150">
            <v>70716</v>
          </cell>
          <cell r="T150">
            <v>5748226</v>
          </cell>
          <cell r="U150">
            <v>-215</v>
          </cell>
          <cell r="V150">
            <v>53686</v>
          </cell>
          <cell r="W150">
            <v>23489</v>
          </cell>
          <cell r="X150">
            <v>0</v>
          </cell>
          <cell r="Y150">
            <v>19760414</v>
          </cell>
          <cell r="Z150">
            <v>7496738</v>
          </cell>
          <cell r="AA150">
            <v>6061868</v>
          </cell>
          <cell r="AB150">
            <v>881881</v>
          </cell>
          <cell r="AC150">
            <v>193043</v>
          </cell>
          <cell r="AD150">
            <v>789450</v>
          </cell>
        </row>
        <row r="151">
          <cell r="B151" t="str">
            <v>1999 - 09</v>
          </cell>
          <cell r="D151">
            <v>91223</v>
          </cell>
          <cell r="E151">
            <v>-4124.75</v>
          </cell>
          <cell r="F151">
            <v>-23674.5</v>
          </cell>
          <cell r="G151">
            <v>-5925.416666666667</v>
          </cell>
          <cell r="H151">
            <v>0</v>
          </cell>
          <cell r="I151">
            <v>0</v>
          </cell>
          <cell r="L151">
            <v>8151</v>
          </cell>
          <cell r="M151">
            <v>12522</v>
          </cell>
          <cell r="N151">
            <v>8994</v>
          </cell>
          <cell r="O151">
            <v>28045</v>
          </cell>
          <cell r="P151">
            <v>24407</v>
          </cell>
          <cell r="Q151">
            <v>47209</v>
          </cell>
          <cell r="R151">
            <v>9310845</v>
          </cell>
          <cell r="S151">
            <v>67231</v>
          </cell>
          <cell r="T151">
            <v>5562763</v>
          </cell>
          <cell r="U151">
            <v>305</v>
          </cell>
          <cell r="V151">
            <v>53834</v>
          </cell>
          <cell r="W151">
            <v>23624</v>
          </cell>
          <cell r="X151">
            <v>0</v>
          </cell>
          <cell r="Y151">
            <v>15190950</v>
          </cell>
          <cell r="Z151">
            <v>9741785</v>
          </cell>
          <cell r="AA151">
            <v>4957632</v>
          </cell>
          <cell r="AB151">
            <v>885542</v>
          </cell>
          <cell r="AC151">
            <v>203450</v>
          </cell>
          <cell r="AD151">
            <v>821162</v>
          </cell>
        </row>
        <row r="152">
          <cell r="B152" t="str">
            <v>1999 - 10</v>
          </cell>
          <cell r="D152">
            <v>97663</v>
          </cell>
          <cell r="E152">
            <v>-4124.75</v>
          </cell>
          <cell r="F152">
            <v>-23674.5</v>
          </cell>
          <cell r="G152">
            <v>-5925.416666666667</v>
          </cell>
          <cell r="H152">
            <v>0</v>
          </cell>
          <cell r="I152">
            <v>0</v>
          </cell>
          <cell r="L152">
            <v>7701</v>
          </cell>
          <cell r="M152">
            <v>11830.58</v>
          </cell>
          <cell r="N152">
            <v>8497</v>
          </cell>
          <cell r="O152">
            <v>26494.96</v>
          </cell>
          <cell r="P152">
            <v>23058</v>
          </cell>
          <cell r="Q152">
            <v>44601</v>
          </cell>
          <cell r="R152">
            <v>10633699</v>
          </cell>
          <cell r="S152">
            <v>79625</v>
          </cell>
          <cell r="T152">
            <v>5985692</v>
          </cell>
          <cell r="U152">
            <v>197</v>
          </cell>
          <cell r="V152">
            <v>54000</v>
          </cell>
          <cell r="W152">
            <v>24304</v>
          </cell>
          <cell r="X152">
            <v>0</v>
          </cell>
          <cell r="Y152">
            <v>12405325</v>
          </cell>
          <cell r="Z152">
            <v>15829482</v>
          </cell>
          <cell r="AA152">
            <v>3930886</v>
          </cell>
          <cell r="AB152">
            <v>889083</v>
          </cell>
          <cell r="AC152">
            <v>190218</v>
          </cell>
          <cell r="AD152">
            <v>818767</v>
          </cell>
        </row>
        <row r="153">
          <cell r="B153" t="str">
            <v>1999 - 11</v>
          </cell>
          <cell r="D153">
            <v>97663</v>
          </cell>
          <cell r="E153">
            <v>-4124.75</v>
          </cell>
          <cell r="F153">
            <v>-23674.5</v>
          </cell>
          <cell r="G153">
            <v>-5925.416666666667</v>
          </cell>
          <cell r="H153">
            <v>0</v>
          </cell>
          <cell r="I153">
            <v>0</v>
          </cell>
          <cell r="L153">
            <v>3644</v>
          </cell>
          <cell r="M153">
            <v>7919</v>
          </cell>
          <cell r="N153">
            <v>4930</v>
          </cell>
          <cell r="O153">
            <v>41001</v>
          </cell>
          <cell r="P153">
            <v>35607</v>
          </cell>
          <cell r="Q153">
            <v>31228</v>
          </cell>
          <cell r="R153">
            <v>10730589</v>
          </cell>
          <cell r="S153">
            <v>79975</v>
          </cell>
          <cell r="T153">
            <v>6052183</v>
          </cell>
          <cell r="U153">
            <v>-15</v>
          </cell>
          <cell r="V153">
            <v>53949</v>
          </cell>
          <cell r="W153">
            <v>24311</v>
          </cell>
          <cell r="X153">
            <v>0</v>
          </cell>
          <cell r="Y153">
            <v>24716359</v>
          </cell>
          <cell r="Z153">
            <v>8040392</v>
          </cell>
          <cell r="AA153">
            <v>5518692</v>
          </cell>
          <cell r="AB153">
            <v>900123</v>
          </cell>
          <cell r="AC153">
            <v>201311</v>
          </cell>
          <cell r="AD153">
            <v>830128</v>
          </cell>
        </row>
        <row r="154">
          <cell r="B154" t="str">
            <v>1999 - 12</v>
          </cell>
          <cell r="D154">
            <v>97663</v>
          </cell>
          <cell r="E154">
            <v>-4124.75</v>
          </cell>
          <cell r="F154">
            <v>-23674.5</v>
          </cell>
          <cell r="G154">
            <v>-5925.416666666667</v>
          </cell>
          <cell r="H154">
            <v>0</v>
          </cell>
          <cell r="I154">
            <v>0</v>
          </cell>
          <cell r="L154">
            <v>4982</v>
          </cell>
          <cell r="M154">
            <v>6298</v>
          </cell>
          <cell r="N154">
            <v>4062</v>
          </cell>
          <cell r="O154">
            <v>43371</v>
          </cell>
          <cell r="P154">
            <v>38299</v>
          </cell>
          <cell r="Q154">
            <v>28524</v>
          </cell>
          <cell r="R154">
            <v>10766856</v>
          </cell>
          <cell r="S154">
            <v>80083</v>
          </cell>
          <cell r="T154">
            <v>6078506</v>
          </cell>
          <cell r="U154">
            <v>137</v>
          </cell>
          <cell r="V154">
            <v>53960</v>
          </cell>
          <cell r="W154">
            <v>24407</v>
          </cell>
          <cell r="X154">
            <v>0</v>
          </cell>
          <cell r="Y154">
            <v>18805304</v>
          </cell>
          <cell r="Z154">
            <v>10164167</v>
          </cell>
          <cell r="AA154">
            <v>3655357</v>
          </cell>
          <cell r="AB154">
            <v>889555</v>
          </cell>
          <cell r="AC154">
            <v>205681</v>
          </cell>
          <cell r="AD154">
            <v>829542</v>
          </cell>
        </row>
        <row r="155">
          <cell r="B155" t="str">
            <v>2000 - 01</v>
          </cell>
          <cell r="D155">
            <v>19934</v>
          </cell>
          <cell r="E155">
            <v>-7597.2</v>
          </cell>
          <cell r="F155">
            <v>-19006.8</v>
          </cell>
          <cell r="G155">
            <v>0</v>
          </cell>
          <cell r="H155">
            <v>35941119</v>
          </cell>
          <cell r="I155">
            <v>0</v>
          </cell>
          <cell r="L155">
            <v>6249</v>
          </cell>
          <cell r="M155">
            <v>4655.51</v>
          </cell>
          <cell r="N155">
            <v>3540</v>
          </cell>
          <cell r="O155">
            <v>35150</v>
          </cell>
          <cell r="P155">
            <v>3749</v>
          </cell>
          <cell r="Q155">
            <v>24413.850000000002</v>
          </cell>
          <cell r="R155">
            <v>16050340</v>
          </cell>
          <cell r="S155">
            <v>82425</v>
          </cell>
          <cell r="T155">
            <v>8806875</v>
          </cell>
          <cell r="U155">
            <v>199</v>
          </cell>
          <cell r="V155">
            <v>53985</v>
          </cell>
          <cell r="W155">
            <v>24604</v>
          </cell>
          <cell r="X155">
            <v>0</v>
          </cell>
          <cell r="Y155">
            <v>18647260</v>
          </cell>
          <cell r="Z155">
            <v>10506131</v>
          </cell>
          <cell r="AA155">
            <v>3514180</v>
          </cell>
          <cell r="AB155">
            <v>892233.32</v>
          </cell>
          <cell r="AC155">
            <v>208305.5</v>
          </cell>
          <cell r="AD155">
            <v>829311.8400000001</v>
          </cell>
        </row>
        <row r="156">
          <cell r="B156" t="str">
            <v>2000 - 02</v>
          </cell>
          <cell r="D156">
            <v>-17855</v>
          </cell>
          <cell r="E156">
            <v>-7597.2</v>
          </cell>
          <cell r="F156">
            <v>-19006.8</v>
          </cell>
          <cell r="G156">
            <v>0</v>
          </cell>
          <cell r="H156">
            <v>33793155</v>
          </cell>
          <cell r="I156">
            <v>0</v>
          </cell>
          <cell r="L156">
            <v>0</v>
          </cell>
          <cell r="M156">
            <v>7734.53</v>
          </cell>
          <cell r="N156">
            <v>3201.52</v>
          </cell>
          <cell r="O156">
            <v>31624.37</v>
          </cell>
          <cell r="P156">
            <v>34573.53</v>
          </cell>
          <cell r="Q156">
            <v>29948.98</v>
          </cell>
          <cell r="R156">
            <v>16080198</v>
          </cell>
          <cell r="S156">
            <v>82733</v>
          </cell>
          <cell r="T156">
            <v>8845175</v>
          </cell>
          <cell r="U156">
            <v>216</v>
          </cell>
          <cell r="V156">
            <v>54127</v>
          </cell>
          <cell r="W156">
            <v>24685</v>
          </cell>
          <cell r="X156">
            <v>0</v>
          </cell>
          <cell r="Y156">
            <v>17337310</v>
          </cell>
          <cell r="Z156">
            <v>9914998</v>
          </cell>
          <cell r="AA156">
            <v>3241447</v>
          </cell>
          <cell r="AB156">
            <v>889435.6599999999</v>
          </cell>
          <cell r="AC156">
            <v>204553</v>
          </cell>
          <cell r="AD156">
            <v>817188.4</v>
          </cell>
        </row>
        <row r="157">
          <cell r="B157" t="str">
            <v>2000 - 03</v>
          </cell>
          <cell r="D157">
            <v>23940</v>
          </cell>
          <cell r="E157">
            <v>-7597.2</v>
          </cell>
          <cell r="F157">
            <v>-19006.8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13850.39</v>
          </cell>
          <cell r="N157">
            <v>7650.01</v>
          </cell>
          <cell r="O157">
            <v>66494.75</v>
          </cell>
          <cell r="P157">
            <v>74877.38</v>
          </cell>
          <cell r="Q157">
            <v>64210.47</v>
          </cell>
          <cell r="R157">
            <v>16094345</v>
          </cell>
          <cell r="S157">
            <v>82735</v>
          </cell>
          <cell r="T157">
            <v>8867863</v>
          </cell>
          <cell r="U157">
            <v>406</v>
          </cell>
          <cell r="V157">
            <v>54340</v>
          </cell>
          <cell r="W157">
            <v>24890</v>
          </cell>
          <cell r="X157">
            <v>0</v>
          </cell>
          <cell r="Y157">
            <v>19401418</v>
          </cell>
          <cell r="Z157">
            <v>11229773</v>
          </cell>
          <cell r="AA157">
            <v>4289159</v>
          </cell>
          <cell r="AB157">
            <v>898166.42</v>
          </cell>
          <cell r="AC157">
            <v>213760.07</v>
          </cell>
          <cell r="AD157">
            <v>840383.3300000001</v>
          </cell>
        </row>
        <row r="158">
          <cell r="B158" t="str">
            <v>2000 - 04</v>
          </cell>
          <cell r="D158">
            <v>23940</v>
          </cell>
          <cell r="E158">
            <v>-7597.2</v>
          </cell>
          <cell r="F158">
            <v>-19006.8</v>
          </cell>
          <cell r="G158">
            <v>0</v>
          </cell>
          <cell r="H158">
            <v>8356614.12</v>
          </cell>
          <cell r="I158">
            <v>0</v>
          </cell>
          <cell r="L158">
            <v>0</v>
          </cell>
          <cell r="M158">
            <v>9500.12</v>
          </cell>
          <cell r="N158">
            <v>4899.46</v>
          </cell>
          <cell r="O158">
            <v>44950.26</v>
          </cell>
          <cell r="P158">
            <v>49920.77</v>
          </cell>
          <cell r="Q158">
            <v>37812.4</v>
          </cell>
          <cell r="R158">
            <v>16172149</v>
          </cell>
          <cell r="S158">
            <v>83167</v>
          </cell>
          <cell r="T158">
            <v>8921065</v>
          </cell>
          <cell r="U158">
            <v>179</v>
          </cell>
          <cell r="V158">
            <v>54498</v>
          </cell>
          <cell r="W158">
            <v>24962</v>
          </cell>
          <cell r="X158">
            <v>0</v>
          </cell>
          <cell r="Y158">
            <v>18344389</v>
          </cell>
          <cell r="Z158">
            <v>10733965</v>
          </cell>
          <cell r="AA158">
            <v>3028896</v>
          </cell>
          <cell r="AB158">
            <v>905519.81</v>
          </cell>
          <cell r="AC158">
            <v>212041.5</v>
          </cell>
          <cell r="AD158">
            <v>841185.03</v>
          </cell>
        </row>
        <row r="159">
          <cell r="B159" t="str">
            <v>2000 - 05</v>
          </cell>
          <cell r="D159">
            <v>2755</v>
          </cell>
          <cell r="E159">
            <v>-7597.2</v>
          </cell>
          <cell r="F159">
            <v>-19006.8</v>
          </cell>
          <cell r="G159">
            <v>0</v>
          </cell>
          <cell r="H159">
            <v>8633976.29</v>
          </cell>
          <cell r="I159">
            <v>0</v>
          </cell>
          <cell r="L159">
            <v>0</v>
          </cell>
          <cell r="M159">
            <v>9150.64</v>
          </cell>
          <cell r="N159">
            <v>4878.09</v>
          </cell>
          <cell r="O159">
            <v>48102.71</v>
          </cell>
          <cell r="P159">
            <v>51164.3</v>
          </cell>
          <cell r="Q159">
            <v>33787.26</v>
          </cell>
          <cell r="R159">
            <v>16210553</v>
          </cell>
          <cell r="S159">
            <v>83342</v>
          </cell>
          <cell r="T159">
            <v>8976760</v>
          </cell>
          <cell r="U159">
            <v>127</v>
          </cell>
          <cell r="V159">
            <v>54632</v>
          </cell>
          <cell r="W159">
            <v>24952</v>
          </cell>
          <cell r="X159">
            <v>0</v>
          </cell>
          <cell r="Y159">
            <v>19008736</v>
          </cell>
          <cell r="Z159">
            <v>10824791</v>
          </cell>
          <cell r="AA159">
            <v>3201152</v>
          </cell>
          <cell r="AB159">
            <v>893189.66</v>
          </cell>
          <cell r="AC159">
            <v>215161.85</v>
          </cell>
          <cell r="AD159">
            <v>847501.39</v>
          </cell>
        </row>
        <row r="160">
          <cell r="B160" t="str">
            <v>2000 - 06</v>
          </cell>
          <cell r="D160">
            <v>19703</v>
          </cell>
          <cell r="E160">
            <v>-7597.666666666667</v>
          </cell>
          <cell r="F160">
            <v>-19006.833333333332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8192.42</v>
          </cell>
          <cell r="N160">
            <v>4581.73</v>
          </cell>
          <cell r="O160">
            <v>55206.87</v>
          </cell>
          <cell r="P160">
            <v>52329.49</v>
          </cell>
          <cell r="Q160">
            <v>26772.5</v>
          </cell>
          <cell r="R160">
            <v>16432965</v>
          </cell>
          <cell r="S160">
            <v>84525</v>
          </cell>
          <cell r="T160">
            <v>8909469</v>
          </cell>
          <cell r="U160">
            <v>553</v>
          </cell>
          <cell r="V160">
            <v>54985</v>
          </cell>
          <cell r="W160">
            <v>25130</v>
          </cell>
          <cell r="X160">
            <v>0</v>
          </cell>
          <cell r="Y160">
            <v>19760957</v>
          </cell>
          <cell r="Z160">
            <v>11418964</v>
          </cell>
          <cell r="AA160">
            <v>3079310</v>
          </cell>
          <cell r="AB160">
            <v>904200.82</v>
          </cell>
          <cell r="AC160">
            <v>219770.36</v>
          </cell>
          <cell r="AD160">
            <v>857579.38</v>
          </cell>
        </row>
        <row r="161">
          <cell r="B161" t="str">
            <v>2000 - 07</v>
          </cell>
          <cell r="D161">
            <v>19703</v>
          </cell>
          <cell r="E161">
            <v>-7597.571428571428</v>
          </cell>
          <cell r="F161">
            <v>-19006.85714285714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7013.15</v>
          </cell>
          <cell r="N161">
            <v>3453.96</v>
          </cell>
          <cell r="O161">
            <v>68594.33</v>
          </cell>
          <cell r="P161">
            <v>44483.72</v>
          </cell>
          <cell r="Q161">
            <v>23537.839999999997</v>
          </cell>
          <cell r="R161">
            <v>16368593</v>
          </cell>
          <cell r="S161">
            <v>84340</v>
          </cell>
          <cell r="T161">
            <v>8942342</v>
          </cell>
          <cell r="U161">
            <v>822</v>
          </cell>
          <cell r="V161">
            <v>55127</v>
          </cell>
          <cell r="W161">
            <v>25261</v>
          </cell>
          <cell r="X161">
            <v>0</v>
          </cell>
          <cell r="Y161">
            <v>16959688</v>
          </cell>
          <cell r="Z161">
            <v>14982467</v>
          </cell>
          <cell r="AA161">
            <v>5147713</v>
          </cell>
          <cell r="AB161">
            <v>919928.56</v>
          </cell>
          <cell r="AC161">
            <v>223401.21</v>
          </cell>
          <cell r="AD161">
            <v>860321.84</v>
          </cell>
        </row>
        <row r="162">
          <cell r="B162" t="str">
            <v>2000 - 08</v>
          </cell>
          <cell r="D162">
            <v>1836</v>
          </cell>
          <cell r="E162">
            <v>-7597.5</v>
          </cell>
          <cell r="F162">
            <v>-19006.875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7649.9</v>
          </cell>
          <cell r="N162">
            <v>3679.82</v>
          </cell>
          <cell r="O162">
            <v>63997.23</v>
          </cell>
          <cell r="P162">
            <v>46621.26</v>
          </cell>
          <cell r="Q162">
            <v>25134.799999999996</v>
          </cell>
          <cell r="R162">
            <v>16421518</v>
          </cell>
          <cell r="S162">
            <v>84711</v>
          </cell>
          <cell r="T162">
            <v>9022239</v>
          </cell>
          <cell r="U162">
            <v>92</v>
          </cell>
          <cell r="V162">
            <v>55208</v>
          </cell>
          <cell r="W162">
            <v>25279</v>
          </cell>
          <cell r="X162">
            <v>0</v>
          </cell>
          <cell r="Y162">
            <v>7625230</v>
          </cell>
          <cell r="Z162">
            <v>11264230</v>
          </cell>
          <cell r="AA162">
            <v>3171253</v>
          </cell>
          <cell r="AB162">
            <v>1204016.01</v>
          </cell>
          <cell r="AC162">
            <v>332842.15</v>
          </cell>
          <cell r="AD162">
            <v>471461.96</v>
          </cell>
        </row>
        <row r="163">
          <cell r="B163" t="str">
            <v>2000 - 09</v>
          </cell>
          <cell r="D163">
            <v>-57309</v>
          </cell>
          <cell r="E163">
            <v>-7597.444444444444</v>
          </cell>
          <cell r="F163">
            <v>-19006.88888888889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6958.45</v>
          </cell>
          <cell r="N163">
            <v>3506.99</v>
          </cell>
          <cell r="O163">
            <v>68214.86</v>
          </cell>
          <cell r="P163">
            <v>45483.91</v>
          </cell>
          <cell r="Q163">
            <v>22918.78</v>
          </cell>
          <cell r="R163">
            <v>16452445</v>
          </cell>
          <cell r="S163">
            <v>84906</v>
          </cell>
          <cell r="T163">
            <v>9071588</v>
          </cell>
          <cell r="U163">
            <v>291</v>
          </cell>
          <cell r="V163">
            <v>55215</v>
          </cell>
          <cell r="W163">
            <v>25485</v>
          </cell>
          <cell r="X163">
            <v>0</v>
          </cell>
          <cell r="Y163">
            <v>5732848</v>
          </cell>
          <cell r="Z163">
            <v>12216384</v>
          </cell>
          <cell r="AA163">
            <v>2812767</v>
          </cell>
          <cell r="AB163">
            <v>1235666.63</v>
          </cell>
          <cell r="AC163">
            <v>351976.52</v>
          </cell>
          <cell r="AD163">
            <v>482075.33</v>
          </cell>
          <cell r="AE163">
            <v>0.8552</v>
          </cell>
          <cell r="AF163">
            <v>0.1448</v>
          </cell>
        </row>
        <row r="164">
          <cell r="B164" t="str">
            <v>2000 - 10</v>
          </cell>
          <cell r="D164">
            <v>14859</v>
          </cell>
          <cell r="E164">
            <v>-7597.4</v>
          </cell>
          <cell r="F164">
            <v>-19006.8</v>
          </cell>
          <cell r="G164">
            <v>0</v>
          </cell>
          <cell r="H164">
            <v>21717673.3</v>
          </cell>
          <cell r="I164">
            <v>0</v>
          </cell>
          <cell r="L164">
            <v>0</v>
          </cell>
          <cell r="M164">
            <v>6804.41</v>
          </cell>
          <cell r="N164">
            <v>4037.14</v>
          </cell>
          <cell r="O164">
            <v>69350.39</v>
          </cell>
          <cell r="P164">
            <v>45156.56</v>
          </cell>
          <cell r="Q164">
            <v>21734.5</v>
          </cell>
          <cell r="R164">
            <v>16606010</v>
          </cell>
          <cell r="S164">
            <v>85639</v>
          </cell>
          <cell r="T164">
            <v>9090098</v>
          </cell>
          <cell r="U164">
            <v>-104</v>
          </cell>
          <cell r="V164">
            <v>55113</v>
          </cell>
          <cell r="W164">
            <v>25449</v>
          </cell>
          <cell r="X164">
            <v>0</v>
          </cell>
          <cell r="Y164">
            <v>5101381</v>
          </cell>
          <cell r="Z164">
            <v>10729149</v>
          </cell>
          <cell r="AA164">
            <v>2761990</v>
          </cell>
          <cell r="AB164">
            <v>1205696.4</v>
          </cell>
          <cell r="AC164">
            <v>351087.44</v>
          </cell>
          <cell r="AD164">
            <v>481981.31</v>
          </cell>
          <cell r="AE164">
            <v>0.5118</v>
          </cell>
          <cell r="AF164">
            <v>0.4882</v>
          </cell>
        </row>
        <row r="165">
          <cell r="B165" t="str">
            <v>2000 - 11</v>
          </cell>
          <cell r="D165">
            <v>14859</v>
          </cell>
          <cell r="E165">
            <v>-7597.363636363636</v>
          </cell>
          <cell r="F165">
            <v>-19006.81818181818</v>
          </cell>
          <cell r="H165">
            <v>22840597.4</v>
          </cell>
          <cell r="L165">
            <v>0</v>
          </cell>
          <cell r="M165">
            <v>7151.26</v>
          </cell>
          <cell r="N165">
            <v>3699.91</v>
          </cell>
          <cell r="O165">
            <v>72012.47</v>
          </cell>
          <cell r="P165">
            <v>44454.37</v>
          </cell>
          <cell r="Q165">
            <v>19764.989999999998</v>
          </cell>
          <cell r="R165">
            <v>16171836</v>
          </cell>
          <cell r="S165">
            <v>83891</v>
          </cell>
          <cell r="T165">
            <v>9142085</v>
          </cell>
          <cell r="U165">
            <v>-133</v>
          </cell>
          <cell r="V165">
            <v>54951</v>
          </cell>
          <cell r="W165">
            <v>25407</v>
          </cell>
          <cell r="X165">
            <v>0</v>
          </cell>
          <cell r="Y165">
            <v>5734891</v>
          </cell>
          <cell r="Z165">
            <v>10855579</v>
          </cell>
          <cell r="AA165">
            <v>2705778</v>
          </cell>
          <cell r="AB165">
            <v>1213447.03</v>
          </cell>
          <cell r="AC165">
            <v>299231.68</v>
          </cell>
          <cell r="AD165">
            <v>502652.45</v>
          </cell>
          <cell r="AE165">
            <v>0.5693</v>
          </cell>
          <cell r="AF165">
            <v>0.4307</v>
          </cell>
        </row>
        <row r="166">
          <cell r="B166" t="str">
            <v>2000 - 12</v>
          </cell>
          <cell r="D166">
            <v>14859</v>
          </cell>
          <cell r="E166">
            <v>-7597.416666666667</v>
          </cell>
          <cell r="F166">
            <v>-19006.833333333332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5800</v>
          </cell>
          <cell r="N166">
            <v>3513.91</v>
          </cell>
          <cell r="O166">
            <v>77199.61</v>
          </cell>
          <cell r="P166">
            <v>43715.27</v>
          </cell>
          <cell r="Q166">
            <v>16854.21</v>
          </cell>
          <cell r="R166">
            <v>15380235</v>
          </cell>
          <cell r="S166">
            <v>75988</v>
          </cell>
          <cell r="T166">
            <v>8194764</v>
          </cell>
          <cell r="U166">
            <v>-298</v>
          </cell>
          <cell r="V166">
            <v>54720</v>
          </cell>
          <cell r="W166">
            <v>25425</v>
          </cell>
          <cell r="X166">
            <v>0</v>
          </cell>
          <cell r="Y166">
            <v>7840380</v>
          </cell>
          <cell r="Z166">
            <v>13981646</v>
          </cell>
          <cell r="AA166">
            <v>2483801</v>
          </cell>
          <cell r="AB166">
            <v>1224149.53</v>
          </cell>
          <cell r="AC166">
            <v>354004</v>
          </cell>
          <cell r="AD166">
            <v>477568.43</v>
          </cell>
          <cell r="AE166">
            <v>0.6657</v>
          </cell>
          <cell r="AF166">
            <v>0.3343</v>
          </cell>
        </row>
        <row r="167">
          <cell r="B167" t="str">
            <v>2001 - 01</v>
          </cell>
          <cell r="D167">
            <v>-5182</v>
          </cell>
          <cell r="E167">
            <v>-7597</v>
          </cell>
          <cell r="F167">
            <v>-19007</v>
          </cell>
          <cell r="G167">
            <v>0</v>
          </cell>
          <cell r="H167">
            <v>27688812.97</v>
          </cell>
          <cell r="I167">
            <v>0</v>
          </cell>
          <cell r="L167">
            <v>0</v>
          </cell>
          <cell r="M167">
            <v>9559.68</v>
          </cell>
          <cell r="N167">
            <v>3036.19</v>
          </cell>
          <cell r="O167">
            <v>71003.58</v>
          </cell>
          <cell r="P167">
            <v>47735.12</v>
          </cell>
          <cell r="Q167">
            <v>30233.489999999998</v>
          </cell>
          <cell r="R167">
            <v>18699619</v>
          </cell>
          <cell r="S167">
            <v>102647</v>
          </cell>
          <cell r="T167">
            <v>10661536</v>
          </cell>
          <cell r="U167">
            <v>-148</v>
          </cell>
          <cell r="V167">
            <v>54608</v>
          </cell>
          <cell r="W167">
            <v>25350</v>
          </cell>
          <cell r="X167">
            <v>0</v>
          </cell>
          <cell r="Y167">
            <v>4774487</v>
          </cell>
          <cell r="Z167">
            <v>10347817</v>
          </cell>
          <cell r="AA167">
            <v>2611280</v>
          </cell>
          <cell r="AB167">
            <v>1224395.13</v>
          </cell>
          <cell r="AC167">
            <v>344862.87</v>
          </cell>
          <cell r="AD167">
            <v>502865.72</v>
          </cell>
          <cell r="AE167">
            <v>0.6102</v>
          </cell>
          <cell r="AF167">
            <v>0.3898</v>
          </cell>
          <cell r="AG167">
            <v>473515.59</v>
          </cell>
          <cell r="AH167">
            <v>561370.42</v>
          </cell>
        </row>
        <row r="168">
          <cell r="B168" t="str">
            <v>2001 - 02</v>
          </cell>
          <cell r="D168">
            <v>-3624</v>
          </cell>
          <cell r="E168">
            <v>-7597</v>
          </cell>
          <cell r="F168">
            <v>-21397</v>
          </cell>
          <cell r="G168">
            <v>0</v>
          </cell>
          <cell r="H168">
            <v>25334332.31</v>
          </cell>
          <cell r="I168">
            <v>0</v>
          </cell>
          <cell r="L168">
            <v>0</v>
          </cell>
          <cell r="M168">
            <v>10159.08</v>
          </cell>
          <cell r="N168">
            <v>2840.82</v>
          </cell>
          <cell r="O168">
            <v>71640.32</v>
          </cell>
          <cell r="P168">
            <v>46072.83</v>
          </cell>
          <cell r="Q168">
            <v>30923.46</v>
          </cell>
          <cell r="R168">
            <v>18701199</v>
          </cell>
          <cell r="S168">
            <v>102637</v>
          </cell>
          <cell r="T168">
            <v>10732379</v>
          </cell>
          <cell r="U168">
            <v>-12</v>
          </cell>
          <cell r="V168">
            <v>54369</v>
          </cell>
          <cell r="W168">
            <v>25486</v>
          </cell>
          <cell r="X168">
            <v>0</v>
          </cell>
          <cell r="Y168">
            <v>4945596</v>
          </cell>
          <cell r="Z168">
            <v>10654766</v>
          </cell>
          <cell r="AA168">
            <v>2294283</v>
          </cell>
          <cell r="AB168">
            <v>1214878.37</v>
          </cell>
          <cell r="AC168">
            <v>337539.16</v>
          </cell>
          <cell r="AD168">
            <v>476175.82</v>
          </cell>
          <cell r="AE168">
            <v>0.6096</v>
          </cell>
          <cell r="AF168">
            <v>0.3904</v>
          </cell>
          <cell r="AG168">
            <v>522387.63</v>
          </cell>
          <cell r="AH168">
            <v>617593.7</v>
          </cell>
        </row>
        <row r="169">
          <cell r="B169" t="str">
            <v>2001 - 03</v>
          </cell>
          <cell r="D169">
            <v>0</v>
          </cell>
          <cell r="E169">
            <v>-7597</v>
          </cell>
          <cell r="F169">
            <v>-21397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13429.72</v>
          </cell>
          <cell r="N169">
            <v>3205.4</v>
          </cell>
          <cell r="O169">
            <v>71751.59</v>
          </cell>
          <cell r="P169">
            <v>43653.28</v>
          </cell>
          <cell r="Q169">
            <v>29522.77</v>
          </cell>
          <cell r="R169">
            <v>18757632</v>
          </cell>
          <cell r="S169">
            <v>102963</v>
          </cell>
          <cell r="T169">
            <v>10803833</v>
          </cell>
          <cell r="U169">
            <v>68</v>
          </cell>
          <cell r="V169">
            <v>54491</v>
          </cell>
          <cell r="W169">
            <v>25432</v>
          </cell>
          <cell r="X169">
            <v>0</v>
          </cell>
          <cell r="Y169">
            <v>9450185</v>
          </cell>
          <cell r="Z169">
            <v>11843147</v>
          </cell>
          <cell r="AA169">
            <v>2630118</v>
          </cell>
          <cell r="AB169">
            <v>1268261.19</v>
          </cell>
          <cell r="AC169">
            <v>336480.26</v>
          </cell>
          <cell r="AD169">
            <v>482240.02</v>
          </cell>
          <cell r="AE169">
            <v>0.5789</v>
          </cell>
          <cell r="AF169">
            <v>0.4211</v>
          </cell>
          <cell r="AG169">
            <v>536055.5</v>
          </cell>
          <cell r="AH169">
            <v>633440.05</v>
          </cell>
        </row>
        <row r="170">
          <cell r="B170" t="str">
            <v>2001 - 04</v>
          </cell>
          <cell r="D170">
            <v>0</v>
          </cell>
          <cell r="E170">
            <v>-7597.25</v>
          </cell>
          <cell r="F170">
            <v>-21396.75</v>
          </cell>
          <cell r="G170">
            <v>0</v>
          </cell>
          <cell r="H170">
            <v>26958219.76</v>
          </cell>
          <cell r="I170">
            <v>0</v>
          </cell>
          <cell r="L170">
            <v>0</v>
          </cell>
          <cell r="M170">
            <v>-29003.92</v>
          </cell>
          <cell r="N170">
            <v>-6210.82</v>
          </cell>
          <cell r="O170">
            <v>-141322.47</v>
          </cell>
          <cell r="P170">
            <v>-90985.37</v>
          </cell>
          <cell r="Q170">
            <v>-56562.57</v>
          </cell>
          <cell r="R170">
            <v>18859817</v>
          </cell>
          <cell r="S170">
            <v>103397</v>
          </cell>
          <cell r="T170">
            <v>10867664</v>
          </cell>
          <cell r="U170">
            <v>116</v>
          </cell>
          <cell r="V170">
            <v>54535</v>
          </cell>
          <cell r="W170">
            <v>25475</v>
          </cell>
          <cell r="X170">
            <v>0</v>
          </cell>
          <cell r="Y170">
            <v>5829400</v>
          </cell>
          <cell r="Z170">
            <v>11529920</v>
          </cell>
          <cell r="AA170">
            <v>2092071</v>
          </cell>
          <cell r="AB170">
            <v>1235064.91</v>
          </cell>
          <cell r="AC170">
            <v>340037.75</v>
          </cell>
          <cell r="AD170">
            <v>490826.18</v>
          </cell>
          <cell r="AE170">
            <v>0.618379</v>
          </cell>
          <cell r="AF170">
            <v>0.381621</v>
          </cell>
          <cell r="AG170">
            <v>583776.56</v>
          </cell>
          <cell r="AH170">
            <v>690927.12</v>
          </cell>
        </row>
        <row r="171">
          <cell r="B171" t="str">
            <v>2001 - 05</v>
          </cell>
          <cell r="D171">
            <v>0</v>
          </cell>
          <cell r="E171">
            <v>-7597.2</v>
          </cell>
          <cell r="F171">
            <v>-26746</v>
          </cell>
          <cell r="G171">
            <v>0</v>
          </cell>
          <cell r="H171">
            <v>23409190.32</v>
          </cell>
          <cell r="I171">
            <v>0</v>
          </cell>
          <cell r="L171">
            <v>0</v>
          </cell>
          <cell r="M171">
            <v>4215.7</v>
          </cell>
          <cell r="N171">
            <v>647.87</v>
          </cell>
          <cell r="O171">
            <v>17692.27</v>
          </cell>
          <cell r="P171">
            <v>10337.84</v>
          </cell>
          <cell r="Q171">
            <v>6844.389999999999</v>
          </cell>
          <cell r="R171">
            <v>19445104</v>
          </cell>
          <cell r="S171">
            <v>106461</v>
          </cell>
          <cell r="T171">
            <v>11266368</v>
          </cell>
          <cell r="U171">
            <v>-154</v>
          </cell>
          <cell r="V171">
            <v>54462</v>
          </cell>
          <cell r="W171">
            <v>25237</v>
          </cell>
          <cell r="X171">
            <v>0</v>
          </cell>
          <cell r="Y171">
            <v>4384967</v>
          </cell>
          <cell r="Z171">
            <v>10808480</v>
          </cell>
          <cell r="AA171">
            <v>2265614</v>
          </cell>
          <cell r="AB171">
            <v>1227954.73</v>
          </cell>
          <cell r="AC171">
            <v>327324.13</v>
          </cell>
          <cell r="AD171">
            <v>481999.36</v>
          </cell>
          <cell r="AE171">
            <v>0.642</v>
          </cell>
          <cell r="AF171">
            <v>0.358</v>
          </cell>
          <cell r="AG171">
            <v>579701.29</v>
          </cell>
          <cell r="AH171">
            <v>684355.15</v>
          </cell>
        </row>
        <row r="172">
          <cell r="B172" t="str">
            <v>2001 - 06</v>
          </cell>
          <cell r="D172">
            <v>0</v>
          </cell>
          <cell r="E172">
            <v>-9144.833333333334</v>
          </cell>
          <cell r="F172">
            <v>-21396.833333333332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3964.34</v>
          </cell>
          <cell r="N172">
            <v>857.82</v>
          </cell>
          <cell r="O172">
            <v>17769.62</v>
          </cell>
          <cell r="P172">
            <v>10610.6</v>
          </cell>
          <cell r="Q172">
            <v>6968.8</v>
          </cell>
          <cell r="R172">
            <v>19511292</v>
          </cell>
          <cell r="S172">
            <v>106785</v>
          </cell>
          <cell r="T172">
            <v>11336644</v>
          </cell>
          <cell r="U172">
            <v>-29</v>
          </cell>
          <cell r="V172">
            <v>54634</v>
          </cell>
          <cell r="W172">
            <v>25203</v>
          </cell>
          <cell r="X172">
            <v>0</v>
          </cell>
          <cell r="Y172">
            <v>5891404</v>
          </cell>
          <cell r="Z172">
            <v>11066016</v>
          </cell>
          <cell r="AA172">
            <v>2134287</v>
          </cell>
          <cell r="AB172">
            <v>1248511.64</v>
          </cell>
          <cell r="AC172">
            <v>334511.85</v>
          </cell>
          <cell r="AD172">
            <v>481022.12</v>
          </cell>
          <cell r="AE172">
            <v>0.44247051</v>
          </cell>
          <cell r="AF172">
            <v>0.55752949</v>
          </cell>
          <cell r="AG172">
            <v>511098.44</v>
          </cell>
          <cell r="AH172">
            <v>606463.17</v>
          </cell>
        </row>
        <row r="173">
          <cell r="B173" t="str">
            <v>2001 - 07</v>
          </cell>
          <cell r="D173">
            <v>0</v>
          </cell>
          <cell r="E173">
            <v>-9144.857142857143</v>
          </cell>
          <cell r="F173">
            <v>-21396.85714285714</v>
          </cell>
          <cell r="G173">
            <v>0</v>
          </cell>
          <cell r="H173">
            <v>25040306.58</v>
          </cell>
          <cell r="I173">
            <v>0</v>
          </cell>
          <cell r="L173">
            <v>0</v>
          </cell>
          <cell r="M173">
            <v>4403.18</v>
          </cell>
          <cell r="N173">
            <v>788.26</v>
          </cell>
          <cell r="O173">
            <v>17142.87</v>
          </cell>
          <cell r="P173">
            <v>11253.88</v>
          </cell>
          <cell r="Q173">
            <v>6840.34</v>
          </cell>
          <cell r="R173">
            <v>19427319</v>
          </cell>
          <cell r="S173">
            <v>105832</v>
          </cell>
          <cell r="T173">
            <v>11278843</v>
          </cell>
          <cell r="U173">
            <v>-55</v>
          </cell>
          <cell r="V173">
            <v>54628</v>
          </cell>
          <cell r="W173">
            <v>25202</v>
          </cell>
          <cell r="X173">
            <v>0</v>
          </cell>
          <cell r="Y173">
            <v>4268765</v>
          </cell>
          <cell r="Z173">
            <v>11600812</v>
          </cell>
          <cell r="AA173">
            <v>2018984</v>
          </cell>
          <cell r="AB173">
            <v>1241876.98</v>
          </cell>
          <cell r="AC173">
            <v>340801.08</v>
          </cell>
          <cell r="AD173">
            <v>471085.51</v>
          </cell>
          <cell r="AE173">
            <v>0.484668527</v>
          </cell>
          <cell r="AF173">
            <v>0.515331473</v>
          </cell>
          <cell r="AG173">
            <v>529707.2</v>
          </cell>
          <cell r="AH173">
            <v>625591.25</v>
          </cell>
        </row>
        <row r="174">
          <cell r="B174" t="str">
            <v>2001 - 08</v>
          </cell>
          <cell r="D174">
            <v>0</v>
          </cell>
          <cell r="E174">
            <v>-9144.625</v>
          </cell>
          <cell r="F174">
            <v>-21396.875</v>
          </cell>
          <cell r="G174">
            <v>0</v>
          </cell>
          <cell r="H174">
            <v>22976908.62</v>
          </cell>
          <cell r="I174">
            <v>0</v>
          </cell>
          <cell r="L174">
            <v>0</v>
          </cell>
          <cell r="M174">
            <v>4120.29</v>
          </cell>
          <cell r="N174">
            <v>911.52</v>
          </cell>
          <cell r="O174">
            <v>17173.91</v>
          </cell>
          <cell r="P174">
            <v>11241.08</v>
          </cell>
          <cell r="Q174">
            <v>6788.74</v>
          </cell>
          <cell r="R174">
            <v>20157682</v>
          </cell>
          <cell r="S174">
            <v>112692</v>
          </cell>
          <cell r="T174">
            <v>11323801</v>
          </cell>
          <cell r="U174">
            <v>-124</v>
          </cell>
          <cell r="V174">
            <v>54472</v>
          </cell>
          <cell r="W174">
            <v>25203</v>
          </cell>
          <cell r="X174">
            <v>0</v>
          </cell>
          <cell r="Y174">
            <v>660728</v>
          </cell>
          <cell r="Z174">
            <v>12076944</v>
          </cell>
          <cell r="AA174">
            <v>1600269</v>
          </cell>
          <cell r="AB174">
            <v>1256429.09</v>
          </cell>
          <cell r="AC174">
            <v>350226.13</v>
          </cell>
          <cell r="AD174">
            <v>460298.99</v>
          </cell>
          <cell r="AE174">
            <v>0.528720997</v>
          </cell>
          <cell r="AF174">
            <v>0.471279003</v>
          </cell>
          <cell r="AG174">
            <v>584194.29</v>
          </cell>
          <cell r="AH174">
            <v>690063.12</v>
          </cell>
        </row>
        <row r="175">
          <cell r="B175" t="str">
            <v>2001 - 09</v>
          </cell>
          <cell r="D175">
            <v>0</v>
          </cell>
          <cell r="E175">
            <v>-9144.777777777777</v>
          </cell>
          <cell r="F175">
            <v>-21396.88888888889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4061.87</v>
          </cell>
          <cell r="N175">
            <v>716.24</v>
          </cell>
          <cell r="O175">
            <v>17153.78</v>
          </cell>
          <cell r="P175">
            <v>11318.94</v>
          </cell>
          <cell r="Q175">
            <v>6814.219999999999</v>
          </cell>
          <cell r="R175">
            <v>20119402</v>
          </cell>
          <cell r="S175">
            <v>112091</v>
          </cell>
          <cell r="T175">
            <v>11377885</v>
          </cell>
          <cell r="U175">
            <v>-403</v>
          </cell>
          <cell r="V175">
            <v>54351</v>
          </cell>
          <cell r="W175">
            <v>24889</v>
          </cell>
          <cell r="X175">
            <v>0</v>
          </cell>
          <cell r="Y175">
            <v>14362687</v>
          </cell>
          <cell r="Z175">
            <v>11701816</v>
          </cell>
          <cell r="AA175">
            <v>2039789</v>
          </cell>
          <cell r="AB175">
            <v>1242084.5</v>
          </cell>
          <cell r="AC175">
            <v>360110.44</v>
          </cell>
          <cell r="AD175">
            <v>472886.4</v>
          </cell>
          <cell r="AE175">
            <v>0.525524164</v>
          </cell>
          <cell r="AF175">
            <v>0.474475836</v>
          </cell>
          <cell r="AG175">
            <v>447240.33</v>
          </cell>
          <cell r="AH175">
            <v>533811.64</v>
          </cell>
        </row>
        <row r="176">
          <cell r="B176" t="str">
            <v>2001 - 10</v>
          </cell>
          <cell r="D176">
            <v>0</v>
          </cell>
          <cell r="E176">
            <v>-9144.9</v>
          </cell>
          <cell r="F176">
            <v>-21396.8</v>
          </cell>
          <cell r="G176">
            <v>0</v>
          </cell>
          <cell r="H176">
            <v>28948668.21</v>
          </cell>
          <cell r="I176">
            <v>0</v>
          </cell>
          <cell r="L176">
            <v>0</v>
          </cell>
          <cell r="M176">
            <v>-16967.13</v>
          </cell>
          <cell r="N176">
            <v>-2626.8</v>
          </cell>
          <cell r="O176">
            <v>-60879.51</v>
          </cell>
          <cell r="P176">
            <v>-39412.78</v>
          </cell>
          <cell r="Q176">
            <v>-23675.87</v>
          </cell>
          <cell r="R176">
            <v>20173413</v>
          </cell>
          <cell r="S176">
            <v>112375</v>
          </cell>
          <cell r="T176">
            <v>11453697</v>
          </cell>
          <cell r="U176">
            <v>143</v>
          </cell>
          <cell r="V176">
            <v>54384</v>
          </cell>
          <cell r="W176">
            <v>24997</v>
          </cell>
          <cell r="X176">
            <v>0</v>
          </cell>
          <cell r="Y176">
            <v>0</v>
          </cell>
          <cell r="Z176">
            <v>11315010</v>
          </cell>
          <cell r="AA176">
            <v>2040617</v>
          </cell>
          <cell r="AB176">
            <v>1248438.65</v>
          </cell>
          <cell r="AC176">
            <v>343553.77</v>
          </cell>
          <cell r="AD176">
            <v>470843.57</v>
          </cell>
          <cell r="AE176">
            <v>0.513741916</v>
          </cell>
          <cell r="AF176">
            <v>0.486258084</v>
          </cell>
          <cell r="AG176">
            <v>586751.11</v>
          </cell>
          <cell r="AH176">
            <v>694534.85</v>
          </cell>
        </row>
        <row r="177">
          <cell r="B177" t="str">
            <v>2001 - 11</v>
          </cell>
          <cell r="D177">
            <v>0</v>
          </cell>
          <cell r="E177">
            <v>-9145</v>
          </cell>
          <cell r="F177">
            <v>-21397</v>
          </cell>
          <cell r="G177">
            <v>0</v>
          </cell>
          <cell r="H177">
            <v>25220652.72</v>
          </cell>
          <cell r="I177">
            <v>0</v>
          </cell>
          <cell r="L177">
            <v>0</v>
          </cell>
          <cell r="M177">
            <v>-775.75</v>
          </cell>
          <cell r="N177">
            <v>-101.61</v>
          </cell>
          <cell r="O177">
            <v>-2300.89</v>
          </cell>
          <cell r="P177">
            <v>-1384.71</v>
          </cell>
          <cell r="Q177">
            <v>-939.0799999999999</v>
          </cell>
          <cell r="R177">
            <v>20195503</v>
          </cell>
          <cell r="S177">
            <v>112494</v>
          </cell>
          <cell r="T177">
            <v>11518327</v>
          </cell>
          <cell r="U177">
            <v>-308</v>
          </cell>
          <cell r="V177">
            <v>54063</v>
          </cell>
          <cell r="W177">
            <v>24952</v>
          </cell>
          <cell r="X177">
            <v>0</v>
          </cell>
          <cell r="Y177">
            <v>0</v>
          </cell>
          <cell r="Z177">
            <v>10937226</v>
          </cell>
          <cell r="AA177">
            <v>1757360</v>
          </cell>
          <cell r="AB177">
            <v>1246416.59</v>
          </cell>
          <cell r="AC177">
            <v>352226.58</v>
          </cell>
          <cell r="AD177">
            <v>461821.77</v>
          </cell>
          <cell r="AE177">
            <v>0.5004</v>
          </cell>
          <cell r="AF177">
            <v>0.4996</v>
          </cell>
          <cell r="AG177">
            <v>566996.48</v>
          </cell>
          <cell r="AH177">
            <v>672000.37</v>
          </cell>
        </row>
        <row r="178">
          <cell r="B178" t="str">
            <v>2001 - 12</v>
          </cell>
          <cell r="D178">
            <v>0</v>
          </cell>
          <cell r="E178">
            <v>-9144.75</v>
          </cell>
          <cell r="F178">
            <v>-21396.83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-609.63</v>
          </cell>
          <cell r="N178">
            <v>-93.39</v>
          </cell>
          <cell r="O178">
            <v>-2306.06</v>
          </cell>
          <cell r="P178">
            <v>-1443.12</v>
          </cell>
          <cell r="Q178">
            <v>-999.3100000000001</v>
          </cell>
          <cell r="R178">
            <v>18769818</v>
          </cell>
          <cell r="S178">
            <v>99045</v>
          </cell>
          <cell r="T178">
            <v>10744878</v>
          </cell>
          <cell r="U178">
            <v>30</v>
          </cell>
          <cell r="V178">
            <v>54001</v>
          </cell>
          <cell r="W178">
            <v>12969</v>
          </cell>
          <cell r="X178">
            <v>0</v>
          </cell>
          <cell r="Y178">
            <v>0</v>
          </cell>
          <cell r="Z178">
            <v>10493885</v>
          </cell>
          <cell r="AA178">
            <v>1631852</v>
          </cell>
          <cell r="AB178">
            <v>1240704.36</v>
          </cell>
          <cell r="AC178">
            <v>349953.9</v>
          </cell>
          <cell r="AD178">
            <v>481819.79</v>
          </cell>
          <cell r="AE178">
            <v>0.497186423</v>
          </cell>
          <cell r="AF178">
            <v>0.502813577</v>
          </cell>
          <cell r="AG178">
            <v>655041.23</v>
          </cell>
          <cell r="AH178">
            <v>777766.82</v>
          </cell>
        </row>
        <row r="179">
          <cell r="B179" t="str">
            <v>2002 - 01</v>
          </cell>
          <cell r="D179">
            <v>855</v>
          </cell>
          <cell r="E179">
            <v>-9146</v>
          </cell>
          <cell r="F179">
            <v>-21397</v>
          </cell>
          <cell r="G179">
            <v>0</v>
          </cell>
          <cell r="H179">
            <v>25727323.56</v>
          </cell>
          <cell r="I179">
            <v>0</v>
          </cell>
          <cell r="L179">
            <v>0</v>
          </cell>
          <cell r="M179">
            <v>-944.19</v>
          </cell>
          <cell r="N179">
            <v>-58.71</v>
          </cell>
          <cell r="O179">
            <v>-2373.19</v>
          </cell>
          <cell r="P179">
            <v>-1402.98</v>
          </cell>
          <cell r="Q179">
            <v>-858.04</v>
          </cell>
          <cell r="R179">
            <v>18480621</v>
          </cell>
          <cell r="S179">
            <v>100738</v>
          </cell>
          <cell r="T179">
            <v>10640528</v>
          </cell>
          <cell r="U179">
            <v>-310</v>
          </cell>
          <cell r="V179">
            <v>53718</v>
          </cell>
          <cell r="W179">
            <v>24893</v>
          </cell>
          <cell r="X179">
            <v>0</v>
          </cell>
          <cell r="Y179">
            <v>0</v>
          </cell>
          <cell r="Z179">
            <v>10446532</v>
          </cell>
          <cell r="AA179">
            <v>1745952</v>
          </cell>
          <cell r="AB179">
            <v>1239751.34</v>
          </cell>
          <cell r="AC179">
            <v>307006.52</v>
          </cell>
          <cell r="AD179">
            <v>473951.51</v>
          </cell>
          <cell r="AE179">
            <v>0.500350145</v>
          </cell>
          <cell r="AF179">
            <v>0.499649855</v>
          </cell>
          <cell r="AG179">
            <v>539203.52</v>
          </cell>
          <cell r="AH179">
            <v>621325.02</v>
          </cell>
        </row>
        <row r="180">
          <cell r="B180" t="str">
            <v>2002 - 02</v>
          </cell>
          <cell r="D180">
            <v>0</v>
          </cell>
          <cell r="E180">
            <v>-9145</v>
          </cell>
          <cell r="F180">
            <v>-21397</v>
          </cell>
          <cell r="G180">
            <v>0</v>
          </cell>
          <cell r="H180">
            <v>26021436.21</v>
          </cell>
          <cell r="I180">
            <v>0</v>
          </cell>
          <cell r="L180">
            <v>0</v>
          </cell>
          <cell r="M180">
            <v>-958.9</v>
          </cell>
          <cell r="N180">
            <v>-71.28</v>
          </cell>
          <cell r="O180">
            <v>-2320.11</v>
          </cell>
          <cell r="P180">
            <v>-1444.47</v>
          </cell>
          <cell r="Q180">
            <v>-859.07</v>
          </cell>
          <cell r="R180">
            <v>18702720</v>
          </cell>
          <cell r="S180">
            <v>102714</v>
          </cell>
          <cell r="T180">
            <v>10679626</v>
          </cell>
          <cell r="U180">
            <v>107</v>
          </cell>
          <cell r="V180">
            <v>54349</v>
          </cell>
          <cell r="W180">
            <v>24953</v>
          </cell>
          <cell r="X180">
            <v>0</v>
          </cell>
          <cell r="Y180">
            <v>0</v>
          </cell>
          <cell r="Z180">
            <v>10627080</v>
          </cell>
          <cell r="AA180">
            <v>1547465</v>
          </cell>
          <cell r="AB180">
            <v>1216220.32</v>
          </cell>
          <cell r="AC180">
            <v>331201.94</v>
          </cell>
          <cell r="AD180">
            <v>475318.48</v>
          </cell>
          <cell r="AE180">
            <v>0.402064731</v>
          </cell>
          <cell r="AF180">
            <v>0.597935269</v>
          </cell>
          <cell r="AG180">
            <v>495189.78</v>
          </cell>
          <cell r="AH180">
            <v>570745.34</v>
          </cell>
        </row>
        <row r="181">
          <cell r="B181" t="str">
            <v>2002 - 03</v>
          </cell>
          <cell r="D181">
            <v>0</v>
          </cell>
          <cell r="E181">
            <v>-9145</v>
          </cell>
          <cell r="F181">
            <v>-21397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5385.45</v>
          </cell>
          <cell r="N181">
            <v>769.24</v>
          </cell>
          <cell r="O181">
            <v>28622.07</v>
          </cell>
          <cell r="P181">
            <v>17183.69</v>
          </cell>
          <cell r="Q181">
            <v>9384.36</v>
          </cell>
          <cell r="R181">
            <v>18819126</v>
          </cell>
          <cell r="S181">
            <v>103619</v>
          </cell>
          <cell r="T181">
            <v>10751884</v>
          </cell>
          <cell r="U181">
            <v>11</v>
          </cell>
          <cell r="V181">
            <v>53496</v>
          </cell>
          <cell r="W181">
            <v>25050</v>
          </cell>
          <cell r="X181">
            <v>0</v>
          </cell>
          <cell r="Y181">
            <v>0</v>
          </cell>
          <cell r="Z181">
            <v>9836198</v>
          </cell>
          <cell r="AA181">
            <v>1493502</v>
          </cell>
          <cell r="AB181">
            <v>1233572.91</v>
          </cell>
          <cell r="AC181">
            <v>353558.78</v>
          </cell>
          <cell r="AD181">
            <v>492873.35</v>
          </cell>
          <cell r="AE181">
            <v>0.378946166</v>
          </cell>
          <cell r="AF181">
            <v>0.621053834</v>
          </cell>
          <cell r="AG181">
            <v>438577.99</v>
          </cell>
          <cell r="AH181">
            <v>505511.62</v>
          </cell>
          <cell r="AI181">
            <v>350054.15</v>
          </cell>
          <cell r="AJ181">
            <v>2630.24</v>
          </cell>
          <cell r="AK181">
            <v>14154.1541448</v>
          </cell>
          <cell r="AL181">
            <v>1523.1</v>
          </cell>
          <cell r="AM181">
            <v>2630.24</v>
          </cell>
          <cell r="AN181" t="str">
            <v>LTD totals</v>
          </cell>
        </row>
        <row r="182">
          <cell r="B182" t="str">
            <v>2002 - 04</v>
          </cell>
          <cell r="D182">
            <v>0</v>
          </cell>
          <cell r="E182">
            <v>-9145</v>
          </cell>
          <cell r="F182">
            <v>-21397</v>
          </cell>
          <cell r="G182">
            <v>0</v>
          </cell>
          <cell r="H182">
            <v>29723187.03</v>
          </cell>
          <cell r="I182">
            <v>0</v>
          </cell>
          <cell r="L182">
            <v>0</v>
          </cell>
          <cell r="M182">
            <v>1587.65</v>
          </cell>
          <cell r="N182">
            <v>335.6</v>
          </cell>
          <cell r="O182">
            <v>7829.96</v>
          </cell>
          <cell r="P182">
            <v>4674.38</v>
          </cell>
          <cell r="Q182">
            <v>2309.63</v>
          </cell>
          <cell r="R182">
            <v>18918287.470358588</v>
          </cell>
          <cell r="S182">
            <v>104294.22063715418</v>
          </cell>
          <cell r="T182">
            <v>10824947.749676034</v>
          </cell>
          <cell r="U182">
            <v>-359</v>
          </cell>
          <cell r="V182">
            <v>53446</v>
          </cell>
          <cell r="W182">
            <v>24733</v>
          </cell>
          <cell r="X182">
            <v>0</v>
          </cell>
          <cell r="Y182">
            <v>0</v>
          </cell>
          <cell r="Z182">
            <v>11220212</v>
          </cell>
          <cell r="AA182">
            <v>1600931</v>
          </cell>
          <cell r="AB182">
            <v>1240257.54</v>
          </cell>
          <cell r="AC182">
            <v>345077.94</v>
          </cell>
          <cell r="AD182">
            <v>478644.74</v>
          </cell>
          <cell r="AE182">
            <v>0.4177</v>
          </cell>
          <cell r="AF182">
            <v>0.5823</v>
          </cell>
          <cell r="AG182">
            <v>483131.79</v>
          </cell>
          <cell r="AH182">
            <v>556660.14</v>
          </cell>
          <cell r="AI182">
            <v>412811.82</v>
          </cell>
          <cell r="AJ182">
            <v>3590.25</v>
          </cell>
          <cell r="AK182">
            <v>16109.65</v>
          </cell>
          <cell r="AL182">
            <v>0</v>
          </cell>
          <cell r="AM182">
            <v>960.01</v>
          </cell>
          <cell r="AN182" t="str">
            <v>LTD inv/res, monthly rev/exp</v>
          </cell>
        </row>
        <row r="183">
          <cell r="B183" t="str">
            <v>2002 - 05</v>
          </cell>
          <cell r="D183">
            <v>0</v>
          </cell>
          <cell r="E183">
            <v>-9145</v>
          </cell>
          <cell r="F183">
            <v>-21397</v>
          </cell>
          <cell r="G183">
            <v>0</v>
          </cell>
          <cell r="H183">
            <v>18234501.49</v>
          </cell>
          <cell r="I183">
            <v>0</v>
          </cell>
          <cell r="L183">
            <v>0</v>
          </cell>
          <cell r="M183">
            <v>1571.67</v>
          </cell>
          <cell r="N183">
            <v>264.15</v>
          </cell>
          <cell r="O183">
            <v>8003.74</v>
          </cell>
          <cell r="P183">
            <v>4662.76</v>
          </cell>
          <cell r="Q183">
            <v>2321.5</v>
          </cell>
          <cell r="R183">
            <v>18927451</v>
          </cell>
          <cell r="S183">
            <v>104459</v>
          </cell>
          <cell r="T183">
            <v>10854831</v>
          </cell>
          <cell r="U183">
            <v>57</v>
          </cell>
          <cell r="V183">
            <v>53331</v>
          </cell>
          <cell r="W183">
            <v>24890</v>
          </cell>
          <cell r="X183">
            <v>0</v>
          </cell>
          <cell r="Y183">
            <v>0</v>
          </cell>
          <cell r="Z183">
            <v>10266466</v>
          </cell>
          <cell r="AA183">
            <v>1450875</v>
          </cell>
          <cell r="AB183">
            <v>1242024.31</v>
          </cell>
          <cell r="AC183">
            <v>344251.3</v>
          </cell>
          <cell r="AD183">
            <v>483670.67</v>
          </cell>
          <cell r="AE183">
            <v>0.45</v>
          </cell>
          <cell r="AF183">
            <v>0.55</v>
          </cell>
          <cell r="AG183">
            <v>489255.93</v>
          </cell>
          <cell r="AH183">
            <v>563908.3</v>
          </cell>
          <cell r="AI183">
            <v>412811.82</v>
          </cell>
          <cell r="AJ183">
            <v>3590.25</v>
          </cell>
          <cell r="AK183">
            <v>15555.04</v>
          </cell>
          <cell r="AL183">
            <v>0</v>
          </cell>
          <cell r="AM183">
            <v>0</v>
          </cell>
          <cell r="AN183" t="str">
            <v>LTD inv/res, monthly rev/exp</v>
          </cell>
        </row>
        <row r="184">
          <cell r="B184" t="str">
            <v>2002 - 06</v>
          </cell>
          <cell r="D184">
            <v>0</v>
          </cell>
          <cell r="E184">
            <v>-6036</v>
          </cell>
          <cell r="F184">
            <v>-21397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1493.28</v>
          </cell>
          <cell r="N184">
            <v>350.25</v>
          </cell>
          <cell r="O184">
            <v>7963.79</v>
          </cell>
          <cell r="P184">
            <v>4958.15</v>
          </cell>
          <cell r="Q184">
            <v>2364.42</v>
          </cell>
          <cell r="R184">
            <v>18981295</v>
          </cell>
          <cell r="S184">
            <v>104759</v>
          </cell>
          <cell r="T184">
            <v>10926259</v>
          </cell>
          <cell r="U184">
            <v>164</v>
          </cell>
          <cell r="V184">
            <v>53387</v>
          </cell>
          <cell r="W184">
            <v>24907</v>
          </cell>
          <cell r="X184">
            <v>0</v>
          </cell>
          <cell r="Y184">
            <v>0</v>
          </cell>
          <cell r="Z184">
            <v>10476042</v>
          </cell>
          <cell r="AA184">
            <v>1346806</v>
          </cell>
          <cell r="AB184">
            <v>1230643.53</v>
          </cell>
          <cell r="AC184">
            <v>367158.55</v>
          </cell>
          <cell r="AD184">
            <v>485173.03</v>
          </cell>
          <cell r="AE184">
            <v>0.4166</v>
          </cell>
          <cell r="AF184">
            <v>0.5834</v>
          </cell>
          <cell r="AG184">
            <v>528652.71</v>
          </cell>
          <cell r="AH184">
            <v>526607.66</v>
          </cell>
          <cell r="AI184">
            <v>403886.02</v>
          </cell>
          <cell r="AJ184">
            <v>4683.35</v>
          </cell>
          <cell r="AK184">
            <v>14254.7</v>
          </cell>
          <cell r="AL184">
            <v>7832.7</v>
          </cell>
          <cell r="AM184">
            <v>2053.11</v>
          </cell>
          <cell r="AN184" t="str">
            <v>LTD inv/res, monthly rev/exp</v>
          </cell>
        </row>
        <row r="185">
          <cell r="B185" t="str">
            <v>2002 - 07</v>
          </cell>
          <cell r="D185">
            <v>0</v>
          </cell>
          <cell r="E185">
            <v>-6036.29</v>
          </cell>
          <cell r="F185">
            <v>-21396.86</v>
          </cell>
          <cell r="G185">
            <v>0</v>
          </cell>
          <cell r="H185">
            <v>24435277.26</v>
          </cell>
          <cell r="I185">
            <v>0</v>
          </cell>
          <cell r="L185">
            <v>0</v>
          </cell>
          <cell r="M185">
            <v>1633.8</v>
          </cell>
          <cell r="N185">
            <v>242.28</v>
          </cell>
          <cell r="O185">
            <v>7717.18</v>
          </cell>
          <cell r="P185">
            <v>4970.99</v>
          </cell>
          <cell r="Q185">
            <v>2711.1400000000003</v>
          </cell>
          <cell r="R185">
            <v>17964716</v>
          </cell>
          <cell r="S185">
            <v>102202</v>
          </cell>
          <cell r="T185">
            <v>10344649</v>
          </cell>
          <cell r="U185">
            <v>-205</v>
          </cell>
          <cell r="V185">
            <v>53157</v>
          </cell>
          <cell r="W185">
            <v>24924</v>
          </cell>
          <cell r="X185">
            <v>0</v>
          </cell>
          <cell r="Y185">
            <v>0</v>
          </cell>
          <cell r="Z185">
            <v>10134918</v>
          </cell>
          <cell r="AA185">
            <v>1395130</v>
          </cell>
          <cell r="AB185">
            <v>1261655.42</v>
          </cell>
          <cell r="AC185">
            <v>310202.96</v>
          </cell>
          <cell r="AD185">
            <v>478569</v>
          </cell>
          <cell r="AE185">
            <v>0.3896</v>
          </cell>
          <cell r="AF185">
            <v>0.6104</v>
          </cell>
          <cell r="AG185">
            <v>479558.37</v>
          </cell>
          <cell r="AH185">
            <v>552964.01</v>
          </cell>
          <cell r="AI185">
            <v>682617.92</v>
          </cell>
          <cell r="AJ185">
            <v>4171.3</v>
          </cell>
          <cell r="AK185">
            <v>12811.76</v>
          </cell>
          <cell r="AL185">
            <v>-5546.48</v>
          </cell>
          <cell r="AM185">
            <v>-512.05</v>
          </cell>
          <cell r="AN185" t="str">
            <v>LTD inv/res, monthly rev/exp</v>
          </cell>
        </row>
        <row r="186">
          <cell r="B186" t="str">
            <v>2002 - 08</v>
          </cell>
          <cell r="D186">
            <v>0</v>
          </cell>
          <cell r="E186">
            <v>-6036.38</v>
          </cell>
          <cell r="F186">
            <v>-21396.88</v>
          </cell>
          <cell r="G186">
            <v>0</v>
          </cell>
          <cell r="H186">
            <v>23018227.53</v>
          </cell>
          <cell r="I186">
            <v>0</v>
          </cell>
          <cell r="L186">
            <v>0</v>
          </cell>
          <cell r="M186">
            <v>1634.72</v>
          </cell>
          <cell r="N186">
            <v>245.09</v>
          </cell>
          <cell r="O186">
            <v>7754.56</v>
          </cell>
          <cell r="P186">
            <v>4770.6</v>
          </cell>
          <cell r="Q186">
            <v>2723.11</v>
          </cell>
          <cell r="R186">
            <v>18170218</v>
          </cell>
          <cell r="S186">
            <v>102914</v>
          </cell>
          <cell r="T186">
            <v>10522618</v>
          </cell>
          <cell r="U186">
            <v>-431</v>
          </cell>
          <cell r="V186">
            <v>52922</v>
          </cell>
          <cell r="W186">
            <v>24715</v>
          </cell>
          <cell r="X186">
            <v>0</v>
          </cell>
          <cell r="Y186">
            <v>0</v>
          </cell>
          <cell r="Z186">
            <v>11333716</v>
          </cell>
          <cell r="AA186">
            <v>1486797</v>
          </cell>
          <cell r="AB186">
            <v>1259692.19</v>
          </cell>
          <cell r="AC186">
            <v>337778.2</v>
          </cell>
          <cell r="AD186">
            <v>494756.94</v>
          </cell>
          <cell r="AE186">
            <v>0.4</v>
          </cell>
          <cell r="AF186">
            <v>0.6</v>
          </cell>
          <cell r="AG186">
            <v>478543.91</v>
          </cell>
          <cell r="AH186">
            <v>551689.55</v>
          </cell>
          <cell r="AI186">
            <v>809279</v>
          </cell>
          <cell r="AJ186">
            <v>10241</v>
          </cell>
          <cell r="AK186">
            <v>14173.71</v>
          </cell>
          <cell r="AL186">
            <v>87.68</v>
          </cell>
          <cell r="AM186">
            <v>6069.43</v>
          </cell>
          <cell r="AN186" t="str">
            <v>LTD inv/res, monthly rev/exp</v>
          </cell>
        </row>
        <row r="187">
          <cell r="B187" t="str">
            <v>2002 - 09</v>
          </cell>
          <cell r="D187">
            <v>0</v>
          </cell>
          <cell r="E187">
            <v>-6036.55</v>
          </cell>
          <cell r="F187">
            <v>-21396.88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1676.42</v>
          </cell>
          <cell r="N187">
            <v>376.02</v>
          </cell>
          <cell r="O187">
            <v>7867.37</v>
          </cell>
          <cell r="P187">
            <v>4633.3</v>
          </cell>
          <cell r="Q187">
            <v>2781.4900000000002</v>
          </cell>
          <cell r="R187">
            <v>18219822</v>
          </cell>
          <cell r="S187">
            <v>103140</v>
          </cell>
          <cell r="T187">
            <v>10592938</v>
          </cell>
          <cell r="U187">
            <v>-273</v>
          </cell>
          <cell r="V187">
            <v>52724</v>
          </cell>
          <cell r="W187">
            <v>24662</v>
          </cell>
          <cell r="X187">
            <v>0</v>
          </cell>
          <cell r="Y187">
            <v>0</v>
          </cell>
          <cell r="Z187">
            <v>11343303</v>
          </cell>
          <cell r="AA187">
            <v>1389059</v>
          </cell>
          <cell r="AB187">
            <v>1258607.18</v>
          </cell>
          <cell r="AC187">
            <v>434243.46</v>
          </cell>
          <cell r="AD187">
            <v>396949.32</v>
          </cell>
          <cell r="AE187">
            <v>0.42889</v>
          </cell>
          <cell r="AF187">
            <v>0.57111</v>
          </cell>
          <cell r="AG187">
            <v>514741.98</v>
          </cell>
          <cell r="AH187">
            <v>590104.21</v>
          </cell>
          <cell r="AI187">
            <v>998450</v>
          </cell>
          <cell r="AJ187">
            <v>13013</v>
          </cell>
          <cell r="AK187">
            <v>15115.12</v>
          </cell>
          <cell r="AL187">
            <v>1328.54</v>
          </cell>
          <cell r="AM187">
            <v>2772.03</v>
          </cell>
          <cell r="AN187" t="str">
            <v>LTD inv/res, monthly rev/exp</v>
          </cell>
        </row>
        <row r="188">
          <cell r="B188" t="str">
            <v>2002 - 10</v>
          </cell>
          <cell r="D188">
            <v>0</v>
          </cell>
          <cell r="E188">
            <v>-6036.3</v>
          </cell>
          <cell r="F188">
            <v>-21396.8</v>
          </cell>
          <cell r="G188">
            <v>0</v>
          </cell>
          <cell r="H188">
            <v>22772303.97</v>
          </cell>
          <cell r="I188">
            <v>0</v>
          </cell>
          <cell r="L188">
            <v>0</v>
          </cell>
          <cell r="M188">
            <v>1526.36</v>
          </cell>
          <cell r="N188">
            <v>213.48</v>
          </cell>
          <cell r="O188">
            <v>8033.21</v>
          </cell>
          <cell r="P188">
            <v>4391.07</v>
          </cell>
          <cell r="Q188">
            <v>2922.84</v>
          </cell>
          <cell r="R188">
            <v>18238493</v>
          </cell>
          <cell r="S188">
            <v>103230</v>
          </cell>
          <cell r="T188">
            <v>10639406</v>
          </cell>
          <cell r="U188">
            <v>-380</v>
          </cell>
          <cell r="V188">
            <v>52343</v>
          </cell>
          <cell r="W188">
            <v>24668</v>
          </cell>
          <cell r="X188">
            <v>0</v>
          </cell>
          <cell r="Y188">
            <v>0</v>
          </cell>
          <cell r="Z188">
            <v>10561294</v>
          </cell>
          <cell r="AA188">
            <v>1165620</v>
          </cell>
          <cell r="AB188">
            <v>1260197.99</v>
          </cell>
          <cell r="AC188">
            <v>226150.6</v>
          </cell>
          <cell r="AD188">
            <v>576199.1</v>
          </cell>
          <cell r="AE188">
            <v>0.44</v>
          </cell>
          <cell r="AF188">
            <v>0.56</v>
          </cell>
          <cell r="AG188">
            <v>507012</v>
          </cell>
          <cell r="AH188">
            <v>581943.86</v>
          </cell>
          <cell r="AI188">
            <v>1154944</v>
          </cell>
          <cell r="AJ188">
            <v>14544</v>
          </cell>
          <cell r="AK188">
            <v>14564</v>
          </cell>
          <cell r="AL188">
            <v>94</v>
          </cell>
          <cell r="AM188">
            <v>1531</v>
          </cell>
          <cell r="AN188" t="str">
            <v>LTD inv/res, monthly rev/exp</v>
          </cell>
        </row>
        <row r="189">
          <cell r="B189" t="str">
            <v>2002 - 11</v>
          </cell>
          <cell r="D189">
            <v>0</v>
          </cell>
          <cell r="E189">
            <v>-6036.36</v>
          </cell>
          <cell r="F189">
            <v>-20249.54</v>
          </cell>
          <cell r="G189">
            <v>0</v>
          </cell>
          <cell r="H189">
            <v>20310260.09</v>
          </cell>
          <cell r="I189">
            <v>0</v>
          </cell>
          <cell r="L189">
            <v>0</v>
          </cell>
          <cell r="M189">
            <v>1431.87</v>
          </cell>
          <cell r="N189">
            <v>304.55</v>
          </cell>
          <cell r="O189">
            <v>8269.9</v>
          </cell>
          <cell r="P189">
            <v>4285.98</v>
          </cell>
          <cell r="Q189">
            <v>2852.77</v>
          </cell>
          <cell r="R189">
            <v>18326298</v>
          </cell>
          <cell r="S189">
            <v>103572</v>
          </cell>
          <cell r="T189">
            <v>10696845</v>
          </cell>
          <cell r="U189">
            <v>-104</v>
          </cell>
          <cell r="V189">
            <v>52071</v>
          </cell>
          <cell r="W189">
            <v>24843</v>
          </cell>
          <cell r="X189">
            <v>0</v>
          </cell>
          <cell r="Y189">
            <v>0</v>
          </cell>
          <cell r="Z189">
            <v>10166805</v>
          </cell>
          <cell r="AA189">
            <v>1114243</v>
          </cell>
          <cell r="AB189">
            <v>1247312.13</v>
          </cell>
          <cell r="AC189">
            <v>368903.19</v>
          </cell>
          <cell r="AD189">
            <v>473616.61</v>
          </cell>
          <cell r="AE189">
            <v>0.41</v>
          </cell>
          <cell r="AF189">
            <v>0.59</v>
          </cell>
          <cell r="AG189">
            <v>453947.53</v>
          </cell>
          <cell r="AH189">
            <v>520907.14</v>
          </cell>
          <cell r="AI189">
            <v>1162453</v>
          </cell>
          <cell r="AJ189">
            <v>14578</v>
          </cell>
          <cell r="AK189">
            <v>14361.06</v>
          </cell>
          <cell r="AL189">
            <v>0</v>
          </cell>
          <cell r="AM189">
            <v>34</v>
          </cell>
          <cell r="AN189" t="str">
            <v>LTD inv/res, monthly rev/exp</v>
          </cell>
        </row>
        <row r="190">
          <cell r="B190" t="str">
            <v>2002 - 12</v>
          </cell>
          <cell r="D190">
            <v>0</v>
          </cell>
          <cell r="E190">
            <v>-6036</v>
          </cell>
          <cell r="F190">
            <v>-20250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1650.59</v>
          </cell>
          <cell r="N190">
            <v>270.79</v>
          </cell>
          <cell r="O190">
            <v>8152.78</v>
          </cell>
          <cell r="P190">
            <v>4369.01</v>
          </cell>
          <cell r="Q190">
            <v>2821.14</v>
          </cell>
          <cell r="R190">
            <v>18079200</v>
          </cell>
          <cell r="S190">
            <v>101078</v>
          </cell>
          <cell r="T190">
            <v>10443272</v>
          </cell>
          <cell r="U190">
            <v>-369</v>
          </cell>
          <cell r="V190">
            <v>51811</v>
          </cell>
          <cell r="W190">
            <v>24730</v>
          </cell>
          <cell r="X190">
            <v>0</v>
          </cell>
          <cell r="Y190">
            <v>0</v>
          </cell>
          <cell r="Z190">
            <v>9940754</v>
          </cell>
          <cell r="AA190">
            <v>1204403</v>
          </cell>
          <cell r="AB190">
            <v>1228847.23</v>
          </cell>
          <cell r="AC190">
            <v>366426.47</v>
          </cell>
          <cell r="AD190">
            <v>467098.08</v>
          </cell>
          <cell r="AE190">
            <v>0.42</v>
          </cell>
          <cell r="AF190">
            <v>0.58</v>
          </cell>
          <cell r="AG190">
            <v>608583.35</v>
          </cell>
          <cell r="AH190">
            <v>701634.08</v>
          </cell>
          <cell r="AI190">
            <v>1204439</v>
          </cell>
          <cell r="AJ190">
            <v>15300</v>
          </cell>
          <cell r="AK190">
            <v>14231.74</v>
          </cell>
          <cell r="AL190">
            <v>0</v>
          </cell>
          <cell r="AM190">
            <v>722</v>
          </cell>
          <cell r="AN190" t="str">
            <v>LTD inv/res, monthly rev/exp</v>
          </cell>
        </row>
        <row r="191">
          <cell r="B191" t="str">
            <v>2003 - 01</v>
          </cell>
          <cell r="D191">
            <v>270</v>
          </cell>
          <cell r="E191">
            <v>-6037</v>
          </cell>
          <cell r="F191">
            <v>-20250</v>
          </cell>
          <cell r="G191">
            <v>0</v>
          </cell>
          <cell r="H191">
            <v>18671482</v>
          </cell>
          <cell r="I191">
            <v>0</v>
          </cell>
          <cell r="L191">
            <v>0</v>
          </cell>
          <cell r="M191">
            <v>1289.51</v>
          </cell>
          <cell r="N191">
            <v>269.46</v>
          </cell>
          <cell r="O191">
            <v>8279.59</v>
          </cell>
          <cell r="P191">
            <v>4206.31</v>
          </cell>
          <cell r="Q191">
            <v>3181.02</v>
          </cell>
          <cell r="R191">
            <v>18282604</v>
          </cell>
          <cell r="S191">
            <v>101945</v>
          </cell>
          <cell r="T191">
            <v>10601071</v>
          </cell>
          <cell r="U191">
            <v>-438</v>
          </cell>
          <cell r="V191">
            <v>51642</v>
          </cell>
          <cell r="W191">
            <v>24471</v>
          </cell>
          <cell r="X191">
            <v>0</v>
          </cell>
          <cell r="Y191">
            <v>0</v>
          </cell>
          <cell r="Z191">
            <v>9944637</v>
          </cell>
          <cell r="AA191">
            <v>1188072</v>
          </cell>
          <cell r="AB191">
            <v>1244404.06</v>
          </cell>
          <cell r="AC191">
            <v>335344.97</v>
          </cell>
          <cell r="AD191">
            <v>471369.81</v>
          </cell>
          <cell r="AE191">
            <v>0.5</v>
          </cell>
          <cell r="AF191">
            <v>0.5</v>
          </cell>
          <cell r="AG191">
            <v>583038.57</v>
          </cell>
          <cell r="AH191">
            <v>667609.34</v>
          </cell>
          <cell r="AI191">
            <v>524857</v>
          </cell>
          <cell r="AJ191">
            <v>2580</v>
          </cell>
          <cell r="AK191">
            <v>14207</v>
          </cell>
          <cell r="AL191">
            <v>-5222</v>
          </cell>
          <cell r="AM191">
            <v>-12720</v>
          </cell>
          <cell r="AN191" t="str">
            <v>LTD inv/res, monthly rev/exp</v>
          </cell>
        </row>
        <row r="192">
          <cell r="B192" t="str">
            <v>2003 - 02</v>
          </cell>
          <cell r="D192">
            <v>0</v>
          </cell>
          <cell r="E192">
            <v>-6036</v>
          </cell>
          <cell r="F192">
            <v>-18909</v>
          </cell>
          <cell r="G192">
            <v>0</v>
          </cell>
          <cell r="H192">
            <v>18135100</v>
          </cell>
          <cell r="I192">
            <v>0</v>
          </cell>
          <cell r="L192">
            <v>0</v>
          </cell>
          <cell r="M192">
            <v>2782</v>
          </cell>
          <cell r="N192">
            <v>475</v>
          </cell>
          <cell r="O192">
            <v>13340</v>
          </cell>
          <cell r="P192">
            <v>6389</v>
          </cell>
          <cell r="Q192">
            <v>4750</v>
          </cell>
          <cell r="R192">
            <v>18338189</v>
          </cell>
          <cell r="S192">
            <v>102175</v>
          </cell>
          <cell r="T192">
            <v>10659478</v>
          </cell>
          <cell r="U192">
            <v>-198</v>
          </cell>
          <cell r="V192">
            <v>51483</v>
          </cell>
          <cell r="W192">
            <v>24388</v>
          </cell>
          <cell r="X192">
            <v>0</v>
          </cell>
          <cell r="Y192">
            <v>0</v>
          </cell>
          <cell r="Z192">
            <v>10309970</v>
          </cell>
          <cell r="AA192">
            <v>1061303</v>
          </cell>
          <cell r="AB192">
            <v>1223306</v>
          </cell>
          <cell r="AC192">
            <v>337681</v>
          </cell>
          <cell r="AD192">
            <v>471297</v>
          </cell>
          <cell r="AE192">
            <v>0.52</v>
          </cell>
          <cell r="AF192">
            <v>0.48</v>
          </cell>
          <cell r="AG192">
            <v>544635</v>
          </cell>
          <cell r="AH192">
            <v>617182</v>
          </cell>
          <cell r="AI192">
            <v>587368</v>
          </cell>
          <cell r="AJ192">
            <v>27048</v>
          </cell>
          <cell r="AK192">
            <v>14994</v>
          </cell>
          <cell r="AL192">
            <v>14957</v>
          </cell>
          <cell r="AM192">
            <v>24468</v>
          </cell>
          <cell r="AN192" t="str">
            <v>LTD inv/res, monthly rev/exp</v>
          </cell>
        </row>
        <row r="193">
          <cell r="B193" t="str">
            <v>2003 - 03</v>
          </cell>
          <cell r="D193">
            <v>0</v>
          </cell>
          <cell r="E193">
            <v>-6036</v>
          </cell>
          <cell r="F193">
            <v>-18909</v>
          </cell>
          <cell r="G193">
            <v>0</v>
          </cell>
          <cell r="H193">
            <v>19325925</v>
          </cell>
          <cell r="I193">
            <v>0</v>
          </cell>
          <cell r="L193">
            <v>0</v>
          </cell>
          <cell r="M193">
            <v>2603</v>
          </cell>
          <cell r="N193">
            <v>401</v>
          </cell>
          <cell r="O193">
            <v>11039</v>
          </cell>
          <cell r="P193">
            <v>4925</v>
          </cell>
          <cell r="Q193">
            <v>3403</v>
          </cell>
          <cell r="R193">
            <v>18385964</v>
          </cell>
          <cell r="S193">
            <v>102275</v>
          </cell>
          <cell r="T193">
            <v>10710009</v>
          </cell>
          <cell r="U193">
            <v>-183</v>
          </cell>
          <cell r="V193">
            <v>51470</v>
          </cell>
          <cell r="W193">
            <v>24241</v>
          </cell>
          <cell r="X193">
            <v>0</v>
          </cell>
          <cell r="Y193">
            <v>0</v>
          </cell>
          <cell r="Z193">
            <v>9293270</v>
          </cell>
          <cell r="AA193">
            <v>974132</v>
          </cell>
          <cell r="AB193">
            <v>1231441</v>
          </cell>
          <cell r="AC193">
            <v>336757</v>
          </cell>
          <cell r="AD193">
            <v>458937</v>
          </cell>
          <cell r="AE193">
            <v>0.54</v>
          </cell>
          <cell r="AF193">
            <v>0.46</v>
          </cell>
          <cell r="AG193">
            <v>586242</v>
          </cell>
          <cell r="AH193">
            <v>663070</v>
          </cell>
          <cell r="AN193" t="str">
            <v>NO LONGER ENTER</v>
          </cell>
        </row>
        <row r="194">
          <cell r="B194" t="str">
            <v>2003 - 04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17572804.07</v>
          </cell>
          <cell r="I194">
            <v>0</v>
          </cell>
          <cell r="L194">
            <v>0</v>
          </cell>
          <cell r="M194">
            <v>2348.45</v>
          </cell>
          <cell r="N194">
            <v>196.45</v>
          </cell>
          <cell r="O194">
            <v>11172.08</v>
          </cell>
          <cell r="P194">
            <v>4920.24</v>
          </cell>
          <cell r="Q194">
            <v>3818.4100000000003</v>
          </cell>
          <cell r="R194">
            <v>18420290</v>
          </cell>
          <cell r="S194">
            <v>102499</v>
          </cell>
          <cell r="T194">
            <v>10769314</v>
          </cell>
          <cell r="V194">
            <v>51470</v>
          </cell>
          <cell r="W194">
            <v>24241</v>
          </cell>
          <cell r="Y194">
            <v>0</v>
          </cell>
          <cell r="Z194">
            <v>10258277</v>
          </cell>
          <cell r="AA194">
            <v>1052441</v>
          </cell>
          <cell r="AB194">
            <v>1232357.38</v>
          </cell>
          <cell r="AC194">
            <v>339736.77</v>
          </cell>
          <cell r="AD194">
            <v>460861.41</v>
          </cell>
          <cell r="AE194">
            <v>0.55</v>
          </cell>
          <cell r="AF194">
            <v>0.45</v>
          </cell>
        </row>
        <row r="195">
          <cell r="B195" t="str">
            <v>2003 - 05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15326187</v>
          </cell>
          <cell r="I195">
            <v>0</v>
          </cell>
          <cell r="L195">
            <v>0</v>
          </cell>
          <cell r="M195">
            <v>2388.06</v>
          </cell>
          <cell r="N195">
            <v>423.47</v>
          </cell>
          <cell r="O195">
            <v>10970.67</v>
          </cell>
          <cell r="P195">
            <v>4964.7</v>
          </cell>
          <cell r="Q195">
            <v>3411.75</v>
          </cell>
          <cell r="R195">
            <v>18477685</v>
          </cell>
          <cell r="S195">
            <v>102814</v>
          </cell>
          <cell r="T195">
            <v>10837947</v>
          </cell>
          <cell r="V195">
            <v>51470</v>
          </cell>
          <cell r="W195">
            <v>24241</v>
          </cell>
          <cell r="Y195">
            <v>0</v>
          </cell>
          <cell r="Z195">
            <v>9872258</v>
          </cell>
          <cell r="AA195">
            <v>1012644</v>
          </cell>
          <cell r="AB195">
            <v>1235135.78</v>
          </cell>
          <cell r="AC195">
            <v>314659.5</v>
          </cell>
          <cell r="AD195">
            <v>456851.38</v>
          </cell>
          <cell r="AE195">
            <v>0.61</v>
          </cell>
          <cell r="AF195">
            <v>0.39</v>
          </cell>
        </row>
        <row r="196">
          <cell r="B196" t="str">
            <v>2003 - 06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L196">
            <v>0</v>
          </cell>
          <cell r="M196">
            <v>2474.15</v>
          </cell>
          <cell r="N196">
            <v>325.19</v>
          </cell>
          <cell r="O196">
            <v>11192.31</v>
          </cell>
          <cell r="P196">
            <v>4934.27</v>
          </cell>
          <cell r="Q196">
            <v>3416.4700000000003</v>
          </cell>
          <cell r="R196">
            <v>18556826</v>
          </cell>
          <cell r="S196">
            <v>103228</v>
          </cell>
          <cell r="T196">
            <v>10911551</v>
          </cell>
          <cell r="V196">
            <v>51470</v>
          </cell>
          <cell r="W196">
            <v>24241</v>
          </cell>
          <cell r="Y196">
            <v>0</v>
          </cell>
          <cell r="Z196">
            <v>10292819</v>
          </cell>
          <cell r="AA196">
            <v>1002754</v>
          </cell>
          <cell r="AB196">
            <v>1249992.15</v>
          </cell>
          <cell r="AC196">
            <v>326038.18</v>
          </cell>
          <cell r="AD196">
            <v>459231.7</v>
          </cell>
          <cell r="AE196">
            <v>0.64</v>
          </cell>
          <cell r="AF196">
            <v>0.36</v>
          </cell>
        </row>
        <row r="197">
          <cell r="B197" t="str">
            <v>2003 - 07</v>
          </cell>
        </row>
        <row r="198">
          <cell r="B198" t="str">
            <v>2003 - 08</v>
          </cell>
        </row>
        <row r="199">
          <cell r="B199" t="str">
            <v>2003 - 09</v>
          </cell>
        </row>
        <row r="200">
          <cell r="B200" t="str">
            <v>2003 - 10</v>
          </cell>
        </row>
        <row r="201">
          <cell r="B201" t="str">
            <v>2003 - 11</v>
          </cell>
        </row>
        <row r="202">
          <cell r="B202" t="str">
            <v>2003 - 12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5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40.7109375" style="23" customWidth="1"/>
    <col min="2" max="2" width="16.28125" style="23" customWidth="1"/>
    <col min="3" max="3" width="2.7109375" style="35" customWidth="1"/>
    <col min="4" max="4" width="16.28125" style="23" customWidth="1"/>
    <col min="5" max="5" width="2.7109375" style="35" customWidth="1"/>
    <col min="6" max="6" width="16.28125" style="23" customWidth="1"/>
    <col min="7" max="7" width="2.7109375" style="35" customWidth="1"/>
    <col min="8" max="8" width="16.28125" style="23" customWidth="1"/>
    <col min="9" max="9" width="2.7109375" style="35" customWidth="1"/>
    <col min="10" max="10" width="16.28125" style="23" customWidth="1"/>
    <col min="11" max="11" width="2.7109375" style="35" customWidth="1"/>
    <col min="12" max="12" width="16.28125" style="23" customWidth="1"/>
    <col min="13" max="13" width="2.7109375" style="35" customWidth="1"/>
    <col min="14" max="14" width="15.57421875" style="35" customWidth="1"/>
    <col min="15" max="15" width="9.140625" style="35" customWidth="1"/>
    <col min="16" max="16" width="13.140625" style="35" bestFit="1" customWidth="1"/>
    <col min="17" max="17" width="11.57421875" style="35" bestFit="1" customWidth="1"/>
    <col min="18" max="18" width="13.140625" style="35" bestFit="1" customWidth="1"/>
    <col min="19" max="19" width="11.57421875" style="35" bestFit="1" customWidth="1"/>
    <col min="20" max="16384" width="9.140625" style="35" customWidth="1"/>
  </cols>
  <sheetData>
    <row r="2" spans="1:11" ht="12.75">
      <c r="A2" s="23" t="s">
        <v>55</v>
      </c>
      <c r="C2" s="23"/>
      <c r="E2" s="23"/>
      <c r="G2" s="23"/>
      <c r="I2" s="23"/>
      <c r="K2" s="23"/>
    </row>
    <row r="3" spans="1:11" ht="12.75">
      <c r="A3" s="24"/>
      <c r="C3" s="23"/>
      <c r="E3" s="23"/>
      <c r="F3" s="25" t="s">
        <v>54</v>
      </c>
      <c r="G3" s="23"/>
      <c r="I3" s="23"/>
      <c r="K3" s="23"/>
    </row>
    <row r="4" spans="1:12" ht="12.75">
      <c r="A4" s="23" t="s">
        <v>56</v>
      </c>
      <c r="B4" s="26"/>
      <c r="C4" s="23"/>
      <c r="D4" s="26"/>
      <c r="E4" s="23"/>
      <c r="F4" s="26"/>
      <c r="G4" s="23"/>
      <c r="H4" s="26"/>
      <c r="I4" s="23"/>
      <c r="J4" s="26"/>
      <c r="K4" s="23"/>
      <c r="L4" s="26"/>
    </row>
    <row r="5" spans="1:12" ht="12.75">
      <c r="A5" s="24" t="s">
        <v>57</v>
      </c>
      <c r="B5" s="26"/>
      <c r="C5" s="23"/>
      <c r="D5" s="26"/>
      <c r="E5" s="23"/>
      <c r="F5" s="26"/>
      <c r="G5" s="23"/>
      <c r="H5" s="26"/>
      <c r="I5" s="23"/>
      <c r="J5" s="26"/>
      <c r="K5" s="23"/>
      <c r="L5" s="26"/>
    </row>
    <row r="6" spans="1:12" ht="12.75">
      <c r="A6" s="23" t="s">
        <v>113</v>
      </c>
      <c r="B6" s="26"/>
      <c r="C6" s="23"/>
      <c r="D6" s="26"/>
      <c r="E6" s="23"/>
      <c r="F6" s="26"/>
      <c r="G6" s="23"/>
      <c r="H6" s="26"/>
      <c r="I6" s="23"/>
      <c r="J6" s="26"/>
      <c r="K6" s="23"/>
      <c r="L6" s="26"/>
    </row>
    <row r="7" spans="1:12" ht="12.75">
      <c r="A7" s="24"/>
      <c r="B7" s="27" t="s">
        <v>58</v>
      </c>
      <c r="C7" s="27"/>
      <c r="D7" s="27" t="s">
        <v>59</v>
      </c>
      <c r="E7" s="27"/>
      <c r="F7" s="27" t="s">
        <v>60</v>
      </c>
      <c r="G7" s="27"/>
      <c r="H7" s="27" t="s">
        <v>61</v>
      </c>
      <c r="I7" s="27"/>
      <c r="J7" s="27" t="s">
        <v>62</v>
      </c>
      <c r="K7" s="27"/>
      <c r="L7" s="27" t="s">
        <v>63</v>
      </c>
    </row>
    <row r="8" spans="1:12" ht="12.75">
      <c r="A8" s="24"/>
      <c r="B8" s="28" t="s">
        <v>64</v>
      </c>
      <c r="C8" s="28"/>
      <c r="D8" s="28"/>
      <c r="E8" s="28"/>
      <c r="F8" s="28"/>
      <c r="G8" s="28"/>
      <c r="H8" s="28"/>
      <c r="I8" s="28"/>
      <c r="J8" s="28" t="s">
        <v>65</v>
      </c>
      <c r="K8" s="28"/>
      <c r="L8" s="28" t="s">
        <v>65</v>
      </c>
    </row>
    <row r="9" spans="1:12" ht="12.75">
      <c r="A9" s="24"/>
      <c r="B9" s="36"/>
      <c r="C9" s="23"/>
      <c r="D9" s="36"/>
      <c r="E9" s="23"/>
      <c r="F9" s="36"/>
      <c r="G9" s="23"/>
      <c r="H9" s="36"/>
      <c r="I9" s="23"/>
      <c r="J9" s="36"/>
      <c r="K9" s="23"/>
      <c r="L9" s="36"/>
    </row>
    <row r="10" spans="1:11" ht="12.75">
      <c r="A10" s="24" t="s">
        <v>66</v>
      </c>
      <c r="C10" s="23"/>
      <c r="E10" s="23"/>
      <c r="G10" s="23"/>
      <c r="I10" s="23"/>
      <c r="K10" s="23"/>
    </row>
    <row r="11" spans="1:12" ht="12.75">
      <c r="A11" s="24" t="s">
        <v>67</v>
      </c>
      <c r="B11" s="42">
        <v>0</v>
      </c>
      <c r="C11" s="42"/>
      <c r="D11" s="42">
        <v>0</v>
      </c>
      <c r="E11" s="42"/>
      <c r="F11" s="42">
        <v>0</v>
      </c>
      <c r="G11" s="42"/>
      <c r="H11" s="42">
        <v>0</v>
      </c>
      <c r="I11" s="42"/>
      <c r="J11" s="42">
        <v>0</v>
      </c>
      <c r="K11" s="42"/>
      <c r="L11" s="43">
        <v>0</v>
      </c>
    </row>
    <row r="12" spans="1:12" ht="12.75">
      <c r="A12" s="24" t="s">
        <v>68</v>
      </c>
      <c r="B12" s="42">
        <v>1625731.186917</v>
      </c>
      <c r="C12" s="42"/>
      <c r="D12" s="42">
        <v>0</v>
      </c>
      <c r="E12" s="42"/>
      <c r="F12" s="42">
        <v>0</v>
      </c>
      <c r="G12" s="42"/>
      <c r="H12" s="42">
        <v>1625731.186917</v>
      </c>
      <c r="I12" s="42"/>
      <c r="J12" s="42">
        <v>0</v>
      </c>
      <c r="K12" s="42"/>
      <c r="L12" s="42">
        <v>1625731.186917</v>
      </c>
    </row>
    <row r="13" spans="1:12" ht="12.75">
      <c r="A13" s="24" t="s">
        <v>69</v>
      </c>
      <c r="B13" s="42">
        <v>2147534.925514</v>
      </c>
      <c r="C13" s="42"/>
      <c r="D13" s="42">
        <v>0</v>
      </c>
      <c r="E13" s="42"/>
      <c r="F13" s="42">
        <v>0</v>
      </c>
      <c r="G13" s="42"/>
      <c r="H13" s="42">
        <v>2147534.925514</v>
      </c>
      <c r="I13" s="42"/>
      <c r="J13" s="42">
        <v>1474747.4860164998</v>
      </c>
      <c r="K13" s="42"/>
      <c r="L13" s="42">
        <v>672787.4394975002</v>
      </c>
    </row>
    <row r="14" spans="1:12" ht="12.75">
      <c r="A14" s="24" t="s">
        <v>70</v>
      </c>
      <c r="B14" s="42">
        <v>20320.84</v>
      </c>
      <c r="C14" s="42"/>
      <c r="D14" s="42">
        <v>0</v>
      </c>
      <c r="E14" s="42"/>
      <c r="F14" s="42">
        <v>0</v>
      </c>
      <c r="G14" s="42"/>
      <c r="H14" s="42">
        <v>20320.84</v>
      </c>
      <c r="I14" s="42"/>
      <c r="J14" s="42">
        <v>1321.91</v>
      </c>
      <c r="K14" s="42"/>
      <c r="L14" s="42">
        <v>18998.93</v>
      </c>
    </row>
    <row r="15" spans="1:12" ht="12.75">
      <c r="A15" s="24" t="s">
        <v>71</v>
      </c>
      <c r="B15" s="42">
        <v>150844.90335900002</v>
      </c>
      <c r="C15" s="42"/>
      <c r="D15" s="42">
        <v>0</v>
      </c>
      <c r="E15" s="42"/>
      <c r="F15" s="42">
        <v>120916.66</v>
      </c>
      <c r="G15" s="42"/>
      <c r="H15" s="42">
        <v>271761.563359</v>
      </c>
      <c r="I15" s="42"/>
      <c r="J15" s="42">
        <v>80227.02445900001</v>
      </c>
      <c r="K15" s="42"/>
      <c r="L15" s="42">
        <v>191534.5389</v>
      </c>
    </row>
    <row r="16" spans="1:12" ht="12.75">
      <c r="A16" s="24" t="s">
        <v>72</v>
      </c>
      <c r="B16" s="42">
        <v>-55999.28</v>
      </c>
      <c r="C16" s="42"/>
      <c r="D16" s="42">
        <v>0</v>
      </c>
      <c r="E16" s="42"/>
      <c r="F16" s="42">
        <v>0</v>
      </c>
      <c r="G16" s="42"/>
      <c r="H16" s="42">
        <v>-55999.28</v>
      </c>
      <c r="I16" s="42"/>
      <c r="J16" s="42">
        <v>-15076.83</v>
      </c>
      <c r="K16" s="42"/>
      <c r="L16" s="42">
        <v>-40922.45</v>
      </c>
    </row>
    <row r="17" spans="1:12" ht="13.5" thickBot="1">
      <c r="A17" s="23" t="s">
        <v>73</v>
      </c>
      <c r="B17" s="44">
        <v>3888432.57579</v>
      </c>
      <c r="C17" s="42"/>
      <c r="D17" s="44">
        <v>0</v>
      </c>
      <c r="E17" s="42"/>
      <c r="F17" s="44">
        <v>120916.66</v>
      </c>
      <c r="G17" s="42"/>
      <c r="H17" s="44">
        <v>4009349.23579</v>
      </c>
      <c r="I17" s="42"/>
      <c r="J17" s="44">
        <v>1541219.5904754996</v>
      </c>
      <c r="K17" s="42"/>
      <c r="L17" s="44">
        <v>2468129.6453145</v>
      </c>
    </row>
    <row r="18" spans="1:12" ht="13.5" thickTop="1">
      <c r="A18" s="2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3" t="s">
        <v>74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3" t="s">
        <v>112</v>
      </c>
      <c r="B20" s="42">
        <v>746937.79888075</v>
      </c>
      <c r="C20" s="42"/>
      <c r="D20" s="42">
        <v>0</v>
      </c>
      <c r="E20" s="42"/>
      <c r="F20" s="42">
        <v>0</v>
      </c>
      <c r="G20" s="42"/>
      <c r="H20" s="42">
        <v>746937.79888075</v>
      </c>
      <c r="I20" s="42"/>
      <c r="J20" s="42">
        <v>183786.45055432094</v>
      </c>
      <c r="K20" s="42"/>
      <c r="L20" s="42">
        <v>563151.348326429</v>
      </c>
    </row>
    <row r="21" spans="1:12" ht="12.75">
      <c r="A21" s="23" t="s">
        <v>75</v>
      </c>
      <c r="B21" s="42">
        <v>1181663.2</v>
      </c>
      <c r="C21" s="42"/>
      <c r="D21" s="42">
        <v>0</v>
      </c>
      <c r="E21" s="42"/>
      <c r="F21" s="42">
        <v>0</v>
      </c>
      <c r="G21" s="42"/>
      <c r="H21" s="42">
        <v>1181663.2</v>
      </c>
      <c r="I21" s="42"/>
      <c r="J21" s="42">
        <v>286954.97332168</v>
      </c>
      <c r="K21" s="42"/>
      <c r="L21" s="42">
        <v>894708.2266783197</v>
      </c>
    </row>
    <row r="22" spans="1:12" ht="12.75">
      <c r="A22" s="23" t="s">
        <v>76</v>
      </c>
      <c r="B22" s="42">
        <v>359219.3009555721</v>
      </c>
      <c r="C22" s="42"/>
      <c r="D22" s="42">
        <v>0</v>
      </c>
      <c r="E22" s="42"/>
      <c r="F22" s="42">
        <v>0</v>
      </c>
      <c r="G22" s="42"/>
      <c r="H22" s="42">
        <v>359219.3009555721</v>
      </c>
      <c r="I22" s="42"/>
      <c r="J22" s="42">
        <v>93958.89996201044</v>
      </c>
      <c r="K22" s="42"/>
      <c r="L22" s="42">
        <v>265260.40099356166</v>
      </c>
    </row>
    <row r="23" spans="1:12" ht="12.75">
      <c r="A23" s="26" t="s">
        <v>77</v>
      </c>
      <c r="B23" s="42">
        <v>290680.58</v>
      </c>
      <c r="C23" s="42"/>
      <c r="D23" s="42">
        <v>0</v>
      </c>
      <c r="E23" s="42"/>
      <c r="F23" s="42">
        <v>0</v>
      </c>
      <c r="G23" s="42"/>
      <c r="H23" s="42">
        <v>290680.58</v>
      </c>
      <c r="I23" s="42"/>
      <c r="J23" s="42">
        <v>78555.816315782</v>
      </c>
      <c r="K23" s="42"/>
      <c r="L23" s="42">
        <v>212124.76368421796</v>
      </c>
    </row>
    <row r="24" spans="1:12" ht="12.75">
      <c r="A24" s="26" t="s">
        <v>78</v>
      </c>
      <c r="B24" s="42">
        <v>336836.5273312499</v>
      </c>
      <c r="C24" s="42"/>
      <c r="D24" s="42">
        <v>0</v>
      </c>
      <c r="E24" s="42"/>
      <c r="F24" s="42">
        <v>0</v>
      </c>
      <c r="G24" s="42"/>
      <c r="H24" s="42">
        <v>336836.5273312499</v>
      </c>
      <c r="I24" s="42"/>
      <c r="J24" s="45">
        <v>84964.96605322161</v>
      </c>
      <c r="K24" s="42"/>
      <c r="L24" s="42">
        <v>251871.5612780283</v>
      </c>
    </row>
    <row r="25" spans="1:12" ht="12.75">
      <c r="A25" s="23" t="s">
        <v>79</v>
      </c>
      <c r="B25" s="46">
        <v>2915337.4071675716</v>
      </c>
      <c r="C25" s="42"/>
      <c r="D25" s="46">
        <v>0</v>
      </c>
      <c r="E25" s="42"/>
      <c r="F25" s="46">
        <v>0</v>
      </c>
      <c r="G25" s="42"/>
      <c r="H25" s="46">
        <v>2915337.4071675716</v>
      </c>
      <c r="I25" s="42"/>
      <c r="J25" s="46">
        <v>728221.106207015</v>
      </c>
      <c r="K25" s="42"/>
      <c r="L25" s="46">
        <v>2187116.3009605566</v>
      </c>
    </row>
    <row r="26" spans="1:12" ht="12.75">
      <c r="A26" s="2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3" t="s">
        <v>80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9" ht="12.75">
      <c r="A28" s="23" t="s">
        <v>81</v>
      </c>
      <c r="B28" s="42">
        <v>252574.85001784997</v>
      </c>
      <c r="C28" s="42"/>
      <c r="D28" s="42">
        <v>0</v>
      </c>
      <c r="E28" s="42"/>
      <c r="F28" s="42">
        <v>42320.831</v>
      </c>
      <c r="G28" s="42"/>
      <c r="H28" s="42">
        <v>294895.68101784994</v>
      </c>
      <c r="I28" s="42"/>
      <c r="J28" s="42">
        <v>260270.24009952485</v>
      </c>
      <c r="K28" s="42"/>
      <c r="L28" s="42">
        <v>34625.44091832511</v>
      </c>
      <c r="N28" s="37"/>
      <c r="P28" s="37"/>
      <c r="Q28" s="37"/>
      <c r="R28" s="37"/>
      <c r="S28" s="37"/>
    </row>
    <row r="29" spans="1:12" ht="12.75">
      <c r="A29" s="23" t="s">
        <v>82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12.75">
      <c r="A30" s="23" t="s">
        <v>83</v>
      </c>
      <c r="B30" s="45">
        <v>137482.38</v>
      </c>
      <c r="C30" s="42"/>
      <c r="D30" s="45">
        <v>0</v>
      </c>
      <c r="E30" s="42"/>
      <c r="F30" s="45">
        <v>0</v>
      </c>
      <c r="G30" s="42"/>
      <c r="H30" s="45">
        <v>137482.38</v>
      </c>
      <c r="I30" s="42"/>
      <c r="J30" s="45">
        <v>42087.8260701738</v>
      </c>
      <c r="K30" s="42"/>
      <c r="L30" s="45">
        <v>95394.5539298262</v>
      </c>
    </row>
    <row r="31" spans="1:12" ht="12.75">
      <c r="A31" s="23" t="s">
        <v>84</v>
      </c>
      <c r="B31" s="42">
        <v>390057.23001784994</v>
      </c>
      <c r="C31" s="42"/>
      <c r="D31" s="42">
        <v>0</v>
      </c>
      <c r="E31" s="42"/>
      <c r="F31" s="42">
        <v>42320.831</v>
      </c>
      <c r="G31" s="42"/>
      <c r="H31" s="42">
        <v>432378.06101784995</v>
      </c>
      <c r="I31" s="42"/>
      <c r="J31" s="42">
        <v>302358.06616969866</v>
      </c>
      <c r="K31" s="42"/>
      <c r="L31" s="42">
        <v>130019.99484815128</v>
      </c>
    </row>
    <row r="32" spans="2:1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3" t="s">
        <v>85</v>
      </c>
      <c r="B33" s="45">
        <v>0</v>
      </c>
      <c r="C33" s="42"/>
      <c r="D33" s="45">
        <v>0</v>
      </c>
      <c r="E33" s="42"/>
      <c r="F33" s="45">
        <v>0</v>
      </c>
      <c r="G33" s="42"/>
      <c r="H33" s="45">
        <v>0</v>
      </c>
      <c r="I33" s="42"/>
      <c r="J33" s="45">
        <v>0</v>
      </c>
      <c r="K33" s="42"/>
      <c r="L33" s="45">
        <v>0</v>
      </c>
    </row>
    <row r="34" spans="2:12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3.5" thickBot="1">
      <c r="A35" s="23" t="s">
        <v>86</v>
      </c>
      <c r="B35" s="47">
        <v>583037.9386045786</v>
      </c>
      <c r="C35" s="42"/>
      <c r="D35" s="47">
        <v>0</v>
      </c>
      <c r="E35" s="42"/>
      <c r="F35" s="47">
        <v>78595.829</v>
      </c>
      <c r="G35" s="42"/>
      <c r="H35" s="47">
        <v>661633.7676045783</v>
      </c>
      <c r="I35" s="42"/>
      <c r="J35" s="47">
        <v>510640.418098786</v>
      </c>
      <c r="K35" s="42"/>
      <c r="L35" s="47">
        <v>150993.3495057923</v>
      </c>
    </row>
    <row r="36" spans="2:12" ht="13.5" thickTop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3" t="s">
        <v>87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3" t="s">
        <v>88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3.5" thickBot="1">
      <c r="A40" s="23" t="s">
        <v>89</v>
      </c>
      <c r="B40" s="47">
        <v>583037.9386045786</v>
      </c>
      <c r="C40" s="42"/>
      <c r="D40" s="47">
        <v>0</v>
      </c>
      <c r="E40" s="42"/>
      <c r="F40" s="47">
        <v>78595.829</v>
      </c>
      <c r="G40" s="42"/>
      <c r="H40" s="47">
        <v>661633.7676045783</v>
      </c>
      <c r="I40" s="42"/>
      <c r="J40" s="47">
        <v>510640.418098786</v>
      </c>
      <c r="K40" s="42"/>
      <c r="L40" s="47">
        <v>150993.3495057923</v>
      </c>
    </row>
    <row r="41" spans="2:12" ht="13.5" thickTop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3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3" t="s">
        <v>91</v>
      </c>
      <c r="B43" s="42">
        <v>267622734.34000006</v>
      </c>
      <c r="C43" s="42"/>
      <c r="D43" s="42">
        <v>0</v>
      </c>
      <c r="E43" s="42"/>
      <c r="F43" s="42">
        <v>0</v>
      </c>
      <c r="G43" s="42"/>
      <c r="H43" s="42">
        <v>267622734.34000006</v>
      </c>
      <c r="I43" s="42"/>
      <c r="J43" s="42">
        <v>65161730.74158278</v>
      </c>
      <c r="K43" s="42"/>
      <c r="L43" s="42">
        <v>202461003.59841728</v>
      </c>
    </row>
    <row r="44" spans="1:12" ht="12.75">
      <c r="A44" s="23" t="s">
        <v>92</v>
      </c>
      <c r="B44" s="42">
        <v>0</v>
      </c>
      <c r="C44" s="42"/>
      <c r="D44" s="42">
        <v>0</v>
      </c>
      <c r="E44" s="42"/>
      <c r="F44" s="42">
        <v>0</v>
      </c>
      <c r="G44" s="42"/>
      <c r="H44" s="42">
        <v>0</v>
      </c>
      <c r="I44" s="42"/>
      <c r="J44" s="42">
        <v>0</v>
      </c>
      <c r="K44" s="42"/>
      <c r="L44" s="42">
        <v>0</v>
      </c>
    </row>
    <row r="45" spans="1:12" ht="12.75">
      <c r="A45" s="23" t="s">
        <v>93</v>
      </c>
      <c r="B45" s="42">
        <v>-7248491.182593912</v>
      </c>
      <c r="C45" s="42"/>
      <c r="D45" s="42">
        <v>0</v>
      </c>
      <c r="E45" s="42"/>
      <c r="F45" s="42">
        <v>0</v>
      </c>
      <c r="G45" s="42"/>
      <c r="H45" s="42">
        <v>-7248491.182593912</v>
      </c>
      <c r="I45" s="42"/>
      <c r="J45" s="42">
        <v>-1764888.2927967524</v>
      </c>
      <c r="K45" s="42"/>
      <c r="L45" s="42">
        <v>-5483602.8897971595</v>
      </c>
    </row>
    <row r="46" spans="1:12" ht="12.75">
      <c r="A46" s="23" t="s">
        <v>94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23" t="s">
        <v>95</v>
      </c>
      <c r="B47" s="42">
        <v>187094570.44</v>
      </c>
      <c r="C47" s="42"/>
      <c r="D47" s="42">
        <v>0</v>
      </c>
      <c r="E47" s="42"/>
      <c r="F47" s="42">
        <v>0</v>
      </c>
      <c r="G47" s="42"/>
      <c r="H47" s="42">
        <v>187094570.44</v>
      </c>
      <c r="I47" s="42"/>
      <c r="J47" s="42">
        <v>45925587.82489237</v>
      </c>
      <c r="K47" s="42"/>
      <c r="L47" s="42">
        <v>141168982.61510763</v>
      </c>
    </row>
    <row r="48" spans="1:12" ht="12.75">
      <c r="A48" s="23" t="s">
        <v>96</v>
      </c>
      <c r="B48" s="42">
        <v>0</v>
      </c>
      <c r="C48" s="42"/>
      <c r="D48" s="42">
        <v>0</v>
      </c>
      <c r="E48" s="42"/>
      <c r="F48" s="42">
        <v>0</v>
      </c>
      <c r="G48" s="42"/>
      <c r="H48" s="42">
        <v>0</v>
      </c>
      <c r="I48" s="42"/>
      <c r="J48" s="42">
        <v>0</v>
      </c>
      <c r="K48" s="42"/>
      <c r="L48" s="42">
        <v>0</v>
      </c>
    </row>
    <row r="49" spans="1:12" ht="12.75">
      <c r="A49" s="23" t="s">
        <v>97</v>
      </c>
      <c r="B49" s="42">
        <v>6232355.273995025</v>
      </c>
      <c r="C49" s="42"/>
      <c r="D49" s="42">
        <v>0</v>
      </c>
      <c r="E49" s="42"/>
      <c r="F49" s="42">
        <v>0</v>
      </c>
      <c r="G49" s="42"/>
      <c r="H49" s="42">
        <v>6232355.273995025</v>
      </c>
      <c r="I49" s="42"/>
      <c r="J49" s="42">
        <v>1517360.4391067512</v>
      </c>
      <c r="K49" s="42"/>
      <c r="L49" s="42">
        <v>4714994.834888274</v>
      </c>
    </row>
    <row r="50" spans="2:12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3" t="s">
        <v>98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3" t="s">
        <v>99</v>
      </c>
      <c r="B52" s="42">
        <v>0</v>
      </c>
      <c r="C52" s="42"/>
      <c r="D52" s="42">
        <v>1378655.082201684</v>
      </c>
      <c r="E52" s="42"/>
      <c r="F52" s="42">
        <v>0</v>
      </c>
      <c r="G52" s="42"/>
      <c r="H52" s="42">
        <v>1378655.082201684</v>
      </c>
      <c r="I52" s="42"/>
      <c r="J52" s="48">
        <v>335679.81985345704</v>
      </c>
      <c r="K52" s="42"/>
      <c r="L52" s="42">
        <v>1042975.2623482269</v>
      </c>
    </row>
    <row r="53" spans="1:12" ht="13.5" thickBot="1">
      <c r="A53" s="23" t="s">
        <v>100</v>
      </c>
      <c r="B53" s="44">
        <v>67047317.44341113</v>
      </c>
      <c r="C53" s="42"/>
      <c r="D53" s="44">
        <v>-1378655.082201684</v>
      </c>
      <c r="E53" s="42"/>
      <c r="F53" s="44">
        <v>0</v>
      </c>
      <c r="G53" s="42"/>
      <c r="H53" s="44">
        <v>65668662.361209445</v>
      </c>
      <c r="I53" s="42"/>
      <c r="J53" s="44">
        <v>15618214.364933448</v>
      </c>
      <c r="K53" s="42"/>
      <c r="L53" s="44">
        <v>50050447.996276006</v>
      </c>
    </row>
    <row r="54" spans="2:12" ht="13.5" thickTop="1">
      <c r="B54" s="26"/>
      <c r="C54" s="23"/>
      <c r="D54" s="26"/>
      <c r="E54" s="23"/>
      <c r="F54" s="26"/>
      <c r="G54" s="23"/>
      <c r="H54" s="26"/>
      <c r="I54" s="23"/>
      <c r="J54" s="26"/>
      <c r="K54" s="23"/>
      <c r="L54" s="26"/>
    </row>
    <row r="55" spans="1:12" ht="12.75">
      <c r="A55" s="23" t="s">
        <v>101</v>
      </c>
      <c r="B55" s="49">
        <v>0.10435100955619961</v>
      </c>
      <c r="C55" s="50"/>
      <c r="D55" s="49"/>
      <c r="E55" s="50"/>
      <c r="F55" s="49"/>
      <c r="G55" s="50"/>
      <c r="H55" s="49">
        <v>0.12090401914361018</v>
      </c>
      <c r="I55" s="50"/>
      <c r="J55" s="49">
        <v>0.3923422277352987</v>
      </c>
      <c r="K55" s="50"/>
      <c r="L55" s="49">
        <v>0.03620187763762521</v>
      </c>
    </row>
    <row r="56" spans="1:12" ht="12.75">
      <c r="A56" s="23" t="s">
        <v>102</v>
      </c>
      <c r="B56" s="26"/>
      <c r="C56" s="23"/>
      <c r="D56" s="26"/>
      <c r="E56" s="23"/>
      <c r="F56" s="26"/>
      <c r="G56" s="23"/>
      <c r="H56" s="26"/>
      <c r="I56" s="23"/>
      <c r="J56" s="26"/>
      <c r="K56" s="23"/>
      <c r="L56" s="26"/>
    </row>
    <row r="57" spans="1:12" ht="12.75">
      <c r="A57" s="23" t="s">
        <v>103</v>
      </c>
      <c r="B57" s="26"/>
      <c r="C57" s="23"/>
      <c r="D57" s="26"/>
      <c r="E57" s="23"/>
      <c r="F57" s="26"/>
      <c r="G57" s="23"/>
      <c r="H57" s="26"/>
      <c r="I57" s="23"/>
      <c r="J57" s="26"/>
      <c r="K57" s="23"/>
      <c r="L57" s="26"/>
    </row>
    <row r="58" spans="2:12" ht="12.75">
      <c r="B58" s="26"/>
      <c r="C58" s="23"/>
      <c r="D58" s="26"/>
      <c r="E58" s="23"/>
      <c r="F58" s="26"/>
      <c r="G58" s="23"/>
      <c r="H58" s="26"/>
      <c r="I58" s="23"/>
      <c r="J58" s="26"/>
      <c r="K58" s="23"/>
      <c r="L58" s="26"/>
    </row>
    <row r="59" spans="1:12" ht="12.75">
      <c r="A59" s="23" t="s">
        <v>109</v>
      </c>
      <c r="B59" s="26"/>
      <c r="D59" s="26"/>
      <c r="F59" s="26"/>
      <c r="H59" s="26"/>
      <c r="I59" s="23"/>
      <c r="J59" s="26"/>
      <c r="K59" s="23"/>
      <c r="L59" s="26"/>
    </row>
    <row r="60" spans="1:12" ht="12.75">
      <c r="A60" s="23" t="s">
        <v>110</v>
      </c>
      <c r="B60" s="26"/>
      <c r="C60" s="23"/>
      <c r="D60" s="26"/>
      <c r="E60" s="23"/>
      <c r="F60" s="26"/>
      <c r="G60" s="23"/>
      <c r="H60" s="26"/>
      <c r="I60" s="23"/>
      <c r="J60" s="26"/>
      <c r="K60" s="23"/>
      <c r="L60" s="26"/>
    </row>
    <row r="61" spans="1:12" ht="12.75">
      <c r="A61" s="23" t="s">
        <v>111</v>
      </c>
      <c r="B61" s="26"/>
      <c r="C61" s="23"/>
      <c r="D61" s="26"/>
      <c r="E61" s="23"/>
      <c r="F61" s="26"/>
      <c r="G61" s="23"/>
      <c r="H61" s="26"/>
      <c r="I61" s="23"/>
      <c r="J61" s="26"/>
      <c r="K61" s="23"/>
      <c r="L61" s="26"/>
    </row>
    <row r="62" spans="2:12" ht="12.75">
      <c r="B62" s="26"/>
      <c r="C62" s="23"/>
      <c r="D62" s="26"/>
      <c r="E62" s="23"/>
      <c r="F62" s="26"/>
      <c r="G62" s="23"/>
      <c r="H62" s="26"/>
      <c r="I62" s="23"/>
      <c r="J62" s="26"/>
      <c r="K62" s="23"/>
      <c r="L62" s="26"/>
    </row>
    <row r="63" spans="1:13" s="30" customFormat="1" ht="12.75">
      <c r="A63" s="31"/>
      <c r="B63" s="32"/>
      <c r="C63" s="33"/>
      <c r="D63" s="32"/>
      <c r="E63" s="33"/>
      <c r="F63" s="32"/>
      <c r="G63" s="33"/>
      <c r="H63" s="32"/>
      <c r="I63" s="33"/>
      <c r="J63" s="32"/>
      <c r="K63" s="33"/>
      <c r="L63" s="32"/>
      <c r="M63" s="33"/>
    </row>
    <row r="64" spans="1:13" s="30" customFormat="1" ht="12.75">
      <c r="A64" s="31"/>
      <c r="B64" s="32"/>
      <c r="C64" s="33"/>
      <c r="D64" s="32"/>
      <c r="E64" s="33"/>
      <c r="F64" s="32"/>
      <c r="G64" s="33"/>
      <c r="H64" s="32"/>
      <c r="I64" s="33"/>
      <c r="J64" s="32"/>
      <c r="K64" s="33"/>
      <c r="L64" s="32"/>
      <c r="M64" s="33"/>
    </row>
    <row r="65" spans="2:12" ht="12.75">
      <c r="B65" s="26"/>
      <c r="D65" s="26"/>
      <c r="F65" s="26"/>
      <c r="H65" s="26"/>
      <c r="J65" s="26"/>
      <c r="L65" s="26"/>
    </row>
    <row r="66" spans="1:11" ht="12.75">
      <c r="A66" s="23" t="s">
        <v>55</v>
      </c>
      <c r="C66" s="23"/>
      <c r="E66" s="23"/>
      <c r="F66" s="25" t="s">
        <v>54</v>
      </c>
      <c r="G66" s="23"/>
      <c r="I66" s="23"/>
      <c r="K66" s="23"/>
    </row>
    <row r="67" spans="3:11" ht="12.75">
      <c r="C67" s="23"/>
      <c r="E67" s="23"/>
      <c r="G67" s="23"/>
      <c r="I67" s="23"/>
      <c r="K67" s="23"/>
    </row>
    <row r="68" spans="1:11" ht="12.75">
      <c r="A68" s="23" t="s">
        <v>0</v>
      </c>
      <c r="C68" s="23"/>
      <c r="E68" s="23"/>
      <c r="G68" s="23"/>
      <c r="I68" s="23"/>
      <c r="K68" s="23"/>
    </row>
    <row r="69" spans="1:11" ht="12.75">
      <c r="A69" s="24" t="s">
        <v>104</v>
      </c>
      <c r="C69" s="23"/>
      <c r="E69" s="23"/>
      <c r="G69" s="23"/>
      <c r="I69" s="23"/>
      <c r="K69" s="23"/>
    </row>
    <row r="70" spans="1:11" ht="12.75">
      <c r="A70" s="23" t="s">
        <v>113</v>
      </c>
      <c r="C70" s="23"/>
      <c r="E70" s="23"/>
      <c r="G70" s="23"/>
      <c r="I70" s="23"/>
      <c r="K70" s="23"/>
    </row>
    <row r="71" spans="2:12" ht="12.75">
      <c r="B71" s="27" t="s">
        <v>105</v>
      </c>
      <c r="C71" s="27"/>
      <c r="D71" s="27" t="s">
        <v>59</v>
      </c>
      <c r="E71" s="27"/>
      <c r="F71" s="27" t="s">
        <v>60</v>
      </c>
      <c r="G71" s="27"/>
      <c r="H71" s="27" t="s">
        <v>61</v>
      </c>
      <c r="I71" s="27"/>
      <c r="J71" s="27" t="s">
        <v>62</v>
      </c>
      <c r="K71" s="27"/>
      <c r="L71" s="27" t="s">
        <v>63</v>
      </c>
    </row>
    <row r="72" spans="2:12" ht="12.75">
      <c r="B72" s="28" t="s">
        <v>106</v>
      </c>
      <c r="C72" s="28"/>
      <c r="D72" s="28"/>
      <c r="E72" s="28"/>
      <c r="F72" s="28"/>
      <c r="G72" s="28"/>
      <c r="H72" s="28"/>
      <c r="I72" s="28"/>
      <c r="J72" s="28" t="s">
        <v>65</v>
      </c>
      <c r="K72" s="28"/>
      <c r="L72" s="28" t="s">
        <v>65</v>
      </c>
    </row>
    <row r="73" spans="3:11" ht="12.75">
      <c r="C73" s="23"/>
      <c r="E73" s="23"/>
      <c r="G73" s="23"/>
      <c r="I73" s="23"/>
      <c r="K73" s="23"/>
    </row>
    <row r="74" spans="1:11" ht="12.75">
      <c r="A74" s="23" t="s">
        <v>66</v>
      </c>
      <c r="C74" s="23"/>
      <c r="E74" s="23"/>
      <c r="G74" s="23"/>
      <c r="I74" s="23"/>
      <c r="K74" s="23"/>
    </row>
    <row r="75" spans="1:16" ht="12.75">
      <c r="A75" s="23" t="s">
        <v>107</v>
      </c>
      <c r="B75" s="42">
        <v>0</v>
      </c>
      <c r="C75" s="42"/>
      <c r="D75" s="42">
        <v>0</v>
      </c>
      <c r="E75" s="42"/>
      <c r="F75" s="42">
        <v>0</v>
      </c>
      <c r="G75" s="42"/>
      <c r="H75" s="42">
        <v>0</v>
      </c>
      <c r="I75" s="42"/>
      <c r="J75" s="42">
        <v>0</v>
      </c>
      <c r="K75" s="42"/>
      <c r="L75" s="42">
        <v>0</v>
      </c>
      <c r="P75" s="38"/>
    </row>
    <row r="76" spans="1:12" ht="12.75">
      <c r="A76" s="23" t="s">
        <v>68</v>
      </c>
      <c r="B76" s="42">
        <v>20090401.194600005</v>
      </c>
      <c r="C76" s="42"/>
      <c r="D76" s="42">
        <v>0</v>
      </c>
      <c r="E76" s="42"/>
      <c r="F76" s="42">
        <v>0</v>
      </c>
      <c r="G76" s="42"/>
      <c r="H76" s="42">
        <v>20090401.194600005</v>
      </c>
      <c r="I76" s="42"/>
      <c r="J76" s="42">
        <v>0</v>
      </c>
      <c r="K76" s="42"/>
      <c r="L76" s="42">
        <v>20090401.194600005</v>
      </c>
    </row>
    <row r="77" spans="1:12" ht="12.75">
      <c r="A77" s="23" t="s">
        <v>69</v>
      </c>
      <c r="B77" s="42">
        <v>26094548.83397</v>
      </c>
      <c r="C77" s="42"/>
      <c r="D77" s="42">
        <v>0</v>
      </c>
      <c r="E77" s="42"/>
      <c r="F77" s="42">
        <v>0</v>
      </c>
      <c r="G77" s="42"/>
      <c r="H77" s="42">
        <v>26094548.83397</v>
      </c>
      <c r="I77" s="42"/>
      <c r="J77" s="42">
        <v>17249568.83</v>
      </c>
      <c r="K77" s="42"/>
      <c r="L77" s="42">
        <v>8844980.003970003</v>
      </c>
    </row>
    <row r="78" spans="1:12" ht="12.75">
      <c r="A78" s="23" t="s">
        <v>70</v>
      </c>
      <c r="B78" s="42">
        <v>254307.46</v>
      </c>
      <c r="C78" s="42"/>
      <c r="D78" s="42">
        <v>0</v>
      </c>
      <c r="E78" s="42"/>
      <c r="F78" s="42">
        <v>0</v>
      </c>
      <c r="G78" s="42"/>
      <c r="H78" s="42">
        <v>254307.46</v>
      </c>
      <c r="I78" s="42"/>
      <c r="J78" s="42">
        <v>17180.3</v>
      </c>
      <c r="K78" s="42"/>
      <c r="L78" s="42">
        <v>237127.16</v>
      </c>
    </row>
    <row r="79" spans="1:12" ht="12.75">
      <c r="A79" s="23" t="s">
        <v>71</v>
      </c>
      <c r="B79" s="42">
        <v>1551889.8568</v>
      </c>
      <c r="C79" s="42"/>
      <c r="D79" s="42">
        <v>0</v>
      </c>
      <c r="E79" s="42"/>
      <c r="F79" s="42">
        <v>1450999.92</v>
      </c>
      <c r="G79" s="42"/>
      <c r="H79" s="42">
        <v>3002889.7768</v>
      </c>
      <c r="I79" s="42"/>
      <c r="J79" s="42">
        <v>604348.605821697</v>
      </c>
      <c r="K79" s="42"/>
      <c r="L79" s="42">
        <v>2398541.170978303</v>
      </c>
    </row>
    <row r="80" spans="1:12" ht="12.75">
      <c r="A80" s="23" t="s">
        <v>72</v>
      </c>
      <c r="B80" s="42">
        <v>-395601.4</v>
      </c>
      <c r="C80" s="42"/>
      <c r="D80" s="42">
        <v>0</v>
      </c>
      <c r="E80" s="42"/>
      <c r="F80" s="42">
        <v>0</v>
      </c>
      <c r="G80" s="42"/>
      <c r="H80" s="42">
        <v>-395601.4</v>
      </c>
      <c r="I80" s="42"/>
      <c r="J80" s="42">
        <v>-62790.04</v>
      </c>
      <c r="K80" s="42"/>
      <c r="L80" s="42">
        <v>-332811.36</v>
      </c>
    </row>
    <row r="81" spans="1:12" ht="13.5" thickBot="1">
      <c r="A81" s="23" t="s">
        <v>73</v>
      </c>
      <c r="B81" s="44">
        <v>47595545.94537</v>
      </c>
      <c r="C81" s="42"/>
      <c r="D81" s="44">
        <v>0</v>
      </c>
      <c r="E81" s="42"/>
      <c r="F81" s="44">
        <v>1450999.92</v>
      </c>
      <c r="G81" s="42"/>
      <c r="H81" s="44">
        <v>49046545.865370005</v>
      </c>
      <c r="I81" s="42"/>
      <c r="J81" s="44">
        <v>17808307.695821695</v>
      </c>
      <c r="K81" s="42"/>
      <c r="L81" s="44">
        <v>31238238.16954831</v>
      </c>
    </row>
    <row r="82" spans="2:12" ht="13.5" thickTop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3" t="s">
        <v>74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6" ht="12.75">
      <c r="A84" s="23" t="s">
        <v>112</v>
      </c>
      <c r="B84" s="42">
        <v>7848451.397445002</v>
      </c>
      <c r="C84" s="42"/>
      <c r="D84" s="42">
        <v>0</v>
      </c>
      <c r="E84" s="42"/>
      <c r="F84" s="42">
        <v>0</v>
      </c>
      <c r="G84" s="42"/>
      <c r="H84" s="42">
        <v>7848451.397445002</v>
      </c>
      <c r="I84" s="42"/>
      <c r="J84" s="51">
        <v>1931136.7383548422</v>
      </c>
      <c r="K84" s="42"/>
      <c r="L84" s="42">
        <v>5917314.659090159</v>
      </c>
      <c r="P84" s="37"/>
    </row>
    <row r="85" spans="1:16" ht="12.75">
      <c r="A85" s="23" t="s">
        <v>75</v>
      </c>
      <c r="B85" s="42">
        <v>14521003.916848058</v>
      </c>
      <c r="C85" s="42"/>
      <c r="D85" s="42">
        <v>0</v>
      </c>
      <c r="E85" s="42"/>
      <c r="F85" s="42">
        <v>0</v>
      </c>
      <c r="G85" s="42"/>
      <c r="H85" s="42">
        <v>14521003.916848058</v>
      </c>
      <c r="I85" s="42"/>
      <c r="J85" s="51">
        <v>3526279.1390669905</v>
      </c>
      <c r="K85" s="42"/>
      <c r="L85" s="42">
        <v>10994724.777781067</v>
      </c>
      <c r="P85" s="37"/>
    </row>
    <row r="86" spans="1:18" ht="12.75">
      <c r="A86" s="23" t="s">
        <v>76</v>
      </c>
      <c r="B86" s="42">
        <v>4413962.9616</v>
      </c>
      <c r="C86" s="42"/>
      <c r="D86" s="42">
        <v>0</v>
      </c>
      <c r="E86" s="42"/>
      <c r="F86" s="42">
        <v>0</v>
      </c>
      <c r="G86" s="42"/>
      <c r="H86" s="42">
        <v>4413962.9616</v>
      </c>
      <c r="I86" s="42"/>
      <c r="J86" s="51">
        <v>1155385.7608471205</v>
      </c>
      <c r="K86" s="42"/>
      <c r="L86" s="42">
        <v>3258577.2007528795</v>
      </c>
      <c r="P86" s="37"/>
      <c r="R86" s="39">
        <v>3588636.7836306</v>
      </c>
    </row>
    <row r="87" spans="1:18" ht="12.75">
      <c r="A87" s="23" t="s">
        <v>77</v>
      </c>
      <c r="B87" s="42">
        <v>3771978.55</v>
      </c>
      <c r="C87" s="42"/>
      <c r="D87" s="42">
        <v>0</v>
      </c>
      <c r="E87" s="42"/>
      <c r="F87" s="42">
        <v>0</v>
      </c>
      <c r="G87" s="42"/>
      <c r="H87" s="42">
        <v>3771978.55</v>
      </c>
      <c r="I87" s="42"/>
      <c r="J87" s="51">
        <v>1019369.2819825448</v>
      </c>
      <c r="K87" s="42"/>
      <c r="L87" s="42">
        <v>2752609.268017454</v>
      </c>
      <c r="P87" s="37"/>
      <c r="R87" s="40"/>
    </row>
    <row r="88" spans="1:18" ht="12.75">
      <c r="A88" s="23" t="s">
        <v>78</v>
      </c>
      <c r="B88" s="45">
        <v>5611466.591934998</v>
      </c>
      <c r="C88" s="42"/>
      <c r="D88" s="45">
        <v>0</v>
      </c>
      <c r="E88" s="42"/>
      <c r="F88" s="45">
        <v>0</v>
      </c>
      <c r="G88" s="42"/>
      <c r="H88" s="45">
        <v>5611466.591934998</v>
      </c>
      <c r="I88" s="42"/>
      <c r="J88" s="45">
        <v>1415458.330098724</v>
      </c>
      <c r="K88" s="42"/>
      <c r="L88" s="45">
        <v>4196008.261836274</v>
      </c>
      <c r="R88" s="35">
        <v>3505880.73672252</v>
      </c>
    </row>
    <row r="89" spans="1:12" ht="12.75">
      <c r="A89" s="23" t="s">
        <v>79</v>
      </c>
      <c r="B89" s="42">
        <v>36166863.41782805</v>
      </c>
      <c r="C89" s="42"/>
      <c r="D89" s="42">
        <v>0</v>
      </c>
      <c r="E89" s="42"/>
      <c r="F89" s="42">
        <v>0</v>
      </c>
      <c r="G89" s="42"/>
      <c r="H89" s="51">
        <v>36166863.41782805</v>
      </c>
      <c r="I89" s="42"/>
      <c r="J89" s="42">
        <v>9047629.250350222</v>
      </c>
      <c r="K89" s="42"/>
      <c r="L89" s="42">
        <v>27119234.16747784</v>
      </c>
    </row>
    <row r="90" spans="2:12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3" t="s">
        <v>80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5" ht="12.75">
      <c r="A92" s="23" t="s">
        <v>81</v>
      </c>
      <c r="B92" s="42">
        <v>3199247.011639682</v>
      </c>
      <c r="C92" s="42"/>
      <c r="D92" s="42">
        <v>0</v>
      </c>
      <c r="E92" s="42"/>
      <c r="F92" s="42">
        <v>507849.97199999995</v>
      </c>
      <c r="G92" s="42"/>
      <c r="H92" s="42">
        <v>3707096.983639682</v>
      </c>
      <c r="I92" s="42"/>
      <c r="J92" s="42">
        <v>2856517.7363387435</v>
      </c>
      <c r="K92" s="42"/>
      <c r="L92" s="42">
        <v>850579.2473009387</v>
      </c>
      <c r="N92" s="37"/>
      <c r="O92" s="41"/>
    </row>
    <row r="93" spans="1:15" ht="12.75">
      <c r="A93" s="23" t="s">
        <v>82</v>
      </c>
      <c r="B93" s="51"/>
      <c r="C93" s="42"/>
      <c r="D93" s="42"/>
      <c r="E93" s="42"/>
      <c r="F93" s="42"/>
      <c r="G93" s="42"/>
      <c r="H93" s="42"/>
      <c r="I93" s="42"/>
      <c r="J93" s="42"/>
      <c r="K93" s="42"/>
      <c r="L93" s="43"/>
      <c r="N93" s="37"/>
      <c r="O93" s="41"/>
    </row>
    <row r="94" spans="1:12" ht="12.75">
      <c r="A94" s="23" t="s">
        <v>83</v>
      </c>
      <c r="B94" s="45">
        <v>771720.49</v>
      </c>
      <c r="C94" s="42"/>
      <c r="D94" s="45">
        <v>0</v>
      </c>
      <c r="E94" s="42"/>
      <c r="F94" s="45">
        <v>0</v>
      </c>
      <c r="G94" s="42"/>
      <c r="H94" s="45">
        <v>771720.49</v>
      </c>
      <c r="I94" s="42"/>
      <c r="J94" s="45">
        <v>236248.73062212986</v>
      </c>
      <c r="K94" s="42"/>
      <c r="L94" s="45">
        <v>535471.7593778701</v>
      </c>
    </row>
    <row r="95" spans="1:12" ht="12.75">
      <c r="A95" s="23" t="s">
        <v>84</v>
      </c>
      <c r="B95" s="42">
        <v>3970967.501639682</v>
      </c>
      <c r="C95" s="42"/>
      <c r="D95" s="42">
        <v>0</v>
      </c>
      <c r="E95" s="42"/>
      <c r="F95" s="42">
        <v>507849.97199999995</v>
      </c>
      <c r="G95" s="42"/>
      <c r="H95" s="42">
        <v>4478817.473639682</v>
      </c>
      <c r="I95" s="42"/>
      <c r="J95" s="42">
        <v>3092766.4669608735</v>
      </c>
      <c r="K95" s="42"/>
      <c r="L95" s="42">
        <v>1386051.006678809</v>
      </c>
    </row>
    <row r="96" spans="2:12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3" t="s">
        <v>85</v>
      </c>
      <c r="B97" s="45">
        <v>0</v>
      </c>
      <c r="C97" s="42"/>
      <c r="D97" s="45">
        <v>0</v>
      </c>
      <c r="E97" s="42"/>
      <c r="F97" s="45">
        <v>0</v>
      </c>
      <c r="G97" s="42"/>
      <c r="H97" s="45">
        <v>0</v>
      </c>
      <c r="I97" s="42"/>
      <c r="J97" s="45">
        <v>0</v>
      </c>
      <c r="K97" s="42"/>
      <c r="L97" s="45">
        <v>0</v>
      </c>
    </row>
    <row r="98" spans="2:12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3.5" thickBot="1">
      <c r="A99" s="23" t="s">
        <v>86</v>
      </c>
      <c r="B99" s="47">
        <v>7457715.0259022685</v>
      </c>
      <c r="C99" s="42"/>
      <c r="D99" s="47">
        <v>0</v>
      </c>
      <c r="E99" s="42"/>
      <c r="F99" s="47">
        <v>943149.948</v>
      </c>
      <c r="G99" s="42"/>
      <c r="H99" s="47">
        <v>8400864.973902268</v>
      </c>
      <c r="I99" s="42"/>
      <c r="J99" s="47">
        <v>5667911.9785106</v>
      </c>
      <c r="K99" s="42"/>
      <c r="L99" s="47">
        <v>2732952.9953916627</v>
      </c>
    </row>
    <row r="100" spans="2:12" ht="13.5" thickTop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3" t="s">
        <v>87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3" t="s">
        <v>88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2:12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3.5" thickBot="1">
      <c r="A104" s="23" t="s">
        <v>89</v>
      </c>
      <c r="B104" s="47">
        <v>7457715.0259022685</v>
      </c>
      <c r="C104" s="42"/>
      <c r="D104" s="47">
        <v>0</v>
      </c>
      <c r="E104" s="42"/>
      <c r="F104" s="47">
        <v>943149.948</v>
      </c>
      <c r="G104" s="42"/>
      <c r="H104" s="47">
        <v>8400864.973902268</v>
      </c>
      <c r="I104" s="42"/>
      <c r="J104" s="47">
        <v>5667911.9785106</v>
      </c>
      <c r="K104" s="42"/>
      <c r="L104" s="47">
        <v>2732952.9953916627</v>
      </c>
    </row>
    <row r="105" spans="2:12" ht="13.5" thickTop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3" t="s">
        <v>90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3" t="s">
        <v>91</v>
      </c>
      <c r="B107" s="42">
        <v>267622734.34000006</v>
      </c>
      <c r="C107" s="42"/>
      <c r="D107" s="42">
        <v>0</v>
      </c>
      <c r="E107" s="42"/>
      <c r="F107" s="42">
        <v>0</v>
      </c>
      <c r="G107" s="42"/>
      <c r="H107" s="42">
        <v>267622734.34000006</v>
      </c>
      <c r="I107" s="42"/>
      <c r="J107" s="42">
        <v>65161730.74158278</v>
      </c>
      <c r="K107" s="42"/>
      <c r="L107" s="42">
        <v>202461003.59841728</v>
      </c>
    </row>
    <row r="108" spans="1:12" ht="12.75">
      <c r="A108" s="23" t="s">
        <v>92</v>
      </c>
      <c r="B108" s="42">
        <v>0</v>
      </c>
      <c r="C108" s="42"/>
      <c r="D108" s="42">
        <v>0</v>
      </c>
      <c r="E108" s="42"/>
      <c r="F108" s="42">
        <v>0</v>
      </c>
      <c r="G108" s="42"/>
      <c r="H108" s="42">
        <v>0</v>
      </c>
      <c r="I108" s="42"/>
      <c r="J108" s="42">
        <v>0</v>
      </c>
      <c r="K108" s="42"/>
      <c r="L108" s="42">
        <v>0</v>
      </c>
    </row>
    <row r="109" spans="1:12" ht="12.75">
      <c r="A109" s="23" t="s">
        <v>93</v>
      </c>
      <c r="B109" s="42">
        <v>-7248491.182593912</v>
      </c>
      <c r="C109" s="42"/>
      <c r="D109" s="42">
        <v>0</v>
      </c>
      <c r="E109" s="42"/>
      <c r="F109" s="42">
        <v>0</v>
      </c>
      <c r="G109" s="42"/>
      <c r="H109" s="42">
        <v>-7248491.182593912</v>
      </c>
      <c r="I109" s="42"/>
      <c r="J109" s="42">
        <v>-1764888.2927967524</v>
      </c>
      <c r="K109" s="42"/>
      <c r="L109" s="42">
        <v>-5483602.8897971595</v>
      </c>
    </row>
    <row r="110" spans="1:12" ht="12.75">
      <c r="A110" s="23" t="s">
        <v>94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23" t="s">
        <v>95</v>
      </c>
      <c r="B111" s="42">
        <v>187094570.44</v>
      </c>
      <c r="C111" s="42"/>
      <c r="D111" s="42">
        <v>0</v>
      </c>
      <c r="E111" s="42"/>
      <c r="F111" s="42">
        <v>0</v>
      </c>
      <c r="G111" s="42"/>
      <c r="H111" s="42">
        <v>187094570.44</v>
      </c>
      <c r="I111" s="42"/>
      <c r="J111" s="42">
        <v>45925587.82489237</v>
      </c>
      <c r="K111" s="42"/>
      <c r="L111" s="42">
        <v>141168982.61510763</v>
      </c>
    </row>
    <row r="112" spans="1:12" ht="12.75">
      <c r="A112" s="23" t="s">
        <v>96</v>
      </c>
      <c r="B112" s="42">
        <v>0</v>
      </c>
      <c r="C112" s="42"/>
      <c r="D112" s="42">
        <v>0</v>
      </c>
      <c r="E112" s="42"/>
      <c r="F112" s="42">
        <v>0</v>
      </c>
      <c r="G112" s="42"/>
      <c r="H112" s="42">
        <v>0</v>
      </c>
      <c r="I112" s="42"/>
      <c r="J112" s="42">
        <v>0</v>
      </c>
      <c r="K112" s="42"/>
      <c r="L112" s="42">
        <v>0</v>
      </c>
    </row>
    <row r="113" spans="1:12" ht="12.75">
      <c r="A113" s="23" t="s">
        <v>97</v>
      </c>
      <c r="B113" s="42">
        <v>6232355.273995025</v>
      </c>
      <c r="C113" s="42"/>
      <c r="D113" s="42">
        <v>0</v>
      </c>
      <c r="E113" s="42"/>
      <c r="F113" s="42">
        <v>0</v>
      </c>
      <c r="G113" s="42"/>
      <c r="H113" s="42">
        <v>6232355.273995025</v>
      </c>
      <c r="I113" s="42"/>
      <c r="J113" s="42">
        <v>1517360.4391067512</v>
      </c>
      <c r="K113" s="42"/>
      <c r="L113" s="42">
        <v>4714994.834888274</v>
      </c>
    </row>
    <row r="114" spans="1:12" ht="12.75">
      <c r="A114" s="34" t="s">
        <v>108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3" t="s">
        <v>98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3" t="s">
        <v>99</v>
      </c>
      <c r="B116" s="42">
        <v>0</v>
      </c>
      <c r="C116" s="42"/>
      <c r="D116" s="42">
        <v>1378655.082201684</v>
      </c>
      <c r="E116" s="42"/>
      <c r="F116" s="42">
        <v>0</v>
      </c>
      <c r="G116" s="42"/>
      <c r="H116" s="42">
        <v>1378655.082201684</v>
      </c>
      <c r="I116" s="42"/>
      <c r="J116" s="48">
        <v>335679.81985345704</v>
      </c>
      <c r="K116" s="42"/>
      <c r="L116" s="42">
        <v>1042975.2623482269</v>
      </c>
    </row>
    <row r="117" spans="1:12" ht="13.5" thickBot="1">
      <c r="A117" s="23" t="s">
        <v>100</v>
      </c>
      <c r="B117" s="44">
        <v>67047317.44341113</v>
      </c>
      <c r="C117" s="42"/>
      <c r="D117" s="44">
        <v>-1378655.082201684</v>
      </c>
      <c r="E117" s="42"/>
      <c r="F117" s="44">
        <v>0</v>
      </c>
      <c r="G117" s="42"/>
      <c r="H117" s="44">
        <v>65668662.361209445</v>
      </c>
      <c r="I117" s="42"/>
      <c r="J117" s="44">
        <v>15618214.364933448</v>
      </c>
      <c r="K117" s="42"/>
      <c r="L117" s="44">
        <v>50050447.996276006</v>
      </c>
    </row>
    <row r="118" spans="3:11" ht="13.5" thickTop="1">
      <c r="C118" s="23"/>
      <c r="E118" s="23"/>
      <c r="G118" s="23"/>
      <c r="I118" s="23"/>
      <c r="K118" s="23"/>
    </row>
    <row r="119" spans="1:12" ht="12.75">
      <c r="A119" s="23" t="s">
        <v>101</v>
      </c>
      <c r="B119" s="49">
        <v>0.11123062503129501</v>
      </c>
      <c r="C119" s="50"/>
      <c r="D119" s="49"/>
      <c r="E119" s="50"/>
      <c r="F119" s="49"/>
      <c r="G119" s="50"/>
      <c r="H119" s="49">
        <v>0.1279280660186657</v>
      </c>
      <c r="I119" s="50"/>
      <c r="J119" s="49">
        <v>0.3629039687940505</v>
      </c>
      <c r="K119" s="50"/>
      <c r="L119" s="49">
        <v>0.054603966693664914</v>
      </c>
    </row>
    <row r="120" spans="1:11" ht="12.75">
      <c r="A120" s="23" t="s">
        <v>102</v>
      </c>
      <c r="C120" s="23"/>
      <c r="E120" s="23"/>
      <c r="G120" s="23"/>
      <c r="I120" s="23"/>
      <c r="K120" s="23"/>
    </row>
    <row r="121" spans="1:11" ht="12.75">
      <c r="A121" s="23" t="s">
        <v>103</v>
      </c>
      <c r="C121" s="23"/>
      <c r="E121" s="23"/>
      <c r="G121" s="23"/>
      <c r="I121" s="23"/>
      <c r="K121" s="23"/>
    </row>
    <row r="122" spans="3:11" ht="12.75">
      <c r="C122" s="23"/>
      <c r="E122" s="23"/>
      <c r="G122" s="23"/>
      <c r="H122" s="26"/>
      <c r="I122" s="23"/>
      <c r="K122" s="23"/>
    </row>
    <row r="123" spans="1:12" ht="12.75">
      <c r="A123" s="23" t="s">
        <v>109</v>
      </c>
      <c r="B123" s="26"/>
      <c r="D123" s="26"/>
      <c r="F123" s="26"/>
      <c r="H123" s="26"/>
      <c r="J123" s="26"/>
      <c r="L123" s="26"/>
    </row>
    <row r="124" spans="1:12" ht="12.75">
      <c r="A124" s="23" t="s">
        <v>110</v>
      </c>
      <c r="B124" s="26"/>
      <c r="C124" s="23"/>
      <c r="D124" s="26"/>
      <c r="E124" s="23"/>
      <c r="F124" s="26"/>
      <c r="G124" s="23"/>
      <c r="H124" s="26"/>
      <c r="I124" s="23"/>
      <c r="J124" s="26"/>
      <c r="K124" s="23"/>
      <c r="L124" s="26"/>
    </row>
    <row r="125" spans="1:12" ht="12.75">
      <c r="A125" s="23" t="s">
        <v>111</v>
      </c>
      <c r="B125" s="26"/>
      <c r="C125" s="23"/>
      <c r="D125" s="26"/>
      <c r="E125" s="23"/>
      <c r="F125" s="26"/>
      <c r="G125" s="23"/>
      <c r="H125" s="26"/>
      <c r="I125" s="23"/>
      <c r="J125" s="26"/>
      <c r="K125" s="23"/>
      <c r="L125" s="26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25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40.7109375" style="23" customWidth="1"/>
    <col min="2" max="2" width="16.28125" style="23" customWidth="1"/>
    <col min="3" max="3" width="2.7109375" style="35" customWidth="1"/>
    <col min="4" max="4" width="16.28125" style="23" customWidth="1"/>
    <col min="5" max="5" width="2.7109375" style="35" customWidth="1"/>
    <col min="6" max="6" width="16.28125" style="23" customWidth="1"/>
    <col min="7" max="7" width="2.7109375" style="35" customWidth="1"/>
    <col min="8" max="8" width="16.28125" style="23" customWidth="1"/>
    <col min="9" max="9" width="2.7109375" style="35" customWidth="1"/>
    <col min="10" max="10" width="16.28125" style="23" customWidth="1"/>
    <col min="11" max="11" width="2.7109375" style="35" customWidth="1"/>
    <col min="12" max="12" width="16.28125" style="23" customWidth="1"/>
    <col min="13" max="13" width="2.7109375" style="35" customWidth="1"/>
    <col min="14" max="14" width="15.57421875" style="35" customWidth="1"/>
    <col min="15" max="15" width="9.140625" style="35" customWidth="1"/>
    <col min="16" max="16" width="13.140625" style="35" bestFit="1" customWidth="1"/>
    <col min="17" max="17" width="11.57421875" style="35" bestFit="1" customWidth="1"/>
    <col min="18" max="18" width="13.140625" style="35" bestFit="1" customWidth="1"/>
    <col min="19" max="19" width="11.57421875" style="35" bestFit="1" customWidth="1"/>
    <col min="20" max="16384" width="9.140625" style="35" customWidth="1"/>
  </cols>
  <sheetData>
    <row r="2" spans="1:11" ht="12.75">
      <c r="A2" s="23" t="s">
        <v>55</v>
      </c>
      <c r="C2" s="23"/>
      <c r="E2" s="23"/>
      <c r="G2" s="23"/>
      <c r="I2" s="23"/>
      <c r="K2" s="23"/>
    </row>
    <row r="3" spans="1:11" ht="12.75">
      <c r="A3" s="24"/>
      <c r="C3" s="23"/>
      <c r="E3" s="23"/>
      <c r="F3" s="25" t="s">
        <v>54</v>
      </c>
      <c r="G3" s="23"/>
      <c r="I3" s="23"/>
      <c r="K3" s="23"/>
    </row>
    <row r="4" spans="1:12" ht="12.75">
      <c r="A4" s="23" t="s">
        <v>56</v>
      </c>
      <c r="B4" s="26"/>
      <c r="C4" s="23"/>
      <c r="D4" s="26"/>
      <c r="E4" s="23"/>
      <c r="F4" s="26"/>
      <c r="G4" s="23"/>
      <c r="H4" s="26"/>
      <c r="I4" s="23"/>
      <c r="J4" s="26"/>
      <c r="K4" s="23"/>
      <c r="L4" s="26"/>
    </row>
    <row r="5" spans="1:12" ht="12.75">
      <c r="A5" s="24" t="s">
        <v>57</v>
      </c>
      <c r="B5" s="26"/>
      <c r="C5" s="23"/>
      <c r="D5" s="26"/>
      <c r="E5" s="23"/>
      <c r="F5" s="26"/>
      <c r="G5" s="23"/>
      <c r="H5" s="26"/>
      <c r="I5" s="23"/>
      <c r="J5" s="26"/>
      <c r="K5" s="23"/>
      <c r="L5" s="26"/>
    </row>
    <row r="6" spans="1:12" ht="12.75">
      <c r="A6" s="23" t="s">
        <v>114</v>
      </c>
      <c r="B6" s="26"/>
      <c r="C6" s="23"/>
      <c r="D6" s="26"/>
      <c r="E6" s="23"/>
      <c r="F6" s="26"/>
      <c r="G6" s="23"/>
      <c r="H6" s="26"/>
      <c r="I6" s="23"/>
      <c r="J6" s="26"/>
      <c r="K6" s="23"/>
      <c r="L6" s="26"/>
    </row>
    <row r="7" spans="1:12" ht="12.75">
      <c r="A7" s="24"/>
      <c r="B7" s="27" t="s">
        <v>58</v>
      </c>
      <c r="C7" s="27"/>
      <c r="D7" s="27" t="s">
        <v>59</v>
      </c>
      <c r="E7" s="27"/>
      <c r="F7" s="27" t="s">
        <v>60</v>
      </c>
      <c r="G7" s="27"/>
      <c r="H7" s="27" t="s">
        <v>61</v>
      </c>
      <c r="I7" s="27"/>
      <c r="J7" s="27" t="s">
        <v>62</v>
      </c>
      <c r="K7" s="27"/>
      <c r="L7" s="27" t="s">
        <v>63</v>
      </c>
    </row>
    <row r="8" spans="1:12" ht="12.75">
      <c r="A8" s="24"/>
      <c r="B8" s="28" t="s">
        <v>64</v>
      </c>
      <c r="C8" s="28"/>
      <c r="D8" s="28"/>
      <c r="E8" s="28"/>
      <c r="F8" s="28"/>
      <c r="G8" s="28"/>
      <c r="H8" s="28"/>
      <c r="I8" s="28"/>
      <c r="J8" s="28" t="s">
        <v>65</v>
      </c>
      <c r="K8" s="28"/>
      <c r="L8" s="28" t="s">
        <v>65</v>
      </c>
    </row>
    <row r="9" spans="1:12" ht="12.75">
      <c r="A9" s="24"/>
      <c r="B9" s="36"/>
      <c r="C9" s="23"/>
      <c r="D9" s="36"/>
      <c r="E9" s="23"/>
      <c r="F9" s="36"/>
      <c r="G9" s="23"/>
      <c r="H9" s="36"/>
      <c r="I9" s="23"/>
      <c r="J9" s="36"/>
      <c r="K9" s="23"/>
      <c r="L9" s="36"/>
    </row>
    <row r="10" spans="1:11" ht="12.75">
      <c r="A10" s="24" t="s">
        <v>66</v>
      </c>
      <c r="C10" s="23"/>
      <c r="E10" s="23"/>
      <c r="G10" s="23"/>
      <c r="I10" s="23"/>
      <c r="K10" s="23"/>
    </row>
    <row r="11" spans="1:12" ht="12.75">
      <c r="A11" s="24" t="s">
        <v>67</v>
      </c>
      <c r="B11" s="42">
        <v>0</v>
      </c>
      <c r="C11" s="42"/>
      <c r="D11" s="42">
        <v>0</v>
      </c>
      <c r="E11" s="42"/>
      <c r="F11" s="42">
        <v>0</v>
      </c>
      <c r="G11" s="42"/>
      <c r="H11" s="42">
        <v>0</v>
      </c>
      <c r="I11" s="42"/>
      <c r="J11" s="42">
        <v>0</v>
      </c>
      <c r="K11" s="42"/>
      <c r="L11" s="43">
        <v>0</v>
      </c>
    </row>
    <row r="12" spans="1:12" ht="12.75">
      <c r="A12" s="24" t="s">
        <v>68</v>
      </c>
      <c r="B12" s="42">
        <v>1615722.629322</v>
      </c>
      <c r="C12" s="42"/>
      <c r="D12" s="42">
        <v>0</v>
      </c>
      <c r="E12" s="42"/>
      <c r="F12" s="42">
        <v>0</v>
      </c>
      <c r="G12" s="42"/>
      <c r="H12" s="42">
        <v>1615722.629322</v>
      </c>
      <c r="I12" s="42"/>
      <c r="J12" s="42">
        <v>0</v>
      </c>
      <c r="K12" s="42"/>
      <c r="L12" s="42">
        <v>1615722.629322</v>
      </c>
    </row>
    <row r="13" spans="1:12" ht="12.75">
      <c r="A13" s="24" t="s">
        <v>69</v>
      </c>
      <c r="B13" s="42">
        <v>2068279.680048</v>
      </c>
      <c r="C13" s="42"/>
      <c r="D13" s="42">
        <v>0</v>
      </c>
      <c r="E13" s="42"/>
      <c r="F13" s="42">
        <v>0</v>
      </c>
      <c r="G13" s="42"/>
      <c r="H13" s="42">
        <v>2068279.680048</v>
      </c>
      <c r="I13" s="42"/>
      <c r="J13" s="42">
        <v>1433361.6306105</v>
      </c>
      <c r="K13" s="42"/>
      <c r="L13" s="42">
        <v>634918.0494375</v>
      </c>
    </row>
    <row r="14" spans="1:12" ht="12.75">
      <c r="A14" s="24" t="s">
        <v>70</v>
      </c>
      <c r="B14" s="42">
        <v>22868.03</v>
      </c>
      <c r="C14" s="42"/>
      <c r="D14" s="42">
        <v>0</v>
      </c>
      <c r="E14" s="42"/>
      <c r="F14" s="42">
        <v>0</v>
      </c>
      <c r="G14" s="42"/>
      <c r="H14" s="42">
        <v>22868.03</v>
      </c>
      <c r="I14" s="42"/>
      <c r="J14" s="42">
        <v>1122.78</v>
      </c>
      <c r="K14" s="42"/>
      <c r="L14" s="42">
        <v>21745.25</v>
      </c>
    </row>
    <row r="15" spans="1:12" ht="12.75">
      <c r="A15" s="24" t="s">
        <v>71</v>
      </c>
      <c r="B15" s="42">
        <v>147303.602162</v>
      </c>
      <c r="C15" s="42"/>
      <c r="D15" s="42">
        <v>0</v>
      </c>
      <c r="E15" s="42"/>
      <c r="F15" s="42">
        <v>120916.66</v>
      </c>
      <c r="G15" s="42"/>
      <c r="H15" s="42">
        <v>268220.262162</v>
      </c>
      <c r="I15" s="42"/>
      <c r="J15" s="42">
        <v>74419.71499199996</v>
      </c>
      <c r="K15" s="42"/>
      <c r="L15" s="42">
        <v>193800.54717000003</v>
      </c>
    </row>
    <row r="16" spans="1:12" ht="12.75">
      <c r="A16" s="24" t="s">
        <v>72</v>
      </c>
      <c r="B16" s="42">
        <v>-7175.33</v>
      </c>
      <c r="C16" s="42"/>
      <c r="D16" s="42">
        <v>0</v>
      </c>
      <c r="E16" s="42"/>
      <c r="F16" s="42">
        <v>0</v>
      </c>
      <c r="G16" s="42"/>
      <c r="H16" s="42">
        <v>-7175.33</v>
      </c>
      <c r="I16" s="42"/>
      <c r="J16" s="42">
        <v>2816.1</v>
      </c>
      <c r="K16" s="42"/>
      <c r="L16" s="42">
        <v>-9991.43</v>
      </c>
    </row>
    <row r="17" spans="1:12" ht="13.5" thickBot="1">
      <c r="A17" s="23" t="s">
        <v>73</v>
      </c>
      <c r="B17" s="44">
        <v>3846998.6115319994</v>
      </c>
      <c r="C17" s="42"/>
      <c r="D17" s="44">
        <v>0</v>
      </c>
      <c r="E17" s="42"/>
      <c r="F17" s="44">
        <v>120916.66</v>
      </c>
      <c r="G17" s="42"/>
      <c r="H17" s="44">
        <v>3967915.2715319996</v>
      </c>
      <c r="I17" s="42"/>
      <c r="J17" s="44">
        <v>1511720.2256025001</v>
      </c>
      <c r="K17" s="42"/>
      <c r="L17" s="44">
        <v>2456195.0459295</v>
      </c>
    </row>
    <row r="18" spans="1:12" ht="13.5" thickTop="1">
      <c r="A18" s="2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3" t="s">
        <v>74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3" t="s">
        <v>112</v>
      </c>
      <c r="B20" s="42">
        <v>688967.826987</v>
      </c>
      <c r="C20" s="42"/>
      <c r="D20" s="42">
        <v>0</v>
      </c>
      <c r="E20" s="42"/>
      <c r="F20" s="42">
        <v>0</v>
      </c>
      <c r="G20" s="42"/>
      <c r="H20" s="42">
        <v>688967.826987</v>
      </c>
      <c r="I20" s="42"/>
      <c r="J20" s="42">
        <v>169522.75230655423</v>
      </c>
      <c r="K20" s="42"/>
      <c r="L20" s="42">
        <v>519445.0746804457</v>
      </c>
    </row>
    <row r="21" spans="1:12" ht="12.75">
      <c r="A21" s="23" t="s">
        <v>75</v>
      </c>
      <c r="B21" s="42">
        <v>1182060.29</v>
      </c>
      <c r="C21" s="42"/>
      <c r="D21" s="42">
        <v>0</v>
      </c>
      <c r="E21" s="42"/>
      <c r="F21" s="42">
        <v>0</v>
      </c>
      <c r="G21" s="42"/>
      <c r="H21" s="42">
        <v>1182060.29</v>
      </c>
      <c r="I21" s="42"/>
      <c r="J21" s="42">
        <v>287051.40261757106</v>
      </c>
      <c r="K21" s="42"/>
      <c r="L21" s="42">
        <v>895008.887382429</v>
      </c>
    </row>
    <row r="22" spans="1:12" ht="12.75">
      <c r="A22" s="23" t="s">
        <v>76</v>
      </c>
      <c r="B22" s="42">
        <v>401202.08095557214</v>
      </c>
      <c r="C22" s="42"/>
      <c r="D22" s="42">
        <v>0</v>
      </c>
      <c r="E22" s="42"/>
      <c r="F22" s="42">
        <v>0</v>
      </c>
      <c r="G22" s="42"/>
      <c r="H22" s="42">
        <v>401202.08095557214</v>
      </c>
      <c r="I22" s="42"/>
      <c r="J22" s="42">
        <v>105519.41336171143</v>
      </c>
      <c r="K22" s="42"/>
      <c r="L22" s="42">
        <v>295682.6675938607</v>
      </c>
    </row>
    <row r="23" spans="1:12" ht="12.75">
      <c r="A23" s="26" t="s">
        <v>77</v>
      </c>
      <c r="B23" s="42">
        <v>284681.61</v>
      </c>
      <c r="C23" s="42"/>
      <c r="D23" s="42">
        <v>0</v>
      </c>
      <c r="E23" s="42"/>
      <c r="F23" s="42">
        <v>0</v>
      </c>
      <c r="G23" s="42"/>
      <c r="H23" s="42">
        <v>284681.61</v>
      </c>
      <c r="I23" s="42"/>
      <c r="J23" s="42">
        <v>76934.60727111899</v>
      </c>
      <c r="K23" s="42"/>
      <c r="L23" s="42">
        <v>207747.002728881</v>
      </c>
    </row>
    <row r="24" spans="1:12" ht="12.75">
      <c r="A24" s="26" t="s">
        <v>78</v>
      </c>
      <c r="B24" s="42">
        <v>418865.74733125017</v>
      </c>
      <c r="C24" s="42"/>
      <c r="D24" s="42">
        <v>0</v>
      </c>
      <c r="E24" s="42"/>
      <c r="F24" s="42">
        <v>0</v>
      </c>
      <c r="G24" s="42"/>
      <c r="H24" s="42">
        <v>418865.74733125017</v>
      </c>
      <c r="I24" s="42"/>
      <c r="J24" s="45">
        <v>105656.33806056407</v>
      </c>
      <c r="K24" s="42"/>
      <c r="L24" s="42">
        <v>313209.4092706861</v>
      </c>
    </row>
    <row r="25" spans="1:12" ht="12.75">
      <c r="A25" s="23" t="s">
        <v>79</v>
      </c>
      <c r="B25" s="46">
        <v>2975777.555273822</v>
      </c>
      <c r="C25" s="42"/>
      <c r="D25" s="46">
        <v>0</v>
      </c>
      <c r="E25" s="42"/>
      <c r="F25" s="46">
        <v>0</v>
      </c>
      <c r="G25" s="42"/>
      <c r="H25" s="46">
        <v>2975777.555273822</v>
      </c>
      <c r="I25" s="42"/>
      <c r="J25" s="46">
        <v>744684.5136175198</v>
      </c>
      <c r="K25" s="42"/>
      <c r="L25" s="46">
        <v>2231093.0416563028</v>
      </c>
    </row>
    <row r="26" spans="1:12" ht="12.75">
      <c r="A26" s="2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3" t="s">
        <v>80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9" ht="12.75">
      <c r="A28" s="23" t="s">
        <v>81</v>
      </c>
      <c r="B28" s="42">
        <v>217091.9751903621</v>
      </c>
      <c r="C28" s="42"/>
      <c r="D28" s="42">
        <v>0</v>
      </c>
      <c r="E28" s="42"/>
      <c r="F28" s="42">
        <v>42320.831</v>
      </c>
      <c r="G28" s="42"/>
      <c r="H28" s="42">
        <v>259412.8061903621</v>
      </c>
      <c r="I28" s="42"/>
      <c r="J28" s="42">
        <v>244222.2419066524</v>
      </c>
      <c r="K28" s="42"/>
      <c r="L28" s="42">
        <v>15190.564283709724</v>
      </c>
      <c r="N28" s="37"/>
      <c r="P28" s="37"/>
      <c r="Q28" s="37"/>
      <c r="R28" s="37"/>
      <c r="S28" s="37"/>
    </row>
    <row r="29" spans="1:12" ht="12.75">
      <c r="A29" s="23" t="s">
        <v>82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12.75">
      <c r="A30" s="23" t="s">
        <v>83</v>
      </c>
      <c r="B30" s="45">
        <v>137587.44</v>
      </c>
      <c r="C30" s="42"/>
      <c r="D30" s="45">
        <v>0</v>
      </c>
      <c r="E30" s="42"/>
      <c r="F30" s="45">
        <v>0</v>
      </c>
      <c r="G30" s="42"/>
      <c r="H30" s="45">
        <v>137587.44</v>
      </c>
      <c r="I30" s="42"/>
      <c r="J30" s="45">
        <v>42119.9883516744</v>
      </c>
      <c r="K30" s="42"/>
      <c r="L30" s="45">
        <v>95467.4516483256</v>
      </c>
    </row>
    <row r="31" spans="1:12" ht="12.75">
      <c r="A31" s="23" t="s">
        <v>84</v>
      </c>
      <c r="B31" s="42">
        <v>354679.41519036214</v>
      </c>
      <c r="C31" s="42"/>
      <c r="D31" s="42">
        <v>0</v>
      </c>
      <c r="E31" s="42"/>
      <c r="F31" s="42">
        <v>42320.831</v>
      </c>
      <c r="G31" s="42"/>
      <c r="H31" s="42">
        <v>397000.24619036214</v>
      </c>
      <c r="I31" s="42"/>
      <c r="J31" s="42">
        <v>286342.2302583268</v>
      </c>
      <c r="K31" s="42"/>
      <c r="L31" s="42">
        <v>110658.01593203534</v>
      </c>
    </row>
    <row r="32" spans="2:1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3" t="s">
        <v>85</v>
      </c>
      <c r="B33" s="45">
        <v>0</v>
      </c>
      <c r="C33" s="42"/>
      <c r="D33" s="45">
        <v>0</v>
      </c>
      <c r="E33" s="42"/>
      <c r="F33" s="45">
        <v>0</v>
      </c>
      <c r="G33" s="42"/>
      <c r="H33" s="45">
        <v>0</v>
      </c>
      <c r="I33" s="42"/>
      <c r="J33" s="45">
        <v>0</v>
      </c>
      <c r="K33" s="42"/>
      <c r="L33" s="45">
        <v>0</v>
      </c>
    </row>
    <row r="34" spans="2:12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3.5" thickBot="1">
      <c r="A35" s="23" t="s">
        <v>86</v>
      </c>
      <c r="B35" s="47">
        <v>516541.64106781525</v>
      </c>
      <c r="C35" s="42"/>
      <c r="D35" s="47">
        <v>0</v>
      </c>
      <c r="E35" s="42"/>
      <c r="F35" s="47">
        <v>78595.829</v>
      </c>
      <c r="G35" s="42"/>
      <c r="H35" s="47">
        <v>595137.4700678154</v>
      </c>
      <c r="I35" s="42"/>
      <c r="J35" s="47">
        <v>480693.4817266536</v>
      </c>
      <c r="K35" s="42"/>
      <c r="L35" s="47">
        <v>114443.9883411618</v>
      </c>
    </row>
    <row r="36" spans="2:12" ht="13.5" thickTop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3" t="s">
        <v>87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3" t="s">
        <v>88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3.5" thickBot="1">
      <c r="A40" s="23" t="s">
        <v>89</v>
      </c>
      <c r="B40" s="47">
        <v>516541.64106781525</v>
      </c>
      <c r="C40" s="42"/>
      <c r="D40" s="47">
        <v>0</v>
      </c>
      <c r="E40" s="42"/>
      <c r="F40" s="47">
        <v>78595.829</v>
      </c>
      <c r="G40" s="42"/>
      <c r="H40" s="47">
        <v>595137.4700678154</v>
      </c>
      <c r="I40" s="42"/>
      <c r="J40" s="47">
        <v>480693.4817266536</v>
      </c>
      <c r="K40" s="42"/>
      <c r="L40" s="47">
        <v>114443.9883411618</v>
      </c>
    </row>
    <row r="41" spans="2:12" ht="13.5" thickTop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3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3" t="s">
        <v>91</v>
      </c>
      <c r="B43" s="42">
        <v>267768501.99</v>
      </c>
      <c r="C43" s="42"/>
      <c r="D43" s="42">
        <v>0</v>
      </c>
      <c r="E43" s="42"/>
      <c r="F43" s="42">
        <v>0</v>
      </c>
      <c r="G43" s="42"/>
      <c r="H43" s="42">
        <v>267768501.99</v>
      </c>
      <c r="I43" s="42"/>
      <c r="J43" s="42">
        <v>65197222.76502225</v>
      </c>
      <c r="K43" s="42"/>
      <c r="L43" s="42">
        <v>202571279.22497776</v>
      </c>
    </row>
    <row r="44" spans="1:12" ht="12.75">
      <c r="A44" s="23" t="s">
        <v>92</v>
      </c>
      <c r="B44" s="42">
        <v>0</v>
      </c>
      <c r="C44" s="42"/>
      <c r="D44" s="42">
        <v>0</v>
      </c>
      <c r="E44" s="42"/>
      <c r="F44" s="42">
        <v>0</v>
      </c>
      <c r="G44" s="42"/>
      <c r="H44" s="42">
        <v>0</v>
      </c>
      <c r="I44" s="42"/>
      <c r="J44" s="42">
        <v>0</v>
      </c>
      <c r="K44" s="42"/>
      <c r="L44" s="42">
        <v>0</v>
      </c>
    </row>
    <row r="45" spans="1:12" ht="12.75">
      <c r="A45" s="23" t="s">
        <v>93</v>
      </c>
      <c r="B45" s="42">
        <v>-7243502.101620455</v>
      </c>
      <c r="C45" s="42"/>
      <c r="D45" s="42">
        <v>0</v>
      </c>
      <c r="E45" s="42"/>
      <c r="F45" s="42">
        <v>0</v>
      </c>
      <c r="G45" s="42"/>
      <c r="H45" s="42">
        <v>-7243502.101620455</v>
      </c>
      <c r="I45" s="42"/>
      <c r="J45" s="42">
        <v>-1763673.5336999884</v>
      </c>
      <c r="K45" s="42"/>
      <c r="L45" s="42">
        <v>-5479828.567920467</v>
      </c>
    </row>
    <row r="46" spans="1:12" ht="12.75">
      <c r="A46" s="23" t="s">
        <v>94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23" t="s">
        <v>95</v>
      </c>
      <c r="B47" s="42">
        <v>188147229.78</v>
      </c>
      <c r="C47" s="42"/>
      <c r="D47" s="42">
        <v>0</v>
      </c>
      <c r="E47" s="42"/>
      <c r="F47" s="42">
        <v>0</v>
      </c>
      <c r="G47" s="42"/>
      <c r="H47" s="42">
        <v>188147229.78</v>
      </c>
      <c r="I47" s="42"/>
      <c r="J47" s="42">
        <v>46183981.20774239</v>
      </c>
      <c r="K47" s="42"/>
      <c r="L47" s="42">
        <v>141963248.5722576</v>
      </c>
    </row>
    <row r="48" spans="1:12" ht="12.75">
      <c r="A48" s="23" t="s">
        <v>96</v>
      </c>
      <c r="B48" s="42">
        <v>0</v>
      </c>
      <c r="C48" s="42"/>
      <c r="D48" s="42">
        <v>0</v>
      </c>
      <c r="E48" s="42"/>
      <c r="F48" s="42">
        <v>0</v>
      </c>
      <c r="G48" s="42"/>
      <c r="H48" s="42">
        <v>0</v>
      </c>
      <c r="I48" s="42"/>
      <c r="J48" s="42">
        <v>0</v>
      </c>
      <c r="K48" s="42"/>
      <c r="L48" s="42">
        <v>0</v>
      </c>
    </row>
    <row r="49" spans="1:12" ht="12.75">
      <c r="A49" s="23" t="s">
        <v>97</v>
      </c>
      <c r="B49" s="42">
        <v>6115212.600583823</v>
      </c>
      <c r="C49" s="42"/>
      <c r="D49" s="42">
        <v>0</v>
      </c>
      <c r="E49" s="42"/>
      <c r="F49" s="42">
        <v>0</v>
      </c>
      <c r="G49" s="42"/>
      <c r="H49" s="42">
        <v>6115212.600583823</v>
      </c>
      <c r="I49" s="42"/>
      <c r="J49" s="42">
        <v>1488840.2969532665</v>
      </c>
      <c r="K49" s="42"/>
      <c r="L49" s="42">
        <v>4626372.303630557</v>
      </c>
    </row>
    <row r="50" spans="2:12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3" t="s">
        <v>98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3" t="s">
        <v>99</v>
      </c>
      <c r="B52" s="42">
        <v>0</v>
      </c>
      <c r="C52" s="42"/>
      <c r="D52" s="42">
        <v>1375446.6018992625</v>
      </c>
      <c r="E52" s="42"/>
      <c r="F52" s="42">
        <v>0</v>
      </c>
      <c r="G52" s="42"/>
      <c r="H52" s="42">
        <v>1375446.6018992625</v>
      </c>
      <c r="I52" s="42"/>
      <c r="J52" s="48">
        <v>334898.6077114033</v>
      </c>
      <c r="K52" s="42"/>
      <c r="L52" s="42">
        <v>1040547.9941878592</v>
      </c>
    </row>
    <row r="53" spans="1:12" ht="13.5" thickBot="1">
      <c r="A53" s="23" t="s">
        <v>100</v>
      </c>
      <c r="B53" s="44">
        <v>66262557.50779572</v>
      </c>
      <c r="C53" s="42"/>
      <c r="D53" s="44">
        <v>-1375446.6018992625</v>
      </c>
      <c r="E53" s="42"/>
      <c r="F53" s="44">
        <v>0</v>
      </c>
      <c r="G53" s="42"/>
      <c r="H53" s="44">
        <v>64887110.905896455</v>
      </c>
      <c r="I53" s="42"/>
      <c r="J53" s="44">
        <v>15425829.118915197</v>
      </c>
      <c r="K53" s="42"/>
      <c r="L53" s="44">
        <v>49461281.786981255</v>
      </c>
    </row>
    <row r="54" spans="2:12" ht="13.5" thickTop="1">
      <c r="B54" s="26"/>
      <c r="C54" s="23"/>
      <c r="D54" s="26"/>
      <c r="E54" s="23"/>
      <c r="F54" s="26"/>
      <c r="G54" s="23"/>
      <c r="H54" s="26"/>
      <c r="I54" s="23"/>
      <c r="J54" s="26"/>
      <c r="K54" s="23"/>
      <c r="L54" s="26"/>
    </row>
    <row r="55" spans="1:12" ht="12.75">
      <c r="A55" s="23" t="s">
        <v>101</v>
      </c>
      <c r="B55" s="49">
        <v>0.09354452840255277</v>
      </c>
      <c r="C55" s="50"/>
      <c r="D55" s="49"/>
      <c r="E55" s="50"/>
      <c r="F55" s="49"/>
      <c r="G55" s="50"/>
      <c r="H55" s="49">
        <v>0.11006268488623377</v>
      </c>
      <c r="I55" s="50"/>
      <c r="J55" s="49">
        <v>0.37393917281546374</v>
      </c>
      <c r="K55" s="50"/>
      <c r="L55" s="49">
        <v>0.02776571513064622</v>
      </c>
    </row>
    <row r="56" spans="1:12" ht="12.75">
      <c r="A56" s="23" t="s">
        <v>102</v>
      </c>
      <c r="B56" s="26"/>
      <c r="C56" s="23"/>
      <c r="D56" s="26"/>
      <c r="E56" s="23"/>
      <c r="F56" s="26"/>
      <c r="G56" s="23"/>
      <c r="H56" s="26"/>
      <c r="I56" s="23"/>
      <c r="J56" s="26"/>
      <c r="K56" s="23"/>
      <c r="L56" s="26"/>
    </row>
    <row r="57" spans="1:12" ht="12.75">
      <c r="A57" s="23" t="s">
        <v>103</v>
      </c>
      <c r="B57" s="26"/>
      <c r="C57" s="23"/>
      <c r="D57" s="26"/>
      <c r="E57" s="23"/>
      <c r="F57" s="26"/>
      <c r="G57" s="23"/>
      <c r="H57" s="26"/>
      <c r="I57" s="23"/>
      <c r="J57" s="26"/>
      <c r="K57" s="23"/>
      <c r="L57" s="26"/>
    </row>
    <row r="58" spans="2:12" ht="12.75">
      <c r="B58" s="26"/>
      <c r="C58" s="23"/>
      <c r="D58" s="26"/>
      <c r="E58" s="23"/>
      <c r="F58" s="26"/>
      <c r="G58" s="23"/>
      <c r="H58" s="26"/>
      <c r="I58" s="23"/>
      <c r="J58" s="26"/>
      <c r="K58" s="23"/>
      <c r="L58" s="26"/>
    </row>
    <row r="59" spans="1:12" ht="12.75">
      <c r="A59" s="23" t="s">
        <v>109</v>
      </c>
      <c r="B59" s="26"/>
      <c r="D59" s="26"/>
      <c r="F59" s="26"/>
      <c r="H59" s="26"/>
      <c r="I59" s="23"/>
      <c r="J59" s="26"/>
      <c r="K59" s="23"/>
      <c r="L59" s="26"/>
    </row>
    <row r="60" spans="1:12" ht="12.75">
      <c r="A60" s="23" t="s">
        <v>110</v>
      </c>
      <c r="B60" s="26"/>
      <c r="C60" s="23"/>
      <c r="D60" s="26"/>
      <c r="E60" s="23"/>
      <c r="F60" s="26"/>
      <c r="G60" s="23"/>
      <c r="H60" s="26"/>
      <c r="I60" s="23"/>
      <c r="J60" s="26"/>
      <c r="K60" s="23"/>
      <c r="L60" s="26"/>
    </row>
    <row r="61" spans="1:12" ht="12.75">
      <c r="A61" s="23" t="s">
        <v>111</v>
      </c>
      <c r="B61" s="26"/>
      <c r="C61" s="23"/>
      <c r="D61" s="26"/>
      <c r="E61" s="23"/>
      <c r="F61" s="26"/>
      <c r="G61" s="23"/>
      <c r="H61" s="26"/>
      <c r="I61" s="23"/>
      <c r="J61" s="26"/>
      <c r="K61" s="23"/>
      <c r="L61" s="26"/>
    </row>
    <row r="62" spans="2:12" ht="12.75">
      <c r="B62" s="26"/>
      <c r="C62" s="23"/>
      <c r="D62" s="26"/>
      <c r="E62" s="23"/>
      <c r="F62" s="26"/>
      <c r="G62" s="23"/>
      <c r="H62" s="26"/>
      <c r="I62" s="23"/>
      <c r="J62" s="26"/>
      <c r="K62" s="23"/>
      <c r="L62" s="26"/>
    </row>
    <row r="63" spans="1:13" s="30" customFormat="1" ht="12.75">
      <c r="A63" s="31"/>
      <c r="B63" s="32"/>
      <c r="C63" s="33"/>
      <c r="D63" s="32"/>
      <c r="E63" s="33"/>
      <c r="F63" s="32"/>
      <c r="G63" s="33"/>
      <c r="H63" s="32"/>
      <c r="I63" s="33"/>
      <c r="J63" s="32"/>
      <c r="K63" s="33"/>
      <c r="L63" s="32"/>
      <c r="M63" s="33"/>
    </row>
    <row r="64" spans="1:13" s="30" customFormat="1" ht="12.75">
      <c r="A64" s="31"/>
      <c r="B64" s="32"/>
      <c r="C64" s="33"/>
      <c r="D64" s="32"/>
      <c r="E64" s="33"/>
      <c r="F64" s="32"/>
      <c r="G64" s="33"/>
      <c r="H64" s="32"/>
      <c r="I64" s="33"/>
      <c r="J64" s="32"/>
      <c r="K64" s="33"/>
      <c r="L64" s="32"/>
      <c r="M64" s="33"/>
    </row>
    <row r="65" spans="2:12" ht="12.75">
      <c r="B65" s="26"/>
      <c r="D65" s="26"/>
      <c r="F65" s="26"/>
      <c r="H65" s="26"/>
      <c r="J65" s="26"/>
      <c r="L65" s="26"/>
    </row>
    <row r="66" spans="1:11" ht="12.75">
      <c r="A66" s="23" t="s">
        <v>55</v>
      </c>
      <c r="C66" s="23"/>
      <c r="E66" s="23"/>
      <c r="F66" s="25" t="s">
        <v>54</v>
      </c>
      <c r="G66" s="23"/>
      <c r="I66" s="23"/>
      <c r="K66" s="23"/>
    </row>
    <row r="67" spans="3:11" ht="12.75">
      <c r="C67" s="23"/>
      <c r="E67" s="23"/>
      <c r="G67" s="23"/>
      <c r="I67" s="23"/>
      <c r="K67" s="23"/>
    </row>
    <row r="68" spans="1:11" ht="12.75">
      <c r="A68" s="23" t="s">
        <v>0</v>
      </c>
      <c r="C68" s="23"/>
      <c r="E68" s="23"/>
      <c r="G68" s="23"/>
      <c r="I68" s="23"/>
      <c r="K68" s="23"/>
    </row>
    <row r="69" spans="1:11" ht="12.75">
      <c r="A69" s="24" t="s">
        <v>104</v>
      </c>
      <c r="C69" s="23"/>
      <c r="E69" s="23"/>
      <c r="G69" s="23"/>
      <c r="I69" s="23"/>
      <c r="K69" s="23"/>
    </row>
    <row r="70" spans="1:11" ht="12.75">
      <c r="A70" s="23" t="s">
        <v>114</v>
      </c>
      <c r="C70" s="23"/>
      <c r="E70" s="23"/>
      <c r="G70" s="23"/>
      <c r="I70" s="23"/>
      <c r="K70" s="23"/>
    </row>
    <row r="71" spans="2:12" ht="12.75">
      <c r="B71" s="27" t="s">
        <v>105</v>
      </c>
      <c r="C71" s="27"/>
      <c r="D71" s="27" t="s">
        <v>59</v>
      </c>
      <c r="E71" s="27"/>
      <c r="F71" s="27" t="s">
        <v>60</v>
      </c>
      <c r="G71" s="27"/>
      <c r="H71" s="27" t="s">
        <v>61</v>
      </c>
      <c r="I71" s="27"/>
      <c r="J71" s="27" t="s">
        <v>62</v>
      </c>
      <c r="K71" s="27"/>
      <c r="L71" s="27" t="s">
        <v>63</v>
      </c>
    </row>
    <row r="72" spans="2:12" ht="12.75">
      <c r="B72" s="28" t="s">
        <v>106</v>
      </c>
      <c r="C72" s="28"/>
      <c r="D72" s="28"/>
      <c r="E72" s="28"/>
      <c r="F72" s="28"/>
      <c r="G72" s="28"/>
      <c r="H72" s="28"/>
      <c r="I72" s="28"/>
      <c r="J72" s="28" t="s">
        <v>65</v>
      </c>
      <c r="K72" s="28"/>
      <c r="L72" s="28" t="s">
        <v>65</v>
      </c>
    </row>
    <row r="73" spans="3:11" ht="12.75">
      <c r="C73" s="23"/>
      <c r="E73" s="23"/>
      <c r="G73" s="23"/>
      <c r="I73" s="23"/>
      <c r="K73" s="23"/>
    </row>
    <row r="74" spans="1:11" ht="12.75">
      <c r="A74" s="23" t="s">
        <v>66</v>
      </c>
      <c r="C74" s="23"/>
      <c r="E74" s="23"/>
      <c r="G74" s="23"/>
      <c r="I74" s="23"/>
      <c r="K74" s="23"/>
    </row>
    <row r="75" spans="1:16" ht="12.75">
      <c r="A75" s="23" t="s">
        <v>107</v>
      </c>
      <c r="B75" s="42">
        <v>0</v>
      </c>
      <c r="C75" s="42"/>
      <c r="D75" s="42">
        <v>0</v>
      </c>
      <c r="E75" s="42"/>
      <c r="F75" s="42">
        <v>0</v>
      </c>
      <c r="G75" s="42"/>
      <c r="H75" s="42">
        <v>0</v>
      </c>
      <c r="I75" s="42"/>
      <c r="J75" s="42">
        <v>0</v>
      </c>
      <c r="K75" s="42"/>
      <c r="L75" s="42">
        <v>0</v>
      </c>
      <c r="P75" s="38"/>
    </row>
    <row r="76" spans="1:12" ht="12.75">
      <c r="A76" s="23" t="s">
        <v>68</v>
      </c>
      <c r="B76" s="42">
        <v>19979493.452270005</v>
      </c>
      <c r="C76" s="42"/>
      <c r="D76" s="42">
        <v>0</v>
      </c>
      <c r="E76" s="42"/>
      <c r="F76" s="42">
        <v>0</v>
      </c>
      <c r="G76" s="42"/>
      <c r="H76" s="42">
        <v>19979493.452270005</v>
      </c>
      <c r="I76" s="42"/>
      <c r="J76" s="42">
        <v>0</v>
      </c>
      <c r="K76" s="42"/>
      <c r="L76" s="42">
        <v>19979493.452270005</v>
      </c>
    </row>
    <row r="77" spans="1:12" ht="12.75">
      <c r="A77" s="23" t="s">
        <v>69</v>
      </c>
      <c r="B77" s="42">
        <v>25865852.953249995</v>
      </c>
      <c r="C77" s="42"/>
      <c r="D77" s="42">
        <v>0</v>
      </c>
      <c r="E77" s="42"/>
      <c r="F77" s="42">
        <v>0</v>
      </c>
      <c r="G77" s="42"/>
      <c r="H77" s="42">
        <v>25865852.953249995</v>
      </c>
      <c r="I77" s="42"/>
      <c r="J77" s="42">
        <v>17108989.329999994</v>
      </c>
      <c r="K77" s="42"/>
      <c r="L77" s="42">
        <v>8756863.62325</v>
      </c>
    </row>
    <row r="78" spans="1:12" ht="12.75">
      <c r="A78" s="23" t="s">
        <v>70</v>
      </c>
      <c r="B78" s="42">
        <v>258314.86</v>
      </c>
      <c r="C78" s="42"/>
      <c r="D78" s="42">
        <v>0</v>
      </c>
      <c r="E78" s="42"/>
      <c r="F78" s="42">
        <v>0</v>
      </c>
      <c r="G78" s="42"/>
      <c r="H78" s="42">
        <v>258314.86</v>
      </c>
      <c r="I78" s="42"/>
      <c r="J78" s="42">
        <v>16765.06</v>
      </c>
      <c r="K78" s="42"/>
      <c r="L78" s="42">
        <v>241549.8</v>
      </c>
    </row>
    <row r="79" spans="1:12" ht="12.75">
      <c r="A79" s="23" t="s">
        <v>71</v>
      </c>
      <c r="B79" s="42">
        <v>1574548.62604</v>
      </c>
      <c r="C79" s="42"/>
      <c r="D79" s="42">
        <v>0</v>
      </c>
      <c r="E79" s="42"/>
      <c r="F79" s="42">
        <v>1450999.92</v>
      </c>
      <c r="G79" s="42"/>
      <c r="H79" s="42">
        <v>3025548.54604</v>
      </c>
      <c r="I79" s="42"/>
      <c r="J79" s="42">
        <v>589242.4393241615</v>
      </c>
      <c r="K79" s="42"/>
      <c r="L79" s="42">
        <v>2436306.1067158384</v>
      </c>
    </row>
    <row r="80" spans="1:12" ht="12.75">
      <c r="A80" s="23" t="s">
        <v>72</v>
      </c>
      <c r="B80" s="42">
        <v>-359991.81</v>
      </c>
      <c r="C80" s="42"/>
      <c r="D80" s="42">
        <v>0</v>
      </c>
      <c r="E80" s="42"/>
      <c r="F80" s="42">
        <v>0</v>
      </c>
      <c r="G80" s="42"/>
      <c r="H80" s="42">
        <v>-359991.81</v>
      </c>
      <c r="I80" s="42"/>
      <c r="J80" s="42">
        <v>-49538.13000000012</v>
      </c>
      <c r="K80" s="42"/>
      <c r="L80" s="42">
        <v>-310453.68</v>
      </c>
    </row>
    <row r="81" spans="1:12" ht="13.5" thickBot="1">
      <c r="A81" s="23" t="s">
        <v>73</v>
      </c>
      <c r="B81" s="44">
        <v>47318218.08155999</v>
      </c>
      <c r="C81" s="42"/>
      <c r="D81" s="44">
        <v>0</v>
      </c>
      <c r="E81" s="42"/>
      <c r="F81" s="44">
        <v>1450999.92</v>
      </c>
      <c r="G81" s="42"/>
      <c r="H81" s="44">
        <v>48769218.001559995</v>
      </c>
      <c r="I81" s="42"/>
      <c r="J81" s="44">
        <v>17665458.699324157</v>
      </c>
      <c r="K81" s="42"/>
      <c r="L81" s="44">
        <v>31103759.302235845</v>
      </c>
    </row>
    <row r="82" spans="2:12" ht="13.5" thickTop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3" t="s">
        <v>74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6" ht="12.75">
      <c r="A84" s="23" t="s">
        <v>112</v>
      </c>
      <c r="B84" s="42">
        <v>7819735.1130099995</v>
      </c>
      <c r="C84" s="42"/>
      <c r="D84" s="42">
        <v>0</v>
      </c>
      <c r="E84" s="42"/>
      <c r="F84" s="42">
        <v>0</v>
      </c>
      <c r="G84" s="42"/>
      <c r="H84" s="42">
        <v>7819735.1130099995</v>
      </c>
      <c r="I84" s="42"/>
      <c r="J84" s="51">
        <v>1924071.0041031744</v>
      </c>
      <c r="K84" s="42"/>
      <c r="L84" s="42">
        <v>5895664.108906825</v>
      </c>
      <c r="P84" s="37"/>
    </row>
    <row r="85" spans="1:16" ht="12.75">
      <c r="A85" s="23" t="s">
        <v>75</v>
      </c>
      <c r="B85" s="42">
        <v>14400189.023781016</v>
      </c>
      <c r="C85" s="42"/>
      <c r="D85" s="42">
        <v>0</v>
      </c>
      <c r="E85" s="42"/>
      <c r="F85" s="42">
        <v>0</v>
      </c>
      <c r="G85" s="42"/>
      <c r="H85" s="42">
        <v>14400189.023781016</v>
      </c>
      <c r="I85" s="42"/>
      <c r="J85" s="51">
        <v>3496940.4625160787</v>
      </c>
      <c r="K85" s="42"/>
      <c r="L85" s="42">
        <v>10903248.561264938</v>
      </c>
      <c r="P85" s="37"/>
    </row>
    <row r="86" spans="1:18" ht="12.75">
      <c r="A86" s="23" t="s">
        <v>76</v>
      </c>
      <c r="B86" s="42">
        <v>4468407.111600001</v>
      </c>
      <c r="C86" s="42"/>
      <c r="D86" s="42">
        <v>0</v>
      </c>
      <c r="E86" s="42"/>
      <c r="F86" s="42">
        <v>0</v>
      </c>
      <c r="G86" s="42"/>
      <c r="H86" s="42">
        <v>4468407.111600001</v>
      </c>
      <c r="I86" s="42"/>
      <c r="J86" s="51">
        <v>1168900.1533922711</v>
      </c>
      <c r="K86" s="42"/>
      <c r="L86" s="42">
        <v>3299506.95820773</v>
      </c>
      <c r="P86" s="37"/>
      <c r="R86" s="39">
        <v>3588636.7836306</v>
      </c>
    </row>
    <row r="87" spans="1:18" ht="12.75">
      <c r="A87" s="23" t="s">
        <v>77</v>
      </c>
      <c r="B87" s="42">
        <v>3724041.69</v>
      </c>
      <c r="C87" s="42"/>
      <c r="D87" s="42">
        <v>0</v>
      </c>
      <c r="E87" s="42"/>
      <c r="F87" s="42">
        <v>0</v>
      </c>
      <c r="G87" s="42"/>
      <c r="H87" s="42">
        <v>3724041.69</v>
      </c>
      <c r="I87" s="42"/>
      <c r="J87" s="51">
        <v>1006414.4462349513</v>
      </c>
      <c r="K87" s="42"/>
      <c r="L87" s="42">
        <v>2717627.243765049</v>
      </c>
      <c r="P87" s="37"/>
      <c r="R87" s="40"/>
    </row>
    <row r="88" spans="1:18" ht="12.75">
      <c r="A88" s="23" t="s">
        <v>78</v>
      </c>
      <c r="B88" s="45">
        <v>5521342.481935002</v>
      </c>
      <c r="C88" s="42"/>
      <c r="D88" s="45">
        <v>0</v>
      </c>
      <c r="E88" s="42"/>
      <c r="F88" s="45">
        <v>0</v>
      </c>
      <c r="G88" s="42"/>
      <c r="H88" s="45">
        <v>5521342.481935002</v>
      </c>
      <c r="I88" s="42"/>
      <c r="J88" s="45">
        <v>1392725.0713058137</v>
      </c>
      <c r="K88" s="42"/>
      <c r="L88" s="45">
        <v>4128617.410629188</v>
      </c>
      <c r="R88" s="35">
        <v>3505880.73672252</v>
      </c>
    </row>
    <row r="89" spans="1:12" ht="12.75">
      <c r="A89" s="23" t="s">
        <v>79</v>
      </c>
      <c r="B89" s="42">
        <v>35933715.420326024</v>
      </c>
      <c r="C89" s="42"/>
      <c r="D89" s="42">
        <v>0</v>
      </c>
      <c r="E89" s="42"/>
      <c r="F89" s="42">
        <v>0</v>
      </c>
      <c r="G89" s="42"/>
      <c r="H89" s="51">
        <v>35933715.420326024</v>
      </c>
      <c r="I89" s="42"/>
      <c r="J89" s="42">
        <v>8989051.13755229</v>
      </c>
      <c r="K89" s="42"/>
      <c r="L89" s="42">
        <v>26944664.28277373</v>
      </c>
    </row>
    <row r="90" spans="2:12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3" t="s">
        <v>80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5" ht="12.75">
      <c r="A92" s="23" t="s">
        <v>81</v>
      </c>
      <c r="B92" s="42">
        <v>3185827.9079318894</v>
      </c>
      <c r="C92" s="42"/>
      <c r="D92" s="42">
        <v>0</v>
      </c>
      <c r="E92" s="42"/>
      <c r="F92" s="42">
        <v>507849.97199999995</v>
      </c>
      <c r="G92" s="42"/>
      <c r="H92" s="42">
        <v>3693677.8799318895</v>
      </c>
      <c r="I92" s="42"/>
      <c r="J92" s="42">
        <v>2827065.414182028</v>
      </c>
      <c r="K92" s="42"/>
      <c r="L92" s="42">
        <v>866612.4657498616</v>
      </c>
      <c r="N92" s="37"/>
      <c r="O92" s="41"/>
    </row>
    <row r="93" spans="1:15" ht="12.75">
      <c r="A93" s="23" t="s">
        <v>82</v>
      </c>
      <c r="B93" s="51"/>
      <c r="C93" s="42"/>
      <c r="D93" s="42"/>
      <c r="E93" s="42"/>
      <c r="F93" s="42"/>
      <c r="G93" s="42"/>
      <c r="H93" s="42"/>
      <c r="I93" s="42"/>
      <c r="J93" s="42"/>
      <c r="K93" s="42"/>
      <c r="L93" s="43"/>
      <c r="N93" s="37"/>
      <c r="O93" s="41"/>
    </row>
    <row r="94" spans="1:12" ht="12.75">
      <c r="A94" s="23" t="s">
        <v>83</v>
      </c>
      <c r="B94" s="45">
        <v>790840.43</v>
      </c>
      <c r="C94" s="42"/>
      <c r="D94" s="45">
        <v>0</v>
      </c>
      <c r="E94" s="42"/>
      <c r="F94" s="45">
        <v>0</v>
      </c>
      <c r="G94" s="42"/>
      <c r="H94" s="45">
        <v>790840.43</v>
      </c>
      <c r="I94" s="42"/>
      <c r="J94" s="45">
        <v>242101.96584537928</v>
      </c>
      <c r="K94" s="42"/>
      <c r="L94" s="45">
        <v>548738.4641546209</v>
      </c>
    </row>
    <row r="95" spans="1:12" ht="12.75">
      <c r="A95" s="23" t="s">
        <v>84</v>
      </c>
      <c r="B95" s="42">
        <v>3976668.3379318896</v>
      </c>
      <c r="C95" s="42"/>
      <c r="D95" s="42">
        <v>0</v>
      </c>
      <c r="E95" s="42"/>
      <c r="F95" s="42">
        <v>507849.97199999995</v>
      </c>
      <c r="G95" s="42"/>
      <c r="H95" s="42">
        <v>4484518.309931889</v>
      </c>
      <c r="I95" s="42"/>
      <c r="J95" s="42">
        <v>3069167.380027407</v>
      </c>
      <c r="K95" s="42"/>
      <c r="L95" s="42">
        <v>1415350.9299044823</v>
      </c>
    </row>
    <row r="96" spans="2:12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3" t="s">
        <v>85</v>
      </c>
      <c r="B97" s="45">
        <v>0</v>
      </c>
      <c r="C97" s="42"/>
      <c r="D97" s="45">
        <v>0</v>
      </c>
      <c r="E97" s="42"/>
      <c r="F97" s="45">
        <v>0</v>
      </c>
      <c r="G97" s="42"/>
      <c r="H97" s="45">
        <v>0</v>
      </c>
      <c r="I97" s="42"/>
      <c r="J97" s="45">
        <v>0</v>
      </c>
      <c r="K97" s="42"/>
      <c r="L97" s="45">
        <v>0</v>
      </c>
    </row>
    <row r="98" spans="2:12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3.5" thickBot="1">
      <c r="A99" s="23" t="s">
        <v>86</v>
      </c>
      <c r="B99" s="47">
        <v>7407834.323302079</v>
      </c>
      <c r="C99" s="42"/>
      <c r="D99" s="47">
        <v>0</v>
      </c>
      <c r="E99" s="42"/>
      <c r="F99" s="47">
        <v>943149.948</v>
      </c>
      <c r="G99" s="42"/>
      <c r="H99" s="47">
        <v>8350984.271302079</v>
      </c>
      <c r="I99" s="42"/>
      <c r="J99" s="47">
        <v>5607240.181744461</v>
      </c>
      <c r="K99" s="42"/>
      <c r="L99" s="47">
        <v>2743744.0895576337</v>
      </c>
    </row>
    <row r="100" spans="2:12" ht="13.5" thickTop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3" t="s">
        <v>87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3" t="s">
        <v>88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2:12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3.5" thickBot="1">
      <c r="A104" s="23" t="s">
        <v>89</v>
      </c>
      <c r="B104" s="47">
        <v>7407834.323302079</v>
      </c>
      <c r="C104" s="42"/>
      <c r="D104" s="47">
        <v>0</v>
      </c>
      <c r="E104" s="42"/>
      <c r="F104" s="47">
        <v>943149.948</v>
      </c>
      <c r="G104" s="42"/>
      <c r="H104" s="47">
        <v>8350984.271302079</v>
      </c>
      <c r="I104" s="42"/>
      <c r="J104" s="47">
        <v>5607240.181744461</v>
      </c>
      <c r="K104" s="42"/>
      <c r="L104" s="47">
        <v>2743744.0895576337</v>
      </c>
    </row>
    <row r="105" spans="2:12" ht="13.5" thickTop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3" t="s">
        <v>90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3" t="s">
        <v>91</v>
      </c>
      <c r="B107" s="42">
        <v>267768501.99</v>
      </c>
      <c r="C107" s="42"/>
      <c r="D107" s="42">
        <v>0</v>
      </c>
      <c r="E107" s="42"/>
      <c r="F107" s="42">
        <v>0</v>
      </c>
      <c r="G107" s="42"/>
      <c r="H107" s="42">
        <v>267768501.99</v>
      </c>
      <c r="I107" s="42"/>
      <c r="J107" s="42">
        <v>65197222.76502225</v>
      </c>
      <c r="K107" s="42"/>
      <c r="L107" s="42">
        <v>202571279.22497776</v>
      </c>
    </row>
    <row r="108" spans="1:12" ht="12.75">
      <c r="A108" s="23" t="s">
        <v>92</v>
      </c>
      <c r="B108" s="42">
        <v>0</v>
      </c>
      <c r="C108" s="42"/>
      <c r="D108" s="42">
        <v>0</v>
      </c>
      <c r="E108" s="42"/>
      <c r="F108" s="42">
        <v>0</v>
      </c>
      <c r="G108" s="42"/>
      <c r="H108" s="42">
        <v>0</v>
      </c>
      <c r="I108" s="42"/>
      <c r="J108" s="42">
        <v>0</v>
      </c>
      <c r="K108" s="42"/>
      <c r="L108" s="42">
        <v>0</v>
      </c>
    </row>
    <row r="109" spans="1:12" ht="12.75">
      <c r="A109" s="23" t="s">
        <v>93</v>
      </c>
      <c r="B109" s="42">
        <v>-7243502.101620455</v>
      </c>
      <c r="C109" s="42"/>
      <c r="D109" s="42">
        <v>0</v>
      </c>
      <c r="E109" s="42"/>
      <c r="F109" s="42">
        <v>0</v>
      </c>
      <c r="G109" s="42"/>
      <c r="H109" s="42">
        <v>-7243502.101620455</v>
      </c>
      <c r="I109" s="42"/>
      <c r="J109" s="42">
        <v>-1763673.5336999884</v>
      </c>
      <c r="K109" s="42"/>
      <c r="L109" s="42">
        <v>-5479828.567920467</v>
      </c>
    </row>
    <row r="110" spans="1:12" ht="12.75">
      <c r="A110" s="23" t="s">
        <v>94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23" t="s">
        <v>95</v>
      </c>
      <c r="B111" s="42">
        <v>188147229.78</v>
      </c>
      <c r="C111" s="42"/>
      <c r="D111" s="42">
        <v>0</v>
      </c>
      <c r="E111" s="42"/>
      <c r="F111" s="42">
        <v>0</v>
      </c>
      <c r="G111" s="42"/>
      <c r="H111" s="42">
        <v>188147229.78</v>
      </c>
      <c r="I111" s="42"/>
      <c r="J111" s="42">
        <v>46183981.20774239</v>
      </c>
      <c r="K111" s="42"/>
      <c r="L111" s="42">
        <v>141963248.5722576</v>
      </c>
    </row>
    <row r="112" spans="1:12" ht="12.75">
      <c r="A112" s="23" t="s">
        <v>96</v>
      </c>
      <c r="B112" s="42">
        <v>0</v>
      </c>
      <c r="C112" s="42"/>
      <c r="D112" s="42">
        <v>0</v>
      </c>
      <c r="E112" s="42"/>
      <c r="F112" s="42">
        <v>0</v>
      </c>
      <c r="G112" s="42"/>
      <c r="H112" s="42">
        <v>0</v>
      </c>
      <c r="I112" s="42"/>
      <c r="J112" s="42">
        <v>0</v>
      </c>
      <c r="K112" s="42"/>
      <c r="L112" s="42">
        <v>0</v>
      </c>
    </row>
    <row r="113" spans="1:12" ht="12.75">
      <c r="A113" s="23" t="s">
        <v>97</v>
      </c>
      <c r="B113" s="42">
        <v>6115212.600583823</v>
      </c>
      <c r="C113" s="42"/>
      <c r="D113" s="42">
        <v>0</v>
      </c>
      <c r="E113" s="42"/>
      <c r="F113" s="42">
        <v>0</v>
      </c>
      <c r="G113" s="42"/>
      <c r="H113" s="42">
        <v>6115212.600583823</v>
      </c>
      <c r="I113" s="42"/>
      <c r="J113" s="42">
        <v>1488840.2969532665</v>
      </c>
      <c r="K113" s="42"/>
      <c r="L113" s="42">
        <v>4626372.303630557</v>
      </c>
    </row>
    <row r="114" spans="1:12" ht="12.75">
      <c r="A114" s="34" t="s">
        <v>108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3" t="s">
        <v>98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3" t="s">
        <v>99</v>
      </c>
      <c r="B116" s="42">
        <v>0</v>
      </c>
      <c r="C116" s="42"/>
      <c r="D116" s="42">
        <v>1375446.6018992625</v>
      </c>
      <c r="E116" s="42"/>
      <c r="F116" s="42">
        <v>0</v>
      </c>
      <c r="G116" s="42"/>
      <c r="H116" s="42">
        <v>1375446.6018992625</v>
      </c>
      <c r="I116" s="42"/>
      <c r="J116" s="48">
        <v>334898.6077114033</v>
      </c>
      <c r="K116" s="42"/>
      <c r="L116" s="42">
        <v>1040547.9941878592</v>
      </c>
    </row>
    <row r="117" spans="1:12" ht="13.5" thickBot="1">
      <c r="A117" s="23" t="s">
        <v>100</v>
      </c>
      <c r="B117" s="44">
        <v>66262557.50779572</v>
      </c>
      <c r="C117" s="42"/>
      <c r="D117" s="44">
        <v>-1375446.6018992625</v>
      </c>
      <c r="E117" s="42"/>
      <c r="F117" s="44">
        <v>0</v>
      </c>
      <c r="G117" s="42"/>
      <c r="H117" s="44">
        <v>64887110.905896455</v>
      </c>
      <c r="I117" s="42"/>
      <c r="J117" s="44">
        <v>15425829.118915197</v>
      </c>
      <c r="K117" s="42"/>
      <c r="L117" s="44">
        <v>49461281.786981255</v>
      </c>
    </row>
    <row r="118" spans="3:11" ht="13.5" thickTop="1">
      <c r="C118" s="23"/>
      <c r="E118" s="23"/>
      <c r="G118" s="23"/>
      <c r="I118" s="23"/>
      <c r="K118" s="23"/>
    </row>
    <row r="119" spans="1:12" ht="12.75">
      <c r="A119" s="23" t="s">
        <v>101</v>
      </c>
      <c r="B119" s="49">
        <v>0.11179517667169057</v>
      </c>
      <c r="C119" s="50"/>
      <c r="D119" s="49"/>
      <c r="E119" s="50"/>
      <c r="F119" s="49"/>
      <c r="G119" s="50"/>
      <c r="H119" s="49">
        <v>0.1287002018538508</v>
      </c>
      <c r="I119" s="50"/>
      <c r="J119" s="49">
        <v>0.3634968427641174</v>
      </c>
      <c r="K119" s="50"/>
      <c r="L119" s="49">
        <v>0.05547256339563397</v>
      </c>
    </row>
    <row r="120" spans="1:11" ht="12.75">
      <c r="A120" s="23" t="s">
        <v>102</v>
      </c>
      <c r="C120" s="23"/>
      <c r="E120" s="23"/>
      <c r="G120" s="23"/>
      <c r="I120" s="23"/>
      <c r="K120" s="23"/>
    </row>
    <row r="121" spans="1:11" ht="12.75">
      <c r="A121" s="23" t="s">
        <v>103</v>
      </c>
      <c r="C121" s="23"/>
      <c r="E121" s="23"/>
      <c r="G121" s="23"/>
      <c r="I121" s="23"/>
      <c r="K121" s="23"/>
    </row>
    <row r="122" spans="3:11" ht="12.75">
      <c r="C122" s="23"/>
      <c r="E122" s="23"/>
      <c r="G122" s="23"/>
      <c r="H122" s="26"/>
      <c r="I122" s="23"/>
      <c r="K122" s="23"/>
    </row>
    <row r="123" spans="1:12" ht="12.75">
      <c r="A123" s="23" t="s">
        <v>109</v>
      </c>
      <c r="B123" s="26"/>
      <c r="D123" s="26"/>
      <c r="F123" s="26"/>
      <c r="H123" s="26"/>
      <c r="J123" s="26"/>
      <c r="L123" s="26"/>
    </row>
    <row r="124" spans="1:12" ht="12.75">
      <c r="A124" s="23" t="s">
        <v>110</v>
      </c>
      <c r="B124" s="26"/>
      <c r="C124" s="23"/>
      <c r="D124" s="26"/>
      <c r="E124" s="23"/>
      <c r="F124" s="26"/>
      <c r="G124" s="23"/>
      <c r="H124" s="26"/>
      <c r="I124" s="23"/>
      <c r="J124" s="26"/>
      <c r="K124" s="23"/>
      <c r="L124" s="26"/>
    </row>
    <row r="125" spans="1:12" ht="12.75">
      <c r="A125" s="23" t="s">
        <v>111</v>
      </c>
      <c r="B125" s="26"/>
      <c r="C125" s="23"/>
      <c r="D125" s="26"/>
      <c r="E125" s="23"/>
      <c r="F125" s="26"/>
      <c r="G125" s="23"/>
      <c r="H125" s="26"/>
      <c r="I125" s="23"/>
      <c r="J125" s="26"/>
      <c r="K125" s="23"/>
      <c r="L125" s="26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25"/>
  <sheetViews>
    <sheetView zoomScale="85" zoomScaleNormal="85" workbookViewId="0" topLeftCell="A1">
      <selection activeCell="B119" sqref="B119:L119"/>
    </sheetView>
  </sheetViews>
  <sheetFormatPr defaultColWidth="9.140625" defaultRowHeight="12.75"/>
  <cols>
    <col min="1" max="1" width="40.7109375" style="23" customWidth="1"/>
    <col min="2" max="2" width="16.28125" style="23" customWidth="1"/>
    <col min="3" max="3" width="2.7109375" style="35" customWidth="1"/>
    <col min="4" max="4" width="16.28125" style="23" customWidth="1"/>
    <col min="5" max="5" width="2.7109375" style="35" customWidth="1"/>
    <col min="6" max="6" width="16.28125" style="23" customWidth="1"/>
    <col min="7" max="7" width="2.7109375" style="35" customWidth="1"/>
    <col min="8" max="8" width="16.28125" style="23" customWidth="1"/>
    <col min="9" max="9" width="2.7109375" style="35" customWidth="1"/>
    <col min="10" max="10" width="16.28125" style="23" customWidth="1"/>
    <col min="11" max="11" width="2.7109375" style="35" customWidth="1"/>
    <col min="12" max="12" width="16.28125" style="23" customWidth="1"/>
    <col min="13" max="13" width="2.7109375" style="35" customWidth="1"/>
    <col min="14" max="14" width="15.57421875" style="35" customWidth="1"/>
    <col min="15" max="15" width="9.140625" style="35" customWidth="1"/>
    <col min="16" max="16" width="13.140625" style="35" bestFit="1" customWidth="1"/>
    <col min="17" max="17" width="11.57421875" style="35" bestFit="1" customWidth="1"/>
    <col min="18" max="18" width="13.140625" style="35" bestFit="1" customWidth="1"/>
    <col min="19" max="19" width="11.57421875" style="35" bestFit="1" customWidth="1"/>
    <col min="20" max="16384" width="9.140625" style="35" customWidth="1"/>
  </cols>
  <sheetData>
    <row r="2" spans="1:11" ht="12.75">
      <c r="A2" s="23" t="s">
        <v>55</v>
      </c>
      <c r="C2" s="23"/>
      <c r="E2" s="23"/>
      <c r="G2" s="23"/>
      <c r="I2" s="23"/>
      <c r="K2" s="23"/>
    </row>
    <row r="3" spans="1:11" ht="12.75">
      <c r="A3" s="24"/>
      <c r="C3" s="23"/>
      <c r="E3" s="23"/>
      <c r="F3" s="25" t="s">
        <v>54</v>
      </c>
      <c r="G3" s="23"/>
      <c r="I3" s="23"/>
      <c r="K3" s="23"/>
    </row>
    <row r="4" spans="1:12" ht="12.75">
      <c r="A4" s="23" t="s">
        <v>56</v>
      </c>
      <c r="B4" s="26"/>
      <c r="C4" s="23"/>
      <c r="D4" s="26"/>
      <c r="E4" s="23"/>
      <c r="F4" s="26"/>
      <c r="G4" s="23"/>
      <c r="H4" s="26"/>
      <c r="I4" s="23"/>
      <c r="J4" s="26"/>
      <c r="K4" s="23"/>
      <c r="L4" s="26"/>
    </row>
    <row r="5" spans="1:12" ht="12.75">
      <c r="A5" s="24" t="s">
        <v>57</v>
      </c>
      <c r="B5" s="26"/>
      <c r="C5" s="23"/>
      <c r="D5" s="26"/>
      <c r="E5" s="23"/>
      <c r="F5" s="26"/>
      <c r="G5" s="23"/>
      <c r="H5" s="26"/>
      <c r="I5" s="23"/>
      <c r="J5" s="26"/>
      <c r="K5" s="23"/>
      <c r="L5" s="26"/>
    </row>
    <row r="6" spans="1:12" ht="12.75">
      <c r="A6" s="23" t="s">
        <v>115</v>
      </c>
      <c r="B6" s="26"/>
      <c r="C6" s="23"/>
      <c r="D6" s="26"/>
      <c r="E6" s="23"/>
      <c r="F6" s="26"/>
      <c r="G6" s="23"/>
      <c r="H6" s="26"/>
      <c r="I6" s="23"/>
      <c r="J6" s="26"/>
      <c r="K6" s="23"/>
      <c r="L6" s="26"/>
    </row>
    <row r="7" spans="1:12" ht="12.75">
      <c r="A7" s="24"/>
      <c r="B7" s="27" t="s">
        <v>58</v>
      </c>
      <c r="C7" s="27"/>
      <c r="D7" s="27" t="s">
        <v>59</v>
      </c>
      <c r="E7" s="27"/>
      <c r="F7" s="27" t="s">
        <v>60</v>
      </c>
      <c r="G7" s="27"/>
      <c r="H7" s="27" t="s">
        <v>61</v>
      </c>
      <c r="I7" s="27"/>
      <c r="J7" s="27" t="s">
        <v>62</v>
      </c>
      <c r="K7" s="27"/>
      <c r="L7" s="27" t="s">
        <v>63</v>
      </c>
    </row>
    <row r="8" spans="1:12" ht="12.75">
      <c r="A8" s="24"/>
      <c r="B8" s="28" t="s">
        <v>64</v>
      </c>
      <c r="C8" s="28"/>
      <c r="D8" s="28"/>
      <c r="E8" s="28"/>
      <c r="F8" s="28"/>
      <c r="G8" s="28"/>
      <c r="H8" s="28"/>
      <c r="I8" s="28"/>
      <c r="J8" s="28" t="s">
        <v>65</v>
      </c>
      <c r="K8" s="28"/>
      <c r="L8" s="28" t="s">
        <v>65</v>
      </c>
    </row>
    <row r="9" spans="1:12" ht="12.75">
      <c r="A9" s="24"/>
      <c r="B9" s="36"/>
      <c r="C9" s="23"/>
      <c r="D9" s="36"/>
      <c r="E9" s="23"/>
      <c r="F9" s="36"/>
      <c r="G9" s="23"/>
      <c r="H9" s="36"/>
      <c r="I9" s="23"/>
      <c r="J9" s="36"/>
      <c r="K9" s="23"/>
      <c r="L9" s="36"/>
    </row>
    <row r="10" spans="1:11" ht="12.75">
      <c r="A10" s="24" t="s">
        <v>66</v>
      </c>
      <c r="C10" s="23"/>
      <c r="E10" s="23"/>
      <c r="G10" s="23"/>
      <c r="I10" s="23"/>
      <c r="K10" s="23"/>
    </row>
    <row r="11" spans="1:12" ht="12.75">
      <c r="A11" s="24" t="s">
        <v>67</v>
      </c>
      <c r="B11" s="42">
        <v>0</v>
      </c>
      <c r="C11" s="42"/>
      <c r="D11" s="42">
        <v>0</v>
      </c>
      <c r="E11" s="42"/>
      <c r="F11" s="42">
        <v>0</v>
      </c>
      <c r="G11" s="42"/>
      <c r="H11" s="42">
        <v>0</v>
      </c>
      <c r="I11" s="42"/>
      <c r="J11" s="42">
        <v>0</v>
      </c>
      <c r="K11" s="42"/>
      <c r="L11" s="43">
        <v>0</v>
      </c>
    </row>
    <row r="12" spans="1:12" ht="12.75">
      <c r="A12" s="24" t="s">
        <v>68</v>
      </c>
      <c r="B12" s="42">
        <v>1589182.943379</v>
      </c>
      <c r="C12" s="42"/>
      <c r="D12" s="42">
        <v>0</v>
      </c>
      <c r="E12" s="42"/>
      <c r="F12" s="42">
        <v>0</v>
      </c>
      <c r="G12" s="42"/>
      <c r="H12" s="42">
        <v>1589182.943379</v>
      </c>
      <c r="I12" s="42"/>
      <c r="J12" s="42">
        <v>0</v>
      </c>
      <c r="K12" s="42"/>
      <c r="L12" s="42">
        <v>1589182.943379</v>
      </c>
    </row>
    <row r="13" spans="1:12" ht="12.75">
      <c r="A13" s="24" t="s">
        <v>69</v>
      </c>
      <c r="B13" s="42">
        <v>1979798.399424</v>
      </c>
      <c r="C13" s="42"/>
      <c r="D13" s="42">
        <v>0</v>
      </c>
      <c r="E13" s="42"/>
      <c r="F13" s="42">
        <v>0</v>
      </c>
      <c r="G13" s="42"/>
      <c r="H13" s="42">
        <v>1979798.399424</v>
      </c>
      <c r="I13" s="42"/>
      <c r="J13" s="42">
        <v>1375438.8883094997</v>
      </c>
      <c r="K13" s="42"/>
      <c r="L13" s="42">
        <v>604359.5111145001</v>
      </c>
    </row>
    <row r="14" spans="1:12" ht="12.75">
      <c r="A14" s="24" t="s">
        <v>70</v>
      </c>
      <c r="B14" s="42">
        <v>21636.53</v>
      </c>
      <c r="C14" s="42"/>
      <c r="D14" s="42">
        <v>0</v>
      </c>
      <c r="E14" s="42"/>
      <c r="F14" s="42">
        <v>0</v>
      </c>
      <c r="G14" s="42"/>
      <c r="H14" s="42">
        <v>21636.53</v>
      </c>
      <c r="I14" s="42"/>
      <c r="J14" s="42">
        <v>1328.73</v>
      </c>
      <c r="K14" s="42"/>
      <c r="L14" s="42">
        <v>20307.8</v>
      </c>
    </row>
    <row r="15" spans="1:12" ht="12.75">
      <c r="A15" s="24" t="s">
        <v>71</v>
      </c>
      <c r="B15" s="42">
        <v>143268.30112299998</v>
      </c>
      <c r="C15" s="42"/>
      <c r="D15" s="42">
        <v>0</v>
      </c>
      <c r="E15" s="42"/>
      <c r="F15" s="42">
        <v>120916.66</v>
      </c>
      <c r="G15" s="42"/>
      <c r="H15" s="42">
        <v>264184.961123</v>
      </c>
      <c r="I15" s="42"/>
      <c r="J15" s="42">
        <v>73743.02160225</v>
      </c>
      <c r="K15" s="42"/>
      <c r="L15" s="42">
        <v>190441.93952075002</v>
      </c>
    </row>
    <row r="16" spans="1:12" ht="12.75">
      <c r="A16" s="24" t="s">
        <v>72</v>
      </c>
      <c r="B16" s="42">
        <v>-11595.96</v>
      </c>
      <c r="C16" s="42"/>
      <c r="D16" s="42">
        <v>0</v>
      </c>
      <c r="E16" s="42"/>
      <c r="F16" s="42">
        <v>0</v>
      </c>
      <c r="G16" s="42"/>
      <c r="H16" s="42">
        <v>-11595.96</v>
      </c>
      <c r="I16" s="42"/>
      <c r="J16" s="42">
        <v>2799.71</v>
      </c>
      <c r="K16" s="42"/>
      <c r="L16" s="42">
        <v>-14395.67</v>
      </c>
    </row>
    <row r="17" spans="1:12" ht="13.5" thickBot="1">
      <c r="A17" s="23" t="s">
        <v>73</v>
      </c>
      <c r="B17" s="44">
        <v>3722290.2139259996</v>
      </c>
      <c r="C17" s="42"/>
      <c r="D17" s="44">
        <v>0</v>
      </c>
      <c r="E17" s="42"/>
      <c r="F17" s="44">
        <v>120916.66</v>
      </c>
      <c r="G17" s="42"/>
      <c r="H17" s="44">
        <v>3843206.8739259997</v>
      </c>
      <c r="I17" s="42"/>
      <c r="J17" s="44">
        <v>1453310.3499117496</v>
      </c>
      <c r="K17" s="42"/>
      <c r="L17" s="44">
        <v>2389896.5240142504</v>
      </c>
    </row>
    <row r="18" spans="1:12" ht="13.5" thickTop="1">
      <c r="A18" s="2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3" t="s">
        <v>74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3" t="s">
        <v>112</v>
      </c>
      <c r="B20" s="42">
        <v>690350.4117174998</v>
      </c>
      <c r="C20" s="42"/>
      <c r="D20" s="42">
        <v>0</v>
      </c>
      <c r="E20" s="42"/>
      <c r="F20" s="42">
        <v>0</v>
      </c>
      <c r="G20" s="42"/>
      <c r="H20" s="42">
        <v>690350.4117174998</v>
      </c>
      <c r="I20" s="42"/>
      <c r="J20" s="42">
        <v>169862.94173141656</v>
      </c>
      <c r="K20" s="42"/>
      <c r="L20" s="42">
        <v>520487.4699860833</v>
      </c>
    </row>
    <row r="21" spans="1:12" ht="12.75">
      <c r="A21" s="23" t="s">
        <v>75</v>
      </c>
      <c r="B21" s="42">
        <v>1143836.756940119</v>
      </c>
      <c r="C21" s="42"/>
      <c r="D21" s="42">
        <v>0</v>
      </c>
      <c r="E21" s="42"/>
      <c r="F21" s="42">
        <v>0</v>
      </c>
      <c r="G21" s="42"/>
      <c r="H21" s="42">
        <v>1143836.756940119</v>
      </c>
      <c r="I21" s="42"/>
      <c r="J21" s="42">
        <v>277769.20367166284</v>
      </c>
      <c r="K21" s="42"/>
      <c r="L21" s="42">
        <v>866067.5532684561</v>
      </c>
    </row>
    <row r="22" spans="1:12" ht="12.75">
      <c r="A22" s="23" t="s">
        <v>76</v>
      </c>
      <c r="B22" s="42">
        <v>324439.31095557206</v>
      </c>
      <c r="C22" s="42"/>
      <c r="D22" s="42">
        <v>0</v>
      </c>
      <c r="E22" s="42"/>
      <c r="F22" s="42">
        <v>0</v>
      </c>
      <c r="G22" s="42"/>
      <c r="H22" s="42">
        <v>324439.31095557206</v>
      </c>
      <c r="I22" s="42"/>
      <c r="J22" s="42">
        <v>85751.46910004652</v>
      </c>
      <c r="K22" s="42"/>
      <c r="L22" s="42">
        <v>238687.84185552553</v>
      </c>
    </row>
    <row r="23" spans="1:12" ht="12.75">
      <c r="A23" s="26" t="s">
        <v>77</v>
      </c>
      <c r="B23" s="42">
        <v>265405.92</v>
      </c>
      <c r="C23" s="42"/>
      <c r="D23" s="42">
        <v>0</v>
      </c>
      <c r="E23" s="42"/>
      <c r="F23" s="42">
        <v>0</v>
      </c>
      <c r="G23" s="42"/>
      <c r="H23" s="42">
        <v>265405.92</v>
      </c>
      <c r="I23" s="42"/>
      <c r="J23" s="42">
        <v>71725.39252756798</v>
      </c>
      <c r="K23" s="42"/>
      <c r="L23" s="42">
        <v>193680.52747243195</v>
      </c>
    </row>
    <row r="24" spans="1:12" ht="12.75">
      <c r="A24" s="26" t="s">
        <v>78</v>
      </c>
      <c r="B24" s="42">
        <v>590554.34765075</v>
      </c>
      <c r="C24" s="42"/>
      <c r="D24" s="42">
        <v>0</v>
      </c>
      <c r="E24" s="42"/>
      <c r="F24" s="42">
        <v>0</v>
      </c>
      <c r="G24" s="42"/>
      <c r="H24" s="42">
        <v>590554.34765075</v>
      </c>
      <c r="I24" s="42"/>
      <c r="J24" s="45">
        <v>148963.74362446793</v>
      </c>
      <c r="K24" s="42"/>
      <c r="L24" s="42">
        <v>441590.60402628203</v>
      </c>
    </row>
    <row r="25" spans="1:12" ht="12.75">
      <c r="A25" s="23" t="s">
        <v>79</v>
      </c>
      <c r="B25" s="46">
        <v>3014586.747263941</v>
      </c>
      <c r="C25" s="42"/>
      <c r="D25" s="46">
        <v>0</v>
      </c>
      <c r="E25" s="42"/>
      <c r="F25" s="46">
        <v>0</v>
      </c>
      <c r="G25" s="42"/>
      <c r="H25" s="46">
        <v>3014586.747263941</v>
      </c>
      <c r="I25" s="42"/>
      <c r="J25" s="46">
        <v>754072.7506551617</v>
      </c>
      <c r="K25" s="42"/>
      <c r="L25" s="46">
        <v>2260513.996608779</v>
      </c>
    </row>
    <row r="26" spans="1:12" ht="12.75">
      <c r="A26" s="2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3" t="s">
        <v>80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9" ht="12.75">
      <c r="A28" s="23" t="s">
        <v>81</v>
      </c>
      <c r="B28" s="42">
        <v>40843.76683172051</v>
      </c>
      <c r="C28" s="42"/>
      <c r="D28" s="42">
        <v>0</v>
      </c>
      <c r="E28" s="42"/>
      <c r="F28" s="42">
        <v>42320.831</v>
      </c>
      <c r="G28" s="42"/>
      <c r="H28" s="42">
        <v>83164.59783172052</v>
      </c>
      <c r="I28" s="42"/>
      <c r="J28" s="42">
        <v>187700.78217525373</v>
      </c>
      <c r="K28" s="42"/>
      <c r="L28" s="42">
        <v>-104536.18434353323</v>
      </c>
      <c r="N28" s="37"/>
      <c r="P28" s="37"/>
      <c r="Q28" s="37"/>
      <c r="R28" s="37"/>
      <c r="S28" s="37"/>
    </row>
    <row r="29" spans="1:12" ht="12.75">
      <c r="A29" s="23" t="s">
        <v>82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12.75">
      <c r="A30" s="23" t="s">
        <v>83</v>
      </c>
      <c r="B30" s="45">
        <v>321730.88</v>
      </c>
      <c r="C30" s="42"/>
      <c r="D30" s="45">
        <v>0</v>
      </c>
      <c r="E30" s="42"/>
      <c r="F30" s="45">
        <v>0</v>
      </c>
      <c r="G30" s="42"/>
      <c r="H30" s="45">
        <v>321730.88</v>
      </c>
      <c r="I30" s="42"/>
      <c r="J30" s="45">
        <v>98492.28183890879</v>
      </c>
      <c r="K30" s="42"/>
      <c r="L30" s="45">
        <v>223238.5981610912</v>
      </c>
    </row>
    <row r="31" spans="1:12" ht="12.75">
      <c r="A31" s="23" t="s">
        <v>84</v>
      </c>
      <c r="B31" s="42">
        <v>362574.6468317205</v>
      </c>
      <c r="C31" s="42"/>
      <c r="D31" s="42">
        <v>0</v>
      </c>
      <c r="E31" s="42"/>
      <c r="F31" s="42">
        <v>42320.831</v>
      </c>
      <c r="G31" s="42"/>
      <c r="H31" s="42">
        <v>404895.4778317205</v>
      </c>
      <c r="I31" s="42"/>
      <c r="J31" s="42">
        <v>286193.0640141625</v>
      </c>
      <c r="K31" s="42"/>
      <c r="L31" s="42">
        <v>118702.41381755797</v>
      </c>
    </row>
    <row r="32" spans="2:1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3" t="s">
        <v>85</v>
      </c>
      <c r="B33" s="45">
        <v>0</v>
      </c>
      <c r="C33" s="42"/>
      <c r="D33" s="45">
        <v>0</v>
      </c>
      <c r="E33" s="42"/>
      <c r="F33" s="45">
        <v>0</v>
      </c>
      <c r="G33" s="42"/>
      <c r="H33" s="45">
        <v>0</v>
      </c>
      <c r="I33" s="42"/>
      <c r="J33" s="45">
        <v>0</v>
      </c>
      <c r="K33" s="42"/>
      <c r="L33" s="45">
        <v>0</v>
      </c>
    </row>
    <row r="34" spans="2:12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3.5" thickBot="1">
      <c r="A35" s="23" t="s">
        <v>86</v>
      </c>
      <c r="B35" s="47">
        <v>345128.8198303381</v>
      </c>
      <c r="C35" s="42"/>
      <c r="D35" s="47">
        <v>0</v>
      </c>
      <c r="E35" s="42"/>
      <c r="F35" s="47">
        <v>78595.829</v>
      </c>
      <c r="G35" s="42"/>
      <c r="H35" s="47">
        <v>423724.64883033826</v>
      </c>
      <c r="I35" s="42"/>
      <c r="J35" s="47">
        <v>413044.5352424254</v>
      </c>
      <c r="K35" s="42"/>
      <c r="L35" s="47">
        <v>10680.113587913569</v>
      </c>
    </row>
    <row r="36" spans="2:12" ht="13.5" thickTop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3" t="s">
        <v>87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3" t="s">
        <v>88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3.5" thickBot="1">
      <c r="A40" s="23" t="s">
        <v>89</v>
      </c>
      <c r="B40" s="47">
        <v>345128.8198303381</v>
      </c>
      <c r="C40" s="42"/>
      <c r="D40" s="47">
        <v>0</v>
      </c>
      <c r="E40" s="42"/>
      <c r="F40" s="47">
        <v>78595.829</v>
      </c>
      <c r="G40" s="42"/>
      <c r="H40" s="47">
        <v>423724.64883033826</v>
      </c>
      <c r="I40" s="42"/>
      <c r="J40" s="47">
        <v>413044.5352424254</v>
      </c>
      <c r="K40" s="42"/>
      <c r="L40" s="47">
        <v>10680.113587913569</v>
      </c>
    </row>
    <row r="41" spans="2:12" ht="13.5" thickTop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3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3" t="s">
        <v>91</v>
      </c>
      <c r="B43" s="42">
        <v>268233727.44921553</v>
      </c>
      <c r="C43" s="42"/>
      <c r="D43" s="42">
        <v>0</v>
      </c>
      <c r="E43" s="42"/>
      <c r="F43" s="42">
        <v>0</v>
      </c>
      <c r="G43" s="42"/>
      <c r="H43" s="42">
        <v>268233727.44921553</v>
      </c>
      <c r="I43" s="42"/>
      <c r="J43" s="42">
        <v>65310497.50673017</v>
      </c>
      <c r="K43" s="42"/>
      <c r="L43" s="42">
        <v>202923229.94248536</v>
      </c>
    </row>
    <row r="44" spans="1:12" ht="12.75">
      <c r="A44" s="23" t="s">
        <v>92</v>
      </c>
      <c r="B44" s="42">
        <v>0</v>
      </c>
      <c r="C44" s="42"/>
      <c r="D44" s="42">
        <v>0</v>
      </c>
      <c r="E44" s="42"/>
      <c r="F44" s="42">
        <v>0</v>
      </c>
      <c r="G44" s="42"/>
      <c r="H44" s="42">
        <v>0</v>
      </c>
      <c r="I44" s="42"/>
      <c r="J44" s="42">
        <v>0</v>
      </c>
      <c r="K44" s="42"/>
      <c r="L44" s="42">
        <v>0</v>
      </c>
    </row>
    <row r="45" spans="1:12" ht="12.75">
      <c r="A45" s="23" t="s">
        <v>93</v>
      </c>
      <c r="B45" s="42">
        <v>-7061365.563482586</v>
      </c>
      <c r="C45" s="42"/>
      <c r="D45" s="42">
        <v>0</v>
      </c>
      <c r="E45" s="42"/>
      <c r="F45" s="42">
        <v>0</v>
      </c>
      <c r="G45" s="42"/>
      <c r="H45" s="42">
        <v>-7061365.563482586</v>
      </c>
      <c r="I45" s="42"/>
      <c r="J45" s="42">
        <v>-1719326.284630835</v>
      </c>
      <c r="K45" s="42"/>
      <c r="L45" s="42">
        <v>-5342039.278851751</v>
      </c>
    </row>
    <row r="46" spans="1:12" ht="12.75">
      <c r="A46" s="23" t="s">
        <v>94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23" t="s">
        <v>95</v>
      </c>
      <c r="B47" s="42">
        <v>189214528.97977763</v>
      </c>
      <c r="C47" s="42"/>
      <c r="D47" s="42">
        <v>0</v>
      </c>
      <c r="E47" s="42"/>
      <c r="F47" s="42">
        <v>0</v>
      </c>
      <c r="G47" s="42"/>
      <c r="H47" s="42">
        <v>189214528.97977763</v>
      </c>
      <c r="I47" s="42"/>
      <c r="J47" s="42">
        <v>46445968.196566015</v>
      </c>
      <c r="K47" s="42"/>
      <c r="L47" s="42">
        <v>142768560.78321162</v>
      </c>
    </row>
    <row r="48" spans="1:12" ht="12.75">
      <c r="A48" s="23" t="s">
        <v>96</v>
      </c>
      <c r="B48" s="42">
        <v>0</v>
      </c>
      <c r="C48" s="42"/>
      <c r="D48" s="42">
        <v>0</v>
      </c>
      <c r="E48" s="42"/>
      <c r="F48" s="42">
        <v>0</v>
      </c>
      <c r="G48" s="42"/>
      <c r="H48" s="42">
        <v>0</v>
      </c>
      <c r="I48" s="42"/>
      <c r="J48" s="42">
        <v>0</v>
      </c>
      <c r="K48" s="42"/>
      <c r="L48" s="42">
        <v>0</v>
      </c>
    </row>
    <row r="49" spans="1:12" ht="12.75">
      <c r="A49" s="23" t="s">
        <v>97</v>
      </c>
      <c r="B49" s="42">
        <v>5946903.935765764</v>
      </c>
      <c r="C49" s="42"/>
      <c r="D49" s="42">
        <v>0</v>
      </c>
      <c r="E49" s="42"/>
      <c r="F49" s="42">
        <v>0</v>
      </c>
      <c r="G49" s="42"/>
      <c r="H49" s="42">
        <v>5946903.935765764</v>
      </c>
      <c r="I49" s="42"/>
      <c r="J49" s="42">
        <v>1447863.026190251</v>
      </c>
      <c r="K49" s="42"/>
      <c r="L49" s="42">
        <v>4499040.909575513</v>
      </c>
    </row>
    <row r="50" spans="2:12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3" t="s">
        <v>98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3" t="s">
        <v>99</v>
      </c>
      <c r="B52" s="42">
        <v>0</v>
      </c>
      <c r="C52" s="42"/>
      <c r="D52" s="42">
        <v>1374566.53203755</v>
      </c>
      <c r="E52" s="42"/>
      <c r="F52" s="42">
        <v>0</v>
      </c>
      <c r="G52" s="42"/>
      <c r="H52" s="42">
        <v>1374566.53203755</v>
      </c>
      <c r="I52" s="42"/>
      <c r="J52" s="48">
        <v>334684.32518602617</v>
      </c>
      <c r="K52" s="42"/>
      <c r="L52" s="42">
        <v>1039882.2068515237</v>
      </c>
    </row>
    <row r="53" spans="1:12" ht="13.5" thickBot="1">
      <c r="A53" s="23" t="s">
        <v>100</v>
      </c>
      <c r="B53" s="44">
        <v>66010928.97018955</v>
      </c>
      <c r="C53" s="42"/>
      <c r="D53" s="44">
        <v>-1374566.53203755</v>
      </c>
      <c r="E53" s="42"/>
      <c r="F53" s="44">
        <v>0</v>
      </c>
      <c r="G53" s="42"/>
      <c r="H53" s="44">
        <v>64636362.438152</v>
      </c>
      <c r="I53" s="42"/>
      <c r="J53" s="44">
        <v>15362655.674157042</v>
      </c>
      <c r="K53" s="42"/>
      <c r="L53" s="44">
        <v>49273706.763994955</v>
      </c>
    </row>
    <row r="54" spans="2:12" ht="13.5" thickTop="1">
      <c r="B54" s="26"/>
      <c r="C54" s="23"/>
      <c r="D54" s="26"/>
      <c r="E54" s="23"/>
      <c r="F54" s="26"/>
      <c r="G54" s="23"/>
      <c r="H54" s="26"/>
      <c r="I54" s="23"/>
      <c r="J54" s="26"/>
      <c r="K54" s="23"/>
      <c r="L54" s="26"/>
    </row>
    <row r="55" spans="1:12" ht="12.75">
      <c r="A55" s="23" t="s">
        <v>101</v>
      </c>
      <c r="B55" s="49">
        <v>0.06274030531875069</v>
      </c>
      <c r="C55" s="50"/>
      <c r="D55" s="49"/>
      <c r="E55" s="50"/>
      <c r="F55" s="49"/>
      <c r="G55" s="50"/>
      <c r="H55" s="49">
        <v>0.0786661809879757</v>
      </c>
      <c r="I55" s="50"/>
      <c r="J55" s="49">
        <v>0.32263526098856427</v>
      </c>
      <c r="K55" s="50"/>
      <c r="L55" s="49">
        <v>0.0026010091684154006</v>
      </c>
    </row>
    <row r="56" spans="1:12" ht="12.75">
      <c r="A56" s="23" t="s">
        <v>102</v>
      </c>
      <c r="B56" s="26"/>
      <c r="C56" s="23"/>
      <c r="D56" s="26"/>
      <c r="E56" s="23"/>
      <c r="F56" s="26"/>
      <c r="G56" s="23"/>
      <c r="H56" s="26"/>
      <c r="I56" s="23"/>
      <c r="J56" s="26"/>
      <c r="K56" s="23"/>
      <c r="L56" s="26"/>
    </row>
    <row r="57" spans="1:12" ht="12.75">
      <c r="A57" s="23" t="s">
        <v>103</v>
      </c>
      <c r="B57" s="26"/>
      <c r="C57" s="23"/>
      <c r="D57" s="26"/>
      <c r="E57" s="23"/>
      <c r="F57" s="26"/>
      <c r="G57" s="23"/>
      <c r="H57" s="26"/>
      <c r="I57" s="23"/>
      <c r="J57" s="26"/>
      <c r="K57" s="23"/>
      <c r="L57" s="26"/>
    </row>
    <row r="58" spans="2:12" ht="12.75">
      <c r="B58" s="26"/>
      <c r="C58" s="23"/>
      <c r="D58" s="26"/>
      <c r="E58" s="23"/>
      <c r="F58" s="26"/>
      <c r="G58" s="23"/>
      <c r="H58" s="26"/>
      <c r="I58" s="23"/>
      <c r="J58" s="26"/>
      <c r="K58" s="23"/>
      <c r="L58" s="26"/>
    </row>
    <row r="59" spans="1:12" ht="12.75">
      <c r="A59" s="23" t="s">
        <v>109</v>
      </c>
      <c r="B59" s="26"/>
      <c r="D59" s="26"/>
      <c r="F59" s="26"/>
      <c r="H59" s="26"/>
      <c r="I59" s="23"/>
      <c r="J59" s="26"/>
      <c r="K59" s="23"/>
      <c r="L59" s="26"/>
    </row>
    <row r="60" spans="1:12" ht="12.75">
      <c r="A60" s="23" t="s">
        <v>110</v>
      </c>
      <c r="B60" s="26"/>
      <c r="C60" s="23"/>
      <c r="D60" s="26"/>
      <c r="E60" s="23"/>
      <c r="F60" s="26"/>
      <c r="G60" s="23"/>
      <c r="H60" s="26"/>
      <c r="I60" s="23"/>
      <c r="J60" s="26"/>
      <c r="K60" s="23"/>
      <c r="L60" s="26"/>
    </row>
    <row r="61" spans="1:12" ht="12.75">
      <c r="A61" s="23" t="s">
        <v>111</v>
      </c>
      <c r="B61" s="26"/>
      <c r="C61" s="23"/>
      <c r="D61" s="26"/>
      <c r="E61" s="23"/>
      <c r="F61" s="26"/>
      <c r="G61" s="23"/>
      <c r="H61" s="26"/>
      <c r="I61" s="23"/>
      <c r="J61" s="26"/>
      <c r="K61" s="23"/>
      <c r="L61" s="26"/>
    </row>
    <row r="62" spans="2:12" ht="12.75">
      <c r="B62" s="26"/>
      <c r="C62" s="23"/>
      <c r="D62" s="26"/>
      <c r="E62" s="23"/>
      <c r="F62" s="26"/>
      <c r="G62" s="23"/>
      <c r="H62" s="26"/>
      <c r="I62" s="23"/>
      <c r="J62" s="26"/>
      <c r="K62" s="23"/>
      <c r="L62" s="26"/>
    </row>
    <row r="63" spans="1:13" s="30" customFormat="1" ht="12.75">
      <c r="A63" s="31"/>
      <c r="B63" s="32"/>
      <c r="C63" s="33"/>
      <c r="D63" s="32"/>
      <c r="E63" s="33"/>
      <c r="F63" s="32"/>
      <c r="G63" s="33"/>
      <c r="H63" s="32"/>
      <c r="I63" s="33"/>
      <c r="J63" s="32"/>
      <c r="K63" s="33"/>
      <c r="L63" s="32"/>
      <c r="M63" s="33"/>
    </row>
    <row r="64" spans="1:13" s="30" customFormat="1" ht="12.75">
      <c r="A64" s="31"/>
      <c r="B64" s="32"/>
      <c r="C64" s="33"/>
      <c r="D64" s="32"/>
      <c r="E64" s="33"/>
      <c r="F64" s="32"/>
      <c r="G64" s="33"/>
      <c r="H64" s="32"/>
      <c r="I64" s="33"/>
      <c r="J64" s="32"/>
      <c r="K64" s="33"/>
      <c r="L64" s="32"/>
      <c r="M64" s="33"/>
    </row>
    <row r="65" spans="2:12" ht="12.75">
      <c r="B65" s="26"/>
      <c r="D65" s="26"/>
      <c r="F65" s="26"/>
      <c r="H65" s="26"/>
      <c r="J65" s="26"/>
      <c r="L65" s="26"/>
    </row>
    <row r="66" spans="1:11" ht="12.75">
      <c r="A66" s="23" t="s">
        <v>55</v>
      </c>
      <c r="C66" s="23"/>
      <c r="E66" s="23"/>
      <c r="F66" s="25" t="s">
        <v>54</v>
      </c>
      <c r="G66" s="23"/>
      <c r="I66" s="23"/>
      <c r="K66" s="23"/>
    </row>
    <row r="67" spans="3:11" ht="12.75">
      <c r="C67" s="23"/>
      <c r="E67" s="23"/>
      <c r="G67" s="23"/>
      <c r="I67" s="23"/>
      <c r="K67" s="23"/>
    </row>
    <row r="68" spans="1:11" ht="12.75">
      <c r="A68" s="23" t="s">
        <v>0</v>
      </c>
      <c r="C68" s="23"/>
      <c r="E68" s="23"/>
      <c r="G68" s="23"/>
      <c r="I68" s="23"/>
      <c r="K68" s="23"/>
    </row>
    <row r="69" spans="1:11" ht="12.75">
      <c r="A69" s="24" t="s">
        <v>104</v>
      </c>
      <c r="C69" s="23"/>
      <c r="E69" s="23"/>
      <c r="G69" s="23"/>
      <c r="I69" s="23"/>
      <c r="K69" s="23"/>
    </row>
    <row r="70" spans="1:11" ht="12.75">
      <c r="A70" s="23" t="s">
        <v>115</v>
      </c>
      <c r="C70" s="23"/>
      <c r="E70" s="23"/>
      <c r="G70" s="23"/>
      <c r="I70" s="23"/>
      <c r="K70" s="23"/>
    </row>
    <row r="71" spans="2:12" ht="12.75">
      <c r="B71" s="27" t="s">
        <v>105</v>
      </c>
      <c r="C71" s="27"/>
      <c r="D71" s="27" t="s">
        <v>59</v>
      </c>
      <c r="E71" s="27"/>
      <c r="F71" s="27" t="s">
        <v>60</v>
      </c>
      <c r="G71" s="27"/>
      <c r="H71" s="27" t="s">
        <v>61</v>
      </c>
      <c r="I71" s="27"/>
      <c r="J71" s="27" t="s">
        <v>62</v>
      </c>
      <c r="K71" s="27"/>
      <c r="L71" s="27" t="s">
        <v>63</v>
      </c>
    </row>
    <row r="72" spans="2:12" ht="12.75">
      <c r="B72" s="28" t="s">
        <v>106</v>
      </c>
      <c r="C72" s="28"/>
      <c r="D72" s="28"/>
      <c r="E72" s="28"/>
      <c r="F72" s="28"/>
      <c r="G72" s="28"/>
      <c r="H72" s="28"/>
      <c r="I72" s="28"/>
      <c r="J72" s="28" t="s">
        <v>65</v>
      </c>
      <c r="K72" s="28"/>
      <c r="L72" s="28" t="s">
        <v>65</v>
      </c>
    </row>
    <row r="73" spans="3:11" ht="12.75">
      <c r="C73" s="23"/>
      <c r="E73" s="23"/>
      <c r="G73" s="23"/>
      <c r="I73" s="23"/>
      <c r="K73" s="23"/>
    </row>
    <row r="74" spans="1:11" ht="12.75">
      <c r="A74" s="23" t="s">
        <v>66</v>
      </c>
      <c r="C74" s="23"/>
      <c r="E74" s="23"/>
      <c r="G74" s="23"/>
      <c r="I74" s="23"/>
      <c r="K74" s="23"/>
    </row>
    <row r="75" spans="1:16" ht="12.75">
      <c r="A75" s="23" t="s">
        <v>107</v>
      </c>
      <c r="B75" s="42">
        <v>0</v>
      </c>
      <c r="C75" s="42"/>
      <c r="D75" s="42">
        <v>0</v>
      </c>
      <c r="E75" s="42"/>
      <c r="F75" s="42">
        <v>0</v>
      </c>
      <c r="G75" s="42"/>
      <c r="H75" s="42">
        <v>0</v>
      </c>
      <c r="I75" s="42"/>
      <c r="J75" s="42">
        <v>0</v>
      </c>
      <c r="K75" s="42"/>
      <c r="L75" s="42">
        <v>0</v>
      </c>
      <c r="P75" s="38"/>
    </row>
    <row r="76" spans="1:12" ht="12.75">
      <c r="A76" s="23" t="s">
        <v>68</v>
      </c>
      <c r="B76" s="42">
        <v>19854260.075060997</v>
      </c>
      <c r="C76" s="42"/>
      <c r="D76" s="42">
        <v>0</v>
      </c>
      <c r="E76" s="42"/>
      <c r="F76" s="42">
        <v>0</v>
      </c>
      <c r="G76" s="42"/>
      <c r="H76" s="42">
        <v>19854260.075060997</v>
      </c>
      <c r="I76" s="42"/>
      <c r="J76" s="42">
        <v>0</v>
      </c>
      <c r="K76" s="42"/>
      <c r="L76" s="42">
        <v>19854260.075060997</v>
      </c>
    </row>
    <row r="77" spans="1:12" ht="12.75">
      <c r="A77" s="23" t="s">
        <v>69</v>
      </c>
      <c r="B77" s="42">
        <v>25666982.813374005</v>
      </c>
      <c r="C77" s="42"/>
      <c r="D77" s="42">
        <v>0</v>
      </c>
      <c r="E77" s="42"/>
      <c r="F77" s="42">
        <v>0</v>
      </c>
      <c r="G77" s="42"/>
      <c r="H77" s="42">
        <v>25666982.813374005</v>
      </c>
      <c r="I77" s="42"/>
      <c r="J77" s="42">
        <v>17033767.790000003</v>
      </c>
      <c r="K77" s="42"/>
      <c r="L77" s="42">
        <v>8633215.023374002</v>
      </c>
    </row>
    <row r="78" spans="1:12" ht="12.75">
      <c r="A78" s="23" t="s">
        <v>70</v>
      </c>
      <c r="B78" s="42">
        <v>260468.73</v>
      </c>
      <c r="C78" s="42"/>
      <c r="D78" s="42">
        <v>0</v>
      </c>
      <c r="E78" s="42"/>
      <c r="F78" s="42">
        <v>0</v>
      </c>
      <c r="G78" s="42"/>
      <c r="H78" s="42">
        <v>260468.73</v>
      </c>
      <c r="I78" s="42"/>
      <c r="J78" s="42">
        <v>16198.65</v>
      </c>
      <c r="K78" s="42"/>
      <c r="L78" s="42">
        <v>244270.08</v>
      </c>
    </row>
    <row r="79" spans="1:12" ht="12.75">
      <c r="A79" s="23" t="s">
        <v>71</v>
      </c>
      <c r="B79" s="42">
        <v>1630522.0542490003</v>
      </c>
      <c r="C79" s="42"/>
      <c r="D79" s="42">
        <v>0</v>
      </c>
      <c r="E79" s="42"/>
      <c r="F79" s="42">
        <v>1450999.92</v>
      </c>
      <c r="G79" s="42"/>
      <c r="H79" s="42">
        <v>3081521.974249</v>
      </c>
      <c r="I79" s="42"/>
      <c r="J79" s="42">
        <v>640875.258264693</v>
      </c>
      <c r="K79" s="42"/>
      <c r="L79" s="42">
        <v>2440646.715984307</v>
      </c>
    </row>
    <row r="80" spans="1:12" ht="12.75">
      <c r="A80" s="23" t="s">
        <v>72</v>
      </c>
      <c r="B80" s="42">
        <v>-330663.46</v>
      </c>
      <c r="C80" s="42"/>
      <c r="D80" s="42">
        <v>0</v>
      </c>
      <c r="E80" s="42"/>
      <c r="F80" s="42">
        <v>0</v>
      </c>
      <c r="G80" s="42"/>
      <c r="H80" s="42">
        <v>-330663.46</v>
      </c>
      <c r="I80" s="42"/>
      <c r="J80" s="42">
        <v>-51583.24999999994</v>
      </c>
      <c r="K80" s="42"/>
      <c r="L80" s="42">
        <v>-279080.21</v>
      </c>
    </row>
    <row r="81" spans="1:12" ht="13.5" thickBot="1">
      <c r="A81" s="23" t="s">
        <v>73</v>
      </c>
      <c r="B81" s="44">
        <v>47081570.212684005</v>
      </c>
      <c r="C81" s="42"/>
      <c r="D81" s="44">
        <v>0</v>
      </c>
      <c r="E81" s="42"/>
      <c r="F81" s="44">
        <v>1450999.92</v>
      </c>
      <c r="G81" s="42"/>
      <c r="H81" s="44">
        <v>48532570.132684</v>
      </c>
      <c r="I81" s="42"/>
      <c r="J81" s="44">
        <v>17639258.448264696</v>
      </c>
      <c r="K81" s="42"/>
      <c r="L81" s="44">
        <v>30893311.684419304</v>
      </c>
    </row>
    <row r="82" spans="2:12" ht="13.5" thickTop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3" t="s">
        <v>74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6" ht="12.75">
      <c r="A84" s="23" t="s">
        <v>112</v>
      </c>
      <c r="B84" s="42">
        <v>7790200.864728998</v>
      </c>
      <c r="C84" s="42"/>
      <c r="D84" s="42">
        <v>0</v>
      </c>
      <c r="E84" s="42"/>
      <c r="F84" s="42">
        <v>0</v>
      </c>
      <c r="G84" s="42"/>
      <c r="H84" s="42">
        <v>7790200.864728998</v>
      </c>
      <c r="I84" s="42"/>
      <c r="J84" s="51">
        <v>1916804.007213354</v>
      </c>
      <c r="K84" s="42"/>
      <c r="L84" s="42">
        <v>5873396.857515644</v>
      </c>
      <c r="P84" s="37"/>
    </row>
    <row r="85" spans="1:16" ht="12.75">
      <c r="A85" s="23" t="s">
        <v>75</v>
      </c>
      <c r="B85" s="42">
        <v>14788343.98920375</v>
      </c>
      <c r="C85" s="42"/>
      <c r="D85" s="42">
        <v>0</v>
      </c>
      <c r="E85" s="42"/>
      <c r="F85" s="42">
        <v>0</v>
      </c>
      <c r="G85" s="42"/>
      <c r="H85" s="42">
        <v>14788343.98920375</v>
      </c>
      <c r="I85" s="42"/>
      <c r="J85" s="51">
        <v>3591199.9755038396</v>
      </c>
      <c r="K85" s="42"/>
      <c r="L85" s="42">
        <v>11197144.01369991</v>
      </c>
      <c r="P85" s="37"/>
    </row>
    <row r="86" spans="1:18" ht="12.75">
      <c r="A86" s="23" t="s">
        <v>76</v>
      </c>
      <c r="B86" s="42">
        <v>4428686.46256</v>
      </c>
      <c r="C86" s="42"/>
      <c r="D86" s="42">
        <v>0</v>
      </c>
      <c r="E86" s="42"/>
      <c r="F86" s="42">
        <v>0</v>
      </c>
      <c r="G86" s="42"/>
      <c r="H86" s="42">
        <v>4428686.46256</v>
      </c>
      <c r="I86" s="42"/>
      <c r="J86" s="51">
        <v>1159050.1758432453</v>
      </c>
      <c r="K86" s="42"/>
      <c r="L86" s="42">
        <v>3269636.2867167545</v>
      </c>
      <c r="P86" s="37"/>
      <c r="R86" s="39">
        <v>3588636.7836306</v>
      </c>
    </row>
    <row r="87" spans="1:18" ht="12.75">
      <c r="A87" s="23" t="s">
        <v>77</v>
      </c>
      <c r="B87" s="42">
        <v>3634915.12</v>
      </c>
      <c r="C87" s="42"/>
      <c r="D87" s="42">
        <v>0</v>
      </c>
      <c r="E87" s="42"/>
      <c r="F87" s="42">
        <v>0</v>
      </c>
      <c r="G87" s="42"/>
      <c r="H87" s="42">
        <v>3634915.12</v>
      </c>
      <c r="I87" s="42"/>
      <c r="J87" s="51">
        <v>982328.1778582479</v>
      </c>
      <c r="K87" s="42"/>
      <c r="L87" s="42">
        <v>2652586.9421417513</v>
      </c>
      <c r="P87" s="37"/>
      <c r="R87" s="40"/>
    </row>
    <row r="88" spans="1:18" ht="12.75">
      <c r="A88" s="23" t="s">
        <v>78</v>
      </c>
      <c r="B88" s="45">
        <v>5595514.995555</v>
      </c>
      <c r="C88" s="42"/>
      <c r="D88" s="45">
        <v>0</v>
      </c>
      <c r="E88" s="42"/>
      <c r="F88" s="45">
        <v>0</v>
      </c>
      <c r="G88" s="42"/>
      <c r="H88" s="45">
        <v>5595514.995555</v>
      </c>
      <c r="I88" s="42"/>
      <c r="J88" s="45">
        <v>1411434.6368975756</v>
      </c>
      <c r="K88" s="42"/>
      <c r="L88" s="45">
        <v>4184080.358657425</v>
      </c>
      <c r="R88" s="35">
        <v>3505880.73672252</v>
      </c>
    </row>
    <row r="89" spans="1:12" ht="12.75">
      <c r="A89" s="23" t="s">
        <v>79</v>
      </c>
      <c r="B89" s="42">
        <v>36237661.43204774</v>
      </c>
      <c r="C89" s="42"/>
      <c r="D89" s="42">
        <v>0</v>
      </c>
      <c r="E89" s="42"/>
      <c r="F89" s="42">
        <v>0</v>
      </c>
      <c r="G89" s="42"/>
      <c r="H89" s="51">
        <v>36237661.43204774</v>
      </c>
      <c r="I89" s="42"/>
      <c r="J89" s="42">
        <v>9060816.973316262</v>
      </c>
      <c r="K89" s="42"/>
      <c r="L89" s="42">
        <v>27176844.458731484</v>
      </c>
    </row>
    <row r="90" spans="2:12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3" t="s">
        <v>80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5" ht="12.75">
      <c r="A92" s="23" t="s">
        <v>81</v>
      </c>
      <c r="B92" s="42">
        <v>2691222.562222693</v>
      </c>
      <c r="C92" s="42"/>
      <c r="D92" s="42">
        <v>0</v>
      </c>
      <c r="E92" s="42"/>
      <c r="F92" s="42">
        <v>507849.97199999995</v>
      </c>
      <c r="G92" s="42"/>
      <c r="H92" s="42">
        <v>3199072.534222693</v>
      </c>
      <c r="I92" s="42"/>
      <c r="J92" s="42">
        <v>2700575.6155570415</v>
      </c>
      <c r="K92" s="42"/>
      <c r="L92" s="42">
        <v>498496.9186656518</v>
      </c>
      <c r="N92" s="37"/>
      <c r="O92" s="41"/>
    </row>
    <row r="93" spans="1:15" ht="12.75">
      <c r="A93" s="23" t="s">
        <v>82</v>
      </c>
      <c r="B93" s="51"/>
      <c r="C93" s="42"/>
      <c r="D93" s="42"/>
      <c r="E93" s="42"/>
      <c r="F93" s="42"/>
      <c r="G93" s="42"/>
      <c r="H93" s="42"/>
      <c r="I93" s="42"/>
      <c r="J93" s="42"/>
      <c r="K93" s="42"/>
      <c r="L93" s="43"/>
      <c r="N93" s="37"/>
      <c r="O93" s="41"/>
    </row>
    <row r="94" spans="1:12" ht="12.75">
      <c r="A94" s="23" t="s">
        <v>83</v>
      </c>
      <c r="B94" s="45">
        <v>1608177.59</v>
      </c>
      <c r="C94" s="42"/>
      <c r="D94" s="45">
        <v>0</v>
      </c>
      <c r="E94" s="42"/>
      <c r="F94" s="45">
        <v>0</v>
      </c>
      <c r="G94" s="42"/>
      <c r="H94" s="45">
        <v>1608177.59</v>
      </c>
      <c r="I94" s="42"/>
      <c r="J94" s="45">
        <v>492315.4421524508</v>
      </c>
      <c r="K94" s="42"/>
      <c r="L94" s="45">
        <v>1115862.1478475493</v>
      </c>
    </row>
    <row r="95" spans="1:12" ht="12.75">
      <c r="A95" s="23" t="s">
        <v>84</v>
      </c>
      <c r="B95" s="42">
        <v>4299400.152222693</v>
      </c>
      <c r="C95" s="42"/>
      <c r="D95" s="42">
        <v>0</v>
      </c>
      <c r="E95" s="42"/>
      <c r="F95" s="42">
        <v>507849.97199999995</v>
      </c>
      <c r="G95" s="42"/>
      <c r="H95" s="42">
        <v>4807250.124222693</v>
      </c>
      <c r="I95" s="42"/>
      <c r="J95" s="42">
        <v>3192891.0577094923</v>
      </c>
      <c r="K95" s="42"/>
      <c r="L95" s="42">
        <v>1614359.0665132012</v>
      </c>
    </row>
    <row r="96" spans="2:12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3" t="s">
        <v>85</v>
      </c>
      <c r="B97" s="45">
        <v>0</v>
      </c>
      <c r="C97" s="42"/>
      <c r="D97" s="45">
        <v>0</v>
      </c>
      <c r="E97" s="42"/>
      <c r="F97" s="45">
        <v>0</v>
      </c>
      <c r="G97" s="42"/>
      <c r="H97" s="45">
        <v>0</v>
      </c>
      <c r="I97" s="42"/>
      <c r="J97" s="45">
        <v>0</v>
      </c>
      <c r="K97" s="42"/>
      <c r="L97" s="45">
        <v>0</v>
      </c>
    </row>
    <row r="98" spans="2:12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3.5" thickBot="1">
      <c r="A99" s="23" t="s">
        <v>86</v>
      </c>
      <c r="B99" s="47">
        <v>6544508.628413573</v>
      </c>
      <c r="C99" s="42"/>
      <c r="D99" s="47">
        <v>0</v>
      </c>
      <c r="E99" s="42"/>
      <c r="F99" s="47">
        <v>943149.948</v>
      </c>
      <c r="G99" s="42"/>
      <c r="H99" s="47">
        <v>7487658.576413573</v>
      </c>
      <c r="I99" s="42"/>
      <c r="J99" s="47">
        <v>5385550.417238941</v>
      </c>
      <c r="K99" s="42"/>
      <c r="L99" s="47">
        <v>2102108.1591746192</v>
      </c>
    </row>
    <row r="100" spans="2:12" ht="13.5" thickTop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3" t="s">
        <v>87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3" t="s">
        <v>88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2:12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3.5" thickBot="1">
      <c r="A104" s="23" t="s">
        <v>89</v>
      </c>
      <c r="B104" s="47">
        <v>6544508.628413573</v>
      </c>
      <c r="C104" s="42"/>
      <c r="D104" s="47">
        <v>0</v>
      </c>
      <c r="E104" s="42"/>
      <c r="F104" s="47">
        <v>943149.948</v>
      </c>
      <c r="G104" s="42"/>
      <c r="H104" s="47">
        <v>7487658.576413573</v>
      </c>
      <c r="I104" s="42"/>
      <c r="J104" s="47">
        <v>5385550.417238941</v>
      </c>
      <c r="K104" s="42"/>
      <c r="L104" s="47">
        <v>2102108.1591746192</v>
      </c>
    </row>
    <row r="105" spans="2:12" ht="13.5" thickTop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3" t="s">
        <v>90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3" t="s">
        <v>91</v>
      </c>
      <c r="B107" s="42">
        <v>268233727.44921553</v>
      </c>
      <c r="C107" s="42"/>
      <c r="D107" s="42">
        <v>0</v>
      </c>
      <c r="E107" s="42"/>
      <c r="F107" s="42">
        <v>0</v>
      </c>
      <c r="G107" s="42"/>
      <c r="H107" s="42">
        <v>268233727.44921553</v>
      </c>
      <c r="I107" s="42"/>
      <c r="J107" s="42">
        <v>65310497.50673017</v>
      </c>
      <c r="K107" s="42"/>
      <c r="L107" s="42">
        <v>202923229.94248536</v>
      </c>
    </row>
    <row r="108" spans="1:12" ht="12.75">
      <c r="A108" s="23" t="s">
        <v>92</v>
      </c>
      <c r="B108" s="42">
        <v>0</v>
      </c>
      <c r="C108" s="42"/>
      <c r="D108" s="42">
        <v>0</v>
      </c>
      <c r="E108" s="42"/>
      <c r="F108" s="42">
        <v>0</v>
      </c>
      <c r="G108" s="42"/>
      <c r="H108" s="42">
        <v>0</v>
      </c>
      <c r="I108" s="42"/>
      <c r="J108" s="42">
        <v>0</v>
      </c>
      <c r="K108" s="42"/>
      <c r="L108" s="42">
        <v>0</v>
      </c>
    </row>
    <row r="109" spans="1:12" ht="12.75">
      <c r="A109" s="23" t="s">
        <v>93</v>
      </c>
      <c r="B109" s="42">
        <v>-7061365.563482586</v>
      </c>
      <c r="C109" s="42"/>
      <c r="D109" s="42">
        <v>0</v>
      </c>
      <c r="E109" s="42"/>
      <c r="F109" s="42">
        <v>0</v>
      </c>
      <c r="G109" s="42"/>
      <c r="H109" s="42">
        <v>-7061365.563482586</v>
      </c>
      <c r="I109" s="42"/>
      <c r="J109" s="42">
        <v>-1719326.284630835</v>
      </c>
      <c r="K109" s="42"/>
      <c r="L109" s="42">
        <v>-5342039.278851751</v>
      </c>
    </row>
    <row r="110" spans="1:12" ht="12.75">
      <c r="A110" s="23" t="s">
        <v>94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23" t="s">
        <v>95</v>
      </c>
      <c r="B111" s="42">
        <v>189214528.97977763</v>
      </c>
      <c r="C111" s="42"/>
      <c r="D111" s="42">
        <v>0</v>
      </c>
      <c r="E111" s="42"/>
      <c r="F111" s="42">
        <v>0</v>
      </c>
      <c r="G111" s="42"/>
      <c r="H111" s="42">
        <v>189214528.97977763</v>
      </c>
      <c r="I111" s="42"/>
      <c r="J111" s="42">
        <v>46445968.196566015</v>
      </c>
      <c r="K111" s="42"/>
      <c r="L111" s="42">
        <v>142768560.78321162</v>
      </c>
    </row>
    <row r="112" spans="1:12" ht="12.75">
      <c r="A112" s="23" t="s">
        <v>96</v>
      </c>
      <c r="B112" s="42">
        <v>0</v>
      </c>
      <c r="C112" s="42"/>
      <c r="D112" s="42">
        <v>0</v>
      </c>
      <c r="E112" s="42"/>
      <c r="F112" s="42">
        <v>0</v>
      </c>
      <c r="G112" s="42"/>
      <c r="H112" s="42">
        <v>0</v>
      </c>
      <c r="I112" s="42"/>
      <c r="J112" s="42">
        <v>0</v>
      </c>
      <c r="K112" s="42"/>
      <c r="L112" s="42">
        <v>0</v>
      </c>
    </row>
    <row r="113" spans="1:12" ht="12.75">
      <c r="A113" s="23" t="s">
        <v>97</v>
      </c>
      <c r="B113" s="42">
        <v>5946903.935765764</v>
      </c>
      <c r="C113" s="42"/>
      <c r="D113" s="42">
        <v>0</v>
      </c>
      <c r="E113" s="42"/>
      <c r="F113" s="42">
        <v>0</v>
      </c>
      <c r="G113" s="42"/>
      <c r="H113" s="42">
        <v>5946903.935765764</v>
      </c>
      <c r="I113" s="42"/>
      <c r="J113" s="42">
        <v>1447863.026190251</v>
      </c>
      <c r="K113" s="42"/>
      <c r="L113" s="42">
        <v>4499040.909575513</v>
      </c>
    </row>
    <row r="114" spans="1:12" ht="12.75">
      <c r="A114" s="34" t="s">
        <v>108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3" t="s">
        <v>98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3" t="s">
        <v>99</v>
      </c>
      <c r="B116" s="42">
        <v>0</v>
      </c>
      <c r="C116" s="42"/>
      <c r="D116" s="42">
        <v>1374566.53203755</v>
      </c>
      <c r="E116" s="42"/>
      <c r="F116" s="42">
        <v>0</v>
      </c>
      <c r="G116" s="42"/>
      <c r="H116" s="42">
        <v>1374566.53203755</v>
      </c>
      <c r="I116" s="42"/>
      <c r="J116" s="48">
        <v>334684.32518602617</v>
      </c>
      <c r="K116" s="42"/>
      <c r="L116" s="42">
        <v>1039882.2068515237</v>
      </c>
    </row>
    <row r="117" spans="1:12" ht="13.5" thickBot="1">
      <c r="A117" s="23" t="s">
        <v>100</v>
      </c>
      <c r="B117" s="44">
        <v>66010928.97018955</v>
      </c>
      <c r="C117" s="42"/>
      <c r="D117" s="44">
        <v>-1374566.53203755</v>
      </c>
      <c r="E117" s="42"/>
      <c r="F117" s="44">
        <v>0</v>
      </c>
      <c r="G117" s="42"/>
      <c r="H117" s="44">
        <v>64636362.438152</v>
      </c>
      <c r="I117" s="42"/>
      <c r="J117" s="44">
        <v>15362655.674157042</v>
      </c>
      <c r="K117" s="42"/>
      <c r="L117" s="44">
        <v>49273706.763994955</v>
      </c>
    </row>
    <row r="118" spans="3:11" ht="13.5" thickTop="1">
      <c r="C118" s="23"/>
      <c r="E118" s="23"/>
      <c r="G118" s="23"/>
      <c r="I118" s="23"/>
      <c r="K118" s="23"/>
    </row>
    <row r="119" spans="1:12" ht="12.75">
      <c r="A119" s="23" t="s">
        <v>101</v>
      </c>
      <c r="B119" s="49">
        <v>0.09914280454027642</v>
      </c>
      <c r="C119" s="50"/>
      <c r="D119" s="49"/>
      <c r="E119" s="50"/>
      <c r="F119" s="49"/>
      <c r="G119" s="50"/>
      <c r="H119" s="49">
        <v>0.11584282119183639</v>
      </c>
      <c r="I119" s="50"/>
      <c r="J119" s="49">
        <v>0.3505611615248579</v>
      </c>
      <c r="K119" s="50"/>
      <c r="L119" s="49">
        <v>0.04266186364348504</v>
      </c>
    </row>
    <row r="120" spans="1:11" ht="12.75">
      <c r="A120" s="23" t="s">
        <v>102</v>
      </c>
      <c r="C120" s="23"/>
      <c r="E120" s="23"/>
      <c r="G120" s="23"/>
      <c r="I120" s="23"/>
      <c r="K120" s="23"/>
    </row>
    <row r="121" spans="1:11" ht="12.75">
      <c r="A121" s="23" t="s">
        <v>103</v>
      </c>
      <c r="C121" s="23"/>
      <c r="E121" s="23"/>
      <c r="G121" s="23"/>
      <c r="I121" s="23"/>
      <c r="K121" s="23"/>
    </row>
    <row r="122" spans="3:11" ht="12.75">
      <c r="C122" s="23"/>
      <c r="E122" s="23"/>
      <c r="G122" s="23"/>
      <c r="H122" s="26"/>
      <c r="I122" s="23"/>
      <c r="K122" s="23"/>
    </row>
    <row r="123" spans="1:12" ht="12.75">
      <c r="A123" s="23" t="s">
        <v>109</v>
      </c>
      <c r="B123" s="26"/>
      <c r="D123" s="26"/>
      <c r="F123" s="26"/>
      <c r="H123" s="26"/>
      <c r="J123" s="26"/>
      <c r="L123" s="26"/>
    </row>
    <row r="124" spans="1:12" ht="12.75">
      <c r="A124" s="23" t="s">
        <v>110</v>
      </c>
      <c r="B124" s="26"/>
      <c r="C124" s="23"/>
      <c r="D124" s="26"/>
      <c r="E124" s="23"/>
      <c r="F124" s="26"/>
      <c r="G124" s="23"/>
      <c r="H124" s="26"/>
      <c r="I124" s="23"/>
      <c r="J124" s="26"/>
      <c r="K124" s="23"/>
      <c r="L124" s="26"/>
    </row>
    <row r="125" spans="1:12" ht="12.75">
      <c r="A125" s="23" t="s">
        <v>111</v>
      </c>
      <c r="B125" s="26"/>
      <c r="C125" s="23"/>
      <c r="D125" s="26"/>
      <c r="E125" s="23"/>
      <c r="F125" s="26"/>
      <c r="G125" s="23"/>
      <c r="H125" s="26"/>
      <c r="I125" s="23"/>
      <c r="J125" s="26"/>
      <c r="K125" s="23"/>
      <c r="L125" s="26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D9" sqref="D9:D14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8.7109375" style="1" customWidth="1"/>
    <col min="5" max="5" width="8.7109375" style="3" customWidth="1"/>
    <col min="6" max="7" width="9.140625" style="3" customWidth="1"/>
    <col min="8" max="8" width="12.28125" style="3" customWidth="1"/>
    <col min="9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15" t="s">
        <v>116</v>
      </c>
    </row>
    <row r="4" ht="12.75">
      <c r="A4" s="8" t="s">
        <v>54</v>
      </c>
    </row>
    <row r="5" spans="8:9" ht="12.75">
      <c r="H5" s="19"/>
      <c r="I5" s="19"/>
    </row>
    <row r="6" spans="8:9" ht="12.75">
      <c r="H6" s="19"/>
      <c r="I6" s="19"/>
    </row>
    <row r="7" spans="1:9" ht="12.75">
      <c r="A7" s="3" t="s">
        <v>2</v>
      </c>
      <c r="H7" s="19"/>
      <c r="I7" s="19"/>
    </row>
    <row r="8" spans="1:9" s="16" customFormat="1" ht="12.75">
      <c r="A8" s="3"/>
      <c r="B8" s="3"/>
      <c r="C8" s="3"/>
      <c r="D8" s="1"/>
      <c r="E8" s="3"/>
      <c r="F8" s="3"/>
      <c r="G8" s="3"/>
      <c r="H8" s="20"/>
      <c r="I8" s="21"/>
    </row>
    <row r="9" spans="1:9" s="16" customFormat="1" ht="12.75">
      <c r="A9" s="16" t="s">
        <v>3</v>
      </c>
      <c r="D9" s="52">
        <f>10362+1107</f>
        <v>11469</v>
      </c>
      <c r="H9" s="21"/>
      <c r="I9" s="22"/>
    </row>
    <row r="10" spans="1:9" s="16" customFormat="1" ht="12.75">
      <c r="A10" s="16" t="s">
        <v>4</v>
      </c>
      <c r="D10" s="53"/>
      <c r="H10" s="21"/>
      <c r="I10" s="22"/>
    </row>
    <row r="11" spans="1:9" s="16" customFormat="1" ht="12.75">
      <c r="A11" s="16" t="s">
        <v>5</v>
      </c>
      <c r="D11" s="53"/>
      <c r="H11" s="21"/>
      <c r="I11" s="22"/>
    </row>
    <row r="12" spans="1:9" s="16" customFormat="1" ht="12.75">
      <c r="A12" s="16" t="s">
        <v>6</v>
      </c>
      <c r="D12" s="53"/>
      <c r="H12" s="21"/>
      <c r="I12" s="21"/>
    </row>
    <row r="13" spans="1:9" s="16" customFormat="1" ht="12.75">
      <c r="A13" s="16" t="s">
        <v>7</v>
      </c>
      <c r="D13" s="53"/>
      <c r="H13" s="21"/>
      <c r="I13" s="22"/>
    </row>
    <row r="14" spans="1:9" s="16" customFormat="1" ht="12.75">
      <c r="A14" s="16" t="s">
        <v>8</v>
      </c>
      <c r="D14" s="52">
        <v>3</v>
      </c>
      <c r="H14" s="21"/>
      <c r="I14" s="21"/>
    </row>
    <row r="15" spans="1:9" s="16" customFormat="1" ht="12.75">
      <c r="A15" s="16" t="s">
        <v>9</v>
      </c>
      <c r="D15" s="53"/>
      <c r="H15" s="21"/>
      <c r="I15" s="22"/>
    </row>
    <row r="16" spans="1:9" s="16" customFormat="1" ht="12.75">
      <c r="A16" s="16" t="s">
        <v>10</v>
      </c>
      <c r="D16" s="53"/>
      <c r="H16" s="21"/>
      <c r="I16" s="21"/>
    </row>
    <row r="17" spans="1:9" s="16" customFormat="1" ht="12.75">
      <c r="A17" s="16" t="s">
        <v>11</v>
      </c>
      <c r="D17" s="53"/>
      <c r="H17" s="21"/>
      <c r="I17" s="21"/>
    </row>
    <row r="18" spans="1:9" s="16" customFormat="1" ht="12.75">
      <c r="A18" s="16" t="s">
        <v>12</v>
      </c>
      <c r="D18" s="52">
        <v>3598</v>
      </c>
      <c r="H18" s="21"/>
      <c r="I18" s="21"/>
    </row>
    <row r="19" spans="1:9" s="16" customFormat="1" ht="12.75">
      <c r="A19" s="16" t="s">
        <v>13</v>
      </c>
      <c r="D19" s="52">
        <v>8678</v>
      </c>
      <c r="H19" s="21"/>
      <c r="I19" s="21"/>
    </row>
    <row r="20" spans="1:5" s="16" customFormat="1" ht="12.75">
      <c r="A20" s="16" t="s">
        <v>14</v>
      </c>
      <c r="D20" s="52">
        <f>2600+67</f>
        <v>2667</v>
      </c>
      <c r="E20" s="54">
        <f>SUM(D9:D20)</f>
        <v>26415</v>
      </c>
    </row>
    <row r="21" s="16" customFormat="1" ht="12.75">
      <c r="D21" s="53"/>
    </row>
    <row r="22" s="16" customFormat="1" ht="12.75">
      <c r="D22" s="53"/>
    </row>
    <row r="23" spans="1:4" s="16" customFormat="1" ht="12.75">
      <c r="A23" s="16" t="s">
        <v>15</v>
      </c>
      <c r="D23" s="53"/>
    </row>
    <row r="24" s="16" customFormat="1" ht="12.75">
      <c r="D24" s="53"/>
    </row>
    <row r="25" spans="1:4" s="16" customFormat="1" ht="12.75">
      <c r="A25" s="16" t="s">
        <v>3</v>
      </c>
      <c r="D25" s="52">
        <f>38515+1855</f>
        <v>40370</v>
      </c>
    </row>
    <row r="26" spans="1:4" s="16" customFormat="1" ht="12.75">
      <c r="A26" s="16" t="s">
        <v>4</v>
      </c>
      <c r="D26" s="53"/>
    </row>
    <row r="27" spans="1:4" s="16" customFormat="1" ht="12.75">
      <c r="A27" s="16" t="s">
        <v>5</v>
      </c>
      <c r="D27" s="53"/>
    </row>
    <row r="28" spans="1:4" s="16" customFormat="1" ht="12.75">
      <c r="A28" s="16" t="s">
        <v>10</v>
      </c>
      <c r="D28" s="53"/>
    </row>
    <row r="29" spans="1:5" s="16" customFormat="1" ht="12.75">
      <c r="A29" s="16" t="s">
        <v>14</v>
      </c>
      <c r="D29" s="52">
        <v>23</v>
      </c>
      <c r="E29" s="55">
        <f>SUM(D25:D29)</f>
        <v>40393</v>
      </c>
    </row>
    <row r="30" s="16" customFormat="1" ht="12.75">
      <c r="D30" s="54"/>
    </row>
    <row r="31" spans="1:4" s="16" customFormat="1" ht="12.75">
      <c r="A31" s="16" t="s">
        <v>16</v>
      </c>
      <c r="D31" s="54">
        <f>+E29+E20</f>
        <v>66808</v>
      </c>
    </row>
    <row r="32" spans="1:4" ht="12.75">
      <c r="A32" s="16"/>
      <c r="B32" s="16"/>
      <c r="C32" s="16"/>
      <c r="D32" s="2"/>
    </row>
    <row r="39" spans="1:4" s="5" customFormat="1" ht="12.75">
      <c r="A39" s="3"/>
      <c r="B39" s="4"/>
      <c r="D39" s="6"/>
    </row>
    <row r="40" spans="1:4" s="5" customFormat="1" ht="12.75">
      <c r="A40" s="5" t="s">
        <v>0</v>
      </c>
      <c r="D40" s="6"/>
    </row>
    <row r="41" spans="1:4" s="5" customFormat="1" ht="12.75">
      <c r="A41" s="5" t="s">
        <v>17</v>
      </c>
      <c r="D41" s="6"/>
    </row>
    <row r="42" spans="1:4" s="5" customFormat="1" ht="12.75">
      <c r="A42" s="7" t="str">
        <f>A3</f>
        <v>As of 4/30/2009</v>
      </c>
      <c r="D42" s="6"/>
    </row>
    <row r="43" ht="12.75">
      <c r="A43" s="8" t="s">
        <v>54</v>
      </c>
    </row>
    <row r="44" spans="3:4" ht="12.75">
      <c r="C44" s="9"/>
      <c r="D44" s="10" t="s">
        <v>18</v>
      </c>
    </row>
    <row r="45" spans="1:4" ht="12.75">
      <c r="A45" s="3" t="s">
        <v>19</v>
      </c>
      <c r="C45" s="9" t="s">
        <v>20</v>
      </c>
      <c r="D45" s="10" t="s">
        <v>21</v>
      </c>
    </row>
    <row r="47" spans="1:6" ht="12.75">
      <c r="A47" s="3" t="s">
        <v>22</v>
      </c>
      <c r="B47" s="3">
        <v>509</v>
      </c>
      <c r="C47" s="3">
        <v>896</v>
      </c>
      <c r="D47" s="56">
        <v>206</v>
      </c>
      <c r="E47" s="14"/>
      <c r="F47" s="11"/>
    </row>
    <row r="48" spans="1:6" ht="12.75">
      <c r="A48" s="3" t="s">
        <v>23</v>
      </c>
      <c r="C48" s="3">
        <v>377</v>
      </c>
      <c r="D48" s="56">
        <v>88</v>
      </c>
      <c r="E48" s="14"/>
      <c r="F48" s="11"/>
    </row>
    <row r="49" spans="1:6" ht="12.75">
      <c r="A49" s="3" t="s">
        <v>24</v>
      </c>
      <c r="C49" s="3">
        <v>882</v>
      </c>
      <c r="D49" s="56">
        <v>3730</v>
      </c>
      <c r="E49" s="14"/>
      <c r="F49" s="11"/>
    </row>
    <row r="50" spans="1:6" ht="12.75">
      <c r="A50" s="3" t="s">
        <v>25</v>
      </c>
      <c r="C50" s="3">
        <v>854</v>
      </c>
      <c r="D50" s="56">
        <v>1105</v>
      </c>
      <c r="E50" s="14"/>
      <c r="F50" s="11"/>
    </row>
    <row r="51" spans="1:6" ht="12.75">
      <c r="A51" s="3" t="s">
        <v>26</v>
      </c>
      <c r="C51" s="3">
        <v>848</v>
      </c>
      <c r="D51" s="56">
        <v>844</v>
      </c>
      <c r="E51" s="14"/>
      <c r="F51" s="11"/>
    </row>
    <row r="52" spans="1:6" ht="12.75">
      <c r="A52" s="3" t="s">
        <v>27</v>
      </c>
      <c r="C52" s="3">
        <v>894</v>
      </c>
      <c r="D52" s="56">
        <v>790</v>
      </c>
      <c r="E52" s="14"/>
      <c r="F52" s="11"/>
    </row>
    <row r="53" spans="1:6" ht="12.75">
      <c r="A53" s="3" t="s">
        <v>28</v>
      </c>
      <c r="C53" s="12">
        <v>932</v>
      </c>
      <c r="D53" s="56">
        <v>1999</v>
      </c>
      <c r="E53" s="14"/>
      <c r="F53" s="11"/>
    </row>
    <row r="54" spans="1:6" ht="12.75">
      <c r="A54" s="3" t="s">
        <v>29</v>
      </c>
      <c r="C54" s="3">
        <v>875</v>
      </c>
      <c r="D54" s="56">
        <v>236</v>
      </c>
      <c r="E54" s="14"/>
      <c r="F54" s="11"/>
    </row>
    <row r="55" spans="1:6" ht="12.75">
      <c r="A55" s="3" t="s">
        <v>30</v>
      </c>
      <c r="C55" s="3">
        <v>786</v>
      </c>
      <c r="D55" s="56">
        <v>2914</v>
      </c>
      <c r="E55" s="14"/>
      <c r="F55" s="11"/>
    </row>
    <row r="56" spans="1:6" ht="12.75">
      <c r="A56" s="3" t="s">
        <v>30</v>
      </c>
      <c r="C56" s="3">
        <v>788</v>
      </c>
      <c r="D56" s="56">
        <v>722</v>
      </c>
      <c r="E56" s="14"/>
      <c r="F56" s="11"/>
    </row>
    <row r="57" spans="1:6" ht="12.75">
      <c r="A57" s="3" t="s">
        <v>31</v>
      </c>
      <c r="C57" s="3">
        <v>888</v>
      </c>
      <c r="D57" s="56">
        <v>1198</v>
      </c>
      <c r="E57" s="14"/>
      <c r="F57" s="11"/>
    </row>
    <row r="58" spans="1:6" ht="12.75">
      <c r="A58" s="3" t="s">
        <v>31</v>
      </c>
      <c r="C58" s="3">
        <v>836</v>
      </c>
      <c r="D58" s="56">
        <v>772</v>
      </c>
      <c r="E58" s="14"/>
      <c r="F58" s="11"/>
    </row>
    <row r="59" spans="1:6" ht="12.75">
      <c r="A59" s="3" t="s">
        <v>31</v>
      </c>
      <c r="C59" s="12">
        <v>837</v>
      </c>
      <c r="D59" s="56">
        <v>3908</v>
      </c>
      <c r="E59" s="14"/>
      <c r="F59" s="11"/>
    </row>
    <row r="60" spans="1:6" ht="12.75">
      <c r="A60" s="3" t="s">
        <v>31</v>
      </c>
      <c r="C60" s="3">
        <v>839</v>
      </c>
      <c r="D60" s="56">
        <v>1553</v>
      </c>
      <c r="E60" s="14"/>
      <c r="F60" s="11"/>
    </row>
    <row r="61" spans="1:6" ht="12.75">
      <c r="A61" s="3" t="s">
        <v>32</v>
      </c>
      <c r="C61" s="12">
        <v>865</v>
      </c>
      <c r="D61" s="56">
        <v>3765</v>
      </c>
      <c r="E61" s="14"/>
      <c r="F61" s="11"/>
    </row>
    <row r="62" spans="1:6" ht="12.75">
      <c r="A62" s="3" t="s">
        <v>33</v>
      </c>
      <c r="C62" s="3">
        <v>874</v>
      </c>
      <c r="D62" s="56">
        <v>572</v>
      </c>
      <c r="E62" s="14"/>
      <c r="F62" s="11"/>
    </row>
    <row r="63" spans="1:6" ht="12.75">
      <c r="A63" s="3" t="s">
        <v>34</v>
      </c>
      <c r="C63" s="3">
        <v>973</v>
      </c>
      <c r="D63" s="56">
        <v>480</v>
      </c>
      <c r="E63" s="14"/>
      <c r="F63" s="11"/>
    </row>
    <row r="64" spans="1:6" ht="12.75">
      <c r="A64" s="3" t="s">
        <v>35</v>
      </c>
      <c r="C64" s="3">
        <v>877</v>
      </c>
      <c r="D64" s="56">
        <v>2905</v>
      </c>
      <c r="E64" s="14"/>
      <c r="F64" s="11"/>
    </row>
    <row r="65" spans="1:6" ht="12.75">
      <c r="A65" s="3" t="s">
        <v>36</v>
      </c>
      <c r="C65" s="12">
        <v>829</v>
      </c>
      <c r="D65" s="56">
        <v>1660</v>
      </c>
      <c r="E65" s="14"/>
      <c r="F65" s="11"/>
    </row>
    <row r="66" spans="1:6" ht="12.75">
      <c r="A66" s="3" t="s">
        <v>41</v>
      </c>
      <c r="B66" s="3">
        <v>360</v>
      </c>
      <c r="C66" s="12">
        <v>796</v>
      </c>
      <c r="D66" s="56">
        <v>874</v>
      </c>
      <c r="E66" s="14"/>
      <c r="F66" s="11"/>
    </row>
    <row r="67" spans="1:6" ht="12.75">
      <c r="A67" s="3" t="s">
        <v>40</v>
      </c>
      <c r="C67" s="3">
        <v>732</v>
      </c>
      <c r="D67" s="56">
        <v>875</v>
      </c>
      <c r="E67" s="14"/>
      <c r="F67" s="11"/>
    </row>
    <row r="68" spans="1:6" ht="12.75">
      <c r="A68" s="3" t="s">
        <v>41</v>
      </c>
      <c r="C68" s="3">
        <v>797</v>
      </c>
      <c r="D68" s="56">
        <v>234</v>
      </c>
      <c r="E68" s="14"/>
      <c r="F68" s="11"/>
    </row>
    <row r="69" spans="1:6" ht="12.75">
      <c r="A69" s="3" t="s">
        <v>37</v>
      </c>
      <c r="C69" s="3">
        <v>315</v>
      </c>
      <c r="D69" s="56">
        <v>2804</v>
      </c>
      <c r="E69" s="14"/>
      <c r="F69" s="11"/>
    </row>
    <row r="70" spans="1:6" ht="12.75">
      <c r="A70" s="3" t="s">
        <v>38</v>
      </c>
      <c r="C70" s="3">
        <v>394</v>
      </c>
      <c r="D70" s="56">
        <v>1249</v>
      </c>
      <c r="E70" s="14"/>
      <c r="F70" s="11"/>
    </row>
    <row r="71" spans="1:6" ht="12.75">
      <c r="A71" s="3" t="s">
        <v>39</v>
      </c>
      <c r="C71" s="3">
        <v>396</v>
      </c>
      <c r="D71" s="56">
        <v>3687</v>
      </c>
      <c r="E71" s="14"/>
      <c r="F71" s="11"/>
    </row>
    <row r="72" spans="1:6" ht="12.75">
      <c r="A72" s="3" t="s">
        <v>40</v>
      </c>
      <c r="C72" s="3">
        <v>598</v>
      </c>
      <c r="D72" s="56">
        <v>2583</v>
      </c>
      <c r="E72" s="14"/>
      <c r="F72" s="11"/>
    </row>
    <row r="73" spans="1:6" ht="12.75">
      <c r="A73" s="3" t="s">
        <v>40</v>
      </c>
      <c r="C73" s="3">
        <v>697</v>
      </c>
      <c r="D73" s="56">
        <v>3340</v>
      </c>
      <c r="E73" s="14"/>
      <c r="F73" s="11"/>
    </row>
    <row r="74" spans="1:6" ht="12.75">
      <c r="A74" s="3" t="s">
        <v>40</v>
      </c>
      <c r="C74" s="3">
        <v>779</v>
      </c>
      <c r="D74" s="56">
        <v>7430</v>
      </c>
      <c r="E74" s="14"/>
      <c r="F74" s="11"/>
    </row>
    <row r="75" spans="1:6" ht="12.75">
      <c r="A75" s="3" t="s">
        <v>40</v>
      </c>
      <c r="C75" s="3">
        <v>765</v>
      </c>
      <c r="D75" s="56">
        <v>1175</v>
      </c>
      <c r="E75" s="14"/>
      <c r="F75" s="11"/>
    </row>
    <row r="76" spans="1:6" ht="12.75">
      <c r="A76" s="3" t="s">
        <v>50</v>
      </c>
      <c r="B76" s="3">
        <v>509</v>
      </c>
      <c r="C76" s="3">
        <v>767</v>
      </c>
      <c r="D76" s="56">
        <v>399</v>
      </c>
      <c r="E76" s="14"/>
      <c r="F76" s="11"/>
    </row>
    <row r="77" spans="1:6" ht="12.75">
      <c r="A77" s="3" t="s">
        <v>51</v>
      </c>
      <c r="C77" s="3">
        <v>773</v>
      </c>
      <c r="D77" s="56">
        <v>3513</v>
      </c>
      <c r="E77" s="14"/>
      <c r="F77" s="11"/>
    </row>
    <row r="78" spans="1:6" ht="12.75">
      <c r="A78" s="3" t="s">
        <v>42</v>
      </c>
      <c r="C78" s="3">
        <v>364</v>
      </c>
      <c r="D78" s="56">
        <v>301</v>
      </c>
      <c r="E78" s="14"/>
      <c r="F78" s="11"/>
    </row>
    <row r="79" spans="1:6" ht="12.75">
      <c r="A79" s="3" t="s">
        <v>44</v>
      </c>
      <c r="C79" s="3">
        <v>369</v>
      </c>
      <c r="D79" s="56">
        <v>288</v>
      </c>
      <c r="E79" s="14"/>
      <c r="F79" s="11"/>
    </row>
    <row r="80" spans="1:6" ht="12.75">
      <c r="A80" s="3" t="s">
        <v>43</v>
      </c>
      <c r="C80" s="3">
        <v>365</v>
      </c>
      <c r="D80" s="56">
        <v>730</v>
      </c>
      <c r="E80" s="14"/>
      <c r="F80" s="11"/>
    </row>
    <row r="81" spans="1:6" ht="12.75">
      <c r="A81" s="3" t="s">
        <v>45</v>
      </c>
      <c r="C81" s="3">
        <v>384</v>
      </c>
      <c r="D81" s="56">
        <f>108+17</f>
        <v>125</v>
      </c>
      <c r="E81" s="14"/>
      <c r="F81" s="11"/>
    </row>
    <row r="82" spans="1:6" ht="12.75">
      <c r="A82" s="3" t="s">
        <v>47</v>
      </c>
      <c r="C82" s="13">
        <v>427</v>
      </c>
      <c r="D82" s="56">
        <v>3444</v>
      </c>
      <c r="E82" s="14"/>
      <c r="F82" s="11"/>
    </row>
    <row r="83" spans="1:6" ht="12.75">
      <c r="A83" s="3" t="s">
        <v>46</v>
      </c>
      <c r="C83" s="3">
        <v>395</v>
      </c>
      <c r="D83" s="56">
        <v>583</v>
      </c>
      <c r="E83" s="14"/>
      <c r="F83" s="11"/>
    </row>
    <row r="84" spans="1:6" ht="12.75">
      <c r="A84" s="3" t="s">
        <v>48</v>
      </c>
      <c r="C84" s="3">
        <v>493</v>
      </c>
      <c r="D84" s="56">
        <v>3386</v>
      </c>
      <c r="E84" s="14"/>
      <c r="F84" s="11"/>
    </row>
    <row r="85" spans="1:6" ht="12.75">
      <c r="A85" s="3" t="s">
        <v>48</v>
      </c>
      <c r="C85" s="3">
        <v>538</v>
      </c>
      <c r="D85" s="56">
        <v>217</v>
      </c>
      <c r="E85" s="14"/>
      <c r="F85" s="11"/>
    </row>
    <row r="86" spans="1:6" ht="12.75">
      <c r="A86" s="3" t="s">
        <v>49</v>
      </c>
      <c r="C86" s="3">
        <v>748</v>
      </c>
      <c r="D86" s="56">
        <v>124</v>
      </c>
      <c r="E86" s="14"/>
      <c r="F86" s="11"/>
    </row>
    <row r="87" ht="12.75">
      <c r="D87" s="56"/>
    </row>
    <row r="88" spans="1:5" ht="12.75">
      <c r="A88" s="3" t="s">
        <v>53</v>
      </c>
      <c r="D88" s="56">
        <f>SUM(D47:D87)</f>
        <v>66808</v>
      </c>
      <c r="E88" s="14"/>
    </row>
  </sheetData>
  <printOptions/>
  <pageMargins left="0.75" right="0.75" top="1" bottom="1" header="0.5" footer="0.5"/>
  <pageSetup horizontalDpi="600" verticalDpi="600" orientation="portrait" scale="95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F91" sqref="F91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10.8515625" style="1" customWidth="1"/>
    <col min="5" max="5" width="8.7109375" style="3" customWidth="1"/>
    <col min="6" max="7" width="9.140625" style="3" customWidth="1"/>
    <col min="8" max="8" width="12.28125" style="3" customWidth="1"/>
    <col min="9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15" t="s">
        <v>117</v>
      </c>
    </row>
    <row r="4" ht="12.75">
      <c r="A4" s="8" t="s">
        <v>54</v>
      </c>
    </row>
    <row r="7" spans="1:9" ht="12.75">
      <c r="A7" s="3" t="s">
        <v>2</v>
      </c>
      <c r="H7" s="19"/>
      <c r="I7" s="19"/>
    </row>
    <row r="8" spans="8:9" ht="12.75">
      <c r="H8" s="19"/>
      <c r="I8" s="19"/>
    </row>
    <row r="9" spans="1:9" ht="12.75">
      <c r="A9" s="3" t="s">
        <v>3</v>
      </c>
      <c r="D9" s="57">
        <f>10274+1110</f>
        <v>11384</v>
      </c>
      <c r="H9" s="19"/>
      <c r="I9" s="19"/>
    </row>
    <row r="10" spans="1:9" s="16" customFormat="1" ht="12.75">
      <c r="A10" s="3" t="s">
        <v>4</v>
      </c>
      <c r="B10" s="3"/>
      <c r="C10" s="3"/>
      <c r="D10" s="58"/>
      <c r="E10" s="3"/>
      <c r="F10" s="3"/>
      <c r="G10" s="3"/>
      <c r="H10" s="20"/>
      <c r="I10" s="21"/>
    </row>
    <row r="11" spans="1:9" s="16" customFormat="1" ht="12.75">
      <c r="A11" s="16" t="s">
        <v>5</v>
      </c>
      <c r="D11" s="53"/>
      <c r="H11" s="21"/>
      <c r="I11" s="22"/>
    </row>
    <row r="12" spans="1:9" s="16" customFormat="1" ht="12.75">
      <c r="A12" s="16" t="s">
        <v>6</v>
      </c>
      <c r="D12" s="53"/>
      <c r="H12" s="21"/>
      <c r="I12" s="22"/>
    </row>
    <row r="13" spans="1:9" s="16" customFormat="1" ht="12.75">
      <c r="A13" s="16" t="s">
        <v>7</v>
      </c>
      <c r="D13" s="53"/>
      <c r="H13" s="21"/>
      <c r="I13" s="22"/>
    </row>
    <row r="14" spans="1:9" s="16" customFormat="1" ht="12.75">
      <c r="A14" s="16" t="s">
        <v>8</v>
      </c>
      <c r="D14" s="52">
        <v>3</v>
      </c>
      <c r="H14" s="21"/>
      <c r="I14" s="21"/>
    </row>
    <row r="15" spans="1:9" s="16" customFormat="1" ht="12.75">
      <c r="A15" s="16" t="s">
        <v>9</v>
      </c>
      <c r="D15" s="53"/>
      <c r="H15" s="21"/>
      <c r="I15" s="22"/>
    </row>
    <row r="16" spans="1:9" s="16" customFormat="1" ht="12.75">
      <c r="A16" s="16" t="s">
        <v>10</v>
      </c>
      <c r="D16" s="53"/>
      <c r="H16" s="21"/>
      <c r="I16" s="21"/>
    </row>
    <row r="17" spans="1:9" s="16" customFormat="1" ht="12.75">
      <c r="A17" s="16" t="s">
        <v>11</v>
      </c>
      <c r="D17" s="53"/>
      <c r="H17" s="21"/>
      <c r="I17" s="22"/>
    </row>
    <row r="18" spans="1:9" s="16" customFormat="1" ht="12.75">
      <c r="A18" s="16" t="s">
        <v>12</v>
      </c>
      <c r="D18" s="52">
        <v>3564</v>
      </c>
      <c r="H18" s="21"/>
      <c r="I18" s="21"/>
    </row>
    <row r="19" spans="1:9" s="16" customFormat="1" ht="12.75">
      <c r="A19" s="16" t="s">
        <v>13</v>
      </c>
      <c r="D19" s="52">
        <v>8708</v>
      </c>
      <c r="H19" s="21"/>
      <c r="I19" s="21"/>
    </row>
    <row r="20" spans="1:9" s="16" customFormat="1" ht="12.75">
      <c r="A20" s="16" t="s">
        <v>14</v>
      </c>
      <c r="D20" s="52">
        <f>2595+66</f>
        <v>2661</v>
      </c>
      <c r="E20" s="54">
        <f>SUM(D9:D20)</f>
        <v>26320</v>
      </c>
      <c r="H20" s="21"/>
      <c r="I20" s="21"/>
    </row>
    <row r="21" spans="4:9" s="16" customFormat="1" ht="12.75">
      <c r="D21" s="53"/>
      <c r="H21" s="21"/>
      <c r="I21" s="21"/>
    </row>
    <row r="22" s="16" customFormat="1" ht="12.75">
      <c r="D22" s="53"/>
    </row>
    <row r="23" spans="1:4" s="16" customFormat="1" ht="12.75">
      <c r="A23" s="16" t="s">
        <v>15</v>
      </c>
      <c r="D23" s="53"/>
    </row>
    <row r="24" s="16" customFormat="1" ht="12.75">
      <c r="D24" s="53"/>
    </row>
    <row r="25" spans="1:4" s="16" customFormat="1" ht="12.75">
      <c r="A25" s="16" t="s">
        <v>3</v>
      </c>
      <c r="D25" s="52">
        <f>38263+1832</f>
        <v>40095</v>
      </c>
    </row>
    <row r="26" spans="1:4" s="16" customFormat="1" ht="12.75">
      <c r="A26" s="16" t="s">
        <v>4</v>
      </c>
      <c r="D26" s="53"/>
    </row>
    <row r="27" spans="1:4" s="16" customFormat="1" ht="12.75">
      <c r="A27" s="16" t="s">
        <v>5</v>
      </c>
      <c r="D27" s="53"/>
    </row>
    <row r="28" spans="1:4" s="16" customFormat="1" ht="12.75">
      <c r="A28" s="16" t="s">
        <v>10</v>
      </c>
      <c r="D28" s="53"/>
    </row>
    <row r="29" spans="1:6" s="16" customFormat="1" ht="12.75">
      <c r="A29" s="16" t="s">
        <v>14</v>
      </c>
      <c r="D29" s="52">
        <v>23</v>
      </c>
      <c r="E29" s="55">
        <f>SUM(D25:D29)</f>
        <v>40118</v>
      </c>
      <c r="F29" s="18"/>
    </row>
    <row r="30" s="16" customFormat="1" ht="12.75">
      <c r="D30" s="54"/>
    </row>
    <row r="31" spans="1:4" s="16" customFormat="1" ht="12.75">
      <c r="A31" s="16" t="s">
        <v>16</v>
      </c>
      <c r="D31" s="54">
        <f>+E29+E20</f>
        <v>66438</v>
      </c>
    </row>
    <row r="32" spans="1:4" ht="12.75">
      <c r="A32" s="16"/>
      <c r="B32" s="16"/>
      <c r="C32" s="16"/>
      <c r="D32" s="2"/>
    </row>
    <row r="39" spans="1:4" s="5" customFormat="1" ht="12.75">
      <c r="A39" s="3"/>
      <c r="B39" s="4"/>
      <c r="D39" s="6"/>
    </row>
    <row r="40" spans="1:4" s="5" customFormat="1" ht="12.75">
      <c r="A40" s="5" t="s">
        <v>0</v>
      </c>
      <c r="D40" s="6"/>
    </row>
    <row r="41" spans="1:4" s="5" customFormat="1" ht="12.75">
      <c r="A41" s="5" t="s">
        <v>17</v>
      </c>
      <c r="D41" s="6"/>
    </row>
    <row r="42" spans="1:4" s="5" customFormat="1" ht="12.75">
      <c r="A42" s="7" t="str">
        <f>A3</f>
        <v>As of 05/31/2009</v>
      </c>
      <c r="D42" s="6"/>
    </row>
    <row r="43" ht="12.75">
      <c r="A43" s="8" t="s">
        <v>54</v>
      </c>
    </row>
    <row r="44" spans="3:4" ht="12.75">
      <c r="C44" s="9"/>
      <c r="D44" s="10" t="s">
        <v>18</v>
      </c>
    </row>
    <row r="45" spans="1:4" ht="12.75">
      <c r="A45" s="3" t="s">
        <v>19</v>
      </c>
      <c r="C45" s="9" t="s">
        <v>20</v>
      </c>
      <c r="D45" s="10" t="s">
        <v>21</v>
      </c>
    </row>
    <row r="46" ht="12.75">
      <c r="D46" s="11"/>
    </row>
    <row r="47" spans="1:6" ht="12.75">
      <c r="A47" s="3" t="s">
        <v>22</v>
      </c>
      <c r="B47" s="3">
        <v>509</v>
      </c>
      <c r="C47" s="3">
        <v>896</v>
      </c>
      <c r="D47" s="56">
        <v>212</v>
      </c>
      <c r="E47" s="14"/>
      <c r="F47" s="11"/>
    </row>
    <row r="48" spans="1:6" ht="12.75">
      <c r="A48" s="3" t="s">
        <v>23</v>
      </c>
      <c r="C48" s="3">
        <v>377</v>
      </c>
      <c r="D48" s="56">
        <v>88</v>
      </c>
      <c r="E48" s="14"/>
      <c r="F48" s="11"/>
    </row>
    <row r="49" spans="1:6" ht="12.75">
      <c r="A49" s="3" t="s">
        <v>24</v>
      </c>
      <c r="C49" s="3">
        <v>882</v>
      </c>
      <c r="D49" s="56">
        <v>3703</v>
      </c>
      <c r="E49" s="14"/>
      <c r="F49" s="11"/>
    </row>
    <row r="50" spans="1:6" ht="12.75">
      <c r="A50" s="3" t="s">
        <v>25</v>
      </c>
      <c r="C50" s="3">
        <v>854</v>
      </c>
      <c r="D50" s="56">
        <v>1098</v>
      </c>
      <c r="E50" s="14"/>
      <c r="F50" s="11"/>
    </row>
    <row r="51" spans="1:6" ht="12.75">
      <c r="A51" s="3" t="s">
        <v>26</v>
      </c>
      <c r="C51" s="3">
        <v>848</v>
      </c>
      <c r="D51" s="56">
        <v>839</v>
      </c>
      <c r="E51" s="14"/>
      <c r="F51" s="11"/>
    </row>
    <row r="52" spans="1:6" ht="12.75">
      <c r="A52" s="3" t="s">
        <v>27</v>
      </c>
      <c r="C52" s="3">
        <v>894</v>
      </c>
      <c r="D52" s="56">
        <v>786</v>
      </c>
      <c r="E52" s="14"/>
      <c r="F52" s="11"/>
    </row>
    <row r="53" spans="1:6" ht="12.75">
      <c r="A53" s="3" t="s">
        <v>28</v>
      </c>
      <c r="C53" s="12">
        <v>932</v>
      </c>
      <c r="D53" s="56">
        <v>1992</v>
      </c>
      <c r="E53" s="14"/>
      <c r="F53" s="11"/>
    </row>
    <row r="54" spans="1:6" ht="12.75">
      <c r="A54" s="3" t="s">
        <v>29</v>
      </c>
      <c r="C54" s="3">
        <v>875</v>
      </c>
      <c r="D54" s="56">
        <v>214</v>
      </c>
      <c r="E54" s="14"/>
      <c r="F54" s="11"/>
    </row>
    <row r="55" spans="1:6" ht="12.75">
      <c r="A55" s="3" t="s">
        <v>30</v>
      </c>
      <c r="C55" s="3">
        <v>786</v>
      </c>
      <c r="D55" s="56">
        <v>2894</v>
      </c>
      <c r="E55" s="14"/>
      <c r="F55" s="11"/>
    </row>
    <row r="56" spans="1:6" ht="12.75">
      <c r="A56" s="3" t="s">
        <v>30</v>
      </c>
      <c r="C56" s="3">
        <v>788</v>
      </c>
      <c r="D56" s="56">
        <v>722</v>
      </c>
      <c r="E56" s="14"/>
      <c r="F56" s="11"/>
    </row>
    <row r="57" spans="1:6" ht="12.75">
      <c r="A57" s="3" t="s">
        <v>31</v>
      </c>
      <c r="C57" s="3">
        <v>888</v>
      </c>
      <c r="D57" s="56">
        <v>1189</v>
      </c>
      <c r="E57" s="14"/>
      <c r="F57" s="11"/>
    </row>
    <row r="58" spans="1:6" ht="12.75">
      <c r="A58" s="3" t="s">
        <v>31</v>
      </c>
      <c r="C58" s="3">
        <v>836</v>
      </c>
      <c r="D58" s="56">
        <v>760</v>
      </c>
      <c r="E58" s="14"/>
      <c r="F58" s="11"/>
    </row>
    <row r="59" spans="1:6" ht="12.75">
      <c r="A59" s="3" t="s">
        <v>31</v>
      </c>
      <c r="C59" s="12">
        <v>837</v>
      </c>
      <c r="D59" s="56">
        <v>3855</v>
      </c>
      <c r="E59" s="14"/>
      <c r="F59" s="11"/>
    </row>
    <row r="60" spans="1:6" ht="12.75">
      <c r="A60" s="3" t="s">
        <v>31</v>
      </c>
      <c r="C60" s="3">
        <v>839</v>
      </c>
      <c r="D60" s="56">
        <v>1536</v>
      </c>
      <c r="E60" s="14"/>
      <c r="F60" s="11"/>
    </row>
    <row r="61" spans="1:6" ht="12.75">
      <c r="A61" s="3" t="s">
        <v>32</v>
      </c>
      <c r="C61" s="12">
        <v>865</v>
      </c>
      <c r="D61" s="56">
        <v>3713</v>
      </c>
      <c r="E61" s="14"/>
      <c r="F61" s="11"/>
    </row>
    <row r="62" spans="1:6" ht="12.75">
      <c r="A62" s="3" t="s">
        <v>33</v>
      </c>
      <c r="C62" s="3">
        <v>874</v>
      </c>
      <c r="D62" s="56">
        <v>567</v>
      </c>
      <c r="E62" s="14"/>
      <c r="F62" s="11"/>
    </row>
    <row r="63" spans="1:6" ht="12.75">
      <c r="A63" s="3" t="s">
        <v>34</v>
      </c>
      <c r="C63" s="3">
        <v>973</v>
      </c>
      <c r="D63" s="56">
        <v>478</v>
      </c>
      <c r="E63" s="14"/>
      <c r="F63" s="11"/>
    </row>
    <row r="64" spans="1:6" ht="12.75">
      <c r="A64" s="3" t="s">
        <v>35</v>
      </c>
      <c r="C64" s="3">
        <v>877</v>
      </c>
      <c r="D64" s="56">
        <v>2875</v>
      </c>
      <c r="E64" s="14"/>
      <c r="F64" s="11"/>
    </row>
    <row r="65" spans="1:6" ht="12.75">
      <c r="A65" s="3" t="s">
        <v>36</v>
      </c>
      <c r="C65" s="12">
        <v>829</v>
      </c>
      <c r="D65" s="56">
        <v>1639</v>
      </c>
      <c r="E65" s="14"/>
      <c r="F65" s="11"/>
    </row>
    <row r="66" spans="1:6" ht="12.75">
      <c r="A66" s="3" t="s">
        <v>37</v>
      </c>
      <c r="B66" s="3">
        <v>360</v>
      </c>
      <c r="C66" s="12">
        <v>796</v>
      </c>
      <c r="D66" s="56">
        <v>877</v>
      </c>
      <c r="E66" s="14"/>
      <c r="F66" s="11"/>
    </row>
    <row r="67" spans="1:6" ht="12.75">
      <c r="A67" s="3" t="s">
        <v>38</v>
      </c>
      <c r="C67" s="3">
        <v>732</v>
      </c>
      <c r="D67" s="56">
        <v>867</v>
      </c>
      <c r="E67" s="14"/>
      <c r="F67" s="11"/>
    </row>
    <row r="68" spans="1:6" ht="12.75">
      <c r="A68" s="3" t="s">
        <v>39</v>
      </c>
      <c r="C68" s="3">
        <v>797</v>
      </c>
      <c r="D68" s="56">
        <v>239</v>
      </c>
      <c r="E68" s="14"/>
      <c r="F68" s="11"/>
    </row>
    <row r="69" spans="1:6" ht="12.75">
      <c r="A69" s="3" t="s">
        <v>40</v>
      </c>
      <c r="C69" s="3">
        <v>315</v>
      </c>
      <c r="D69" s="56">
        <v>2790</v>
      </c>
      <c r="E69" s="14"/>
      <c r="F69" s="11"/>
    </row>
    <row r="70" spans="1:6" ht="12.75">
      <c r="A70" s="3" t="s">
        <v>40</v>
      </c>
      <c r="C70" s="3">
        <v>394</v>
      </c>
      <c r="D70" s="56">
        <v>1267</v>
      </c>
      <c r="E70" s="14"/>
      <c r="F70" s="11"/>
    </row>
    <row r="71" spans="1:6" ht="12.75">
      <c r="A71" s="3" t="s">
        <v>40</v>
      </c>
      <c r="C71" s="3">
        <v>396</v>
      </c>
      <c r="D71" s="56">
        <v>3627</v>
      </c>
      <c r="E71" s="14"/>
      <c r="F71" s="11"/>
    </row>
    <row r="72" spans="1:6" ht="12.75">
      <c r="A72" s="3" t="s">
        <v>40</v>
      </c>
      <c r="C72" s="3">
        <v>598</v>
      </c>
      <c r="D72" s="56">
        <v>2582</v>
      </c>
      <c r="E72" s="14"/>
      <c r="F72" s="11"/>
    </row>
    <row r="73" spans="1:6" ht="12.75">
      <c r="A73" s="3" t="s">
        <v>40</v>
      </c>
      <c r="C73" s="3">
        <v>697</v>
      </c>
      <c r="D73" s="56">
        <v>3319</v>
      </c>
      <c r="E73" s="14"/>
      <c r="F73" s="11"/>
    </row>
    <row r="74" spans="1:6" ht="12.75">
      <c r="A74" s="3" t="s">
        <v>40</v>
      </c>
      <c r="C74" s="3">
        <v>779</v>
      </c>
      <c r="D74" s="56">
        <v>7476</v>
      </c>
      <c r="E74" s="14"/>
      <c r="F74" s="11"/>
    </row>
    <row r="75" spans="1:6" ht="12.75">
      <c r="A75" s="3" t="s">
        <v>41</v>
      </c>
      <c r="C75" s="3">
        <v>765</v>
      </c>
      <c r="D75" s="56">
        <v>1173</v>
      </c>
      <c r="E75" s="14"/>
      <c r="F75" s="11"/>
    </row>
    <row r="76" spans="1:6" ht="12.75">
      <c r="A76" s="3" t="s">
        <v>42</v>
      </c>
      <c r="B76" s="3">
        <v>509</v>
      </c>
      <c r="C76" s="3">
        <v>767</v>
      </c>
      <c r="D76" s="56">
        <v>392</v>
      </c>
      <c r="E76" s="14"/>
      <c r="F76" s="11"/>
    </row>
    <row r="77" spans="1:6" ht="12.75">
      <c r="A77" s="3" t="s">
        <v>43</v>
      </c>
      <c r="C77" s="3">
        <v>773</v>
      </c>
      <c r="D77" s="56">
        <v>3496</v>
      </c>
      <c r="E77" s="14"/>
      <c r="F77" s="11"/>
    </row>
    <row r="78" spans="1:6" ht="12.75">
      <c r="A78" s="3" t="s">
        <v>44</v>
      </c>
      <c r="C78" s="3">
        <v>364</v>
      </c>
      <c r="D78" s="56">
        <v>301</v>
      </c>
      <c r="E78" s="14"/>
      <c r="F78" s="11"/>
    </row>
    <row r="79" spans="1:6" ht="12.75">
      <c r="A79" s="3" t="s">
        <v>45</v>
      </c>
      <c r="C79" s="3">
        <v>369</v>
      </c>
      <c r="D79" s="56">
        <v>286</v>
      </c>
      <c r="E79" s="14"/>
      <c r="F79" s="11"/>
    </row>
    <row r="80" spans="1:6" ht="12.75">
      <c r="A80" s="3" t="s">
        <v>46</v>
      </c>
      <c r="C80" s="3">
        <v>365</v>
      </c>
      <c r="D80" s="56">
        <v>725</v>
      </c>
      <c r="E80" s="14"/>
      <c r="F80" s="11"/>
    </row>
    <row r="81" spans="1:6" ht="12.75">
      <c r="A81" s="3" t="s">
        <v>47</v>
      </c>
      <c r="C81" s="3">
        <v>384</v>
      </c>
      <c r="D81" s="56">
        <f>106+17</f>
        <v>123</v>
      </c>
      <c r="E81" s="14"/>
      <c r="F81" s="11"/>
    </row>
    <row r="82" spans="1:6" ht="12.75">
      <c r="A82" s="3" t="s">
        <v>48</v>
      </c>
      <c r="C82" s="13">
        <v>427</v>
      </c>
      <c r="D82" s="56">
        <v>3437</v>
      </c>
      <c r="E82" s="14"/>
      <c r="F82" s="11"/>
    </row>
    <row r="83" spans="1:6" ht="12.75">
      <c r="A83" s="3" t="s">
        <v>49</v>
      </c>
      <c r="C83" s="3">
        <v>395</v>
      </c>
      <c r="D83" s="56">
        <v>591</v>
      </c>
      <c r="E83" s="14"/>
      <c r="F83" s="11"/>
    </row>
    <row r="84" spans="1:6" ht="12.75">
      <c r="A84" s="3" t="s">
        <v>50</v>
      </c>
      <c r="C84" s="3">
        <v>493</v>
      </c>
      <c r="D84" s="56">
        <v>3369</v>
      </c>
      <c r="E84" s="14"/>
      <c r="F84" s="11"/>
    </row>
    <row r="85" spans="1:6" ht="12.75">
      <c r="A85" s="3" t="s">
        <v>51</v>
      </c>
      <c r="C85" s="3">
        <v>538</v>
      </c>
      <c r="D85" s="56">
        <v>216</v>
      </c>
      <c r="E85" s="14"/>
      <c r="F85" s="11"/>
    </row>
    <row r="86" spans="1:6" ht="12.75">
      <c r="A86" s="3" t="s">
        <v>52</v>
      </c>
      <c r="C86" s="3">
        <v>748</v>
      </c>
      <c r="D86" s="56">
        <v>125</v>
      </c>
      <c r="E86" s="14"/>
      <c r="F86" s="11"/>
    </row>
    <row r="87" ht="12.75">
      <c r="D87" s="56"/>
    </row>
    <row r="88" spans="1:4" ht="12.75">
      <c r="A88" s="3" t="s">
        <v>53</v>
      </c>
      <c r="D88" s="56">
        <f>SUM(D47:D87)</f>
        <v>66438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27" sqref="A27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8.7109375" style="1" customWidth="1"/>
    <col min="5" max="5" width="8.7109375" style="3" customWidth="1"/>
    <col min="6" max="7" width="9.140625" style="3" customWidth="1"/>
    <col min="8" max="8" width="12.28125" style="3" customWidth="1"/>
    <col min="9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15" t="s">
        <v>118</v>
      </c>
    </row>
    <row r="4" ht="12.75">
      <c r="A4" s="8" t="s">
        <v>54</v>
      </c>
    </row>
    <row r="6" spans="8:9" ht="12.75">
      <c r="H6" s="19"/>
      <c r="I6" s="19"/>
    </row>
    <row r="7" spans="1:9" ht="12.75">
      <c r="A7" s="3" t="s">
        <v>2</v>
      </c>
      <c r="H7" s="19"/>
      <c r="I7" s="19"/>
    </row>
    <row r="8" spans="8:9" ht="12.75">
      <c r="H8" s="19"/>
      <c r="I8" s="19"/>
    </row>
    <row r="9" spans="1:9" s="16" customFormat="1" ht="12.75">
      <c r="A9" s="3" t="s">
        <v>3</v>
      </c>
      <c r="B9" s="3"/>
      <c r="C9" s="3"/>
      <c r="D9" s="52">
        <f>10256+1098</f>
        <v>11354</v>
      </c>
      <c r="E9" s="3"/>
      <c r="F9" s="3"/>
      <c r="G9" s="3"/>
      <c r="H9" s="20"/>
      <c r="I9" s="21"/>
    </row>
    <row r="10" spans="1:9" s="16" customFormat="1" ht="12.75">
      <c r="A10" s="16" t="s">
        <v>4</v>
      </c>
      <c r="D10" s="53"/>
      <c r="H10" s="21"/>
      <c r="I10" s="22"/>
    </row>
    <row r="11" spans="1:9" s="16" customFormat="1" ht="12.75">
      <c r="A11" s="16" t="s">
        <v>5</v>
      </c>
      <c r="D11" s="53"/>
      <c r="H11" s="21"/>
      <c r="I11" s="22"/>
    </row>
    <row r="12" spans="1:9" s="16" customFormat="1" ht="12.75">
      <c r="A12" s="16" t="s">
        <v>6</v>
      </c>
      <c r="D12" s="53"/>
      <c r="H12" s="21"/>
      <c r="I12" s="22"/>
    </row>
    <row r="13" spans="1:9" s="16" customFormat="1" ht="12.75">
      <c r="A13" s="16" t="s">
        <v>7</v>
      </c>
      <c r="D13" s="53"/>
      <c r="H13" s="21"/>
      <c r="I13" s="21"/>
    </row>
    <row r="14" spans="1:9" s="16" customFormat="1" ht="12.75">
      <c r="A14" s="16" t="s">
        <v>8</v>
      </c>
      <c r="D14" s="52">
        <v>3</v>
      </c>
      <c r="H14" s="21"/>
      <c r="I14" s="22"/>
    </row>
    <row r="15" spans="1:9" s="16" customFormat="1" ht="12.75">
      <c r="A15" s="16" t="s">
        <v>9</v>
      </c>
      <c r="D15" s="53"/>
      <c r="H15" s="21"/>
      <c r="I15" s="21"/>
    </row>
    <row r="16" spans="1:9" s="16" customFormat="1" ht="12.75">
      <c r="A16" s="16" t="s">
        <v>10</v>
      </c>
      <c r="D16" s="53"/>
      <c r="H16" s="21"/>
      <c r="I16" s="22"/>
    </row>
    <row r="17" spans="1:9" s="16" customFormat="1" ht="12.75">
      <c r="A17" s="16" t="s">
        <v>11</v>
      </c>
      <c r="D17" s="53"/>
      <c r="H17" s="21"/>
      <c r="I17" s="21"/>
    </row>
    <row r="18" spans="1:9" s="16" customFormat="1" ht="12.75">
      <c r="A18" s="16" t="s">
        <v>12</v>
      </c>
      <c r="D18" s="52">
        <v>3664</v>
      </c>
      <c r="H18" s="21"/>
      <c r="I18" s="21"/>
    </row>
    <row r="19" spans="1:9" s="16" customFormat="1" ht="12.75">
      <c r="A19" s="16" t="s">
        <v>13</v>
      </c>
      <c r="D19" s="52">
        <v>8733</v>
      </c>
      <c r="H19" s="21"/>
      <c r="I19" s="21"/>
    </row>
    <row r="20" spans="1:9" s="16" customFormat="1" ht="12.75">
      <c r="A20" s="16" t="s">
        <v>14</v>
      </c>
      <c r="D20" s="52">
        <f>2590+61</f>
        <v>2651</v>
      </c>
      <c r="E20" s="54">
        <f>SUM(D9:D20)</f>
        <v>26405</v>
      </c>
      <c r="H20" s="21"/>
      <c r="I20" s="21"/>
    </row>
    <row r="21" s="16" customFormat="1" ht="12.75">
      <c r="D21" s="53"/>
    </row>
    <row r="22" s="16" customFormat="1" ht="12.75">
      <c r="D22" s="53"/>
    </row>
    <row r="23" spans="1:4" s="16" customFormat="1" ht="12.75">
      <c r="A23" s="16" t="s">
        <v>15</v>
      </c>
      <c r="D23" s="53"/>
    </row>
    <row r="24" s="16" customFormat="1" ht="12.75">
      <c r="D24" s="53"/>
    </row>
    <row r="25" spans="1:4" s="16" customFormat="1" ht="12.75">
      <c r="A25" s="16" t="s">
        <v>3</v>
      </c>
      <c r="D25" s="52">
        <f>38008+1811</f>
        <v>39819</v>
      </c>
    </row>
    <row r="26" spans="1:4" s="16" customFormat="1" ht="12.75">
      <c r="A26" s="16" t="s">
        <v>4</v>
      </c>
      <c r="D26" s="53"/>
    </row>
    <row r="27" spans="1:4" s="16" customFormat="1" ht="12.75">
      <c r="A27" s="16" t="s">
        <v>5</v>
      </c>
      <c r="D27" s="53"/>
    </row>
    <row r="28" spans="1:4" s="16" customFormat="1" ht="12.75">
      <c r="A28" s="16" t="s">
        <v>10</v>
      </c>
      <c r="D28" s="53"/>
    </row>
    <row r="29" spans="1:5" s="16" customFormat="1" ht="12.75">
      <c r="A29" s="16" t="s">
        <v>14</v>
      </c>
      <c r="D29" s="52">
        <v>23</v>
      </c>
      <c r="E29" s="55">
        <f>SUM(D25:D29)</f>
        <v>39842</v>
      </c>
    </row>
    <row r="30" s="16" customFormat="1" ht="12.75">
      <c r="D30" s="54"/>
    </row>
    <row r="31" spans="1:5" s="16" customFormat="1" ht="12.75">
      <c r="A31" s="16" t="s">
        <v>16</v>
      </c>
      <c r="D31" s="54">
        <f>+E29+E20</f>
        <v>66247</v>
      </c>
      <c r="E31" s="17"/>
    </row>
    <row r="32" spans="1:4" ht="12.75">
      <c r="A32" s="16"/>
      <c r="B32" s="16"/>
      <c r="C32" s="16"/>
      <c r="D32" s="2"/>
    </row>
    <row r="39" spans="1:4" s="5" customFormat="1" ht="12.75">
      <c r="A39" s="3"/>
      <c r="B39" s="4"/>
      <c r="D39" s="6"/>
    </row>
    <row r="40" spans="1:4" s="5" customFormat="1" ht="12.75">
      <c r="A40" s="5" t="s">
        <v>0</v>
      </c>
      <c r="D40" s="6"/>
    </row>
    <row r="41" spans="1:4" s="5" customFormat="1" ht="12.75">
      <c r="A41" s="5" t="s">
        <v>17</v>
      </c>
      <c r="D41" s="6"/>
    </row>
    <row r="42" spans="1:4" s="5" customFormat="1" ht="12.75">
      <c r="A42" s="7" t="str">
        <f>A3</f>
        <v>As of 6/30/2009</v>
      </c>
      <c r="D42" s="6"/>
    </row>
    <row r="43" ht="12.75">
      <c r="A43" s="8" t="s">
        <v>54</v>
      </c>
    </row>
    <row r="44" spans="3:4" ht="12.75">
      <c r="C44" s="9"/>
      <c r="D44" s="10" t="s">
        <v>18</v>
      </c>
    </row>
    <row r="45" spans="1:4" ht="12.75">
      <c r="A45" s="3" t="s">
        <v>19</v>
      </c>
      <c r="C45" s="9" t="s">
        <v>20</v>
      </c>
      <c r="D45" s="10" t="s">
        <v>21</v>
      </c>
    </row>
    <row r="47" spans="1:6" ht="12.75">
      <c r="A47" s="3" t="s">
        <v>22</v>
      </c>
      <c r="B47" s="3">
        <v>509</v>
      </c>
      <c r="C47" s="3">
        <v>896</v>
      </c>
      <c r="D47" s="56">
        <v>212</v>
      </c>
      <c r="E47" s="14"/>
      <c r="F47" s="11"/>
    </row>
    <row r="48" spans="1:6" ht="12.75">
      <c r="A48" s="3" t="s">
        <v>23</v>
      </c>
      <c r="C48" s="3">
        <v>377</v>
      </c>
      <c r="D48" s="56">
        <v>87</v>
      </c>
      <c r="E48" s="14"/>
      <c r="F48" s="11"/>
    </row>
    <row r="49" spans="1:6" ht="12.75">
      <c r="A49" s="3" t="s">
        <v>24</v>
      </c>
      <c r="C49" s="3">
        <v>882</v>
      </c>
      <c r="D49" s="56">
        <v>3677</v>
      </c>
      <c r="E49" s="14"/>
      <c r="F49" s="11"/>
    </row>
    <row r="50" spans="1:6" ht="12.75">
      <c r="A50" s="3" t="s">
        <v>25</v>
      </c>
      <c r="C50" s="3">
        <v>854</v>
      </c>
      <c r="D50" s="56">
        <v>1089</v>
      </c>
      <c r="E50" s="14"/>
      <c r="F50" s="11"/>
    </row>
    <row r="51" spans="1:6" ht="12.75">
      <c r="A51" s="3" t="s">
        <v>26</v>
      </c>
      <c r="C51" s="3">
        <v>848</v>
      </c>
      <c r="D51" s="56">
        <v>838</v>
      </c>
      <c r="E51" s="14"/>
      <c r="F51" s="11"/>
    </row>
    <row r="52" spans="1:6" ht="12.75">
      <c r="A52" s="3" t="s">
        <v>27</v>
      </c>
      <c r="C52" s="3">
        <v>894</v>
      </c>
      <c r="D52" s="56">
        <v>780</v>
      </c>
      <c r="E52" s="14"/>
      <c r="F52" s="11"/>
    </row>
    <row r="53" spans="1:6" ht="12.75">
      <c r="A53" s="3" t="s">
        <v>28</v>
      </c>
      <c r="C53" s="12">
        <v>932</v>
      </c>
      <c r="D53" s="56">
        <v>1975</v>
      </c>
      <c r="E53" s="14"/>
      <c r="F53" s="11"/>
    </row>
    <row r="54" spans="1:6" ht="12.75">
      <c r="A54" s="3" t="s">
        <v>29</v>
      </c>
      <c r="C54" s="3">
        <v>875</v>
      </c>
      <c r="D54" s="56">
        <v>216</v>
      </c>
      <c r="E54" s="14"/>
      <c r="F54" s="11"/>
    </row>
    <row r="55" spans="1:6" ht="12.75">
      <c r="A55" s="3" t="s">
        <v>30</v>
      </c>
      <c r="C55" s="3">
        <v>786</v>
      </c>
      <c r="D55" s="56">
        <v>2879</v>
      </c>
      <c r="E55" s="14"/>
      <c r="F55" s="11"/>
    </row>
    <row r="56" spans="1:6" ht="12.75">
      <c r="A56" s="3" t="s">
        <v>30</v>
      </c>
      <c r="C56" s="3">
        <v>788</v>
      </c>
      <c r="D56" s="56">
        <v>722</v>
      </c>
      <c r="E56" s="14"/>
      <c r="F56" s="11"/>
    </row>
    <row r="57" spans="1:6" ht="12.75">
      <c r="A57" s="3" t="s">
        <v>31</v>
      </c>
      <c r="C57" s="3">
        <v>888</v>
      </c>
      <c r="D57" s="56">
        <v>1201</v>
      </c>
      <c r="E57" s="14"/>
      <c r="F57" s="11"/>
    </row>
    <row r="58" spans="1:6" ht="12.75">
      <c r="A58" s="3" t="s">
        <v>31</v>
      </c>
      <c r="C58" s="3">
        <v>836</v>
      </c>
      <c r="D58" s="56">
        <v>747</v>
      </c>
      <c r="E58" s="14"/>
      <c r="F58" s="11"/>
    </row>
    <row r="59" spans="1:6" ht="12.75">
      <c r="A59" s="3" t="s">
        <v>31</v>
      </c>
      <c r="C59" s="12">
        <v>837</v>
      </c>
      <c r="D59" s="56">
        <v>3831</v>
      </c>
      <c r="E59" s="14"/>
      <c r="F59" s="11"/>
    </row>
    <row r="60" spans="1:6" ht="12.75">
      <c r="A60" s="3" t="s">
        <v>31</v>
      </c>
      <c r="C60" s="3">
        <v>839</v>
      </c>
      <c r="D60" s="56">
        <v>1529</v>
      </c>
      <c r="E60" s="14"/>
      <c r="F60" s="11"/>
    </row>
    <row r="61" spans="1:6" ht="12.75">
      <c r="A61" s="3" t="s">
        <v>32</v>
      </c>
      <c r="C61" s="12">
        <v>865</v>
      </c>
      <c r="D61" s="56">
        <v>3776</v>
      </c>
      <c r="E61" s="14"/>
      <c r="F61" s="11"/>
    </row>
    <row r="62" spans="1:6" ht="12.75">
      <c r="A62" s="3" t="s">
        <v>33</v>
      </c>
      <c r="C62" s="3">
        <v>874</v>
      </c>
      <c r="D62" s="56">
        <v>559</v>
      </c>
      <c r="E62" s="14"/>
      <c r="F62" s="11"/>
    </row>
    <row r="63" spans="1:6" ht="12.75">
      <c r="A63" s="3" t="s">
        <v>34</v>
      </c>
      <c r="C63" s="3">
        <v>973</v>
      </c>
      <c r="D63" s="56">
        <v>477</v>
      </c>
      <c r="E63" s="14"/>
      <c r="F63" s="11"/>
    </row>
    <row r="64" spans="1:6" ht="12.75">
      <c r="A64" s="3" t="s">
        <v>35</v>
      </c>
      <c r="C64" s="3">
        <v>877</v>
      </c>
      <c r="D64" s="56">
        <v>2854</v>
      </c>
      <c r="E64" s="14"/>
      <c r="F64" s="11"/>
    </row>
    <row r="65" spans="1:6" ht="12.75">
      <c r="A65" s="3" t="s">
        <v>36</v>
      </c>
      <c r="C65" s="3">
        <v>829</v>
      </c>
      <c r="D65" s="56">
        <v>1634</v>
      </c>
      <c r="E65" s="14"/>
      <c r="F65" s="11"/>
    </row>
    <row r="66" spans="1:6" ht="12.75">
      <c r="A66" s="3" t="s">
        <v>37</v>
      </c>
      <c r="B66" s="3">
        <v>360</v>
      </c>
      <c r="C66" s="3">
        <v>796</v>
      </c>
      <c r="D66" s="56">
        <v>879</v>
      </c>
      <c r="E66" s="14"/>
      <c r="F66" s="11"/>
    </row>
    <row r="67" spans="1:6" ht="12.75">
      <c r="A67" s="3" t="s">
        <v>38</v>
      </c>
      <c r="C67" s="3">
        <v>732</v>
      </c>
      <c r="D67" s="56">
        <v>867</v>
      </c>
      <c r="E67" s="14"/>
      <c r="F67" s="11"/>
    </row>
    <row r="68" spans="1:6" ht="12.75">
      <c r="A68" s="3" t="s">
        <v>39</v>
      </c>
      <c r="C68" s="3">
        <v>797</v>
      </c>
      <c r="D68" s="56">
        <v>242</v>
      </c>
      <c r="E68" s="14"/>
      <c r="F68" s="11"/>
    </row>
    <row r="69" spans="1:6" ht="12.75">
      <c r="A69" s="3" t="s">
        <v>40</v>
      </c>
      <c r="C69" s="3">
        <v>315</v>
      </c>
      <c r="D69" s="56">
        <v>2790</v>
      </c>
      <c r="E69" s="14"/>
      <c r="F69" s="11"/>
    </row>
    <row r="70" spans="1:6" ht="12.75">
      <c r="A70" s="3" t="s">
        <v>40</v>
      </c>
      <c r="C70" s="3">
        <v>394</v>
      </c>
      <c r="D70" s="56">
        <v>1258</v>
      </c>
      <c r="E70" s="14"/>
      <c r="F70" s="11"/>
    </row>
    <row r="71" spans="1:6" ht="12.75">
      <c r="A71" s="3" t="s">
        <v>40</v>
      </c>
      <c r="C71" s="3">
        <v>396</v>
      </c>
      <c r="D71" s="56">
        <v>3633</v>
      </c>
      <c r="E71" s="14"/>
      <c r="F71" s="11"/>
    </row>
    <row r="72" spans="1:6" ht="12.75">
      <c r="A72" s="3" t="s">
        <v>40</v>
      </c>
      <c r="C72" s="3">
        <v>598</v>
      </c>
      <c r="D72" s="56">
        <v>2561</v>
      </c>
      <c r="E72" s="14"/>
      <c r="F72" s="11"/>
    </row>
    <row r="73" spans="1:6" ht="12.75">
      <c r="A73" s="3" t="s">
        <v>40</v>
      </c>
      <c r="C73" s="3">
        <v>697</v>
      </c>
      <c r="D73" s="56">
        <v>3275</v>
      </c>
      <c r="E73" s="14"/>
      <c r="F73" s="11"/>
    </row>
    <row r="74" spans="1:6" ht="12.75">
      <c r="A74" s="3" t="s">
        <v>40</v>
      </c>
      <c r="C74" s="3">
        <v>779</v>
      </c>
      <c r="D74" s="56">
        <v>7459</v>
      </c>
      <c r="E74" s="14"/>
      <c r="F74" s="11"/>
    </row>
    <row r="75" spans="1:6" ht="12.75">
      <c r="A75" s="3" t="s">
        <v>41</v>
      </c>
      <c r="C75" s="3">
        <v>765</v>
      </c>
      <c r="D75" s="56">
        <v>1174</v>
      </c>
      <c r="E75" s="14"/>
      <c r="F75" s="11"/>
    </row>
    <row r="76" spans="1:6" ht="12.75">
      <c r="A76" s="3" t="s">
        <v>42</v>
      </c>
      <c r="B76" s="3">
        <v>509</v>
      </c>
      <c r="C76" s="3">
        <v>767</v>
      </c>
      <c r="D76" s="56">
        <v>395</v>
      </c>
      <c r="E76" s="14"/>
      <c r="F76" s="11"/>
    </row>
    <row r="77" spans="1:6" ht="12.75">
      <c r="A77" s="3" t="s">
        <v>43</v>
      </c>
      <c r="C77" s="3">
        <v>773</v>
      </c>
      <c r="D77" s="56">
        <v>3476</v>
      </c>
      <c r="E77" s="14"/>
      <c r="F77" s="11"/>
    </row>
    <row r="78" spans="1:6" ht="12.75">
      <c r="A78" s="3" t="s">
        <v>44</v>
      </c>
      <c r="C78" s="3">
        <v>364</v>
      </c>
      <c r="D78" s="56">
        <v>302</v>
      </c>
      <c r="E78" s="14"/>
      <c r="F78" s="11"/>
    </row>
    <row r="79" spans="1:6" ht="12.75">
      <c r="A79" s="3" t="s">
        <v>45</v>
      </c>
      <c r="C79" s="3">
        <v>369</v>
      </c>
      <c r="D79" s="56">
        <v>289</v>
      </c>
      <c r="E79" s="14"/>
      <c r="F79" s="11"/>
    </row>
    <row r="80" spans="1:6" ht="12.75">
      <c r="A80" s="3" t="s">
        <v>46</v>
      </c>
      <c r="C80" s="3">
        <v>365</v>
      </c>
      <c r="D80" s="56">
        <v>731</v>
      </c>
      <c r="E80" s="14"/>
      <c r="F80" s="11"/>
    </row>
    <row r="81" spans="1:6" ht="12.75">
      <c r="A81" s="3" t="s">
        <v>47</v>
      </c>
      <c r="C81" s="3">
        <v>384</v>
      </c>
      <c r="D81" s="56">
        <f>106+17</f>
        <v>123</v>
      </c>
      <c r="E81" s="14"/>
      <c r="F81" s="11"/>
    </row>
    <row r="82" spans="1:6" ht="12.75">
      <c r="A82" s="3" t="s">
        <v>48</v>
      </c>
      <c r="C82" s="13">
        <v>427</v>
      </c>
      <c r="D82" s="56">
        <v>3421</v>
      </c>
      <c r="E82" s="14"/>
      <c r="F82" s="11"/>
    </row>
    <row r="83" spans="1:6" ht="12.75">
      <c r="A83" s="3" t="s">
        <v>49</v>
      </c>
      <c r="C83" s="3">
        <v>395</v>
      </c>
      <c r="D83" s="56">
        <v>587</v>
      </c>
      <c r="E83" s="14"/>
      <c r="F83" s="11"/>
    </row>
    <row r="84" spans="1:6" ht="12.75">
      <c r="A84" s="3" t="s">
        <v>50</v>
      </c>
      <c r="C84" s="3">
        <v>493</v>
      </c>
      <c r="D84" s="56">
        <v>3363</v>
      </c>
      <c r="E84" s="14"/>
      <c r="F84" s="11"/>
    </row>
    <row r="85" spans="1:6" ht="12.75">
      <c r="A85" s="3" t="s">
        <v>51</v>
      </c>
      <c r="C85" s="3">
        <v>538</v>
      </c>
      <c r="D85" s="56">
        <v>218</v>
      </c>
      <c r="E85" s="14"/>
      <c r="F85" s="11"/>
    </row>
    <row r="86" spans="1:6" ht="12.75">
      <c r="A86" s="3" t="s">
        <v>52</v>
      </c>
      <c r="C86" s="3">
        <v>748</v>
      </c>
      <c r="D86" s="56">
        <v>121</v>
      </c>
      <c r="E86" s="14"/>
      <c r="F86" s="11"/>
    </row>
    <row r="87" ht="12.75">
      <c r="D87" s="56"/>
    </row>
    <row r="88" spans="1:4" ht="12.75">
      <c r="A88" s="3" t="s">
        <v>53</v>
      </c>
      <c r="D88" s="56">
        <f>SUM(D47:D87)</f>
        <v>66247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jxk3344</dc:creator>
  <cp:keywords/>
  <dc:description/>
  <cp:lastModifiedBy>Ronda Snyder</cp:lastModifiedBy>
  <cp:lastPrinted>2006-06-05T18:57:43Z</cp:lastPrinted>
  <dcterms:created xsi:type="dcterms:W3CDTF">2003-11-24T21:42:55Z</dcterms:created>
  <dcterms:modified xsi:type="dcterms:W3CDTF">2009-09-22T14:35:43Z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-131209146</vt:i4>
  </property>
  <property fmtid="{D5CDD505-2E9C-101B-9397-08002B2CF9AE}" pid="3" name="_NewReviewCycle">
    <vt:lpwstr/>
  </property>
  <property fmtid="{D5CDD505-2E9C-101B-9397-08002B2CF9AE}" pid="4" name="_EmailSubject">
    <vt:lpwstr>2nd Quarter Washington SOR</vt:lpwstr>
  </property>
  <property fmtid="{D5CDD505-2E9C-101B-9397-08002B2CF9AE}" pid="5" name="_AuthorEmail">
    <vt:lpwstr>Roger.Hahn@Embarq.com</vt:lpwstr>
  </property>
  <property fmtid="{D5CDD505-2E9C-101B-9397-08002B2CF9AE}" pid="6" name="_AuthorEmailDisplayName">
    <vt:lpwstr>Hahn, Roger W[EQ]</vt:lpwstr>
  </property>
  <property fmtid="{D5CDD505-2E9C-101B-9397-08002B2CF9AE}" pid="7" name="_PreviousAdHocReviewCycleID">
    <vt:i4>1816440694</vt:i4>
  </property>
  <property fmtid="{D5CDD505-2E9C-101B-9397-08002B2CF9AE}" pid="8" name="_ReviewingToolsShownOnce">
    <vt:lpwstr/>
  </property>
  <property fmtid="{D5CDD505-2E9C-101B-9397-08002B2CF9AE}" pid="9" name="DocumentSetType">
    <vt:lpwstr>Initial Filing</vt:lpwstr>
  </property>
  <property fmtid="{D5CDD505-2E9C-101B-9397-08002B2CF9AE}" pid="10" name="IsHighlyConfidential">
    <vt:lpwstr>0</vt:lpwstr>
  </property>
  <property fmtid="{D5CDD505-2E9C-101B-9397-08002B2CF9AE}" pid="11" name="DocketNumber">
    <vt:lpwstr>091519</vt:lpwstr>
  </property>
  <property fmtid="{D5CDD505-2E9C-101B-9397-08002B2CF9AE}" pid="12" name="IsConfidential">
    <vt:lpwstr>0</vt:lpwstr>
  </property>
  <property fmtid="{D5CDD505-2E9C-101B-9397-08002B2CF9AE}" pid="13" name="Date1">
    <vt:lpwstr>2009-09-22T00:00:00Z</vt:lpwstr>
  </property>
  <property fmtid="{D5CDD505-2E9C-101B-9397-08002B2CF9AE}" pid="14" name="CaseType">
    <vt:lpwstr>Staff Investigation</vt:lpwstr>
  </property>
  <property fmtid="{D5CDD505-2E9C-101B-9397-08002B2CF9AE}" pid="15" name="OpenedDate">
    <vt:lpwstr>2009-09-22T00:00:00Z</vt:lpwstr>
  </property>
  <property fmtid="{D5CDD505-2E9C-101B-9397-08002B2CF9AE}" pid="16" name="Prefix">
    <vt:lpwstr>UT</vt:lpwstr>
  </property>
  <property fmtid="{D5CDD505-2E9C-101B-9397-08002B2CF9AE}" pid="17" name="CaseCompanyNames">
    <vt:lpwstr>United Telephone Company of the Northwest</vt:lpwstr>
  </property>
  <property fmtid="{D5CDD505-2E9C-101B-9397-08002B2CF9AE}" pid="18" name="IndustryCode">
    <vt:lpwstr>170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  <property fmtid="{D5CDD505-2E9C-101B-9397-08002B2CF9AE}" pid="21" name="Nickname">
    <vt:lpwstr/>
  </property>
  <property fmtid="{D5CDD505-2E9C-101B-9397-08002B2CF9AE}" pid="22" name="Process">
    <vt:lpwstr/>
  </property>
  <property fmtid="{D5CDD505-2E9C-101B-9397-08002B2CF9AE}" pid="23" name="Visibility">
    <vt:lpwstr/>
  </property>
  <property fmtid="{D5CDD505-2E9C-101B-9397-08002B2CF9AE}" pid="24" name="DocumentGroup">
    <vt:lpwstr/>
  </property>
</Properties>
</file>