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Output">'Sheet1'!$D$6:$I$39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<sst xmlns="http://schemas.openxmlformats.org/spreadsheetml/2006/main" count="21" uniqueCount="21">
  <si>
    <t>Olympic Pipe Line Co.</t>
  </si>
  <si>
    <t>Revenue Reqirement</t>
  </si>
  <si>
    <t>Op. Expenses</t>
  </si>
  <si>
    <t>RateBase</t>
  </si>
  <si>
    <t>Plant in Service</t>
  </si>
  <si>
    <t>AFUDC</t>
  </si>
  <si>
    <t>Working Capital</t>
  </si>
  <si>
    <t>Less:</t>
  </si>
  <si>
    <t>Accum. Depr</t>
  </si>
  <si>
    <t>Accum. Amtz. AFUDC</t>
  </si>
  <si>
    <t>Accum. Def'd. Fed. Income Tax</t>
  </si>
  <si>
    <t>Net Average Rate Base</t>
  </si>
  <si>
    <t>Depreciation</t>
  </si>
  <si>
    <t>Amtz. of AFUDC</t>
  </si>
  <si>
    <t>Federal Income Taxes</t>
  </si>
  <si>
    <t>Total Op. Expenses</t>
  </si>
  <si>
    <t>Net Op. Income</t>
  </si>
  <si>
    <t>Docket:     TO-032023</t>
  </si>
  <si>
    <t>Rate Period:  14 Months Ended June 30, 2004</t>
  </si>
  <si>
    <t>Summary ProForma Estimated Income Statement  (000)</t>
  </si>
  <si>
    <t>14 Month Rate of Return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</si>
</sst>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0_);_(* \(#,##0.0000\);_(* &quot;-&quot;????_);_(@_)"/>
    <numFmt numFmtId="167" formatCode="0.0%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2">
    <font>
      <sz val="10"/>
      <name val="Arial"/>
      <family val="0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5" fontId="0" fillId="0" borderId="0" xfId="15" applyNumberFormat="1" applyAlignment="1">
      <alignment/>
    </xf>
    <xf numFmtId="165" fontId="0" fillId="0" borderId="1" xfId="15" applyNumberFormat="1" applyBorder="1" applyAlignment="1">
      <alignment/>
    </xf>
    <xf numFmtId="165" fontId="0" fillId="0" borderId="0" xfId="0" applyNumberFormat="1" applyAlignment="1">
      <alignment/>
    </xf>
    <xf numFmtId="165" fontId="0" fillId="0" borderId="2" xfId="0" applyNumberFormat="1" applyBorder="1" applyAlignment="1">
      <alignment/>
    </xf>
    <xf numFmtId="165" fontId="0" fillId="0" borderId="3" xfId="0" applyNumberFormat="1" applyBorder="1" applyAlignment="1">
      <alignment/>
    </xf>
    <xf numFmtId="165" fontId="0" fillId="0" borderId="0" xfId="15" applyNumberFormat="1" applyFont="1" applyBorder="1" applyAlignment="1">
      <alignment/>
    </xf>
    <xf numFmtId="165" fontId="0" fillId="0" borderId="1" xfId="15" applyNumberFormat="1" applyFont="1" applyFill="1" applyBorder="1" applyAlignment="1">
      <alignment/>
    </xf>
    <xf numFmtId="43" fontId="0" fillId="0" borderId="0" xfId="0" applyNumberFormat="1" applyAlignment="1">
      <alignment/>
    </xf>
    <xf numFmtId="10" fontId="0" fillId="0" borderId="0" xfId="19" applyNumberFormat="1" applyAlignment="1">
      <alignment/>
    </xf>
    <xf numFmtId="169" fontId="0" fillId="0" borderId="0" xfId="17" applyNumberFormat="1" applyAlignment="1">
      <alignment/>
    </xf>
    <xf numFmtId="10" fontId="0" fillId="0" borderId="3" xfId="19" applyNumberFormat="1" applyBorder="1" applyAlignment="1">
      <alignment/>
    </xf>
    <xf numFmtId="165" fontId="0" fillId="0" borderId="0" xfId="0" applyNumberFormat="1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E7:M38"/>
  <sheetViews>
    <sheetView tabSelected="1" zoomScale="75" zoomScaleNormal="75" workbookViewId="0" topLeftCell="A6">
      <selection activeCell="D6" sqref="D6:I39"/>
    </sheetView>
  </sheetViews>
  <sheetFormatPr defaultColWidth="9.140625" defaultRowHeight="12.75"/>
  <cols>
    <col min="4" max="4" width="8.7109375" style="0" customWidth="1"/>
    <col min="8" max="8" width="11.28125" style="0" bestFit="1" customWidth="1"/>
    <col min="12" max="12" width="10.28125" style="0" bestFit="1" customWidth="1"/>
  </cols>
  <sheetData>
    <row r="7" ht="12.75">
      <c r="E7" t="s">
        <v>0</v>
      </c>
    </row>
    <row r="8" ht="12.75">
      <c r="E8" t="s">
        <v>19</v>
      </c>
    </row>
    <row r="9" ht="12.75">
      <c r="E9" t="s">
        <v>18</v>
      </c>
    </row>
    <row r="10" ht="12.75">
      <c r="E10" t="s">
        <v>17</v>
      </c>
    </row>
    <row r="14" spans="5:8" ht="12.75">
      <c r="E14" s="13" t="s">
        <v>1</v>
      </c>
      <c r="H14" s="10">
        <v>57469</v>
      </c>
    </row>
    <row r="16" spans="5:8" ht="12.75">
      <c r="E16" t="s">
        <v>2</v>
      </c>
      <c r="H16" s="1">
        <v>39007</v>
      </c>
    </row>
    <row r="17" spans="5:8" ht="12.75">
      <c r="E17" t="s">
        <v>12</v>
      </c>
      <c r="H17" s="1">
        <v>3634</v>
      </c>
    </row>
    <row r="18" spans="5:8" ht="12.75">
      <c r="E18" t="s">
        <v>13</v>
      </c>
      <c r="H18" s="6">
        <v>177</v>
      </c>
    </row>
    <row r="19" spans="5:8" ht="12.75">
      <c r="E19" t="s">
        <v>14</v>
      </c>
      <c r="H19" s="7">
        <v>3619</v>
      </c>
    </row>
    <row r="20" spans="5:8" ht="12.75">
      <c r="E20" t="s">
        <v>15</v>
      </c>
      <c r="H20" s="4">
        <f>SUM(H16:H19)</f>
        <v>46437</v>
      </c>
    </row>
    <row r="21" spans="5:8" ht="12.75">
      <c r="E21" t="s">
        <v>16</v>
      </c>
      <c r="H21" s="3">
        <f>H14-H20</f>
        <v>11032</v>
      </c>
    </row>
    <row r="23" ht="12.75">
      <c r="E23" s="13" t="s">
        <v>3</v>
      </c>
    </row>
    <row r="25" spans="5:8" ht="12.75">
      <c r="E25" t="s">
        <v>4</v>
      </c>
      <c r="H25" s="1">
        <f>(159931+138272)/2</f>
        <v>149101.5</v>
      </c>
    </row>
    <row r="26" spans="5:8" ht="12.75">
      <c r="E26" t="s">
        <v>5</v>
      </c>
      <c r="H26" s="1">
        <f>(8104+6368)/2</f>
        <v>7236</v>
      </c>
    </row>
    <row r="27" spans="5:8" ht="12.75">
      <c r="E27" t="s">
        <v>6</v>
      </c>
      <c r="H27" s="2">
        <f>2030</f>
        <v>2030</v>
      </c>
    </row>
    <row r="28" ht="12.75">
      <c r="H28" s="3">
        <f>SUM(H25:H27)</f>
        <v>158367.5</v>
      </c>
    </row>
    <row r="29" ht="12.75">
      <c r="E29" t="s">
        <v>7</v>
      </c>
    </row>
    <row r="30" spans="5:8" ht="12.75">
      <c r="E30" t="s">
        <v>8</v>
      </c>
      <c r="H30" s="1">
        <f>(53985+50351)/2</f>
        <v>52168</v>
      </c>
    </row>
    <row r="31" spans="5:8" ht="12.75">
      <c r="E31" t="s">
        <v>9</v>
      </c>
      <c r="H31" s="1">
        <f>(875+698)/2</f>
        <v>786.5</v>
      </c>
    </row>
    <row r="32" spans="5:8" ht="12.75">
      <c r="E32" t="s">
        <v>10</v>
      </c>
      <c r="H32" s="2">
        <f>(12396+10984)/2</f>
        <v>11690</v>
      </c>
    </row>
    <row r="33" ht="12.75">
      <c r="H33" s="4">
        <f>SUM(H30:H32)</f>
        <v>64644.5</v>
      </c>
    </row>
    <row r="35" spans="5:13" ht="13.5" thickBot="1">
      <c r="E35" t="s">
        <v>11</v>
      </c>
      <c r="H35" s="5">
        <f>H28-H33</f>
        <v>93723</v>
      </c>
      <c r="J35" s="9">
        <v>0.1009</v>
      </c>
      <c r="K35" s="3">
        <f>H35*0.1009</f>
        <v>9456.6507</v>
      </c>
      <c r="L35">
        <v>1.1667</v>
      </c>
      <c r="M35" s="8">
        <f>L35*K35</f>
        <v>11033.074371690001</v>
      </c>
    </row>
    <row r="36" spans="8:13" ht="13.5" thickTop="1">
      <c r="H36" s="12"/>
      <c r="J36" s="9"/>
      <c r="K36" s="3"/>
      <c r="M36" s="8"/>
    </row>
    <row r="38" spans="5:8" ht="13.5" thickBot="1">
      <c r="E38" s="13" t="s">
        <v>20</v>
      </c>
      <c r="H38" s="11">
        <v>0.1009</v>
      </c>
    </row>
    <row r="39" ht="13.5" thickTop="1"/>
  </sheetData>
  <printOptions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bcolbo</dc:creator>
  <cp:keywords/>
  <dc:description/>
  <cp:lastModifiedBy>Vicky Leonard, Customer Service Specialist 1</cp:lastModifiedBy>
  <cp:lastPrinted>2003-12-20T00:01:03Z</cp:lastPrinted>
  <dcterms:created xsi:type="dcterms:W3CDTF">2003-12-15T19:41:23Z</dcterms:created>
  <dcterms:modified xsi:type="dcterms:W3CDTF">2003-12-23T00:06:54Z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Open Meeting Memo</vt:lpwstr>
  </property>
  <property fmtid="{D5CDD505-2E9C-101B-9397-08002B2CF9AE}" pid="4" name="IsHighlyConfidenti">
    <vt:lpwstr>0</vt:lpwstr>
  </property>
  <property fmtid="{D5CDD505-2E9C-101B-9397-08002B2CF9AE}" pid="5" name="DocketNumb">
    <vt:lpwstr>031973</vt:lpwstr>
  </property>
  <property fmtid="{D5CDD505-2E9C-101B-9397-08002B2CF9AE}" pid="6" name="IsConfidenti">
    <vt:lpwstr>0</vt:lpwstr>
  </property>
  <property fmtid="{D5CDD505-2E9C-101B-9397-08002B2CF9AE}" pid="7" name="Dat">
    <vt:lpwstr>2003-12-10T00:00:00Z</vt:lpwstr>
  </property>
  <property fmtid="{D5CDD505-2E9C-101B-9397-08002B2CF9AE}" pid="8" name="CaseTy">
    <vt:lpwstr>Petition</vt:lpwstr>
  </property>
  <property fmtid="{D5CDD505-2E9C-101B-9397-08002B2CF9AE}" pid="9" name="OpenedDa">
    <vt:lpwstr>2003-12-02T00:00:00Z</vt:lpwstr>
  </property>
  <property fmtid="{D5CDD505-2E9C-101B-9397-08002B2CF9AE}" pid="10" name="Pref">
    <vt:lpwstr>TO</vt:lpwstr>
  </property>
  <property fmtid="{D5CDD505-2E9C-101B-9397-08002B2CF9AE}" pid="11" name="CaseCompanyNam">
    <vt:lpwstr>Olympic Pipe Line Company</vt:lpwstr>
  </property>
  <property fmtid="{D5CDD505-2E9C-101B-9397-08002B2CF9AE}" pid="12" name="IndustryCo">
    <vt:lpwstr>223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